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Domov seniorů" sheetId="1" r:id="rId1"/>
    <sheet name="Knihovna" sheetId="2" r:id="rId2"/>
    <sheet name="Tereza" sheetId="3" r:id="rId3"/>
    <sheet name="Muzeum" sheetId="4" r:id="rId4"/>
    <sheet name="MŠ Břetislavova" sheetId="5" r:id="rId5"/>
    <sheet name="MŠ Hřbitovní" sheetId="6" r:id="rId6"/>
    <sheet name="MŠ Na Valtické" sheetId="7" r:id="rId7"/>
    <sheet name="MŠ Slovácká" sheetId="8" r:id="rId8"/>
    <sheet name="MŠ U Splavu" sheetId="9" r:id="rId9"/>
    <sheet name="MŠ Okružní" sheetId="10" r:id="rId10"/>
    <sheet name="MŠ Osvobození" sheetId="11" r:id="rId11"/>
    <sheet name="ZŠ Komenského" sheetId="12" r:id="rId12"/>
    <sheet name="ZŠ Kpt.Nálepky" sheetId="13" r:id="rId13"/>
    <sheet name="ZŠ Kupkova" sheetId="14" r:id="rId14"/>
    <sheet name="ZŠ Na Valtické" sheetId="15" r:id="rId15"/>
    <sheet name="ZŠ Slovácká" sheetId="16" r:id="rId16"/>
    <sheet name="ZŠ J.Noháče" sheetId="17" r:id="rId17"/>
    <sheet name="ZUŠ" sheetId="18" r:id="rId18"/>
  </sheets>
  <definedNames/>
  <calcPr fullCalcOnLoad="1"/>
</workbook>
</file>

<file path=xl/comments12.xml><?xml version="1.0" encoding="utf-8"?>
<comments xmlns="http://schemas.openxmlformats.org/spreadsheetml/2006/main">
  <authors>
    <author>sykorova</author>
  </authors>
  <commentList>
    <comment ref="I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839,87 tis. Kč z projektu EU Peníze školám. V roce 2011 bylo vyčerpáno 803,32 tis. Kč.</t>
        </r>
      </text>
    </comment>
  </commentList>
</comments>
</file>

<file path=xl/comments13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608,26 tis. Kč z projektu EU Peníze školám. V roce 2011 bylo vyčerpáno 278,35 tis. Kč.</t>
        </r>
      </text>
    </comment>
  </commentList>
</comments>
</file>

<file path=xl/comments15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793,87 tis. Kč z projektu EU Peníze školám. V roce 2011 bylo vyčerpáno 380,2 tis. Kč.</t>
        </r>
      </text>
    </comment>
  </commentList>
</comments>
</file>

<file path=xl/comments16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1.983,8 tis. Kč z projektu EU Peníze školám. V roce 2011 nebylo čerpáno.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J22" authorId="0">
      <text>
        <r>
          <rPr>
            <b/>
            <sz val="8"/>
            <color indexed="8"/>
            <rFont val="Tahoma"/>
            <family val="2"/>
          </rPr>
          <t xml:space="preserve">sykorova:
</t>
        </r>
        <r>
          <rPr>
            <sz val="8"/>
            <color indexed="8"/>
            <rFont val="Tahoma"/>
            <family val="2"/>
          </rPr>
          <t>Škola získala 522,65 tis. Kč z projektu EU Peníze školám. V roce 2011 bylo vyčerpáno.</t>
        </r>
      </text>
    </comment>
  </commentList>
</comments>
</file>

<file path=xl/comments3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<sst xmlns="http://schemas.openxmlformats.org/spreadsheetml/2006/main" count="2946" uniqueCount="243">
  <si>
    <t>Pasport vybraných rozvahových a výsledovkových položek - HODNOCENÍ - rok 2012</t>
  </si>
  <si>
    <t>Příloha č.7 - Pravidla vztahů Města Břeclavi k PO</t>
  </si>
  <si>
    <t xml:space="preserve">Příspěvková organizace :   </t>
  </si>
  <si>
    <t>Domov seniorů Břeclav</t>
  </si>
  <si>
    <t>v  tisicích Kč, bez des.míst</t>
  </si>
  <si>
    <t>Rozpočet</t>
  </si>
  <si>
    <t>měsíc</t>
  </si>
  <si>
    <t>r.2012</t>
  </si>
  <si>
    <t>Plnění</t>
  </si>
  <si>
    <t>Položka</t>
  </si>
  <si>
    <t>řádek</t>
  </si>
  <si>
    <t>r.2000</t>
  </si>
  <si>
    <t>r.2001</t>
  </si>
  <si>
    <t>účet</t>
  </si>
  <si>
    <t>r.2009</t>
  </si>
  <si>
    <t>r.2010</t>
  </si>
  <si>
    <t>R.2011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</si>
  <si>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</si>
  <si>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</si>
  <si>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</si>
  <si>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</si>
  <si>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</si>
  <si>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</si>
  <si>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</si>
  <si>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</si>
  <si>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</si>
  <si>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</si>
  <si>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</si>
  <si>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</si>
  <si>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</si>
  <si>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</si>
  <si>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</si>
  <si>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</si>
  <si>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</si>
  <si>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</si>
  <si>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</si>
  <si>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</si>
  <si>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</si>
  <si>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</si>
  <si>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</si>
  <si>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</si>
  <si>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</si>
  <si>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</si>
  <si>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</si>
  <si>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</si>
  <si>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</si>
  <si>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</si>
  <si>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</si>
  <si>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</si>
  <si>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</si>
  <si>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</si>
  <si>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</si>
  <si>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</si>
  <si>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</si>
  <si>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</si>
  <si>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</si>
  <si>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</si>
  <si>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</si>
  <si>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</si>
  <si>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</si>
  <si>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</si>
  <si>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</si>
  <si>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</si>
  <si>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</si>
  <si>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- - - - -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</si>
  <si>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</si>
  <si>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</si>
  <si>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</si>
  <si>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</si>
  <si>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</si>
  <si>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</si>
  <si>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</si>
  <si>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</si>
  <si>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</si>
  <si>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</si>
  <si>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</si>
  <si>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</si>
  <si>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</si>
  <si>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</si>
  <si>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</si>
  <si>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</si>
  <si>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</si>
  <si>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</si>
  <si>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</si>
  <si>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</si>
  <si>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</si>
  <si>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</si>
  <si>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</si>
  <si>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</si>
  <si>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</si>
  <si>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</si>
  <si>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</si>
  <si>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</si>
  <si>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</si>
  <si>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</si>
  <si>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</si>
  <si>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</si>
  <si>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</si>
  <si>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</si>
  <si>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</si>
  <si>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</si>
  <si>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</si>
  <si>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</si>
  <si>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</si>
  <si>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</si>
  <si>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</si>
  <si>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</si>
  <si>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2012</t>
  </si>
  <si>
    <t>Městská knihovna Břeclav</t>
  </si>
  <si>
    <t>r.2011</t>
  </si>
  <si>
    <t>Fyzický stav pracovníků</t>
  </si>
  <si>
    <t>Přepočtený stav pracovníků</t>
  </si>
  <si>
    <t>Dlouhodobý hmotný majetek</t>
  </si>
  <si>
    <t>A II, sl. 1</t>
  </si>
  <si>
    <t>Oprávky k DHIM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</si>
  <si>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</si>
  <si>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</si>
  <si>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</si>
  <si>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</si>
  <si>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</si>
  <si>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</si>
  <si>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</si>
  <si>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</si>
  <si>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</si>
  <si>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</si>
  <si>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</si>
  <si>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</si>
  <si>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</si>
  <si>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</si>
  <si>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</si>
  <si>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</si>
  <si>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</si>
  <si>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</si>
  <si>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</si>
  <si>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</si>
  <si>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</si>
  <si>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</si>
  <si>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</si>
  <si>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</si>
  <si>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</si>
  <si>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</si>
  <si>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</si>
  <si>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</si>
  <si>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</si>
  <si>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</si>
  <si>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</si>
  <si>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</si>
  <si>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Ostátní náklady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</si>
  <si>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</si>
  <si>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</si>
  <si>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</si>
  <si>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</si>
  <si>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</si>
  <si>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</si>
  <si>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</si>
  <si>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</si>
  <si>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</si>
  <si>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</si>
  <si>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</si>
  <si>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</si>
  <si>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</si>
  <si>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</si>
  <si>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</si>
  <si>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 xml:space="preserve"> Tereza Břeclav</t>
  </si>
  <si>
    <t>Dlouhodobý hm.majetek (DHIM)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</si>
  <si>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</si>
  <si>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</si>
  <si>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</si>
  <si>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</si>
  <si>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</si>
  <si>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</si>
  <si>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</si>
  <si>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</si>
  <si>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Náklady celkem (ÚT 5)</t>
  </si>
  <si>
    <t xml:space="preserve"> 59-57</t>
  </si>
  <si>
    <t>4002 MŠ Břeclav, Břetislavova</t>
  </si>
  <si>
    <t>r. 2010</t>
  </si>
  <si>
    <t>r. 2011</t>
  </si>
  <si>
    <t>Rozpočet 2012</t>
  </si>
  <si>
    <t>r. 2012</t>
  </si>
  <si>
    <t xml:space="preserve">Závěrka </t>
  </si>
  <si>
    <t>r.2007</t>
  </si>
  <si>
    <t>r.2008</t>
  </si>
  <si>
    <t>schválený</t>
  </si>
  <si>
    <t>uprvený</t>
  </si>
  <si>
    <t>k 30.6.12</t>
  </si>
  <si>
    <t>k 30.9.12</t>
  </si>
  <si>
    <t>k 31.12.12</t>
  </si>
  <si>
    <t xml:space="preserve">Postup vyplnění:  </t>
  </si>
  <si>
    <t>Vyplnit pouze sloupec "měsíc březen". Zelené buňky nevyplňovat, jsou zavzorcované, vypočte se samo.</t>
  </si>
  <si>
    <t>Vyplnit také počty pracovníků - fyzický i přepočtený stav !!!</t>
  </si>
  <si>
    <t>Zpracoval: PETS-Miškeříková</t>
  </si>
  <si>
    <t>komentář: v řádku Spotřeba energií je i částka spotřeby vodného, účtované na účtu 503</t>
  </si>
  <si>
    <t>4004 MŠ Břeclav, Hřbitovní</t>
  </si>
  <si>
    <t>upravený</t>
  </si>
  <si>
    <t>Zpracoval: Trněná, 519327369</t>
  </si>
  <si>
    <t>4005 MŠ Břeclav, Na Valtické</t>
  </si>
  <si>
    <t xml:space="preserve">V Břeclavi dne: </t>
  </si>
  <si>
    <t xml:space="preserve">Zpracoval: </t>
  </si>
  <si>
    <t xml:space="preserve">Příspěvková organizace:   </t>
  </si>
  <si>
    <t>4006 MŠ Břeclav,  Slovácká</t>
  </si>
  <si>
    <t>Zpracoval: Strýčková Blanka</t>
  </si>
  <si>
    <t>4007 MŠ Břeclav, U Splavu</t>
  </si>
  <si>
    <t>Zpracoval: Césarová</t>
  </si>
  <si>
    <t>Poznámka:na účtu 502-spotř.energií je</t>
  </si>
  <si>
    <t>zahrnuta i částka za spotř.tepla ve výši</t>
  </si>
  <si>
    <t>na účtu 503.</t>
  </si>
  <si>
    <t>4010 MŠ Břeclav, Okružní</t>
  </si>
  <si>
    <t>4011 MŠ Břeclav, Osvobození</t>
  </si>
  <si>
    <t>4204 ZŠ Břeclav, Komenského</t>
  </si>
  <si>
    <t xml:space="preserve">Pozn.: </t>
  </si>
  <si>
    <r>
      <t xml:space="preserve">Škola získala </t>
    </r>
    <r>
      <rPr>
        <b/>
        <sz val="10"/>
        <rFont val="Arial"/>
        <family val="2"/>
      </rPr>
      <t>839,87 tis. Kč</t>
    </r>
    <r>
      <rPr>
        <sz val="11"/>
        <color theme="1"/>
        <rFont val="Calibri"/>
        <family val="2"/>
      </rPr>
      <t xml:space="preserve"> z projektu EU Peníze školám. V roce 2011 bylo vyčerpáno 803,32 tis. Kč.</t>
    </r>
  </si>
  <si>
    <t>Zpracoval: Hlávková Renata</t>
  </si>
  <si>
    <t>4205 ZŠ a MŠ Břeclav, Kpt. Nálepky</t>
  </si>
  <si>
    <t>Škola získala 839,87 tis. Kč z projektu EU Peníze školám. Celá částka byla v roce 2011 vyčerpána.</t>
  </si>
  <si>
    <t>Škola získala 608,26 tis. Kč z projektu EU Peníze školám. V roce 2011 bylo vyčerpáno 278,35 tis. Kč.</t>
  </si>
  <si>
    <t>Zpracoval: Alžběta Komárková</t>
  </si>
  <si>
    <t>4206 ZŠ a MŠ Břeclav, Kupkova  (od 1.1.2010 je součástí školy  i MŠ Dukel.hrdinů - 4003) - MŠ DH přičtena i v r.2007, 2008, 2009</t>
  </si>
  <si>
    <t>Škola získala 1.239,83 tis. Kč z projektu EU Peníze školám. V roce 2011 bylo vyčerpáno 550,7 tis. Kč.</t>
  </si>
  <si>
    <t>Zpracoval:  Cupalová</t>
  </si>
  <si>
    <t>4207 ZŠ Břeclav,  Na Valtické</t>
  </si>
  <si>
    <t>r. 2009</t>
  </si>
  <si>
    <t>Pozn.:</t>
  </si>
  <si>
    <t>Škola získala 793,87 tis. Kč z projektu EU Peníze školám. V roce 2011 bylo vyčerpáno 380,2 tis. Kč.</t>
  </si>
  <si>
    <t>Zpracoval: I. Frýbertová</t>
  </si>
  <si>
    <t>4209 - ZŠ Břeclav, Slovácká 40</t>
  </si>
  <si>
    <t>Škola získala 1.983,8 tis. Kč z projektu EU Peníze školám. V roce 2011 nebylo čerpáno.</t>
  </si>
  <si>
    <t>Zpracoval: Menšíková Jana</t>
  </si>
  <si>
    <t>4211 ZŠ J. Noháče, Břeclav</t>
  </si>
  <si>
    <t>***</t>
  </si>
  <si>
    <t>Škola získala 522,65 tis. Kč z projektu EU Peníze školám. V roce 2011 bylo vyčerpáno.</t>
  </si>
  <si>
    <t>4306 ZUŠ Břeclav</t>
  </si>
  <si>
    <t>Pasport vybraných rozvahových a výsledovkových položek - ze závěrky k 30. 6. 2012</t>
  </si>
  <si>
    <t>Vyplnit pouze sloupec "Závěrka k 30.6.12". Zelené buňky nevyplňovat, jsou zavzorcované, vypočte se samo.</t>
  </si>
  <si>
    <t>V Břeclavi dne:</t>
  </si>
  <si>
    <t>V Břeclavi dne: 13.7.2012</t>
  </si>
  <si>
    <t>163 tis.,která je ve Výkazu zisu a ztrát uvedena</t>
  </si>
  <si>
    <t>Komentář: v řádku Spotřeba energií je i částka spotřeby vodného, účtované na účtu 503</t>
  </si>
  <si>
    <t>V Břeclavi dne:  16.7.2012</t>
  </si>
  <si>
    <t>V Břeclavi dne: 12. 7. 2012</t>
  </si>
  <si>
    <t>V Břeclavi dne:   12.7.2012</t>
  </si>
  <si>
    <t>2012/červen</t>
  </si>
  <si>
    <t>Městské muzeum a galerie Břeclav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</si>
</sst>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color indexed="22"/>
      <name val="Arial CE"/>
      <family val="2"/>
    </font>
    <font>
      <b/>
      <sz val="12"/>
      <color indexed="22"/>
      <name val="Arial CE"/>
      <family val="0"/>
    </font>
    <font>
      <sz val="12"/>
      <name val="Arial"/>
      <family val="2"/>
    </font>
    <font>
      <b/>
      <sz val="10"/>
      <name val="Arial Narrow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20"/>
      <name val="Times New Roman"/>
      <family val="1"/>
    </font>
    <font>
      <sz val="12"/>
      <name val="Arial CE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0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i/>
      <sz val="11"/>
      <color indexed="12"/>
      <name val="Arial CE"/>
      <family val="2"/>
    </font>
    <font>
      <b/>
      <i/>
      <sz val="11"/>
      <color indexed="12"/>
      <name val="Arial"/>
      <family val="2"/>
    </font>
    <font>
      <i/>
      <sz val="11"/>
      <name val="Arial"/>
      <family val="0"/>
    </font>
    <font>
      <b/>
      <u val="single"/>
      <sz val="11"/>
      <name val="Arial CE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54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34" borderId="10" xfId="0" applyFont="1" applyFill="1" applyBorder="1" applyAlignment="1" applyProtection="1">
      <alignment/>
      <protection hidden="1"/>
    </xf>
    <xf numFmtId="0" fontId="7" fillId="34" borderId="11" xfId="0" applyFont="1" applyFill="1" applyBorder="1" applyAlignment="1" applyProtection="1">
      <alignment/>
      <protection hidden="1"/>
    </xf>
    <xf numFmtId="0" fontId="8" fillId="34" borderId="11" xfId="0" applyFont="1" applyFill="1" applyBorder="1" applyAlignment="1" applyProtection="1">
      <alignment horizontal="center"/>
      <protection hidden="1"/>
    </xf>
    <xf numFmtId="0" fontId="7" fillId="34" borderId="12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4" fillId="35" borderId="14" xfId="0" applyFont="1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9" fillId="34" borderId="17" xfId="0" applyFont="1" applyFill="1" applyBorder="1" applyAlignment="1" applyProtection="1">
      <alignment horizontal="center"/>
      <protection hidden="1"/>
    </xf>
    <xf numFmtId="0" fontId="4" fillId="36" borderId="14" xfId="0" applyFont="1" applyFill="1" applyBorder="1" applyAlignment="1" applyProtection="1">
      <alignment horizontal="center"/>
      <protection hidden="1"/>
    </xf>
    <xf numFmtId="0" fontId="10" fillId="36" borderId="18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0" fillId="34" borderId="20" xfId="0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 horizontal="center"/>
      <protection hidden="1"/>
    </xf>
    <xf numFmtId="0" fontId="4" fillId="35" borderId="20" xfId="0" applyFont="1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4" fillId="36" borderId="20" xfId="0" applyFont="1" applyFill="1" applyBorder="1" applyAlignment="1" applyProtection="1">
      <alignment horizontal="center"/>
      <protection hidden="1"/>
    </xf>
    <xf numFmtId="0" fontId="10" fillId="36" borderId="21" xfId="0" applyFont="1" applyFill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164" fontId="0" fillId="0" borderId="25" xfId="0" applyNumberFormat="1" applyBorder="1" applyAlignment="1" applyProtection="1">
      <alignment/>
      <protection hidden="1"/>
    </xf>
    <xf numFmtId="164" fontId="0" fillId="0" borderId="26" xfId="0" applyNumberFormat="1" applyFill="1" applyBorder="1" applyAlignment="1" applyProtection="1">
      <alignment horizontal="center"/>
      <protection hidden="1"/>
    </xf>
    <xf numFmtId="164" fontId="0" fillId="0" borderId="14" xfId="0" applyNumberFormat="1" applyFill="1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164" fontId="0" fillId="0" borderId="27" xfId="0" applyNumberFormat="1" applyFill="1" applyBorder="1" applyAlignment="1" applyProtection="1">
      <alignment/>
      <protection locked="0"/>
    </xf>
    <xf numFmtId="164" fontId="4" fillId="35" borderId="25" xfId="0" applyNumberFormat="1" applyFont="1" applyFill="1" applyBorder="1" applyAlignment="1" applyProtection="1">
      <alignment horizontal="right"/>
      <protection locked="0"/>
    </xf>
    <xf numFmtId="164" fontId="0" fillId="0" borderId="28" xfId="0" applyNumberFormat="1" applyBorder="1" applyAlignment="1" applyProtection="1">
      <alignment/>
      <protection locked="0"/>
    </xf>
    <xf numFmtId="164" fontId="0" fillId="0" borderId="29" xfId="0" applyNumberFormat="1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164" fontId="0" fillId="0" borderId="30" xfId="0" applyNumberFormat="1" applyFill="1" applyBorder="1" applyAlignment="1" applyProtection="1">
      <alignment/>
      <protection locked="0"/>
    </xf>
    <xf numFmtId="164" fontId="4" fillId="36" borderId="27" xfId="0" applyNumberFormat="1" applyFont="1" applyFill="1" applyBorder="1" applyAlignment="1" applyProtection="1">
      <alignment horizontal="center"/>
      <protection hidden="1"/>
    </xf>
    <xf numFmtId="3" fontId="4" fillId="36" borderId="31" xfId="0" applyNumberFormat="1" applyFont="1" applyFill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164" fontId="0" fillId="0" borderId="33" xfId="0" applyNumberFormat="1" applyBorder="1" applyAlignment="1" applyProtection="1">
      <alignment/>
      <protection hidden="1"/>
    </xf>
    <xf numFmtId="164" fontId="0" fillId="0" borderId="34" xfId="0" applyNumberFormat="1" applyBorder="1" applyAlignment="1" applyProtection="1">
      <alignment horizontal="center"/>
      <protection hidden="1"/>
    </xf>
    <xf numFmtId="164" fontId="0" fillId="0" borderId="34" xfId="0" applyNumberFormat="1" applyBorder="1" applyAlignment="1" applyProtection="1">
      <alignment/>
      <protection hidden="1"/>
    </xf>
    <xf numFmtId="164" fontId="0" fillId="0" borderId="33" xfId="0" applyNumberFormat="1" applyBorder="1" applyAlignment="1" applyProtection="1">
      <alignment/>
      <protection locked="0"/>
    </xf>
    <xf numFmtId="164" fontId="4" fillId="35" borderId="33" xfId="0" applyNumberFormat="1" applyFont="1" applyFill="1" applyBorder="1" applyAlignment="1" applyProtection="1">
      <alignment horizontal="right"/>
      <protection locked="0"/>
    </xf>
    <xf numFmtId="164" fontId="0" fillId="0" borderId="3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35" xfId="0" applyNumberFormat="1" applyBorder="1" applyAlignment="1" applyProtection="1">
      <alignment/>
      <protection locked="0"/>
    </xf>
    <xf numFmtId="164" fontId="4" fillId="36" borderId="33" xfId="0" applyNumberFormat="1" applyFont="1" applyFill="1" applyBorder="1" applyAlignment="1" applyProtection="1">
      <alignment/>
      <protection hidden="1"/>
    </xf>
    <xf numFmtId="3" fontId="4" fillId="36" borderId="36" xfId="0" applyNumberFormat="1" applyFont="1" applyFill="1" applyBorder="1" applyAlignment="1" applyProtection="1">
      <alignment horizontal="center"/>
      <protection hidden="1"/>
    </xf>
    <xf numFmtId="0" fontId="11" fillId="0" borderId="37" xfId="0" applyFont="1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3" fontId="0" fillId="0" borderId="25" xfId="0" applyNumberFormat="1" applyBorder="1" applyAlignment="1" applyProtection="1">
      <alignment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locked="0"/>
    </xf>
    <xf numFmtId="3" fontId="4" fillId="35" borderId="25" xfId="0" applyNumberFormat="1" applyFont="1" applyFill="1" applyBorder="1" applyAlignment="1" applyProtection="1">
      <alignment horizontal="center"/>
      <protection locked="0"/>
    </xf>
    <xf numFmtId="3" fontId="0" fillId="0" borderId="38" xfId="0" applyNumberFormat="1" applyBorder="1" applyAlignment="1" applyProtection="1">
      <alignment/>
      <protection locked="0"/>
    </xf>
    <xf numFmtId="3" fontId="0" fillId="0" borderId="40" xfId="0" applyNumberFormat="1" applyBorder="1" applyAlignment="1" applyProtection="1">
      <alignment/>
      <protection locked="0"/>
    </xf>
    <xf numFmtId="3" fontId="0" fillId="0" borderId="41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3" fontId="4" fillId="36" borderId="39" xfId="0" applyNumberFormat="1" applyFont="1" applyFill="1" applyBorder="1" applyAlignment="1" applyProtection="1">
      <alignment horizontal="center"/>
      <protection hidden="1"/>
    </xf>
    <xf numFmtId="3" fontId="4" fillId="36" borderId="42" xfId="0" applyNumberFormat="1" applyFont="1" applyFill="1" applyBorder="1" applyAlignment="1" applyProtection="1">
      <alignment horizontal="center"/>
      <protection hidden="1"/>
    </xf>
    <xf numFmtId="0" fontId="11" fillId="0" borderId="43" xfId="0" applyFont="1" applyBorder="1" applyAlignment="1" applyProtection="1">
      <alignment/>
      <protection hidden="1"/>
    </xf>
    <xf numFmtId="0" fontId="0" fillId="0" borderId="39" xfId="0" applyBorder="1" applyAlignment="1" applyProtection="1">
      <alignment horizontal="center"/>
      <protection hidden="1"/>
    </xf>
    <xf numFmtId="3" fontId="0" fillId="0" borderId="39" xfId="0" applyNumberFormat="1" applyBorder="1" applyAlignment="1" applyProtection="1">
      <alignment/>
      <protection hidden="1"/>
    </xf>
    <xf numFmtId="3" fontId="4" fillId="35" borderId="39" xfId="0" applyNumberFormat="1" applyFont="1" applyFill="1" applyBorder="1" applyAlignment="1" applyProtection="1">
      <alignment horizontal="center"/>
      <protection locked="0"/>
    </xf>
    <xf numFmtId="3" fontId="0" fillId="0" borderId="44" xfId="0" applyNumberFormat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0" fontId="0" fillId="0" borderId="47" xfId="0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/>
      <protection hidden="1"/>
    </xf>
    <xf numFmtId="3" fontId="0" fillId="0" borderId="26" xfId="0" applyNumberFormat="1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locked="0"/>
    </xf>
    <xf numFmtId="3" fontId="4" fillId="35" borderId="4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3" fontId="4" fillId="36" borderId="27" xfId="0" applyNumberFormat="1" applyFont="1" applyFill="1" applyBorder="1" applyAlignment="1" applyProtection="1">
      <alignment horizontal="center"/>
      <protection hidden="1"/>
    </xf>
    <xf numFmtId="0" fontId="11" fillId="36" borderId="10" xfId="0" applyFont="1" applyFill="1" applyBorder="1" applyAlignment="1" applyProtection="1">
      <alignment/>
      <protection hidden="1"/>
    </xf>
    <xf numFmtId="0" fontId="4" fillId="36" borderId="48" xfId="0" applyFont="1" applyFill="1" applyBorder="1" applyAlignment="1" applyProtection="1">
      <alignment horizontal="center"/>
      <protection hidden="1"/>
    </xf>
    <xf numFmtId="3" fontId="4" fillId="36" borderId="48" xfId="0" applyNumberFormat="1" applyFont="1" applyFill="1" applyBorder="1" applyAlignment="1" applyProtection="1">
      <alignment/>
      <protection hidden="1"/>
    </xf>
    <xf numFmtId="3" fontId="4" fillId="36" borderId="11" xfId="0" applyNumberFormat="1" applyFont="1" applyFill="1" applyBorder="1" applyAlignment="1" applyProtection="1">
      <alignment horizontal="center"/>
      <protection hidden="1"/>
    </xf>
    <xf numFmtId="0" fontId="4" fillId="36" borderId="48" xfId="0" applyFont="1" applyFill="1" applyBorder="1" applyAlignment="1" applyProtection="1">
      <alignment/>
      <protection hidden="1"/>
    </xf>
    <xf numFmtId="0" fontId="4" fillId="36" borderId="11" xfId="0" applyFont="1" applyFill="1" applyBorder="1" applyAlignment="1" applyProtection="1">
      <alignment/>
      <protection hidden="1"/>
    </xf>
    <xf numFmtId="3" fontId="4" fillId="35" borderId="48" xfId="0" applyNumberFormat="1" applyFont="1" applyFill="1" applyBorder="1" applyAlignment="1" applyProtection="1">
      <alignment horizontal="center"/>
      <protection hidden="1"/>
    </xf>
    <xf numFmtId="3" fontId="4" fillId="36" borderId="48" xfId="0" applyNumberFormat="1" applyFont="1" applyFill="1" applyBorder="1" applyAlignment="1" applyProtection="1">
      <alignment horizontal="center"/>
      <protection hidden="1"/>
    </xf>
    <xf numFmtId="3" fontId="4" fillId="36" borderId="12" xfId="0" applyNumberFormat="1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4" fillId="35" borderId="33" xfId="0" applyNumberFormat="1" applyFont="1" applyFill="1" applyBorder="1" applyAlignment="1" applyProtection="1">
      <alignment horizontal="center"/>
      <protection locked="0"/>
    </xf>
    <xf numFmtId="3" fontId="4" fillId="36" borderId="47" xfId="0" applyNumberFormat="1" applyFont="1" applyFill="1" applyBorder="1" applyAlignment="1" applyProtection="1">
      <alignment horizontal="center"/>
      <protection hidden="1"/>
    </xf>
    <xf numFmtId="3" fontId="4" fillId="36" borderId="49" xfId="0" applyNumberFormat="1" applyFont="1" applyFill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/>
      <protection hidden="1"/>
    </xf>
    <xf numFmtId="3" fontId="12" fillId="0" borderId="25" xfId="0" applyNumberFormat="1" applyFont="1" applyFill="1" applyBorder="1" applyAlignment="1" applyProtection="1">
      <alignment horizontal="center"/>
      <protection hidden="1"/>
    </xf>
    <xf numFmtId="0" fontId="0" fillId="0" borderId="5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locked="0"/>
    </xf>
    <xf numFmtId="3" fontId="13" fillId="35" borderId="25" xfId="0" applyNumberFormat="1" applyFont="1" applyFill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51" xfId="0" applyNumberFormat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3" fontId="13" fillId="36" borderId="16" xfId="0" applyNumberFormat="1" applyFont="1" applyFill="1" applyBorder="1" applyAlignment="1" applyProtection="1">
      <alignment/>
      <protection hidden="1"/>
    </xf>
    <xf numFmtId="165" fontId="13" fillId="36" borderId="50" xfId="0" applyNumberFormat="1" applyFont="1" applyFill="1" applyBorder="1" applyAlignment="1" applyProtection="1">
      <alignment horizontal="right"/>
      <protection hidden="1"/>
    </xf>
    <xf numFmtId="3" fontId="12" fillId="0" borderId="39" xfId="0" applyNumberFormat="1" applyFont="1" applyFill="1" applyBorder="1" applyAlignment="1" applyProtection="1">
      <alignment horizontal="center"/>
      <protection hidden="1"/>
    </xf>
    <xf numFmtId="3" fontId="13" fillId="35" borderId="39" xfId="0" applyNumberFormat="1" applyFont="1" applyFill="1" applyBorder="1" applyAlignment="1" applyProtection="1">
      <alignment/>
      <protection locked="0"/>
    </xf>
    <xf numFmtId="1" fontId="0" fillId="0" borderId="38" xfId="0" applyNumberFormat="1" applyBorder="1" applyAlignment="1" applyProtection="1">
      <alignment/>
      <protection locked="0"/>
    </xf>
    <xf numFmtId="1" fontId="0" fillId="0" borderId="40" xfId="0" applyNumberFormat="1" applyBorder="1" applyAlignment="1" applyProtection="1">
      <alignment/>
      <protection locked="0"/>
    </xf>
    <xf numFmtId="3" fontId="13" fillId="36" borderId="43" xfId="0" applyNumberFormat="1" applyFont="1" applyFill="1" applyBorder="1" applyAlignment="1" applyProtection="1">
      <alignment/>
      <protection hidden="1"/>
    </xf>
    <xf numFmtId="165" fontId="13" fillId="36" borderId="39" xfId="0" applyNumberFormat="1" applyFont="1" applyFill="1" applyBorder="1" applyAlignment="1" applyProtection="1">
      <alignment horizontal="right"/>
      <protection hidden="1"/>
    </xf>
    <xf numFmtId="3" fontId="12" fillId="0" borderId="33" xfId="0" applyNumberFormat="1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3" fontId="13" fillId="35" borderId="33" xfId="0" applyNumberFormat="1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3" fontId="13" fillId="36" borderId="19" xfId="0" applyNumberFormat="1" applyFont="1" applyFill="1" applyBorder="1" applyAlignment="1" applyProtection="1">
      <alignment/>
      <protection hidden="1"/>
    </xf>
    <xf numFmtId="165" fontId="13" fillId="36" borderId="33" xfId="0" applyNumberFormat="1" applyFont="1" applyFill="1" applyBorder="1" applyAlignment="1" applyProtection="1">
      <alignment horizontal="right"/>
      <protection hidden="1"/>
    </xf>
    <xf numFmtId="3" fontId="12" fillId="0" borderId="25" xfId="0" applyNumberFormat="1" applyFont="1" applyFill="1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3" fontId="13" fillId="35" borderId="37" xfId="0" applyNumberFormat="1" applyFont="1" applyFill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3" fontId="13" fillId="36" borderId="38" xfId="0" applyNumberFormat="1" applyFont="1" applyFill="1" applyBorder="1" applyAlignment="1" applyProtection="1">
      <alignment/>
      <protection hidden="1"/>
    </xf>
    <xf numFmtId="165" fontId="13" fillId="36" borderId="25" xfId="0" applyNumberFormat="1" applyFont="1" applyFill="1" applyBorder="1" applyAlignment="1" applyProtection="1">
      <alignment horizontal="right"/>
      <protection hidden="1"/>
    </xf>
    <xf numFmtId="3" fontId="12" fillId="0" borderId="39" xfId="0" applyNumberFormat="1" applyFont="1" applyFill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3" fontId="13" fillId="35" borderId="43" xfId="0" applyNumberFormat="1" applyFont="1" applyFill="1" applyBorder="1" applyAlignment="1" applyProtection="1">
      <alignment/>
      <protection locked="0"/>
    </xf>
    <xf numFmtId="1" fontId="0" fillId="0" borderId="43" xfId="0" applyNumberForma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14" fillId="0" borderId="39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locked="0"/>
    </xf>
    <xf numFmtId="3" fontId="12" fillId="0" borderId="47" xfId="0" applyNumberFormat="1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locked="0"/>
    </xf>
    <xf numFmtId="3" fontId="13" fillId="35" borderId="54" xfId="0" applyNumberFormat="1" applyFon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3" fontId="13" fillId="36" borderId="57" xfId="0" applyNumberFormat="1" applyFont="1" applyFill="1" applyBorder="1" applyAlignment="1" applyProtection="1">
      <alignment/>
      <protection hidden="1"/>
    </xf>
    <xf numFmtId="165" fontId="13" fillId="36" borderId="47" xfId="0" applyNumberFormat="1" applyFont="1" applyFill="1" applyBorder="1" applyAlignment="1" applyProtection="1">
      <alignment horizontal="right"/>
      <protection hidden="1"/>
    </xf>
    <xf numFmtId="0" fontId="15" fillId="36" borderId="10" xfId="0" applyFont="1" applyFill="1" applyBorder="1" applyAlignment="1" applyProtection="1">
      <alignment/>
      <protection hidden="1"/>
    </xf>
    <xf numFmtId="0" fontId="13" fillId="36" borderId="48" xfId="0" applyFont="1" applyFill="1" applyBorder="1" applyAlignment="1" applyProtection="1">
      <alignment horizontal="center"/>
      <protection hidden="1"/>
    </xf>
    <xf numFmtId="3" fontId="13" fillId="36" borderId="48" xfId="0" applyNumberFormat="1" applyFont="1" applyFill="1" applyBorder="1" applyAlignment="1" applyProtection="1">
      <alignment/>
      <protection hidden="1"/>
    </xf>
    <xf numFmtId="3" fontId="13" fillId="36" borderId="48" xfId="0" applyNumberFormat="1" applyFont="1" applyFill="1" applyBorder="1" applyAlignment="1" applyProtection="1">
      <alignment horizontal="center"/>
      <protection hidden="1"/>
    </xf>
    <xf numFmtId="3" fontId="13" fillId="36" borderId="12" xfId="0" applyNumberFormat="1" applyFont="1" applyFill="1" applyBorder="1" applyAlignment="1" applyProtection="1">
      <alignment/>
      <protection hidden="1"/>
    </xf>
    <xf numFmtId="3" fontId="13" fillId="36" borderId="11" xfId="0" applyNumberFormat="1" applyFont="1" applyFill="1" applyBorder="1" applyAlignment="1" applyProtection="1">
      <alignment/>
      <protection hidden="1"/>
    </xf>
    <xf numFmtId="3" fontId="13" fillId="35" borderId="48" xfId="0" applyNumberFormat="1" applyFont="1" applyFill="1" applyBorder="1" applyAlignment="1" applyProtection="1">
      <alignment/>
      <protection hidden="1"/>
    </xf>
    <xf numFmtId="3" fontId="13" fillId="36" borderId="58" xfId="0" applyNumberFormat="1" applyFont="1" applyFill="1" applyBorder="1" applyAlignment="1" applyProtection="1">
      <alignment/>
      <protection hidden="1"/>
    </xf>
    <xf numFmtId="3" fontId="13" fillId="36" borderId="10" xfId="0" applyNumberFormat="1" applyFont="1" applyFill="1" applyBorder="1" applyAlignment="1" applyProtection="1">
      <alignment/>
      <protection hidden="1"/>
    </xf>
    <xf numFmtId="165" fontId="13" fillId="36" borderId="48" xfId="0" applyNumberFormat="1" applyFont="1" applyFill="1" applyBorder="1" applyAlignment="1" applyProtection="1">
      <alignment horizontal="right"/>
      <protection hidden="1"/>
    </xf>
    <xf numFmtId="3" fontId="12" fillId="0" borderId="25" xfId="0" applyNumberFormat="1" applyFont="1" applyFill="1" applyBorder="1" applyAlignment="1" applyProtection="1">
      <alignment/>
      <protection hidden="1"/>
    </xf>
    <xf numFmtId="3" fontId="12" fillId="0" borderId="37" xfId="0" applyNumberFormat="1" applyFont="1" applyFill="1" applyBorder="1" applyAlignment="1" applyProtection="1">
      <alignment/>
      <protection hidden="1"/>
    </xf>
    <xf numFmtId="3" fontId="12" fillId="0" borderId="25" xfId="0" applyNumberFormat="1" applyFont="1" applyFill="1" applyBorder="1" applyAlignment="1" applyProtection="1">
      <alignment/>
      <protection locked="0"/>
    </xf>
    <xf numFmtId="3" fontId="13" fillId="36" borderId="37" xfId="0" applyNumberFormat="1" applyFont="1" applyFill="1" applyBorder="1" applyAlignment="1" applyProtection="1">
      <alignment/>
      <protection hidden="1"/>
    </xf>
    <xf numFmtId="3" fontId="12" fillId="0" borderId="39" xfId="0" applyNumberFormat="1" applyFont="1" applyFill="1" applyBorder="1" applyAlignment="1" applyProtection="1">
      <alignment/>
      <protection hidden="1"/>
    </xf>
    <xf numFmtId="3" fontId="12" fillId="0" borderId="43" xfId="0" applyNumberFormat="1" applyFont="1" applyFill="1" applyBorder="1" applyAlignment="1" applyProtection="1">
      <alignment/>
      <protection hidden="1"/>
    </xf>
    <xf numFmtId="3" fontId="12" fillId="0" borderId="39" xfId="0" applyNumberFormat="1" applyFont="1" applyFill="1" applyBorder="1" applyAlignment="1" applyProtection="1">
      <alignment/>
      <protection locked="0"/>
    </xf>
    <xf numFmtId="3" fontId="12" fillId="0" borderId="47" xfId="0" applyNumberFormat="1" applyFont="1" applyFill="1" applyBorder="1" applyAlignment="1" applyProtection="1">
      <alignment/>
      <protection hidden="1"/>
    </xf>
    <xf numFmtId="3" fontId="12" fillId="0" borderId="54" xfId="0" applyNumberFormat="1" applyFont="1" applyFill="1" applyBorder="1" applyAlignment="1" applyProtection="1">
      <alignment/>
      <protection hidden="1"/>
    </xf>
    <xf numFmtId="3" fontId="12" fillId="0" borderId="47" xfId="0" applyNumberFormat="1" applyFont="1" applyFill="1" applyBorder="1" applyAlignment="1" applyProtection="1">
      <alignment/>
      <protection locked="0"/>
    </xf>
    <xf numFmtId="3" fontId="13" fillId="35" borderId="47" xfId="0" applyNumberFormat="1" applyFon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3" fontId="13" fillId="35" borderId="58" xfId="0" applyNumberFormat="1" applyFont="1" applyFill="1" applyBorder="1" applyAlignment="1" applyProtection="1">
      <alignment/>
      <protection hidden="1"/>
    </xf>
    <xf numFmtId="3" fontId="13" fillId="36" borderId="59" xfId="0" applyNumberFormat="1" applyFont="1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3" fontId="0" fillId="0" borderId="27" xfId="0" applyNumberFormat="1" applyBorder="1" applyAlignment="1" applyProtection="1">
      <alignment/>
      <protection hidden="1"/>
    </xf>
    <xf numFmtId="3" fontId="13" fillId="0" borderId="27" xfId="0" applyNumberFormat="1" applyFont="1" applyFill="1" applyBorder="1" applyAlignment="1" applyProtection="1">
      <alignment horizontal="center"/>
      <protection hidden="1"/>
    </xf>
    <xf numFmtId="3" fontId="13" fillId="0" borderId="27" xfId="0" applyNumberFormat="1" applyFont="1" applyFill="1" applyBorder="1" applyAlignment="1" applyProtection="1">
      <alignment/>
      <protection hidden="1"/>
    </xf>
    <xf numFmtId="3" fontId="13" fillId="0" borderId="48" xfId="0" applyNumberFormat="1" applyFont="1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3" fontId="0" fillId="0" borderId="29" xfId="0" applyNumberFormat="1" applyBorder="1" applyAlignment="1" applyProtection="1">
      <alignment/>
      <protection hidden="1"/>
    </xf>
    <xf numFmtId="3" fontId="0" fillId="0" borderId="60" xfId="0" applyNumberFormat="1" applyBorder="1" applyAlignment="1" applyProtection="1">
      <alignment/>
      <protection hidden="1"/>
    </xf>
    <xf numFmtId="3" fontId="13" fillId="0" borderId="11" xfId="0" applyNumberFormat="1" applyFont="1" applyFill="1" applyBorder="1" applyAlignment="1" applyProtection="1">
      <alignment/>
      <protection hidden="1"/>
    </xf>
    <xf numFmtId="165" fontId="13" fillId="0" borderId="11" xfId="0" applyNumberFormat="1" applyFont="1" applyFill="1" applyBorder="1" applyAlignment="1" applyProtection="1">
      <alignment/>
      <protection hidden="1"/>
    </xf>
    <xf numFmtId="0" fontId="15" fillId="36" borderId="13" xfId="0" applyFont="1" applyFill="1" applyBorder="1" applyAlignment="1" applyProtection="1">
      <alignment/>
      <protection hidden="1"/>
    </xf>
    <xf numFmtId="165" fontId="13" fillId="36" borderId="48" xfId="0" applyNumberFormat="1" applyFont="1" applyFill="1" applyBorder="1" applyAlignment="1" applyProtection="1">
      <alignment/>
      <protection hidden="1"/>
    </xf>
    <xf numFmtId="3" fontId="13" fillId="36" borderId="60" xfId="0" applyNumberFormat="1" applyFont="1" applyFill="1" applyBorder="1" applyAlignment="1" applyProtection="1">
      <alignment/>
      <protection hidden="1"/>
    </xf>
    <xf numFmtId="0" fontId="15" fillId="36" borderId="19" xfId="0" applyFont="1" applyFill="1" applyBorder="1" applyAlignment="1" applyProtection="1">
      <alignment/>
      <protection hidden="1"/>
    </xf>
    <xf numFmtId="0" fontId="13" fillId="36" borderId="20" xfId="0" applyFont="1" applyFill="1" applyBorder="1" applyAlignment="1" applyProtection="1">
      <alignment horizontal="center"/>
      <protection hidden="1"/>
    </xf>
    <xf numFmtId="3" fontId="13" fillId="36" borderId="20" xfId="0" applyNumberFormat="1" applyFont="1" applyFill="1" applyBorder="1" applyAlignment="1" applyProtection="1">
      <alignment/>
      <protection hidden="1"/>
    </xf>
    <xf numFmtId="3" fontId="13" fillId="36" borderId="2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7" fillId="37" borderId="0" xfId="0" applyFont="1" applyFill="1" applyBorder="1" applyAlignment="1">
      <alignment/>
    </xf>
    <xf numFmtId="0" fontId="6" fillId="0" borderId="0" xfId="0" applyFont="1" applyAlignment="1">
      <alignment/>
    </xf>
    <xf numFmtId="0" fontId="17" fillId="0" borderId="13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0" fillId="36" borderId="18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17" fillId="0" borderId="24" xfId="0" applyFont="1" applyBorder="1" applyAlignment="1">
      <alignment vertical="center"/>
    </xf>
    <xf numFmtId="0" fontId="10" fillId="0" borderId="31" xfId="0" applyFont="1" applyBorder="1" applyAlignment="1">
      <alignment/>
    </xf>
    <xf numFmtId="0" fontId="0" fillId="0" borderId="31" xfId="0" applyBorder="1" applyAlignment="1">
      <alignment/>
    </xf>
    <xf numFmtId="164" fontId="0" fillId="0" borderId="31" xfId="0" applyNumberFormat="1" applyBorder="1" applyAlignment="1">
      <alignment/>
    </xf>
    <xf numFmtId="0" fontId="22" fillId="0" borderId="30" xfId="0" applyFont="1" applyFill="1" applyBorder="1" applyAlignment="1">
      <alignment vertical="center"/>
    </xf>
    <xf numFmtId="0" fontId="22" fillId="0" borderId="27" xfId="0" applyFont="1" applyFill="1" applyBorder="1" applyAlignment="1">
      <alignment/>
    </xf>
    <xf numFmtId="1" fontId="23" fillId="36" borderId="31" xfId="0" applyNumberFormat="1" applyFont="1" applyFill="1" applyBorder="1" applyAlignment="1">
      <alignment horizontal="right"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3" fontId="22" fillId="0" borderId="30" xfId="0" applyNumberFormat="1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3" fontId="23" fillId="36" borderId="27" xfId="0" applyNumberFormat="1" applyFont="1" applyFill="1" applyBorder="1" applyAlignment="1">
      <alignment horizontal="center" vertical="center"/>
    </xf>
    <xf numFmtId="3" fontId="23" fillId="36" borderId="31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10" fillId="0" borderId="36" xfId="0" applyFont="1" applyBorder="1" applyAlignment="1">
      <alignment/>
    </xf>
    <xf numFmtId="0" fontId="0" fillId="0" borderId="36" xfId="0" applyBorder="1" applyAlignment="1">
      <alignment/>
    </xf>
    <xf numFmtId="164" fontId="0" fillId="0" borderId="36" xfId="0" applyNumberFormat="1" applyBorder="1" applyAlignment="1">
      <alignment/>
    </xf>
    <xf numFmtId="2" fontId="22" fillId="0" borderId="34" xfId="0" applyNumberFormat="1" applyFont="1" applyBorder="1" applyAlignment="1">
      <alignment vertical="center"/>
    </xf>
    <xf numFmtId="2" fontId="22" fillId="0" borderId="33" xfId="0" applyNumberFormat="1" applyFont="1" applyBorder="1" applyAlignment="1">
      <alignment/>
    </xf>
    <xf numFmtId="2" fontId="23" fillId="36" borderId="36" xfId="0" applyNumberFormat="1" applyFont="1" applyFill="1" applyBorder="1" applyAlignment="1">
      <alignment horizontal="right" vertical="center"/>
    </xf>
    <xf numFmtId="4" fontId="22" fillId="0" borderId="34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4" fontId="22" fillId="0" borderId="35" xfId="0" applyNumberFormat="1" applyFont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165" fontId="23" fillId="36" borderId="33" xfId="0" applyNumberFormat="1" applyFont="1" applyFill="1" applyBorder="1" applyAlignment="1">
      <alignment vertical="center"/>
    </xf>
    <xf numFmtId="3" fontId="23" fillId="36" borderId="36" xfId="0" applyNumberFormat="1" applyFont="1" applyFill="1" applyBorder="1" applyAlignment="1">
      <alignment horizontal="center" vertical="center"/>
    </xf>
    <xf numFmtId="0" fontId="17" fillId="0" borderId="43" xfId="0" applyFont="1" applyBorder="1" applyAlignment="1">
      <alignment vertical="center"/>
    </xf>
    <xf numFmtId="0" fontId="24" fillId="0" borderId="42" xfId="0" applyFont="1" applyBorder="1" applyAlignment="1">
      <alignment horizontal="center" vertical="center"/>
    </xf>
    <xf numFmtId="3" fontId="0" fillId="0" borderId="42" xfId="0" applyNumberFormat="1" applyBorder="1" applyAlignment="1">
      <alignment/>
    </xf>
    <xf numFmtId="3" fontId="22" fillId="0" borderId="38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/>
    </xf>
    <xf numFmtId="3" fontId="22" fillId="0" borderId="50" xfId="0" applyNumberFormat="1" applyFont="1" applyBorder="1" applyAlignment="1">
      <alignment/>
    </xf>
    <xf numFmtId="3" fontId="23" fillId="36" borderId="42" xfId="0" applyNumberFormat="1" applyFont="1" applyFill="1" applyBorder="1" applyAlignment="1">
      <alignment horizontal="center" vertical="center"/>
    </xf>
    <xf numFmtId="3" fontId="22" fillId="0" borderId="51" xfId="0" applyNumberFormat="1" applyFont="1" applyBorder="1" applyAlignment="1">
      <alignment vertical="center"/>
    </xf>
    <xf numFmtId="3" fontId="22" fillId="0" borderId="41" xfId="0" applyNumberFormat="1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3" fillId="36" borderId="39" xfId="0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/>
    </xf>
    <xf numFmtId="3" fontId="0" fillId="0" borderId="61" xfId="0" applyNumberFormat="1" applyBorder="1" applyAlignment="1">
      <alignment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" fontId="22" fillId="0" borderId="46" xfId="0" applyNumberFormat="1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3" fontId="0" fillId="0" borderId="31" xfId="0" applyNumberFormat="1" applyBorder="1" applyAlignment="1">
      <alignment/>
    </xf>
    <xf numFmtId="3" fontId="22" fillId="0" borderId="30" xfId="0" applyNumberFormat="1" applyFont="1" applyFill="1" applyBorder="1" applyAlignment="1">
      <alignment vertical="center"/>
    </xf>
    <xf numFmtId="3" fontId="22" fillId="0" borderId="27" xfId="0" applyNumberFormat="1" applyFont="1" applyFill="1" applyBorder="1" applyAlignment="1">
      <alignment/>
    </xf>
    <xf numFmtId="3" fontId="22" fillId="0" borderId="0" xfId="0" applyNumberFormat="1" applyFont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36" borderId="12" xfId="0" applyFont="1" applyFill="1" applyBorder="1" applyAlignment="1">
      <alignment/>
    </xf>
    <xf numFmtId="0" fontId="25" fillId="36" borderId="12" xfId="0" applyFont="1" applyFill="1" applyBorder="1" applyAlignment="1">
      <alignment horizontal="center" vertical="center"/>
    </xf>
    <xf numFmtId="3" fontId="4" fillId="36" borderId="12" xfId="0" applyNumberFormat="1" applyFont="1" applyFill="1" applyBorder="1" applyAlignment="1">
      <alignment/>
    </xf>
    <xf numFmtId="3" fontId="23" fillId="36" borderId="11" xfId="0" applyNumberFormat="1" applyFont="1" applyFill="1" applyBorder="1" applyAlignment="1">
      <alignment vertical="center"/>
    </xf>
    <xf numFmtId="3" fontId="23" fillId="36" borderId="48" xfId="0" applyNumberFormat="1" applyFont="1" applyFill="1" applyBorder="1" applyAlignment="1">
      <alignment/>
    </xf>
    <xf numFmtId="3" fontId="23" fillId="36" borderId="12" xfId="0" applyNumberFormat="1" applyFont="1" applyFill="1" applyBorder="1" applyAlignment="1">
      <alignment horizontal="center" vertical="center"/>
    </xf>
    <xf numFmtId="3" fontId="23" fillId="36" borderId="58" xfId="0" applyNumberFormat="1" applyFont="1" applyFill="1" applyBorder="1" applyAlignment="1">
      <alignment vertical="center"/>
    </xf>
    <xf numFmtId="3" fontId="23" fillId="36" borderId="59" xfId="0" applyNumberFormat="1" applyFont="1" applyFill="1" applyBorder="1" applyAlignment="1">
      <alignment vertical="center"/>
    </xf>
    <xf numFmtId="3" fontId="23" fillId="36" borderId="48" xfId="0" applyNumberFormat="1" applyFont="1" applyFill="1" applyBorder="1" applyAlignment="1">
      <alignment horizontal="center" vertical="center"/>
    </xf>
    <xf numFmtId="3" fontId="22" fillId="0" borderId="33" xfId="0" applyNumberFormat="1" applyFont="1" applyBorder="1" applyAlignment="1">
      <alignment/>
    </xf>
    <xf numFmtId="0" fontId="17" fillId="0" borderId="16" xfId="0" applyFont="1" applyBorder="1" applyAlignment="1">
      <alignment vertical="center"/>
    </xf>
    <xf numFmtId="0" fontId="26" fillId="0" borderId="52" xfId="0" applyFont="1" applyBorder="1" applyAlignment="1">
      <alignment horizontal="center"/>
    </xf>
    <xf numFmtId="3" fontId="0" fillId="0" borderId="52" xfId="0" applyNumberFormat="1" applyBorder="1" applyAlignment="1">
      <alignment/>
    </xf>
    <xf numFmtId="3" fontId="22" fillId="0" borderId="50" xfId="0" applyNumberFormat="1" applyFont="1" applyFill="1" applyBorder="1" applyAlignment="1">
      <alignment/>
    </xf>
    <xf numFmtId="3" fontId="23" fillId="36" borderId="18" xfId="0" applyNumberFormat="1" applyFont="1" applyFill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3" fontId="23" fillId="36" borderId="14" xfId="0" applyNumberFormat="1" applyFont="1" applyFill="1" applyBorder="1" applyAlignment="1">
      <alignment vertical="center"/>
    </xf>
    <xf numFmtId="165" fontId="23" fillId="36" borderId="18" xfId="0" applyNumberFormat="1" applyFont="1" applyFill="1" applyBorder="1" applyAlignment="1">
      <alignment vertical="center"/>
    </xf>
    <xf numFmtId="0" fontId="26" fillId="0" borderId="42" xfId="0" applyFont="1" applyBorder="1" applyAlignment="1">
      <alignment horizontal="center"/>
    </xf>
    <xf numFmtId="3" fontId="22" fillId="0" borderId="39" xfId="0" applyNumberFormat="1" applyFont="1" applyFill="1" applyBorder="1" applyAlignment="1">
      <alignment/>
    </xf>
    <xf numFmtId="3" fontId="23" fillId="36" borderId="42" xfId="0" applyNumberFormat="1" applyFont="1" applyFill="1" applyBorder="1" applyAlignment="1">
      <alignment vertical="center"/>
    </xf>
    <xf numFmtId="3" fontId="23" fillId="36" borderId="39" xfId="0" applyNumberFormat="1" applyFont="1" applyFill="1" applyBorder="1" applyAlignment="1">
      <alignment vertical="center"/>
    </xf>
    <xf numFmtId="165" fontId="23" fillId="36" borderId="42" xfId="0" applyNumberFormat="1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26" fillId="0" borderId="21" xfId="0" applyFont="1" applyBorder="1" applyAlignment="1">
      <alignment horizontal="center"/>
    </xf>
    <xf numFmtId="3" fontId="0" fillId="0" borderId="21" xfId="0" applyNumberFormat="1" applyBorder="1" applyAlignment="1">
      <alignment/>
    </xf>
    <xf numFmtId="3" fontId="22" fillId="0" borderId="20" xfId="0" applyNumberFormat="1" applyFont="1" applyFill="1" applyBorder="1" applyAlignment="1">
      <alignment/>
    </xf>
    <xf numFmtId="3" fontId="23" fillId="36" borderId="36" xfId="0" applyNumberFormat="1" applyFont="1" applyFill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3" fontId="22" fillId="0" borderId="55" xfId="0" applyNumberFormat="1" applyFont="1" applyBorder="1" applyAlignment="1">
      <alignment vertical="center"/>
    </xf>
    <xf numFmtId="3" fontId="23" fillId="36" borderId="20" xfId="0" applyNumberFormat="1" applyFont="1" applyFill="1" applyBorder="1" applyAlignment="1">
      <alignment vertical="center"/>
    </xf>
    <xf numFmtId="165" fontId="23" fillId="36" borderId="21" xfId="0" applyNumberFormat="1" applyFont="1" applyFill="1" applyBorder="1" applyAlignment="1">
      <alignment vertical="center"/>
    </xf>
    <xf numFmtId="0" fontId="17" fillId="0" borderId="52" xfId="0" applyFont="1" applyBorder="1" applyAlignment="1">
      <alignment horizontal="center" vertical="center"/>
    </xf>
    <xf numFmtId="3" fontId="23" fillId="36" borderId="61" xfId="0" applyNumberFormat="1" applyFont="1" applyFill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3" fontId="22" fillId="0" borderId="25" xfId="0" applyNumberFormat="1" applyFont="1" applyFill="1" applyBorder="1" applyAlignment="1">
      <alignment/>
    </xf>
    <xf numFmtId="0" fontId="17" fillId="0" borderId="4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3" fontId="23" fillId="36" borderId="49" xfId="0" applyNumberFormat="1" applyFont="1" applyFill="1" applyBorder="1" applyAlignment="1">
      <alignment vertical="center"/>
    </xf>
    <xf numFmtId="3" fontId="22" fillId="0" borderId="24" xfId="0" applyNumberFormat="1" applyFont="1" applyFill="1" applyBorder="1" applyAlignment="1">
      <alignment vertical="center"/>
    </xf>
    <xf numFmtId="3" fontId="23" fillId="36" borderId="27" xfId="0" applyNumberFormat="1" applyFont="1" applyFill="1" applyBorder="1" applyAlignment="1">
      <alignment vertical="center"/>
    </xf>
    <xf numFmtId="165" fontId="23" fillId="36" borderId="31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17" fillId="36" borderId="3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3" fontId="13" fillId="36" borderId="12" xfId="0" applyNumberFormat="1" applyFont="1" applyFill="1" applyBorder="1" applyAlignment="1">
      <alignment/>
    </xf>
    <xf numFmtId="3" fontId="23" fillId="36" borderId="12" xfId="0" applyNumberFormat="1" applyFont="1" applyFill="1" applyBorder="1" applyAlignment="1">
      <alignment vertical="center"/>
    </xf>
    <xf numFmtId="3" fontId="23" fillId="36" borderId="48" xfId="0" applyNumberFormat="1" applyFont="1" applyFill="1" applyBorder="1" applyAlignment="1">
      <alignment vertical="center"/>
    </xf>
    <xf numFmtId="165" fontId="23" fillId="36" borderId="12" xfId="0" applyNumberFormat="1" applyFont="1" applyFill="1" applyBorder="1" applyAlignment="1">
      <alignment vertical="center"/>
    </xf>
    <xf numFmtId="0" fontId="24" fillId="0" borderId="42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1" xfId="0" applyFont="1" applyBorder="1" applyAlignment="1">
      <alignment horizontal="center"/>
    </xf>
    <xf numFmtId="0" fontId="23" fillId="36" borderId="31" xfId="0" applyFont="1" applyFill="1" applyBorder="1" applyAlignment="1">
      <alignment/>
    </xf>
    <xf numFmtId="0" fontId="10" fillId="0" borderId="12" xfId="0" applyFont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3" fillId="36" borderId="31" xfId="0" applyNumberFormat="1" applyFont="1" applyFill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36" borderId="10" xfId="0" applyFont="1" applyFill="1" applyBorder="1" applyAlignment="1">
      <alignment vertical="center"/>
    </xf>
    <xf numFmtId="0" fontId="23" fillId="36" borderId="12" xfId="0" applyFont="1" applyFill="1" applyBorder="1" applyAlignment="1">
      <alignment/>
    </xf>
    <xf numFmtId="0" fontId="25" fillId="36" borderId="12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3" fontId="13" fillId="36" borderId="48" xfId="0" applyNumberFormat="1" applyFont="1" applyFill="1" applyBorder="1" applyAlignment="1">
      <alignment/>
    </xf>
    <xf numFmtId="3" fontId="23" fillId="36" borderId="10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38" borderId="10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11" fillId="0" borderId="24" xfId="0" applyFont="1" applyBorder="1" applyAlignment="1">
      <alignment/>
    </xf>
    <xf numFmtId="0" fontId="0" fillId="0" borderId="27" xfId="0" applyBorder="1" applyAlignment="1">
      <alignment/>
    </xf>
    <xf numFmtId="165" fontId="0" fillId="0" borderId="27" xfId="0" applyNumberFormat="1" applyFill="1" applyBorder="1" applyAlignment="1">
      <alignment/>
    </xf>
    <xf numFmtId="164" fontId="14" fillId="0" borderId="31" xfId="0" applyNumberFormat="1" applyFont="1" applyFill="1" applyBorder="1" applyAlignment="1">
      <alignment horizontal="right"/>
    </xf>
    <xf numFmtId="165" fontId="0" fillId="0" borderId="26" xfId="0" applyNumberFormat="1" applyFill="1" applyBorder="1" applyAlignment="1">
      <alignment/>
    </xf>
    <xf numFmtId="164" fontId="4" fillId="36" borderId="27" xfId="0" applyNumberFormat="1" applyFont="1" applyFill="1" applyBorder="1" applyAlignment="1">
      <alignment horizontal="right"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0" xfId="0" applyNumberFormat="1" applyFill="1" applyBorder="1" applyAlignment="1">
      <alignment/>
    </xf>
    <xf numFmtId="3" fontId="4" fillId="36" borderId="27" xfId="0" applyNumberFormat="1" applyFont="1" applyFill="1" applyBorder="1" applyAlignment="1">
      <alignment horizontal="center"/>
    </xf>
    <xf numFmtId="3" fontId="4" fillId="36" borderId="3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11" fillId="0" borderId="32" xfId="0" applyFont="1" applyBorder="1" applyAlignment="1">
      <alignment/>
    </xf>
    <xf numFmtId="0" fontId="0" fillId="0" borderId="33" xfId="0" applyBorder="1" applyAlignment="1">
      <alignment/>
    </xf>
    <xf numFmtId="165" fontId="0" fillId="0" borderId="33" xfId="0" applyNumberFormat="1" applyBorder="1" applyAlignment="1">
      <alignment/>
    </xf>
    <xf numFmtId="164" fontId="14" fillId="0" borderId="36" xfId="0" applyNumberFormat="1" applyFont="1" applyFill="1" applyBorder="1" applyAlignment="1">
      <alignment horizontal="right"/>
    </xf>
    <xf numFmtId="165" fontId="0" fillId="0" borderId="34" xfId="0" applyNumberFormat="1" applyBorder="1" applyAlignment="1">
      <alignment/>
    </xf>
    <xf numFmtId="164" fontId="4" fillId="36" borderId="33" xfId="0" applyNumberFormat="1" applyFont="1" applyFill="1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4" fillId="36" borderId="33" xfId="0" applyNumberFormat="1" applyFont="1" applyFill="1" applyBorder="1" applyAlignment="1">
      <alignment/>
    </xf>
    <xf numFmtId="3" fontId="4" fillId="36" borderId="36" xfId="0" applyNumberFormat="1" applyFont="1" applyFill="1" applyBorder="1" applyAlignment="1">
      <alignment horizontal="center"/>
    </xf>
    <xf numFmtId="0" fontId="11" fillId="0" borderId="43" xfId="0" applyFont="1" applyBorder="1" applyAlignment="1">
      <alignment/>
    </xf>
    <xf numFmtId="0" fontId="0" fillId="0" borderId="39" xfId="0" applyBorder="1" applyAlignment="1">
      <alignment/>
    </xf>
    <xf numFmtId="3" fontId="0" fillId="0" borderId="39" xfId="0" applyNumberFormat="1" applyBorder="1" applyAlignment="1">
      <alignment/>
    </xf>
    <xf numFmtId="3" fontId="14" fillId="0" borderId="42" xfId="0" applyNumberFormat="1" applyFont="1" applyFill="1" applyBorder="1" applyAlignment="1">
      <alignment horizontal="right"/>
    </xf>
    <xf numFmtId="3" fontId="0" fillId="0" borderId="38" xfId="0" applyNumberFormat="1" applyBorder="1" applyAlignment="1">
      <alignment/>
    </xf>
    <xf numFmtId="3" fontId="4" fillId="36" borderId="39" xfId="0" applyNumberFormat="1" applyFont="1" applyFill="1" applyBorder="1" applyAlignment="1">
      <alignment horizontal="center"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4" fillId="36" borderId="4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3" fontId="14" fillId="0" borderId="31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Fill="1" applyBorder="1" applyAlignment="1">
      <alignment/>
    </xf>
    <xf numFmtId="0" fontId="11" fillId="36" borderId="10" xfId="0" applyFont="1" applyFill="1" applyBorder="1" applyAlignment="1">
      <alignment/>
    </xf>
    <xf numFmtId="0" fontId="4" fillId="36" borderId="48" xfId="0" applyFont="1" applyFill="1" applyBorder="1" applyAlignment="1">
      <alignment/>
    </xf>
    <xf numFmtId="3" fontId="4" fillId="36" borderId="48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 horizontal="right"/>
    </xf>
    <xf numFmtId="3" fontId="4" fillId="36" borderId="11" xfId="0" applyNumberFormat="1" applyFont="1" applyFill="1" applyBorder="1" applyAlignment="1">
      <alignment/>
    </xf>
    <xf numFmtId="3" fontId="4" fillId="36" borderId="48" xfId="0" applyNumberFormat="1" applyFont="1" applyFill="1" applyBorder="1" applyAlignment="1">
      <alignment horizontal="center"/>
    </xf>
    <xf numFmtId="3" fontId="4" fillId="36" borderId="58" xfId="0" applyNumberFormat="1" applyFont="1" applyFill="1" applyBorder="1" applyAlignment="1">
      <alignment/>
    </xf>
    <xf numFmtId="3" fontId="4" fillId="36" borderId="59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 horizontal="center"/>
    </xf>
    <xf numFmtId="0" fontId="11" fillId="0" borderId="50" xfId="0" applyFont="1" applyBorder="1" applyAlignment="1">
      <alignment/>
    </xf>
    <xf numFmtId="0" fontId="0" fillId="0" borderId="50" xfId="0" applyBorder="1" applyAlignment="1">
      <alignment/>
    </xf>
    <xf numFmtId="3" fontId="12" fillId="0" borderId="5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3" fillId="36" borderId="14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51" xfId="0" applyNumberFormat="1" applyBorder="1" applyAlignment="1">
      <alignment/>
    </xf>
    <xf numFmtId="165" fontId="13" fillId="36" borderId="18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3" fontId="13" fillId="36" borderId="39" xfId="0" applyNumberFormat="1" applyFont="1" applyFill="1" applyBorder="1" applyAlignment="1">
      <alignment/>
    </xf>
    <xf numFmtId="165" fontId="13" fillId="36" borderId="42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3" fillId="36" borderId="20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55" xfId="0" applyNumberFormat="1" applyBorder="1" applyAlignment="1">
      <alignment/>
    </xf>
    <xf numFmtId="165" fontId="13" fillId="36" borderId="21" xfId="0" applyNumberFormat="1" applyFont="1" applyFill="1" applyBorder="1" applyAlignment="1">
      <alignment/>
    </xf>
    <xf numFmtId="3" fontId="12" fillId="0" borderId="49" xfId="0" applyNumberFormat="1" applyFont="1" applyFill="1" applyBorder="1" applyAlignment="1">
      <alignment/>
    </xf>
    <xf numFmtId="3" fontId="12" fillId="0" borderId="57" xfId="0" applyNumberFormat="1" applyFont="1" applyFill="1" applyBorder="1" applyAlignment="1">
      <alignment/>
    </xf>
    <xf numFmtId="3" fontId="12" fillId="0" borderId="47" xfId="0" applyNumberFormat="1" applyFont="1" applyFill="1" applyBorder="1" applyAlignment="1">
      <alignment/>
    </xf>
    <xf numFmtId="3" fontId="13" fillId="36" borderId="47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0" fontId="14" fillId="0" borderId="39" xfId="0" applyFont="1" applyBorder="1" applyAlignment="1">
      <alignment/>
    </xf>
    <xf numFmtId="0" fontId="14" fillId="0" borderId="39" xfId="0" applyFont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36" borderId="27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165" fontId="13" fillId="36" borderId="31" xfId="0" applyNumberFormat="1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3" fillId="36" borderId="48" xfId="0" applyFont="1" applyFill="1" applyBorder="1" applyAlignment="1">
      <alignment/>
    </xf>
    <xf numFmtId="3" fontId="13" fillId="36" borderId="11" xfId="0" applyNumberFormat="1" applyFont="1" applyFill="1" applyBorder="1" applyAlignment="1">
      <alignment/>
    </xf>
    <xf numFmtId="3" fontId="13" fillId="36" borderId="58" xfId="0" applyNumberFormat="1" applyFont="1" applyFill="1" applyBorder="1" applyAlignment="1">
      <alignment/>
    </xf>
    <xf numFmtId="3" fontId="13" fillId="36" borderId="59" xfId="0" applyNumberFormat="1" applyFont="1" applyFill="1" applyBorder="1" applyAlignment="1">
      <alignment/>
    </xf>
    <xf numFmtId="165" fontId="13" fillId="36" borderId="12" xfId="0" applyNumberFormat="1" applyFont="1" applyFill="1" applyBorder="1" applyAlignment="1">
      <alignment/>
    </xf>
    <xf numFmtId="3" fontId="12" fillId="0" borderId="61" xfId="0" applyNumberFormat="1" applyFont="1" applyFill="1" applyBorder="1" applyAlignment="1">
      <alignment/>
    </xf>
    <xf numFmtId="3" fontId="12" fillId="0" borderId="44" xfId="0" applyNumberFormat="1" applyFont="1" applyFill="1" applyBorder="1" applyAlignment="1">
      <alignment/>
    </xf>
    <xf numFmtId="3" fontId="13" fillId="36" borderId="25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3" fillId="36" borderId="48" xfId="0" applyFont="1" applyFill="1" applyBorder="1" applyAlignment="1">
      <alignment horizontal="right"/>
    </xf>
    <xf numFmtId="3" fontId="13" fillId="36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7" fillId="39" borderId="62" xfId="0" applyFont="1" applyFill="1" applyBorder="1" applyAlignment="1">
      <alignment/>
    </xf>
    <xf numFmtId="0" fontId="8" fillId="39" borderId="62" xfId="0" applyFont="1" applyFill="1" applyBorder="1" applyAlignment="1">
      <alignment horizontal="center"/>
    </xf>
    <xf numFmtId="0" fontId="7" fillId="39" borderId="63" xfId="0" applyFont="1" applyFill="1" applyBorder="1" applyAlignment="1">
      <alignment/>
    </xf>
    <xf numFmtId="0" fontId="0" fillId="0" borderId="64" xfId="0" applyBorder="1" applyAlignment="1">
      <alignment/>
    </xf>
    <xf numFmtId="164" fontId="0" fillId="0" borderId="64" xfId="0" applyNumberFormat="1" applyBorder="1" applyAlignment="1">
      <alignment/>
    </xf>
    <xf numFmtId="164" fontId="0" fillId="0" borderId="65" xfId="0" applyNumberFormat="1" applyFill="1" applyBorder="1" applyAlignment="1">
      <alignment horizontal="center"/>
    </xf>
    <xf numFmtId="0" fontId="0" fillId="0" borderId="66" xfId="0" applyBorder="1" applyAlignment="1">
      <alignment/>
    </xf>
    <xf numFmtId="164" fontId="0" fillId="0" borderId="66" xfId="0" applyNumberFormat="1" applyBorder="1" applyAlignment="1">
      <alignment/>
    </xf>
    <xf numFmtId="164" fontId="0" fillId="0" borderId="67" xfId="0" applyNumberFormat="1" applyBorder="1" applyAlignment="1">
      <alignment horizontal="center"/>
    </xf>
    <xf numFmtId="0" fontId="0" fillId="0" borderId="64" xfId="0" applyFont="1" applyBorder="1" applyAlignment="1">
      <alignment horizontal="center"/>
    </xf>
    <xf numFmtId="3" fontId="0" fillId="0" borderId="64" xfId="0" applyNumberFormat="1" applyBorder="1" applyAlignment="1">
      <alignment/>
    </xf>
    <xf numFmtId="3" fontId="0" fillId="0" borderId="68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3" fontId="0" fillId="0" borderId="69" xfId="0" applyNumberFormat="1" applyBorder="1" applyAlignment="1">
      <alignment/>
    </xf>
    <xf numFmtId="0" fontId="0" fillId="0" borderId="70" xfId="0" applyFont="1" applyBorder="1" applyAlignment="1">
      <alignment horizontal="center"/>
    </xf>
    <xf numFmtId="3" fontId="0" fillId="0" borderId="70" xfId="0" applyNumberFormat="1" applyBorder="1" applyAlignment="1">
      <alignment/>
    </xf>
    <xf numFmtId="3" fontId="0" fillId="0" borderId="65" xfId="0" applyNumberFormat="1" applyFont="1" applyFill="1" applyBorder="1" applyAlignment="1">
      <alignment horizontal="center"/>
    </xf>
    <xf numFmtId="0" fontId="4" fillId="40" borderId="71" xfId="0" applyFont="1" applyFill="1" applyBorder="1" applyAlignment="1">
      <alignment horizontal="center"/>
    </xf>
    <xf numFmtId="3" fontId="4" fillId="40" borderId="71" xfId="0" applyNumberFormat="1" applyFont="1" applyFill="1" applyBorder="1" applyAlignment="1">
      <alignment/>
    </xf>
    <xf numFmtId="3" fontId="4" fillId="40" borderId="62" xfId="0" applyNumberFormat="1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3" fontId="0" fillId="0" borderId="66" xfId="0" applyNumberFormat="1" applyBorder="1" applyAlignment="1">
      <alignment/>
    </xf>
    <xf numFmtId="3" fontId="0" fillId="0" borderId="72" xfId="0" applyNumberFormat="1" applyFont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0" fontId="13" fillId="40" borderId="71" xfId="0" applyFont="1" applyFill="1" applyBorder="1" applyAlignment="1">
      <alignment horizontal="center"/>
    </xf>
    <xf numFmtId="3" fontId="13" fillId="40" borderId="71" xfId="0" applyNumberFormat="1" applyFont="1" applyFill="1" applyBorder="1" applyAlignment="1">
      <alignment/>
    </xf>
    <xf numFmtId="3" fontId="13" fillId="40" borderId="71" xfId="0" applyNumberFormat="1" applyFont="1" applyFill="1" applyBorder="1" applyAlignment="1">
      <alignment horizontal="center"/>
    </xf>
    <xf numFmtId="0" fontId="0" fillId="0" borderId="73" xfId="0" applyBorder="1" applyAlignment="1">
      <alignment/>
    </xf>
    <xf numFmtId="3" fontId="0" fillId="0" borderId="73" xfId="0" applyNumberFormat="1" applyBorder="1" applyAlignment="1">
      <alignment/>
    </xf>
    <xf numFmtId="3" fontId="13" fillId="0" borderId="73" xfId="0" applyNumberFormat="1" applyFont="1" applyFill="1" applyBorder="1" applyAlignment="1">
      <alignment horizontal="center"/>
    </xf>
    <xf numFmtId="0" fontId="13" fillId="40" borderId="74" xfId="0" applyFont="1" applyFill="1" applyBorder="1" applyAlignment="1">
      <alignment horizontal="center"/>
    </xf>
    <xf numFmtId="3" fontId="13" fillId="40" borderId="74" xfId="0" applyNumberFormat="1" applyFont="1" applyFill="1" applyBorder="1" applyAlignment="1">
      <alignment/>
    </xf>
    <xf numFmtId="3" fontId="13" fillId="40" borderId="74" xfId="0" applyNumberFormat="1" applyFont="1" applyFill="1" applyBorder="1" applyAlignment="1">
      <alignment horizontal="center"/>
    </xf>
    <xf numFmtId="0" fontId="3" fillId="35" borderId="0" xfId="0" applyFont="1" applyFill="1" applyAlignment="1">
      <alignment horizontal="left" indent="1"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6" fillId="34" borderId="10" xfId="0" applyFont="1" applyFill="1" applyBorder="1" applyAlignment="1">
      <alignment horizontal="left" indent="1"/>
    </xf>
    <xf numFmtId="0" fontId="7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34" fillId="34" borderId="14" xfId="0" applyFont="1" applyFill="1" applyBorder="1" applyAlignment="1">
      <alignment/>
    </xf>
    <xf numFmtId="0" fontId="34" fillId="34" borderId="20" xfId="0" applyFont="1" applyFill="1" applyBorder="1" applyAlignment="1">
      <alignment horizontal="center"/>
    </xf>
    <xf numFmtId="3" fontId="34" fillId="35" borderId="21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34" borderId="22" xfId="0" applyNumberFormat="1" applyFont="1" applyFill="1" applyBorder="1" applyAlignment="1">
      <alignment horizontal="center"/>
    </xf>
    <xf numFmtId="3" fontId="34" fillId="34" borderId="55" xfId="0" applyNumberFormat="1" applyFont="1" applyFill="1" applyBorder="1" applyAlignment="1">
      <alignment horizontal="center"/>
    </xf>
    <xf numFmtId="3" fontId="34" fillId="34" borderId="22" xfId="0" applyNumberFormat="1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 shrinkToFit="1"/>
    </xf>
    <xf numFmtId="0" fontId="34" fillId="34" borderId="27" xfId="0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/>
    </xf>
    <xf numFmtId="0" fontId="11" fillId="0" borderId="24" xfId="0" applyFont="1" applyBorder="1" applyAlignment="1">
      <alignment horizontal="left" indent="1"/>
    </xf>
    <xf numFmtId="0" fontId="0" fillId="0" borderId="25" xfId="0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Fill="1" applyBorder="1" applyAlignment="1">
      <alignment horizontal="center"/>
    </xf>
    <xf numFmtId="3" fontId="35" fillId="0" borderId="14" xfId="0" applyNumberFormat="1" applyFont="1" applyBorder="1" applyAlignment="1">
      <alignment horizontal="right"/>
    </xf>
    <xf numFmtId="3" fontId="35" fillId="0" borderId="27" xfId="0" applyNumberFormat="1" applyFont="1" applyBorder="1" applyAlignment="1">
      <alignment horizontal="right"/>
    </xf>
    <xf numFmtId="3" fontId="35" fillId="0" borderId="13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4" fillId="35" borderId="37" xfId="0" applyNumberFormat="1" applyFont="1" applyFill="1" applyBorder="1" applyAlignment="1">
      <alignment horizontal="right"/>
    </xf>
    <xf numFmtId="3" fontId="0" fillId="36" borderId="0" xfId="0" applyNumberFormat="1" applyFill="1" applyBorder="1" applyAlignment="1" applyProtection="1">
      <alignment horizontal="right"/>
      <protection locked="0"/>
    </xf>
    <xf numFmtId="164" fontId="4" fillId="36" borderId="50" xfId="0" applyNumberFormat="1" applyFont="1" applyFill="1" applyBorder="1" applyAlignment="1">
      <alignment horizontal="right"/>
    </xf>
    <xf numFmtId="3" fontId="4" fillId="36" borderId="52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11" fillId="0" borderId="32" xfId="0" applyFont="1" applyBorder="1" applyAlignment="1">
      <alignment horizontal="left" indent="1"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 horizontal="center"/>
    </xf>
    <xf numFmtId="3" fontId="35" fillId="0" borderId="33" xfId="0" applyNumberFormat="1" applyFont="1" applyBorder="1" applyAlignment="1">
      <alignment horizontal="right"/>
    </xf>
    <xf numFmtId="3" fontId="35" fillId="0" borderId="32" xfId="0" applyNumberFormat="1" applyFont="1" applyFill="1" applyBorder="1" applyAlignment="1">
      <alignment horizontal="right"/>
    </xf>
    <xf numFmtId="3" fontId="14" fillId="0" borderId="33" xfId="0" applyNumberFormat="1" applyFont="1" applyFill="1" applyBorder="1" applyAlignment="1">
      <alignment horizontal="right"/>
    </xf>
    <xf numFmtId="3" fontId="4" fillId="35" borderId="32" xfId="0" applyNumberFormat="1" applyFont="1" applyFill="1" applyBorder="1" applyAlignment="1">
      <alignment horizontal="right"/>
    </xf>
    <xf numFmtId="3" fontId="0" fillId="36" borderId="34" xfId="0" applyNumberFormat="1" applyFill="1" applyBorder="1" applyAlignment="1" applyProtection="1">
      <alignment horizontal="right"/>
      <protection locked="0"/>
    </xf>
    <xf numFmtId="3" fontId="4" fillId="36" borderId="36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right"/>
    </xf>
    <xf numFmtId="0" fontId="11" fillId="0" borderId="37" xfId="0" applyFont="1" applyBorder="1" applyAlignment="1">
      <alignment horizontal="left" indent="1"/>
    </xf>
    <xf numFmtId="0" fontId="0" fillId="0" borderId="25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35" fillId="0" borderId="39" xfId="0" applyNumberFormat="1" applyFont="1" applyBorder="1" applyAlignment="1">
      <alignment horizontal="right"/>
    </xf>
    <xf numFmtId="3" fontId="35" fillId="0" borderId="25" xfId="0" applyNumberFormat="1" applyFont="1" applyBorder="1" applyAlignment="1">
      <alignment horizontal="right"/>
    </xf>
    <xf numFmtId="3" fontId="35" fillId="0" borderId="43" xfId="0" applyNumberFormat="1" applyFont="1" applyFill="1" applyBorder="1" applyAlignment="1">
      <alignment horizontal="right"/>
    </xf>
    <xf numFmtId="3" fontId="14" fillId="0" borderId="39" xfId="0" applyNumberFormat="1" applyFont="1" applyFill="1" applyBorder="1" applyAlignment="1">
      <alignment horizontal="right"/>
    </xf>
    <xf numFmtId="3" fontId="0" fillId="36" borderId="38" xfId="0" applyNumberFormat="1" applyFill="1" applyBorder="1" applyAlignment="1" applyProtection="1">
      <alignment horizontal="right"/>
      <protection locked="0"/>
    </xf>
    <xf numFmtId="3" fontId="4" fillId="36" borderId="25" xfId="0" applyNumberFormat="1" applyFont="1" applyFill="1" applyBorder="1" applyAlignment="1">
      <alignment horizontal="right"/>
    </xf>
    <xf numFmtId="3" fontId="4" fillId="36" borderId="50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0" fontId="11" fillId="0" borderId="43" xfId="0" applyFont="1" applyBorder="1" applyAlignment="1">
      <alignment horizontal="left" indent="1"/>
    </xf>
    <xf numFmtId="0" fontId="0" fillId="0" borderId="39" xfId="0" applyBorder="1" applyAlignment="1">
      <alignment horizontal="center"/>
    </xf>
    <xf numFmtId="3" fontId="4" fillId="35" borderId="43" xfId="0" applyNumberFormat="1" applyFont="1" applyFill="1" applyBorder="1" applyAlignment="1">
      <alignment horizontal="right"/>
    </xf>
    <xf numFmtId="3" fontId="4" fillId="36" borderId="39" xfId="0" applyNumberFormat="1" applyFont="1" applyFill="1" applyBorder="1" applyAlignment="1">
      <alignment horizontal="right"/>
    </xf>
    <xf numFmtId="0" fontId="0" fillId="0" borderId="47" xfId="0" applyBorder="1" applyAlignment="1">
      <alignment horizontal="center"/>
    </xf>
    <xf numFmtId="3" fontId="0" fillId="0" borderId="47" xfId="0" applyNumberFormat="1" applyBorder="1" applyAlignment="1">
      <alignment/>
    </xf>
    <xf numFmtId="3" fontId="0" fillId="0" borderId="26" xfId="0" applyNumberFormat="1" applyFill="1" applyBorder="1" applyAlignment="1">
      <alignment horizontal="center"/>
    </xf>
    <xf numFmtId="3" fontId="35" fillId="0" borderId="24" xfId="0" applyNumberFormat="1" applyFont="1" applyFill="1" applyBorder="1" applyAlignment="1">
      <alignment horizontal="right"/>
    </xf>
    <xf numFmtId="3" fontId="14" fillId="0" borderId="27" xfId="0" applyNumberFormat="1" applyFont="1" applyFill="1" applyBorder="1" applyAlignment="1">
      <alignment horizontal="right"/>
    </xf>
    <xf numFmtId="3" fontId="4" fillId="35" borderId="54" xfId="0" applyNumberFormat="1" applyFont="1" applyFill="1" applyBorder="1" applyAlignment="1">
      <alignment horizontal="right"/>
    </xf>
    <xf numFmtId="3" fontId="4" fillId="36" borderId="47" xfId="0" applyNumberFormat="1" applyFont="1" applyFill="1" applyBorder="1" applyAlignment="1">
      <alignment horizontal="right"/>
    </xf>
    <xf numFmtId="3" fontId="4" fillId="36" borderId="33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 horizontal="left" indent="1"/>
    </xf>
    <xf numFmtId="0" fontId="4" fillId="36" borderId="48" xfId="0" applyFont="1" applyFill="1" applyBorder="1" applyAlignment="1">
      <alignment horizontal="center"/>
    </xf>
    <xf numFmtId="3" fontId="4" fillId="36" borderId="11" xfId="0" applyNumberFormat="1" applyFont="1" applyFill="1" applyBorder="1" applyAlignment="1">
      <alignment horizontal="center"/>
    </xf>
    <xf numFmtId="3" fontId="12" fillId="36" borderId="48" xfId="0" applyNumberFormat="1" applyFont="1" applyFill="1" applyBorder="1" applyAlignment="1">
      <alignment horizontal="right"/>
    </xf>
    <xf numFmtId="3" fontId="12" fillId="36" borderId="10" xfId="0" applyNumberFormat="1" applyFont="1" applyFill="1" applyBorder="1" applyAlignment="1">
      <alignment horizontal="right"/>
    </xf>
    <xf numFmtId="3" fontId="14" fillId="36" borderId="48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 horizontal="right"/>
    </xf>
    <xf numFmtId="3" fontId="4" fillId="36" borderId="48" xfId="0" applyNumberFormat="1" applyFont="1" applyFill="1" applyBorder="1" applyAlignment="1">
      <alignment horizontal="right"/>
    </xf>
    <xf numFmtId="3" fontId="4" fillId="36" borderId="12" xfId="0" applyNumberFormat="1" applyFont="1" applyFill="1" applyBorder="1" applyAlignment="1">
      <alignment horizontal="right"/>
    </xf>
    <xf numFmtId="0" fontId="0" fillId="36" borderId="48" xfId="0" applyFill="1" applyBorder="1" applyAlignment="1">
      <alignment horizontal="right"/>
    </xf>
    <xf numFmtId="3" fontId="0" fillId="36" borderId="44" xfId="0" applyNumberFormat="1" applyFill="1" applyBorder="1" applyAlignment="1" applyProtection="1">
      <alignment horizontal="right"/>
      <protection locked="0"/>
    </xf>
    <xf numFmtId="0" fontId="0" fillId="0" borderId="33" xfId="0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0" fontId="11" fillId="0" borderId="25" xfId="0" applyFont="1" applyBorder="1" applyAlignment="1">
      <alignment horizontal="left" indent="1"/>
    </xf>
    <xf numFmtId="3" fontId="12" fillId="0" borderId="25" xfId="0" applyNumberFormat="1" applyFont="1" applyFill="1" applyBorder="1" applyAlignment="1">
      <alignment horizontal="center"/>
    </xf>
    <xf numFmtId="3" fontId="35" fillId="0" borderId="50" xfId="0" applyNumberFormat="1" applyFont="1" applyBorder="1" applyAlignment="1">
      <alignment horizontal="right"/>
    </xf>
    <xf numFmtId="3" fontId="35" fillId="0" borderId="16" xfId="0" applyNumberFormat="1" applyFont="1" applyFill="1" applyBorder="1" applyAlignment="1">
      <alignment horizontal="right"/>
    </xf>
    <xf numFmtId="3" fontId="12" fillId="0" borderId="50" xfId="0" applyNumberFormat="1" applyFont="1" applyFill="1" applyBorder="1" applyAlignment="1">
      <alignment horizontal="right"/>
    </xf>
    <xf numFmtId="3" fontId="12" fillId="35" borderId="16" xfId="0" applyNumberFormat="1" applyFont="1" applyFill="1" applyBorder="1" applyAlignment="1" applyProtection="1">
      <alignment horizontal="right"/>
      <protection locked="0"/>
    </xf>
    <xf numFmtId="165" fontId="12" fillId="35" borderId="16" xfId="0" applyNumberFormat="1" applyFont="1" applyFill="1" applyBorder="1" applyAlignment="1" applyProtection="1">
      <alignment horizontal="right"/>
      <protection locked="0"/>
    </xf>
    <xf numFmtId="3" fontId="0" fillId="36" borderId="50" xfId="0" applyNumberFormat="1" applyFill="1" applyBorder="1" applyAlignment="1" applyProtection="1">
      <alignment horizontal="right"/>
      <protection locked="0"/>
    </xf>
    <xf numFmtId="3" fontId="13" fillId="36" borderId="52" xfId="0" applyNumberFormat="1" applyFont="1" applyFill="1" applyBorder="1" applyAlignment="1">
      <alignment horizontal="right"/>
    </xf>
    <xf numFmtId="165" fontId="13" fillId="36" borderId="52" xfId="0" applyNumberFormat="1" applyFont="1" applyFill="1" applyBorder="1" applyAlignment="1">
      <alignment horizontal="right"/>
    </xf>
    <xf numFmtId="165" fontId="12" fillId="0" borderId="50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right"/>
    </xf>
    <xf numFmtId="3" fontId="12" fillId="35" borderId="43" xfId="0" applyNumberFormat="1" applyFont="1" applyFill="1" applyBorder="1" applyAlignment="1" applyProtection="1">
      <alignment horizontal="right"/>
      <protection locked="0"/>
    </xf>
    <xf numFmtId="165" fontId="12" fillId="35" borderId="43" xfId="0" applyNumberFormat="1" applyFont="1" applyFill="1" applyBorder="1" applyAlignment="1" applyProtection="1">
      <alignment horizontal="right"/>
      <protection locked="0"/>
    </xf>
    <xf numFmtId="3" fontId="0" fillId="36" borderId="39" xfId="0" applyNumberFormat="1" applyFill="1" applyBorder="1" applyAlignment="1" applyProtection="1">
      <alignment horizontal="right"/>
      <protection locked="0"/>
    </xf>
    <xf numFmtId="3" fontId="13" fillId="36" borderId="42" xfId="0" applyNumberFormat="1" applyFont="1" applyFill="1" applyBorder="1" applyAlignment="1">
      <alignment horizontal="right"/>
    </xf>
    <xf numFmtId="165" fontId="13" fillId="36" borderId="42" xfId="0" applyNumberFormat="1" applyFont="1" applyFill="1" applyBorder="1" applyAlignment="1">
      <alignment horizontal="right"/>
    </xf>
    <xf numFmtId="165" fontId="12" fillId="0" borderId="39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center"/>
    </xf>
    <xf numFmtId="3" fontId="35" fillId="0" borderId="20" xfId="0" applyNumberFormat="1" applyFont="1" applyBorder="1" applyAlignment="1">
      <alignment horizontal="right"/>
    </xf>
    <xf numFmtId="3" fontId="35" fillId="0" borderId="19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3" fontId="12" fillId="35" borderId="32" xfId="0" applyNumberFormat="1" applyFont="1" applyFill="1" applyBorder="1" applyAlignment="1" applyProtection="1">
      <alignment horizontal="right"/>
      <protection locked="0"/>
    </xf>
    <xf numFmtId="165" fontId="12" fillId="35" borderId="32" xfId="0" applyNumberFormat="1" applyFont="1" applyFill="1" applyBorder="1" applyAlignment="1" applyProtection="1">
      <alignment horizontal="right"/>
      <protection locked="0"/>
    </xf>
    <xf numFmtId="3" fontId="0" fillId="36" borderId="47" xfId="0" applyNumberFormat="1" applyFill="1" applyBorder="1" applyAlignment="1" applyProtection="1">
      <alignment horizontal="right"/>
      <protection locked="0"/>
    </xf>
    <xf numFmtId="3" fontId="13" fillId="36" borderId="36" xfId="0" applyNumberFormat="1" applyFont="1" applyFill="1" applyBorder="1" applyAlignment="1">
      <alignment horizontal="right"/>
    </xf>
    <xf numFmtId="165" fontId="13" fillId="36" borderId="36" xfId="0" applyNumberFormat="1" applyFont="1" applyFill="1" applyBorder="1" applyAlignment="1">
      <alignment horizontal="right"/>
    </xf>
    <xf numFmtId="165" fontId="12" fillId="0" borderId="33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right"/>
    </xf>
    <xf numFmtId="3" fontId="12" fillId="35" borderId="37" xfId="0" applyNumberFormat="1" applyFont="1" applyFill="1" applyBorder="1" applyAlignment="1" applyProtection="1">
      <alignment horizontal="right"/>
      <protection locked="0"/>
    </xf>
    <xf numFmtId="165" fontId="12" fillId="35" borderId="37" xfId="0" applyNumberFormat="1" applyFont="1" applyFill="1" applyBorder="1" applyAlignment="1" applyProtection="1">
      <alignment horizontal="right"/>
      <protection locked="0"/>
    </xf>
    <xf numFmtId="165" fontId="12" fillId="0" borderId="25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3" fontId="35" fillId="33" borderId="24" xfId="0" applyNumberFormat="1" applyFont="1" applyFill="1" applyBorder="1" applyAlignment="1">
      <alignment horizontal="right"/>
    </xf>
    <xf numFmtId="3" fontId="12" fillId="0" borderId="47" xfId="0" applyNumberFormat="1" applyFont="1" applyFill="1" applyBorder="1" applyAlignment="1">
      <alignment horizontal="right"/>
    </xf>
    <xf numFmtId="3" fontId="12" fillId="35" borderId="54" xfId="0" applyNumberFormat="1" applyFont="1" applyFill="1" applyBorder="1" applyAlignment="1" applyProtection="1">
      <alignment horizontal="right"/>
      <protection locked="0"/>
    </xf>
    <xf numFmtId="165" fontId="12" fillId="35" borderId="54" xfId="0" applyNumberFormat="1" applyFont="1" applyFill="1" applyBorder="1" applyAlignment="1" applyProtection="1">
      <alignment horizontal="right"/>
      <protection locked="0"/>
    </xf>
    <xf numFmtId="3" fontId="0" fillId="36" borderId="33" xfId="0" applyNumberFormat="1" applyFill="1" applyBorder="1" applyAlignment="1" applyProtection="1">
      <alignment horizontal="right"/>
      <protection locked="0"/>
    </xf>
    <xf numFmtId="165" fontId="12" fillId="0" borderId="47" xfId="0" applyNumberFormat="1" applyFont="1" applyFill="1" applyBorder="1" applyAlignment="1">
      <alignment horizontal="right"/>
    </xf>
    <xf numFmtId="0" fontId="15" fillId="36" borderId="10" xfId="0" applyFont="1" applyFill="1" applyBorder="1" applyAlignment="1">
      <alignment horizontal="left" indent="1"/>
    </xf>
    <xf numFmtId="0" fontId="13" fillId="36" borderId="48" xfId="0" applyFont="1" applyFill="1" applyBorder="1" applyAlignment="1">
      <alignment horizontal="center"/>
    </xf>
    <xf numFmtId="3" fontId="13" fillId="36" borderId="48" xfId="0" applyNumberFormat="1" applyFont="1" applyFill="1" applyBorder="1" applyAlignment="1">
      <alignment horizontal="center"/>
    </xf>
    <xf numFmtId="3" fontId="13" fillId="36" borderId="48" xfId="0" applyNumberFormat="1" applyFont="1" applyFill="1" applyBorder="1" applyAlignment="1">
      <alignment horizontal="right"/>
    </xf>
    <xf numFmtId="3" fontId="13" fillId="36" borderId="10" xfId="0" applyNumberFormat="1" applyFont="1" applyFill="1" applyBorder="1" applyAlignment="1">
      <alignment horizontal="right"/>
    </xf>
    <xf numFmtId="3" fontId="13" fillId="36" borderId="10" xfId="0" applyNumberFormat="1" applyFont="1" applyFill="1" applyBorder="1" applyAlignment="1" applyProtection="1">
      <alignment horizontal="right"/>
      <protection/>
    </xf>
    <xf numFmtId="165" fontId="13" fillId="36" borderId="10" xfId="0" applyNumberFormat="1" applyFont="1" applyFill="1" applyBorder="1" applyAlignment="1" applyProtection="1">
      <alignment horizontal="right"/>
      <protection/>
    </xf>
    <xf numFmtId="165" fontId="13" fillId="36" borderId="12" xfId="0" applyNumberFormat="1" applyFont="1" applyFill="1" applyBorder="1" applyAlignment="1">
      <alignment horizontal="right"/>
    </xf>
    <xf numFmtId="165" fontId="13" fillId="36" borderId="48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35" fillId="0" borderId="37" xfId="0" applyNumberFormat="1" applyFont="1" applyFill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13" fillId="36" borderId="11" xfId="0" applyNumberFormat="1" applyFont="1" applyFill="1" applyBorder="1" applyAlignment="1">
      <alignment horizontal="right"/>
    </xf>
    <xf numFmtId="3" fontId="13" fillId="36" borderId="22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3" fontId="13" fillId="0" borderId="27" xfId="0" applyNumberFormat="1" applyFont="1" applyFill="1" applyBorder="1" applyAlignment="1">
      <alignment horizontal="center"/>
    </xf>
    <xf numFmtId="3" fontId="0" fillId="36" borderId="24" xfId="0" applyNumberForma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 applyProtection="1">
      <alignment horizontal="right"/>
      <protection locked="0"/>
    </xf>
    <xf numFmtId="165" fontId="13" fillId="0" borderId="1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Border="1" applyAlignment="1">
      <alignment horizontal="right"/>
    </xf>
    <xf numFmtId="3" fontId="0" fillId="36" borderId="14" xfId="0" applyNumberFormat="1" applyFill="1" applyBorder="1" applyAlignment="1" applyProtection="1">
      <alignment horizontal="right"/>
      <protection locked="0"/>
    </xf>
    <xf numFmtId="0" fontId="0" fillId="36" borderId="27" xfId="0" applyFill="1" applyBorder="1" applyAlignment="1">
      <alignment horizontal="right"/>
    </xf>
    <xf numFmtId="165" fontId="13" fillId="0" borderId="12" xfId="0" applyNumberFormat="1" applyFont="1" applyFill="1" applyBorder="1" applyAlignment="1">
      <alignment horizontal="right"/>
    </xf>
    <xf numFmtId="0" fontId="15" fillId="36" borderId="13" xfId="0" applyFont="1" applyFill="1" applyBorder="1" applyAlignment="1">
      <alignment horizontal="left" indent="1"/>
    </xf>
    <xf numFmtId="165" fontId="13" fillId="36" borderId="10" xfId="0" applyNumberFormat="1" applyFont="1" applyFill="1" applyBorder="1" applyAlignment="1">
      <alignment horizontal="right"/>
    </xf>
    <xf numFmtId="3" fontId="13" fillId="36" borderId="50" xfId="0" applyNumberFormat="1" applyFont="1" applyFill="1" applyBorder="1" applyAlignment="1">
      <alignment horizontal="right"/>
    </xf>
    <xf numFmtId="3" fontId="13" fillId="36" borderId="39" xfId="0" applyNumberFormat="1" applyFont="1" applyFill="1" applyBorder="1" applyAlignment="1">
      <alignment horizontal="right"/>
    </xf>
    <xf numFmtId="0" fontId="15" fillId="36" borderId="19" xfId="0" applyFont="1" applyFill="1" applyBorder="1" applyAlignment="1">
      <alignment horizontal="left" indent="1"/>
    </xf>
    <xf numFmtId="0" fontId="13" fillId="36" borderId="20" xfId="0" applyFont="1" applyFill="1" applyBorder="1" applyAlignment="1">
      <alignment horizontal="center"/>
    </xf>
    <xf numFmtId="3" fontId="13" fillId="36" borderId="20" xfId="0" applyNumberFormat="1" applyFont="1" applyFill="1" applyBorder="1" applyAlignment="1">
      <alignment horizontal="center"/>
    </xf>
    <xf numFmtId="3" fontId="13" fillId="36" borderId="33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37" fillId="0" borderId="0" xfId="0" applyFont="1" applyAlignment="1">
      <alignment horizontal="left" indent="1"/>
    </xf>
    <xf numFmtId="0" fontId="3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3" fontId="4" fillId="36" borderId="14" xfId="0" applyNumberFormat="1" applyFont="1" applyFill="1" applyBorder="1" applyAlignment="1">
      <alignment horizontal="center"/>
    </xf>
    <xf numFmtId="165" fontId="4" fillId="36" borderId="18" xfId="0" applyNumberFormat="1" applyFont="1" applyFill="1" applyBorder="1" applyAlignment="1">
      <alignment horizontal="center"/>
    </xf>
    <xf numFmtId="3" fontId="4" fillId="36" borderId="20" xfId="0" applyNumberFormat="1" applyFont="1" applyFill="1" applyBorder="1" applyAlignment="1">
      <alignment horizontal="center"/>
    </xf>
    <xf numFmtId="165" fontId="4" fillId="36" borderId="21" xfId="0" applyNumberFormat="1" applyFont="1" applyFill="1" applyBorder="1" applyAlignment="1">
      <alignment horizontal="center" shrinkToFit="1"/>
    </xf>
    <xf numFmtId="3" fontId="34" fillId="34" borderId="27" xfId="0" applyNumberFormat="1" applyFont="1" applyFill="1" applyBorder="1" applyAlignment="1">
      <alignment horizontal="center"/>
    </xf>
    <xf numFmtId="3" fontId="34" fillId="34" borderId="20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4" fillId="35" borderId="50" xfId="0" applyNumberFormat="1" applyFont="1" applyFill="1" applyBorder="1" applyAlignment="1">
      <alignment horizontal="right"/>
    </xf>
    <xf numFmtId="3" fontId="4" fillId="36" borderId="27" xfId="0" applyNumberFormat="1" applyFont="1" applyFill="1" applyBorder="1" applyAlignment="1">
      <alignment horizontal="right"/>
    </xf>
    <xf numFmtId="165" fontId="4" fillId="36" borderId="3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3" xfId="0" applyNumberFormat="1" applyBorder="1" applyAlignment="1">
      <alignment horizontal="right"/>
    </xf>
    <xf numFmtId="3" fontId="4" fillId="35" borderId="33" xfId="0" applyNumberFormat="1" applyFont="1" applyFill="1" applyBorder="1" applyAlignment="1">
      <alignment horizontal="right"/>
    </xf>
    <xf numFmtId="165" fontId="4" fillId="36" borderId="36" xfId="0" applyNumberFormat="1" applyFont="1" applyFill="1" applyBorder="1" applyAlignment="1">
      <alignment horizontal="right"/>
    </xf>
    <xf numFmtId="3" fontId="0" fillId="0" borderId="47" xfId="0" applyNumberFormat="1" applyFill="1" applyBorder="1" applyAlignment="1">
      <alignment horizontal="right"/>
    </xf>
    <xf numFmtId="3" fontId="4" fillId="35" borderId="25" xfId="0" applyNumberFormat="1" applyFont="1" applyFill="1" applyBorder="1" applyAlignment="1">
      <alignment horizontal="right"/>
    </xf>
    <xf numFmtId="165" fontId="4" fillId="35" borderId="25" xfId="0" applyNumberFormat="1" applyFont="1" applyFill="1" applyBorder="1" applyAlignment="1">
      <alignment horizontal="right"/>
    </xf>
    <xf numFmtId="3" fontId="4" fillId="36" borderId="42" xfId="0" applyNumberFormat="1" applyFont="1" applyFill="1" applyBorder="1" applyAlignment="1">
      <alignment horizontal="right"/>
    </xf>
    <xf numFmtId="165" fontId="4" fillId="36" borderId="42" xfId="0" applyNumberFormat="1" applyFont="1" applyFill="1" applyBorder="1" applyAlignment="1">
      <alignment horizontal="right"/>
    </xf>
    <xf numFmtId="3" fontId="4" fillId="35" borderId="39" xfId="0" applyNumberFormat="1" applyFont="1" applyFill="1" applyBorder="1" applyAlignment="1">
      <alignment horizontal="right"/>
    </xf>
    <xf numFmtId="165" fontId="4" fillId="35" borderId="39" xfId="0" applyNumberFormat="1" applyFont="1" applyFill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3" fontId="4" fillId="35" borderId="47" xfId="0" applyNumberFormat="1" applyFont="1" applyFill="1" applyBorder="1" applyAlignment="1">
      <alignment horizontal="right"/>
    </xf>
    <xf numFmtId="165" fontId="4" fillId="35" borderId="47" xfId="0" applyNumberFormat="1" applyFont="1" applyFill="1" applyBorder="1" applyAlignment="1">
      <alignment horizontal="right"/>
    </xf>
    <xf numFmtId="3" fontId="4" fillId="36" borderId="31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35" borderId="48" xfId="0" applyNumberFormat="1" applyFont="1" applyFill="1" applyBorder="1" applyAlignment="1">
      <alignment horizontal="right"/>
    </xf>
    <xf numFmtId="165" fontId="4" fillId="35" borderId="48" xfId="0" applyNumberFormat="1" applyFont="1" applyFill="1" applyBorder="1" applyAlignment="1">
      <alignment horizontal="right"/>
    </xf>
    <xf numFmtId="165" fontId="4" fillId="36" borderId="12" xfId="0" applyNumberFormat="1" applyFont="1" applyFill="1" applyBorder="1" applyAlignment="1">
      <alignment horizontal="right"/>
    </xf>
    <xf numFmtId="3" fontId="34" fillId="36" borderId="48" xfId="0" applyNumberFormat="1" applyFon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14" fillId="0" borderId="42" xfId="0" applyNumberFormat="1" applyFont="1" applyFill="1" applyBorder="1" applyAlignment="1">
      <alignment horizontal="right"/>
    </xf>
    <xf numFmtId="165" fontId="4" fillId="35" borderId="33" xfId="0" applyNumberFormat="1" applyFont="1" applyFill="1" applyBorder="1" applyAlignment="1">
      <alignment horizontal="right"/>
    </xf>
    <xf numFmtId="3" fontId="4" fillId="36" borderId="49" xfId="0" applyNumberFormat="1" applyFont="1" applyFill="1" applyBorder="1" applyAlignment="1">
      <alignment horizontal="right"/>
    </xf>
    <xf numFmtId="165" fontId="4" fillId="36" borderId="49" xfId="0" applyNumberFormat="1" applyFont="1" applyFill="1" applyBorder="1" applyAlignment="1">
      <alignment horizontal="right"/>
    </xf>
    <xf numFmtId="3" fontId="14" fillId="0" borderId="49" xfId="0" applyNumberFormat="1" applyFont="1" applyFill="1" applyBorder="1" applyAlignment="1">
      <alignment horizontal="right"/>
    </xf>
    <xf numFmtId="3" fontId="0" fillId="0" borderId="50" xfId="0" applyNumberFormat="1" applyBorder="1" applyAlignment="1">
      <alignment horizontal="right"/>
    </xf>
    <xf numFmtId="3" fontId="12" fillId="35" borderId="25" xfId="0" applyNumberFormat="1" applyFont="1" applyFill="1" applyBorder="1" applyAlignment="1" applyProtection="1">
      <alignment horizontal="right"/>
      <protection locked="0"/>
    </xf>
    <xf numFmtId="165" fontId="12" fillId="35" borderId="25" xfId="0" applyNumberFormat="1" applyFont="1" applyFill="1" applyBorder="1" applyAlignment="1" applyProtection="1">
      <alignment horizontal="right"/>
      <protection locked="0"/>
    </xf>
    <xf numFmtId="3" fontId="13" fillId="36" borderId="17" xfId="0" applyNumberFormat="1" applyFont="1" applyFill="1" applyBorder="1" applyAlignment="1">
      <alignment horizontal="right"/>
    </xf>
    <xf numFmtId="165" fontId="13" fillId="36" borderId="50" xfId="0" applyNumberFormat="1" applyFont="1" applyFill="1" applyBorder="1" applyAlignment="1">
      <alignment horizontal="right"/>
    </xf>
    <xf numFmtId="3" fontId="12" fillId="0" borderId="52" xfId="0" applyNumberFormat="1" applyFont="1" applyFill="1" applyBorder="1" applyAlignment="1">
      <alignment horizontal="right"/>
    </xf>
    <xf numFmtId="3" fontId="12" fillId="35" borderId="39" xfId="0" applyNumberFormat="1" applyFont="1" applyFill="1" applyBorder="1" applyAlignment="1" applyProtection="1">
      <alignment horizontal="right"/>
      <protection locked="0"/>
    </xf>
    <xf numFmtId="165" fontId="12" fillId="35" borderId="39" xfId="0" applyNumberFormat="1" applyFont="1" applyFill="1" applyBorder="1" applyAlignment="1" applyProtection="1">
      <alignment horizontal="right"/>
      <protection locked="0"/>
    </xf>
    <xf numFmtId="3" fontId="12" fillId="0" borderId="42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12" fillId="35" borderId="33" xfId="0" applyNumberFormat="1" applyFont="1" applyFill="1" applyBorder="1" applyAlignment="1" applyProtection="1">
      <alignment horizontal="right"/>
      <protection locked="0"/>
    </xf>
    <xf numFmtId="165" fontId="12" fillId="35" borderId="33" xfId="0" applyNumberFormat="1" applyFont="1" applyFill="1" applyBorder="1" applyAlignment="1" applyProtection="1">
      <alignment horizontal="right"/>
      <protection locked="0"/>
    </xf>
    <xf numFmtId="3" fontId="12" fillId="0" borderId="36" xfId="0" applyNumberFormat="1" applyFont="1" applyFill="1" applyBorder="1" applyAlignment="1">
      <alignment horizontal="right"/>
    </xf>
    <xf numFmtId="3" fontId="0" fillId="36" borderId="25" xfId="0" applyNumberFormat="1" applyFill="1" applyBorder="1" applyAlignment="1" applyProtection="1">
      <alignment horizontal="right"/>
      <protection locked="0"/>
    </xf>
    <xf numFmtId="3" fontId="12" fillId="0" borderId="61" xfId="0" applyNumberFormat="1" applyFont="1" applyFill="1" applyBorder="1" applyAlignment="1">
      <alignment horizontal="right"/>
    </xf>
    <xf numFmtId="3" fontId="12" fillId="35" borderId="47" xfId="0" applyNumberFormat="1" applyFont="1" applyFill="1" applyBorder="1" applyAlignment="1" applyProtection="1">
      <alignment horizontal="right"/>
      <protection locked="0"/>
    </xf>
    <xf numFmtId="165" fontId="12" fillId="35" borderId="47" xfId="0" applyNumberFormat="1" applyFont="1" applyFill="1" applyBorder="1" applyAlignment="1" applyProtection="1">
      <alignment horizontal="right"/>
      <protection locked="0"/>
    </xf>
    <xf numFmtId="3" fontId="12" fillId="0" borderId="49" xfId="0" applyNumberFormat="1" applyFont="1" applyFill="1" applyBorder="1" applyAlignment="1">
      <alignment horizontal="right"/>
    </xf>
    <xf numFmtId="3" fontId="13" fillId="36" borderId="48" xfId="0" applyNumberFormat="1" applyFont="1" applyFill="1" applyBorder="1" applyAlignment="1" applyProtection="1">
      <alignment horizontal="right"/>
      <protection/>
    </xf>
    <xf numFmtId="165" fontId="13" fillId="36" borderId="48" xfId="0" applyNumberFormat="1" applyFont="1" applyFill="1" applyBorder="1" applyAlignment="1" applyProtection="1">
      <alignment horizontal="right"/>
      <protection/>
    </xf>
    <xf numFmtId="3" fontId="13" fillId="36" borderId="12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right"/>
    </xf>
    <xf numFmtId="3" fontId="13" fillId="36" borderId="16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 applyProtection="1">
      <alignment horizontal="right"/>
      <protection locked="0"/>
    </xf>
    <xf numFmtId="165" fontId="13" fillId="0" borderId="48" xfId="0" applyNumberFormat="1" applyFont="1" applyFill="1" applyBorder="1" applyAlignment="1" applyProtection="1">
      <alignment horizontal="right"/>
      <protection locked="0"/>
    </xf>
    <xf numFmtId="3" fontId="0" fillId="36" borderId="0" xfId="0" applyNumberFormat="1" applyFill="1" applyBorder="1" applyAlignment="1">
      <alignment horizontal="right"/>
    </xf>
    <xf numFmtId="3" fontId="0" fillId="36" borderId="27" xfId="0" applyNumberFormat="1" applyFill="1" applyBorder="1" applyAlignment="1">
      <alignment horizontal="right"/>
    </xf>
    <xf numFmtId="0" fontId="3" fillId="41" borderId="0" xfId="0" applyFont="1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39" borderId="75" xfId="0" applyFont="1" applyFill="1" applyBorder="1" applyAlignment="1">
      <alignment horizontal="left" indent="1"/>
    </xf>
    <xf numFmtId="0" fontId="29" fillId="39" borderId="62" xfId="0" applyFont="1" applyFill="1" applyBorder="1" applyAlignment="1">
      <alignment/>
    </xf>
    <xf numFmtId="0" fontId="6" fillId="39" borderId="62" xfId="0" applyFont="1" applyFill="1" applyBorder="1" applyAlignment="1">
      <alignment horizontal="center"/>
    </xf>
    <xf numFmtId="0" fontId="29" fillId="39" borderId="63" xfId="0" applyFont="1" applyFill="1" applyBorder="1" applyAlignment="1">
      <alignment/>
    </xf>
    <xf numFmtId="3" fontId="29" fillId="39" borderId="63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34" fillId="39" borderId="76" xfId="0" applyFont="1" applyFill="1" applyBorder="1" applyAlignment="1">
      <alignment/>
    </xf>
    <xf numFmtId="3" fontId="4" fillId="40" borderId="76" xfId="0" applyNumberFormat="1" applyFont="1" applyFill="1" applyBorder="1" applyAlignment="1">
      <alignment horizontal="center"/>
    </xf>
    <xf numFmtId="165" fontId="4" fillId="40" borderId="77" xfId="0" applyNumberFormat="1" applyFont="1" applyFill="1" applyBorder="1" applyAlignment="1">
      <alignment horizontal="center"/>
    </xf>
    <xf numFmtId="0" fontId="34" fillId="39" borderId="74" xfId="0" applyFont="1" applyFill="1" applyBorder="1" applyAlignment="1">
      <alignment horizontal="center"/>
    </xf>
    <xf numFmtId="3" fontId="4" fillId="41" borderId="74" xfId="0" applyNumberFormat="1" applyFont="1" applyFill="1" applyBorder="1" applyAlignment="1">
      <alignment horizontal="center"/>
    </xf>
    <xf numFmtId="3" fontId="4" fillId="39" borderId="78" xfId="0" applyNumberFormat="1" applyFont="1" applyFill="1" applyBorder="1" applyAlignment="1">
      <alignment horizontal="center"/>
    </xf>
    <xf numFmtId="3" fontId="34" fillId="39" borderId="79" xfId="0" applyNumberFormat="1" applyFont="1" applyFill="1" applyBorder="1" applyAlignment="1">
      <alignment horizontal="center"/>
    </xf>
    <xf numFmtId="3" fontId="34" fillId="39" borderId="78" xfId="0" applyNumberFormat="1" applyFont="1" applyFill="1" applyBorder="1" applyAlignment="1">
      <alignment horizontal="center"/>
    </xf>
    <xf numFmtId="3" fontId="4" fillId="40" borderId="74" xfId="0" applyNumberFormat="1" applyFont="1" applyFill="1" applyBorder="1" applyAlignment="1">
      <alignment horizontal="center"/>
    </xf>
    <xf numFmtId="165" fontId="4" fillId="40" borderId="80" xfId="0" applyNumberFormat="1" applyFont="1" applyFill="1" applyBorder="1" applyAlignment="1">
      <alignment horizontal="center" shrinkToFit="1"/>
    </xf>
    <xf numFmtId="3" fontId="34" fillId="39" borderId="73" xfId="0" applyNumberFormat="1" applyFont="1" applyFill="1" applyBorder="1" applyAlignment="1">
      <alignment horizontal="center"/>
    </xf>
    <xf numFmtId="3" fontId="34" fillId="39" borderId="74" xfId="0" applyNumberFormat="1" applyFont="1" applyFill="1" applyBorder="1" applyAlignment="1">
      <alignment horizontal="center"/>
    </xf>
    <xf numFmtId="0" fontId="11" fillId="0" borderId="81" xfId="0" applyFont="1" applyBorder="1" applyAlignment="1">
      <alignment horizontal="left" indent="1"/>
    </xf>
    <xf numFmtId="3" fontId="0" fillId="0" borderId="76" xfId="0" applyNumberFormat="1" applyBorder="1" applyAlignment="1">
      <alignment horizontal="right"/>
    </xf>
    <xf numFmtId="3" fontId="4" fillId="0" borderId="77" xfId="0" applyNumberFormat="1" applyFont="1" applyFill="1" applyBorder="1" applyAlignment="1">
      <alignment horizontal="right"/>
    </xf>
    <xf numFmtId="3" fontId="4" fillId="41" borderId="82" xfId="0" applyNumberFormat="1" applyFont="1" applyFill="1" applyBorder="1" applyAlignment="1">
      <alignment horizontal="right"/>
    </xf>
    <xf numFmtId="3" fontId="4" fillId="40" borderId="73" xfId="0" applyNumberFormat="1" applyFont="1" applyFill="1" applyBorder="1" applyAlignment="1">
      <alignment horizontal="right"/>
    </xf>
    <xf numFmtId="165" fontId="4" fillId="40" borderId="83" xfId="0" applyNumberFormat="1" applyFont="1" applyFill="1" applyBorder="1" applyAlignment="1">
      <alignment horizontal="right"/>
    </xf>
    <xf numFmtId="3" fontId="0" fillId="0" borderId="82" xfId="0" applyNumberFormat="1" applyFill="1" applyBorder="1" applyAlignment="1">
      <alignment horizontal="right"/>
    </xf>
    <xf numFmtId="0" fontId="11" fillId="0" borderId="72" xfId="0" applyFont="1" applyBorder="1" applyAlignment="1">
      <alignment horizontal="left" indent="1"/>
    </xf>
    <xf numFmtId="3" fontId="0" fillId="0" borderId="66" xfId="0" applyNumberFormat="1" applyBorder="1" applyAlignment="1">
      <alignment horizontal="right"/>
    </xf>
    <xf numFmtId="3" fontId="4" fillId="0" borderId="84" xfId="0" applyNumberFormat="1" applyFont="1" applyFill="1" applyBorder="1" applyAlignment="1">
      <alignment horizontal="right"/>
    </xf>
    <xf numFmtId="3" fontId="4" fillId="41" borderId="66" xfId="0" applyNumberFormat="1" applyFont="1" applyFill="1" applyBorder="1" applyAlignment="1">
      <alignment horizontal="right"/>
    </xf>
    <xf numFmtId="3" fontId="4" fillId="40" borderId="66" xfId="0" applyNumberFormat="1" applyFont="1" applyFill="1" applyBorder="1" applyAlignment="1">
      <alignment horizontal="right"/>
    </xf>
    <xf numFmtId="165" fontId="4" fillId="40" borderId="84" xfId="0" applyNumberFormat="1" applyFon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0" fontId="11" fillId="0" borderId="85" xfId="0" applyFont="1" applyBorder="1" applyAlignment="1">
      <alignment horizontal="left" indent="1"/>
    </xf>
    <xf numFmtId="3" fontId="0" fillId="0" borderId="69" xfId="0" applyNumberFormat="1" applyBorder="1" applyAlignment="1">
      <alignment horizontal="right"/>
    </xf>
    <xf numFmtId="3" fontId="4" fillId="0" borderId="86" xfId="0" applyNumberFormat="1" applyFont="1" applyFill="1" applyBorder="1" applyAlignment="1">
      <alignment horizontal="right"/>
    </xf>
    <xf numFmtId="3" fontId="4" fillId="41" borderId="64" xfId="0" applyNumberFormat="1" applyFont="1" applyFill="1" applyBorder="1" applyAlignment="1">
      <alignment horizontal="right"/>
    </xf>
    <xf numFmtId="3" fontId="0" fillId="40" borderId="87" xfId="0" applyNumberFormat="1" applyFill="1" applyBorder="1" applyAlignment="1" applyProtection="1">
      <alignment horizontal="right"/>
      <protection locked="0"/>
    </xf>
    <xf numFmtId="3" fontId="4" fillId="40" borderId="69" xfId="0" applyNumberFormat="1" applyFont="1" applyFill="1" applyBorder="1" applyAlignment="1">
      <alignment horizontal="right"/>
    </xf>
    <xf numFmtId="165" fontId="4" fillId="40" borderId="86" xfId="0" applyNumberFormat="1" applyFont="1" applyFill="1" applyBorder="1" applyAlignment="1">
      <alignment horizontal="right"/>
    </xf>
    <xf numFmtId="0" fontId="11" fillId="0" borderId="88" xfId="0" applyFont="1" applyBorder="1" applyAlignment="1">
      <alignment horizontal="left" indent="1"/>
    </xf>
    <xf numFmtId="3" fontId="4" fillId="41" borderId="69" xfId="0" applyNumberFormat="1" applyFont="1" applyFill="1" applyBorder="1" applyAlignment="1">
      <alignment horizontal="right"/>
    </xf>
    <xf numFmtId="3" fontId="0" fillId="40" borderId="88" xfId="0" applyNumberFormat="1" applyFill="1" applyBorder="1" applyAlignment="1" applyProtection="1">
      <alignment horizontal="right"/>
      <protection locked="0"/>
    </xf>
    <xf numFmtId="3" fontId="0" fillId="0" borderId="69" xfId="0" applyNumberFormat="1" applyFill="1" applyBorder="1" applyAlignment="1">
      <alignment horizontal="right"/>
    </xf>
    <xf numFmtId="3" fontId="0" fillId="0" borderId="73" xfId="0" applyNumberFormat="1" applyBorder="1" applyAlignment="1">
      <alignment horizontal="right"/>
    </xf>
    <xf numFmtId="3" fontId="4" fillId="0" borderId="83" xfId="0" applyNumberFormat="1" applyFont="1" applyFill="1" applyBorder="1" applyAlignment="1">
      <alignment horizontal="right"/>
    </xf>
    <xf numFmtId="3" fontId="4" fillId="41" borderId="70" xfId="0" applyNumberFormat="1" applyFont="1" applyFill="1" applyBorder="1" applyAlignment="1">
      <alignment horizontal="right"/>
    </xf>
    <xf numFmtId="3" fontId="0" fillId="40" borderId="89" xfId="0" applyNumberFormat="1" applyFill="1" applyBorder="1" applyAlignment="1" applyProtection="1">
      <alignment horizontal="right"/>
      <protection locked="0"/>
    </xf>
    <xf numFmtId="3" fontId="0" fillId="0" borderId="66" xfId="0" applyNumberFormat="1" applyFill="1" applyBorder="1" applyAlignment="1">
      <alignment horizontal="right"/>
    </xf>
    <xf numFmtId="0" fontId="11" fillId="40" borderId="75" xfId="0" applyFont="1" applyFill="1" applyBorder="1" applyAlignment="1">
      <alignment horizontal="left" indent="1"/>
    </xf>
    <xf numFmtId="3" fontId="13" fillId="0" borderId="71" xfId="0" applyNumberFormat="1" applyFont="1" applyFill="1" applyBorder="1" applyAlignment="1">
      <alignment horizontal="right"/>
    </xf>
    <xf numFmtId="3" fontId="4" fillId="0" borderId="63" xfId="0" applyNumberFormat="1" applyFont="1" applyFill="1" applyBorder="1" applyAlignment="1">
      <alignment horizontal="right"/>
    </xf>
    <xf numFmtId="3" fontId="4" fillId="41" borderId="71" xfId="0" applyNumberFormat="1" applyFont="1" applyFill="1" applyBorder="1" applyAlignment="1">
      <alignment horizontal="right"/>
    </xf>
    <xf numFmtId="3" fontId="4" fillId="41" borderId="75" xfId="0" applyNumberFormat="1" applyFont="1" applyFill="1" applyBorder="1" applyAlignment="1">
      <alignment horizontal="right"/>
    </xf>
    <xf numFmtId="3" fontId="4" fillId="40" borderId="71" xfId="0" applyNumberFormat="1" applyFont="1" applyFill="1" applyBorder="1" applyAlignment="1">
      <alignment horizontal="right"/>
    </xf>
    <xf numFmtId="3" fontId="4" fillId="40" borderId="76" xfId="0" applyNumberFormat="1" applyFont="1" applyFill="1" applyBorder="1" applyAlignment="1">
      <alignment horizontal="right"/>
    </xf>
    <xf numFmtId="165" fontId="4" fillId="40" borderId="77" xfId="0" applyNumberFormat="1" applyFont="1" applyFill="1" applyBorder="1" applyAlignment="1">
      <alignment horizontal="right"/>
    </xf>
    <xf numFmtId="3" fontId="34" fillId="40" borderId="71" xfId="0" applyNumberFormat="1" applyFont="1" applyFill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14" fillId="0" borderId="83" xfId="0" applyNumberFormat="1" applyFont="1" applyFill="1" applyBorder="1" applyAlignment="1">
      <alignment horizontal="right"/>
    </xf>
    <xf numFmtId="3" fontId="14" fillId="41" borderId="64" xfId="0" applyNumberFormat="1" applyFont="1" applyFill="1" applyBorder="1" applyAlignment="1">
      <alignment horizontal="right"/>
    </xf>
    <xf numFmtId="3" fontId="0" fillId="40" borderId="85" xfId="0" applyNumberFormat="1" applyFill="1" applyBorder="1" applyAlignment="1" applyProtection="1">
      <alignment horizontal="right"/>
      <protection locked="0"/>
    </xf>
    <xf numFmtId="3" fontId="0" fillId="0" borderId="64" xfId="0" applyNumberFormat="1" applyFill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14" fillId="0" borderId="86" xfId="0" applyNumberFormat="1" applyFont="1" applyFill="1" applyBorder="1" applyAlignment="1">
      <alignment horizontal="right"/>
    </xf>
    <xf numFmtId="3" fontId="14" fillId="41" borderId="69" xfId="0" applyNumberFormat="1" applyFont="1" applyFill="1" applyBorder="1" applyAlignment="1">
      <alignment horizontal="right"/>
    </xf>
    <xf numFmtId="165" fontId="14" fillId="41" borderId="69" xfId="0" applyNumberFormat="1" applyFont="1" applyFill="1" applyBorder="1" applyAlignment="1">
      <alignment horizontal="right"/>
    </xf>
    <xf numFmtId="3" fontId="14" fillId="0" borderId="90" xfId="0" applyNumberFormat="1" applyFont="1" applyFill="1" applyBorder="1" applyAlignment="1">
      <alignment horizontal="right"/>
    </xf>
    <xf numFmtId="3" fontId="14" fillId="41" borderId="66" xfId="0" applyNumberFormat="1" applyFont="1" applyFill="1" applyBorder="1" applyAlignment="1">
      <alignment horizontal="right"/>
    </xf>
    <xf numFmtId="165" fontId="14" fillId="41" borderId="66" xfId="0" applyNumberFormat="1" applyFont="1" applyFill="1" applyBorder="1" applyAlignment="1">
      <alignment horizontal="right"/>
    </xf>
    <xf numFmtId="3" fontId="4" fillId="0" borderId="90" xfId="0" applyNumberFormat="1" applyFont="1" applyFill="1" applyBorder="1" applyAlignment="1">
      <alignment horizontal="right"/>
    </xf>
    <xf numFmtId="0" fontId="11" fillId="0" borderId="64" xfId="0" applyFont="1" applyBorder="1" applyAlignment="1">
      <alignment horizontal="left" indent="1"/>
    </xf>
    <xf numFmtId="3" fontId="0" fillId="0" borderId="82" xfId="0" applyNumberFormat="1" applyBorder="1" applyAlignment="1">
      <alignment horizontal="right"/>
    </xf>
    <xf numFmtId="3" fontId="0" fillId="0" borderId="82" xfId="0" applyNumberFormat="1" applyFont="1" applyBorder="1" applyAlignment="1">
      <alignment horizontal="right"/>
    </xf>
    <xf numFmtId="3" fontId="12" fillId="0" borderId="82" xfId="0" applyNumberFormat="1" applyFont="1" applyFill="1" applyBorder="1" applyAlignment="1">
      <alignment horizontal="right"/>
    </xf>
    <xf numFmtId="3" fontId="12" fillId="41" borderId="64" xfId="0" applyNumberFormat="1" applyFont="1" applyFill="1" applyBorder="1" applyAlignment="1" applyProtection="1">
      <alignment horizontal="right"/>
      <protection locked="0"/>
    </xf>
    <xf numFmtId="165" fontId="12" fillId="41" borderId="64" xfId="0" applyNumberFormat="1" applyFont="1" applyFill="1" applyBorder="1" applyAlignment="1" applyProtection="1">
      <alignment horizontal="right"/>
      <protection locked="0"/>
    </xf>
    <xf numFmtId="3" fontId="13" fillId="40" borderId="82" xfId="0" applyNumberFormat="1" applyFont="1" applyFill="1" applyBorder="1" applyAlignment="1">
      <alignment horizontal="right"/>
    </xf>
    <xf numFmtId="165" fontId="13" fillId="40" borderId="91" xfId="0" applyNumberFormat="1" applyFont="1" applyFill="1" applyBorder="1" applyAlignment="1">
      <alignment horizontal="right"/>
    </xf>
    <xf numFmtId="3" fontId="12" fillId="0" borderId="91" xfId="0" applyNumberFormat="1" applyFont="1" applyFill="1" applyBorder="1" applyAlignment="1">
      <alignment horizontal="right"/>
    </xf>
    <xf numFmtId="3" fontId="12" fillId="0" borderId="69" xfId="0" applyNumberFormat="1" applyFont="1" applyFill="1" applyBorder="1" applyAlignment="1">
      <alignment horizontal="right"/>
    </xf>
    <xf numFmtId="3" fontId="12" fillId="41" borderId="69" xfId="0" applyNumberFormat="1" applyFont="1" applyFill="1" applyBorder="1" applyAlignment="1" applyProtection="1">
      <alignment horizontal="right"/>
      <protection locked="0"/>
    </xf>
    <xf numFmtId="165" fontId="12" fillId="41" borderId="69" xfId="0" applyNumberFormat="1" applyFont="1" applyFill="1" applyBorder="1" applyAlignment="1" applyProtection="1">
      <alignment horizontal="right"/>
      <protection locked="0"/>
    </xf>
    <xf numFmtId="3" fontId="13" fillId="40" borderId="69" xfId="0" applyNumberFormat="1" applyFont="1" applyFill="1" applyBorder="1" applyAlignment="1">
      <alignment horizontal="right"/>
    </xf>
    <xf numFmtId="165" fontId="13" fillId="40" borderId="86" xfId="0" applyNumberFormat="1" applyFont="1" applyFill="1" applyBorder="1" applyAlignment="1">
      <alignment horizontal="right"/>
    </xf>
    <xf numFmtId="3" fontId="12" fillId="0" borderId="86" xfId="0" applyNumberFormat="1" applyFont="1" applyFill="1" applyBorder="1" applyAlignment="1">
      <alignment horizontal="right"/>
    </xf>
    <xf numFmtId="3" fontId="0" fillId="0" borderId="74" xfId="0" applyNumberForma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12" fillId="0" borderId="66" xfId="0" applyNumberFormat="1" applyFont="1" applyFill="1" applyBorder="1" applyAlignment="1">
      <alignment horizontal="right"/>
    </xf>
    <xf numFmtId="3" fontId="12" fillId="41" borderId="66" xfId="0" applyNumberFormat="1" applyFont="1" applyFill="1" applyBorder="1" applyAlignment="1" applyProtection="1">
      <alignment horizontal="right"/>
      <protection locked="0"/>
    </xf>
    <xf numFmtId="165" fontId="12" fillId="41" borderId="66" xfId="0" applyNumberFormat="1" applyFont="1" applyFill="1" applyBorder="1" applyAlignment="1" applyProtection="1">
      <alignment horizontal="right"/>
      <protection locked="0"/>
    </xf>
    <xf numFmtId="3" fontId="0" fillId="40" borderId="72" xfId="0" applyNumberFormat="1" applyFill="1" applyBorder="1" applyAlignment="1" applyProtection="1">
      <alignment horizontal="right"/>
      <protection locked="0"/>
    </xf>
    <xf numFmtId="3" fontId="13" fillId="40" borderId="66" xfId="0" applyNumberFormat="1" applyFont="1" applyFill="1" applyBorder="1" applyAlignment="1">
      <alignment horizontal="right"/>
    </xf>
    <xf numFmtId="165" fontId="13" fillId="40" borderId="84" xfId="0" applyNumberFormat="1" applyFont="1" applyFill="1" applyBorder="1" applyAlignment="1">
      <alignment horizontal="right"/>
    </xf>
    <xf numFmtId="3" fontId="12" fillId="0" borderId="84" xfId="0" applyNumberFormat="1" applyFont="1" applyFill="1" applyBorder="1" applyAlignment="1">
      <alignment horizontal="right"/>
    </xf>
    <xf numFmtId="3" fontId="0" fillId="0" borderId="88" xfId="0" applyNumberFormat="1" applyFont="1" applyBorder="1" applyAlignment="1">
      <alignment horizontal="right"/>
    </xf>
    <xf numFmtId="3" fontId="12" fillId="0" borderId="64" xfId="0" applyNumberFormat="1" applyFont="1" applyFill="1" applyBorder="1" applyAlignment="1">
      <alignment horizontal="right"/>
    </xf>
    <xf numFmtId="3" fontId="12" fillId="0" borderId="92" xfId="0" applyNumberFormat="1" applyFont="1" applyFill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12" fillId="0" borderId="70" xfId="0" applyNumberFormat="1" applyFont="1" applyFill="1" applyBorder="1" applyAlignment="1">
      <alignment horizontal="right"/>
    </xf>
    <xf numFmtId="3" fontId="12" fillId="41" borderId="70" xfId="0" applyNumberFormat="1" applyFont="1" applyFill="1" applyBorder="1" applyAlignment="1" applyProtection="1">
      <alignment horizontal="right"/>
      <protection locked="0"/>
    </xf>
    <xf numFmtId="165" fontId="12" fillId="41" borderId="70" xfId="0" applyNumberFormat="1" applyFont="1" applyFill="1" applyBorder="1" applyAlignment="1" applyProtection="1">
      <alignment horizontal="right"/>
      <protection locked="0"/>
    </xf>
    <xf numFmtId="3" fontId="12" fillId="0" borderId="90" xfId="0" applyNumberFormat="1" applyFont="1" applyFill="1" applyBorder="1" applyAlignment="1">
      <alignment horizontal="right"/>
    </xf>
    <xf numFmtId="0" fontId="15" fillId="40" borderId="75" xfId="0" applyFont="1" applyFill="1" applyBorder="1" applyAlignment="1">
      <alignment horizontal="left" indent="1"/>
    </xf>
    <xf numFmtId="3" fontId="13" fillId="40" borderId="71" xfId="0" applyNumberFormat="1" applyFont="1" applyFill="1" applyBorder="1" applyAlignment="1">
      <alignment horizontal="right"/>
    </xf>
    <xf numFmtId="3" fontId="13" fillId="40" borderId="75" xfId="0" applyNumberFormat="1" applyFont="1" applyFill="1" applyBorder="1" applyAlignment="1">
      <alignment horizontal="right"/>
    </xf>
    <xf numFmtId="3" fontId="13" fillId="40" borderId="71" xfId="0" applyNumberFormat="1" applyFont="1" applyFill="1" applyBorder="1" applyAlignment="1" applyProtection="1">
      <alignment horizontal="right"/>
      <protection/>
    </xf>
    <xf numFmtId="165" fontId="13" fillId="40" borderId="71" xfId="0" applyNumberFormat="1" applyFont="1" applyFill="1" applyBorder="1" applyAlignment="1" applyProtection="1">
      <alignment horizontal="right"/>
      <protection/>
    </xf>
    <xf numFmtId="165" fontId="13" fillId="40" borderId="63" xfId="0" applyNumberFormat="1" applyFont="1" applyFill="1" applyBorder="1" applyAlignment="1">
      <alignment horizontal="right"/>
    </xf>
    <xf numFmtId="3" fontId="13" fillId="40" borderId="63" xfId="0" applyNumberFormat="1" applyFont="1" applyFill="1" applyBorder="1" applyAlignment="1">
      <alignment horizontal="right"/>
    </xf>
    <xf numFmtId="3" fontId="0" fillId="0" borderId="64" xfId="0" applyNumberFormat="1" applyBorder="1" applyAlignment="1">
      <alignment horizontal="right"/>
    </xf>
    <xf numFmtId="3" fontId="0" fillId="0" borderId="85" xfId="0" applyNumberFormat="1" applyFont="1" applyBorder="1" applyAlignment="1">
      <alignment horizontal="right"/>
    </xf>
    <xf numFmtId="3" fontId="13" fillId="0" borderId="64" xfId="0" applyNumberFormat="1" applyFont="1" applyFill="1" applyBorder="1" applyAlignment="1">
      <alignment horizontal="right"/>
    </xf>
    <xf numFmtId="3" fontId="13" fillId="40" borderId="62" xfId="0" applyNumberFormat="1" applyFont="1" applyFill="1" applyBorder="1" applyAlignment="1">
      <alignment horizontal="right"/>
    </xf>
    <xf numFmtId="3" fontId="13" fillId="40" borderId="78" xfId="0" applyNumberFormat="1" applyFont="1" applyFill="1" applyBorder="1" applyAlignment="1">
      <alignment horizontal="right"/>
    </xf>
    <xf numFmtId="3" fontId="0" fillId="0" borderId="81" xfId="0" applyNumberForma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71" xfId="0" applyNumberFormat="1" applyFont="1" applyFill="1" applyBorder="1" applyAlignment="1" applyProtection="1">
      <alignment horizontal="right"/>
      <protection locked="0"/>
    </xf>
    <xf numFmtId="165" fontId="13" fillId="0" borderId="71" xfId="0" applyNumberFormat="1" applyFont="1" applyFill="1" applyBorder="1" applyAlignment="1" applyProtection="1">
      <alignment horizontal="right"/>
      <protection locked="0"/>
    </xf>
    <xf numFmtId="3" fontId="0" fillId="40" borderId="76" xfId="0" applyNumberFormat="1" applyFill="1" applyBorder="1" applyAlignment="1" applyProtection="1">
      <alignment horizontal="right"/>
      <protection locked="0"/>
    </xf>
    <xf numFmtId="3" fontId="13" fillId="40" borderId="64" xfId="0" applyNumberFormat="1" applyFont="1" applyFill="1" applyBorder="1" applyAlignment="1">
      <alignment horizontal="right"/>
    </xf>
    <xf numFmtId="165" fontId="13" fillId="40" borderId="92" xfId="0" applyNumberFormat="1" applyFont="1" applyFill="1" applyBorder="1" applyAlignment="1">
      <alignment horizontal="right"/>
    </xf>
    <xf numFmtId="3" fontId="0" fillId="40" borderId="73" xfId="0" applyNumberFormat="1" applyFill="1" applyBorder="1" applyAlignment="1">
      <alignment horizontal="right"/>
    </xf>
    <xf numFmtId="0" fontId="15" fillId="40" borderId="93" xfId="0" applyFont="1" applyFill="1" applyBorder="1" applyAlignment="1">
      <alignment horizontal="left" indent="1"/>
    </xf>
    <xf numFmtId="165" fontId="13" fillId="40" borderId="71" xfId="0" applyNumberFormat="1" applyFont="1" applyFill="1" applyBorder="1" applyAlignment="1">
      <alignment horizontal="right"/>
    </xf>
    <xf numFmtId="0" fontId="15" fillId="40" borderId="94" xfId="0" applyFont="1" applyFill="1" applyBorder="1" applyAlignment="1">
      <alignment horizontal="left" indent="1"/>
    </xf>
    <xf numFmtId="0" fontId="37" fillId="0" borderId="0" xfId="0" applyFont="1" applyAlignment="1">
      <alignment horizontal="left" indent="1"/>
    </xf>
    <xf numFmtId="0" fontId="38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3" fontId="12" fillId="0" borderId="50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right"/>
    </xf>
    <xf numFmtId="3" fontId="13" fillId="36" borderId="59" xfId="0" applyNumberFormat="1" applyFont="1" applyFill="1" applyBorder="1" applyAlignment="1">
      <alignment horizontal="right"/>
    </xf>
    <xf numFmtId="3" fontId="13" fillId="0" borderId="61" xfId="0" applyNumberFormat="1" applyFont="1" applyFill="1" applyBorder="1" applyAlignment="1">
      <alignment horizontal="right"/>
    </xf>
    <xf numFmtId="3" fontId="13" fillId="0" borderId="49" xfId="0" applyNumberFormat="1" applyFont="1" applyFill="1" applyBorder="1" applyAlignment="1">
      <alignment horizontal="right"/>
    </xf>
    <xf numFmtId="3" fontId="12" fillId="0" borderId="47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165" fontId="4" fillId="0" borderId="36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indent="1"/>
    </xf>
    <xf numFmtId="0" fontId="4" fillId="0" borderId="48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right"/>
    </xf>
    <xf numFmtId="3" fontId="14" fillId="0" borderId="31" xfId="0" applyNumberFormat="1" applyFon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0" fontId="34" fillId="39" borderId="76" xfId="0" applyFont="1" applyFill="1" applyBorder="1" applyAlignment="1">
      <alignment horizontal="center" vertical="center"/>
    </xf>
    <xf numFmtId="3" fontId="4" fillId="40" borderId="77" xfId="0" applyNumberFormat="1" applyFont="1" applyFill="1" applyBorder="1" applyAlignment="1">
      <alignment horizontal="center"/>
    </xf>
    <xf numFmtId="0" fontId="34" fillId="39" borderId="74" xfId="0" applyFont="1" applyFill="1" applyBorder="1" applyAlignment="1">
      <alignment horizontal="center" vertical="center"/>
    </xf>
    <xf numFmtId="3" fontId="0" fillId="0" borderId="76" xfId="0" applyNumberFormat="1" applyFill="1" applyBorder="1" applyAlignment="1">
      <alignment horizontal="right"/>
    </xf>
    <xf numFmtId="3" fontId="0" fillId="40" borderId="82" xfId="0" applyNumberFormat="1" applyFill="1" applyBorder="1" applyAlignment="1" applyProtection="1">
      <alignment horizontal="right"/>
      <protection locked="0"/>
    </xf>
    <xf numFmtId="3" fontId="4" fillId="40" borderId="86" xfId="0" applyNumberFormat="1" applyFont="1" applyFill="1" applyBorder="1" applyAlignment="1">
      <alignment horizontal="right"/>
    </xf>
    <xf numFmtId="3" fontId="0" fillId="40" borderId="69" xfId="0" applyNumberFormat="1" applyFill="1" applyBorder="1" applyAlignment="1" applyProtection="1">
      <alignment horizontal="right"/>
      <protection locked="0"/>
    </xf>
    <xf numFmtId="3" fontId="0" fillId="0" borderId="73" xfId="0" applyNumberFormat="1" applyFill="1" applyBorder="1" applyAlignment="1">
      <alignment horizontal="right"/>
    </xf>
    <xf numFmtId="3" fontId="0" fillId="40" borderId="66" xfId="0" applyNumberFormat="1" applyFill="1" applyBorder="1" applyAlignment="1" applyProtection="1">
      <alignment horizontal="right"/>
      <protection locked="0"/>
    </xf>
    <xf numFmtId="3" fontId="4" fillId="40" borderId="83" xfId="0" applyNumberFormat="1" applyFont="1" applyFill="1" applyBorder="1" applyAlignment="1">
      <alignment horizontal="right"/>
    </xf>
    <xf numFmtId="3" fontId="4" fillId="40" borderId="63" xfId="0" applyNumberFormat="1" applyFont="1" applyFill="1" applyBorder="1" applyAlignment="1">
      <alignment horizontal="right"/>
    </xf>
    <xf numFmtId="165" fontId="4" fillId="40" borderId="63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right"/>
    </xf>
    <xf numFmtId="3" fontId="4" fillId="40" borderId="90" xfId="0" applyNumberFormat="1" applyFont="1" applyFill="1" applyBorder="1" applyAlignment="1">
      <alignment horizontal="right"/>
    </xf>
    <xf numFmtId="165" fontId="4" fillId="40" borderId="90" xfId="0" applyNumberFormat="1" applyFont="1" applyFill="1" applyBorder="1" applyAlignment="1">
      <alignment horizontal="right"/>
    </xf>
    <xf numFmtId="3" fontId="0" fillId="0" borderId="82" xfId="0" applyNumberFormat="1" applyFont="1" applyFill="1" applyBorder="1" applyAlignment="1">
      <alignment horizontal="right"/>
    </xf>
    <xf numFmtId="3" fontId="13" fillId="40" borderId="95" xfId="0" applyNumberFormat="1" applyFont="1" applyFill="1" applyBorder="1" applyAlignment="1">
      <alignment horizontal="right"/>
    </xf>
    <xf numFmtId="165" fontId="13" fillId="40" borderId="82" xfId="0" applyNumberFormat="1" applyFont="1" applyFill="1" applyBorder="1" applyAlignment="1">
      <alignment horizontal="right"/>
    </xf>
    <xf numFmtId="3" fontId="0" fillId="0" borderId="74" xfId="0" applyNumberFormat="1" applyFill="1" applyBorder="1" applyAlignment="1">
      <alignment horizontal="right"/>
    </xf>
    <xf numFmtId="3" fontId="0" fillId="0" borderId="74" xfId="0" applyNumberFormat="1" applyFont="1" applyFill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3" fontId="13" fillId="40" borderId="96" xfId="0" applyNumberFormat="1" applyFont="1" applyFill="1" applyBorder="1" applyAlignment="1">
      <alignment horizontal="right"/>
    </xf>
    <xf numFmtId="3" fontId="13" fillId="40" borderId="87" xfId="0" applyNumberFormat="1" applyFont="1" applyFill="1" applyBorder="1" applyAlignment="1">
      <alignment horizontal="right"/>
    </xf>
    <xf numFmtId="0" fontId="7" fillId="39" borderId="62" xfId="0" applyFont="1" applyFill="1" applyBorder="1" applyAlignment="1">
      <alignment horizontal="left" indent="1"/>
    </xf>
    <xf numFmtId="0" fontId="8" fillId="39" borderId="62" xfId="0" applyFont="1" applyFill="1" applyBorder="1" applyAlignment="1">
      <alignment horizontal="left" indent="1"/>
    </xf>
    <xf numFmtId="0" fontId="7" fillId="39" borderId="63" xfId="0" applyFont="1" applyFill="1" applyBorder="1" applyAlignment="1">
      <alignment horizontal="left" indent="1"/>
    </xf>
    <xf numFmtId="3" fontId="7" fillId="39" borderId="63" xfId="0" applyNumberFormat="1" applyFont="1" applyFill="1" applyBorder="1" applyAlignment="1">
      <alignment horizontal="left" indent="1"/>
    </xf>
    <xf numFmtId="0" fontId="0" fillId="0" borderId="66" xfId="0" applyFill="1" applyBorder="1" applyAlignment="1">
      <alignment/>
    </xf>
    <xf numFmtId="164" fontId="0" fillId="0" borderId="66" xfId="0" applyNumberFormat="1" applyFill="1" applyBorder="1" applyAlignment="1">
      <alignment/>
    </xf>
    <xf numFmtId="164" fontId="0" fillId="0" borderId="67" xfId="0" applyNumberForma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3" fontId="0" fillId="0" borderId="64" xfId="0" applyNumberFormat="1" applyFill="1" applyBorder="1" applyAlignment="1">
      <alignment/>
    </xf>
    <xf numFmtId="3" fontId="0" fillId="0" borderId="68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3" fontId="0" fillId="0" borderId="69" xfId="0" applyNumberFormat="1" applyFill="1" applyBorder="1" applyAlignment="1">
      <alignment/>
    </xf>
    <xf numFmtId="0" fontId="0" fillId="0" borderId="70" xfId="0" applyFont="1" applyFill="1" applyBorder="1" applyAlignment="1">
      <alignment horizontal="center"/>
    </xf>
    <xf numFmtId="3" fontId="0" fillId="0" borderId="70" xfId="0" applyNumberFormat="1" applyFill="1" applyBorder="1" applyAlignment="1">
      <alignment/>
    </xf>
    <xf numFmtId="0" fontId="0" fillId="0" borderId="66" xfId="0" applyFont="1" applyFill="1" applyBorder="1" applyAlignment="1">
      <alignment horizontal="center"/>
    </xf>
    <xf numFmtId="3" fontId="0" fillId="0" borderId="66" xfId="0" applyNumberFormat="1" applyFill="1" applyBorder="1" applyAlignment="1">
      <alignment/>
    </xf>
    <xf numFmtId="3" fontId="0" fillId="0" borderId="72" xfId="0" applyNumberFormat="1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3" fontId="13" fillId="41" borderId="71" xfId="0" applyNumberFormat="1" applyFont="1" applyFill="1" applyBorder="1" applyAlignment="1" applyProtection="1">
      <alignment horizontal="right"/>
      <protection/>
    </xf>
    <xf numFmtId="165" fontId="13" fillId="41" borderId="71" xfId="0" applyNumberFormat="1" applyFont="1" applyFill="1" applyBorder="1" applyAlignment="1" applyProtection="1">
      <alignment horizontal="right"/>
      <protection/>
    </xf>
    <xf numFmtId="3" fontId="13" fillId="40" borderId="94" xfId="0" applyNumberFormat="1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0" fontId="7" fillId="34" borderId="11" xfId="0" applyFont="1" applyFill="1" applyBorder="1" applyAlignment="1">
      <alignment horizontal="left" indent="1"/>
    </xf>
    <xf numFmtId="0" fontId="8" fillId="34" borderId="11" xfId="0" applyFont="1" applyFill="1" applyBorder="1" applyAlignment="1">
      <alignment horizontal="left" indent="1"/>
    </xf>
    <xf numFmtId="0" fontId="7" fillId="34" borderId="12" xfId="0" applyFont="1" applyFill="1" applyBorder="1" applyAlignment="1">
      <alignment horizontal="left" indent="1"/>
    </xf>
    <xf numFmtId="3" fontId="7" fillId="34" borderId="12" xfId="0" applyNumberFormat="1" applyFont="1" applyFill="1" applyBorder="1" applyAlignment="1">
      <alignment horizontal="left" indent="1"/>
    </xf>
    <xf numFmtId="3" fontId="34" fillId="34" borderId="48" xfId="0" applyNumberFormat="1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right"/>
    </xf>
    <xf numFmtId="3" fontId="14" fillId="0" borderId="36" xfId="0" applyNumberFormat="1" applyFont="1" applyFill="1" applyBorder="1" applyAlignment="1">
      <alignment horizontal="right"/>
    </xf>
    <xf numFmtId="3" fontId="35" fillId="36" borderId="50" xfId="0" applyNumberFormat="1" applyFont="1" applyFill="1" applyBorder="1" applyAlignment="1" applyProtection="1">
      <alignment horizontal="right"/>
      <protection locked="0"/>
    </xf>
    <xf numFmtId="3" fontId="35" fillId="36" borderId="39" xfId="0" applyNumberFormat="1" applyFont="1" applyFill="1" applyBorder="1" applyAlignment="1" applyProtection="1">
      <alignment horizontal="right"/>
      <protection locked="0"/>
    </xf>
    <xf numFmtId="3" fontId="35" fillId="36" borderId="33" xfId="0" applyNumberFormat="1" applyFont="1" applyFill="1" applyBorder="1" applyAlignment="1" applyProtection="1">
      <alignment horizontal="right"/>
      <protection locked="0"/>
    </xf>
    <xf numFmtId="3" fontId="34" fillId="36" borderId="48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5" fontId="4" fillId="35" borderId="50" xfId="0" applyNumberFormat="1" applyFont="1" applyFill="1" applyBorder="1" applyAlignment="1">
      <alignment horizontal="right"/>
    </xf>
    <xf numFmtId="3" fontId="35" fillId="0" borderId="50" xfId="0" applyNumberFormat="1" applyFont="1" applyFill="1" applyBorder="1" applyAlignment="1">
      <alignment horizontal="right"/>
    </xf>
    <xf numFmtId="3" fontId="35" fillId="0" borderId="47" xfId="0" applyNumberFormat="1" applyFont="1" applyFill="1" applyBorder="1" applyAlignment="1">
      <alignment horizontal="right"/>
    </xf>
    <xf numFmtId="3" fontId="35" fillId="0" borderId="39" xfId="0" applyNumberFormat="1" applyFont="1" applyFill="1" applyBorder="1" applyAlignment="1">
      <alignment horizontal="right"/>
    </xf>
    <xf numFmtId="3" fontId="0" fillId="36" borderId="57" xfId="0" applyNumberFormat="1" applyFill="1" applyBorder="1" applyAlignment="1" applyProtection="1">
      <alignment horizontal="right"/>
      <protection locked="0"/>
    </xf>
    <xf numFmtId="3" fontId="35" fillId="0" borderId="33" xfId="0" applyNumberFormat="1" applyFont="1" applyFill="1" applyBorder="1" applyAlignment="1">
      <alignment horizontal="right"/>
    </xf>
    <xf numFmtId="3" fontId="14" fillId="35" borderId="25" xfId="0" applyNumberFormat="1" applyFont="1" applyFill="1" applyBorder="1" applyAlignment="1">
      <alignment horizontal="right"/>
    </xf>
    <xf numFmtId="165" fontId="14" fillId="35" borderId="25" xfId="0" applyNumberFormat="1" applyFont="1" applyFill="1" applyBorder="1" applyAlignment="1">
      <alignment horizontal="right"/>
    </xf>
    <xf numFmtId="3" fontId="14" fillId="35" borderId="39" xfId="0" applyNumberFormat="1" applyFont="1" applyFill="1" applyBorder="1" applyAlignment="1">
      <alignment horizontal="right"/>
    </xf>
    <xf numFmtId="165" fontId="14" fillId="35" borderId="39" xfId="0" applyNumberFormat="1" applyFont="1" applyFill="1" applyBorder="1" applyAlignment="1">
      <alignment horizontal="right"/>
    </xf>
    <xf numFmtId="3" fontId="14" fillId="35" borderId="33" xfId="0" applyNumberFormat="1" applyFont="1" applyFill="1" applyBorder="1" applyAlignment="1">
      <alignment horizontal="right"/>
    </xf>
    <xf numFmtId="165" fontId="14" fillId="35" borderId="33" xfId="0" applyNumberFormat="1" applyFont="1" applyFill="1" applyBorder="1" applyAlignment="1">
      <alignment horizontal="right"/>
    </xf>
    <xf numFmtId="3" fontId="0" fillId="36" borderId="48" xfId="0" applyNumberFormat="1" applyFill="1" applyBorder="1" applyAlignment="1" applyProtection="1">
      <alignment horizontal="right"/>
      <protection locked="0"/>
    </xf>
    <xf numFmtId="0" fontId="40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13" fillId="34" borderId="10" xfId="0" applyFont="1" applyFill="1" applyBorder="1" applyAlignment="1">
      <alignment horizontal="left" indent="1"/>
    </xf>
    <xf numFmtId="3" fontId="7" fillId="34" borderId="11" xfId="0" applyNumberFormat="1" applyFont="1" applyFill="1" applyBorder="1" applyAlignment="1">
      <alignment horizontal="left" indent="1"/>
    </xf>
    <xf numFmtId="3" fontId="6" fillId="34" borderId="11" xfId="0" applyNumberFormat="1" applyFont="1" applyFill="1" applyBorder="1" applyAlignment="1">
      <alignment horizontal="left" indent="1"/>
    </xf>
    <xf numFmtId="3" fontId="0" fillId="34" borderId="11" xfId="0" applyNumberFormat="1" applyFill="1" applyBorder="1" applyAlignment="1">
      <alignment horizontal="left" indent="1"/>
    </xf>
    <xf numFmtId="165" fontId="0" fillId="34" borderId="11" xfId="0" applyNumberFormat="1" applyFill="1" applyBorder="1" applyAlignment="1">
      <alignment horizontal="left" indent="1"/>
    </xf>
    <xf numFmtId="3" fontId="0" fillId="34" borderId="12" xfId="0" applyNumberFormat="1" applyFill="1" applyBorder="1" applyAlignment="1">
      <alignment horizontal="left" indent="1"/>
    </xf>
    <xf numFmtId="0" fontId="34" fillId="34" borderId="14" xfId="0" applyFont="1" applyFill="1" applyBorder="1" applyAlignment="1">
      <alignment horizontal="center"/>
    </xf>
    <xf numFmtId="0" fontId="41" fillId="0" borderId="24" xfId="0" applyFont="1" applyBorder="1" applyAlignment="1">
      <alignment horizontal="left" indent="1"/>
    </xf>
    <xf numFmtId="0" fontId="35" fillId="0" borderId="25" xfId="0" applyFont="1" applyBorder="1" applyAlignment="1">
      <alignment/>
    </xf>
    <xf numFmtId="164" fontId="35" fillId="0" borderId="25" xfId="0" applyNumberFormat="1" applyFont="1" applyBorder="1" applyAlignment="1">
      <alignment/>
    </xf>
    <xf numFmtId="164" fontId="35" fillId="0" borderId="26" xfId="0" applyNumberFormat="1" applyFont="1" applyFill="1" applyBorder="1" applyAlignment="1">
      <alignment horizontal="center"/>
    </xf>
    <xf numFmtId="3" fontId="35" fillId="0" borderId="14" xfId="0" applyNumberFormat="1" applyFont="1" applyBorder="1" applyAlignment="1">
      <alignment horizontal="right"/>
    </xf>
    <xf numFmtId="3" fontId="35" fillId="0" borderId="14" xfId="0" applyNumberFormat="1" applyFont="1" applyFill="1" applyBorder="1" applyAlignment="1">
      <alignment horizontal="right"/>
    </xf>
    <xf numFmtId="3" fontId="14" fillId="35" borderId="50" xfId="0" applyNumberFormat="1" applyFont="1" applyFill="1" applyBorder="1" applyAlignment="1">
      <alignment horizontal="right"/>
    </xf>
    <xf numFmtId="3" fontId="14" fillId="36" borderId="27" xfId="0" applyNumberFormat="1" applyFont="1" applyFill="1" applyBorder="1" applyAlignment="1">
      <alignment horizontal="right"/>
    </xf>
    <xf numFmtId="165" fontId="14" fillId="36" borderId="31" xfId="0" applyNumberFormat="1" applyFont="1" applyFill="1" applyBorder="1" applyAlignment="1">
      <alignment horizontal="right"/>
    </xf>
    <xf numFmtId="3" fontId="35" fillId="0" borderId="0" xfId="0" applyNumberFormat="1" applyFont="1" applyAlignment="1">
      <alignment horizontal="right"/>
    </xf>
    <xf numFmtId="0" fontId="41" fillId="0" borderId="32" xfId="0" applyFont="1" applyBorder="1" applyAlignment="1">
      <alignment horizontal="left" indent="1"/>
    </xf>
    <xf numFmtId="0" fontId="35" fillId="0" borderId="33" xfId="0" applyFont="1" applyBorder="1" applyAlignment="1">
      <alignment/>
    </xf>
    <xf numFmtId="164" fontId="35" fillId="0" borderId="33" xfId="0" applyNumberFormat="1" applyFont="1" applyBorder="1" applyAlignment="1">
      <alignment/>
    </xf>
    <xf numFmtId="164" fontId="35" fillId="0" borderId="34" xfId="0" applyNumberFormat="1" applyFont="1" applyBorder="1" applyAlignment="1">
      <alignment horizontal="center"/>
    </xf>
    <xf numFmtId="3" fontId="35" fillId="0" borderId="33" xfId="0" applyNumberFormat="1" applyFont="1" applyBorder="1" applyAlignment="1">
      <alignment horizontal="right"/>
    </xf>
    <xf numFmtId="3" fontId="35" fillId="0" borderId="33" xfId="0" applyNumberFormat="1" applyFont="1" applyFill="1" applyBorder="1" applyAlignment="1">
      <alignment horizontal="right"/>
    </xf>
    <xf numFmtId="3" fontId="14" fillId="36" borderId="33" xfId="0" applyNumberFormat="1" applyFont="1" applyFill="1" applyBorder="1" applyAlignment="1">
      <alignment horizontal="right"/>
    </xf>
    <xf numFmtId="165" fontId="14" fillId="36" borderId="36" xfId="0" applyNumberFormat="1" applyFont="1" applyFill="1" applyBorder="1" applyAlignment="1">
      <alignment horizontal="right"/>
    </xf>
    <xf numFmtId="0" fontId="41" fillId="0" borderId="37" xfId="0" applyFont="1" applyBorder="1" applyAlignment="1">
      <alignment horizontal="left" indent="1"/>
    </xf>
    <xf numFmtId="0" fontId="35" fillId="0" borderId="25" xfId="0" applyFont="1" applyBorder="1" applyAlignment="1">
      <alignment horizontal="center"/>
    </xf>
    <xf numFmtId="3" fontId="35" fillId="0" borderId="25" xfId="0" applyNumberFormat="1" applyFont="1" applyBorder="1" applyAlignment="1">
      <alignment/>
    </xf>
    <xf numFmtId="3" fontId="35" fillId="0" borderId="38" xfId="0" applyNumberFormat="1" applyFont="1" applyBorder="1" applyAlignment="1">
      <alignment horizontal="center"/>
    </xf>
    <xf numFmtId="3" fontId="35" fillId="0" borderId="39" xfId="0" applyNumberFormat="1" applyFont="1" applyBorder="1" applyAlignment="1">
      <alignment horizontal="right"/>
    </xf>
    <xf numFmtId="3" fontId="35" fillId="0" borderId="39" xfId="0" applyNumberFormat="1" applyFont="1" applyFill="1" applyBorder="1" applyAlignment="1">
      <alignment horizontal="right"/>
    </xf>
    <xf numFmtId="3" fontId="35" fillId="36" borderId="38" xfId="0" applyNumberFormat="1" applyFont="1" applyFill="1" applyBorder="1" applyAlignment="1" applyProtection="1">
      <alignment horizontal="right"/>
      <protection locked="0"/>
    </xf>
    <xf numFmtId="3" fontId="14" fillId="36" borderId="39" xfId="0" applyNumberFormat="1" applyFont="1" applyFill="1" applyBorder="1" applyAlignment="1">
      <alignment horizontal="right"/>
    </xf>
    <xf numFmtId="165" fontId="14" fillId="36" borderId="42" xfId="0" applyNumberFormat="1" applyFont="1" applyFill="1" applyBorder="1" applyAlignment="1">
      <alignment horizontal="right"/>
    </xf>
    <xf numFmtId="0" fontId="41" fillId="0" borderId="43" xfId="0" applyFont="1" applyBorder="1" applyAlignment="1">
      <alignment horizontal="left" indent="1"/>
    </xf>
    <xf numFmtId="0" fontId="35" fillId="0" borderId="39" xfId="0" applyFont="1" applyBorder="1" applyAlignment="1">
      <alignment horizontal="center"/>
    </xf>
    <xf numFmtId="3" fontId="35" fillId="0" borderId="39" xfId="0" applyNumberFormat="1" applyFont="1" applyBorder="1" applyAlignment="1">
      <alignment/>
    </xf>
    <xf numFmtId="0" fontId="35" fillId="0" borderId="47" xfId="0" applyFont="1" applyBorder="1" applyAlignment="1">
      <alignment horizontal="center"/>
    </xf>
    <xf numFmtId="3" fontId="35" fillId="0" borderId="47" xfId="0" applyNumberFormat="1" applyFont="1" applyBorder="1" applyAlignment="1">
      <alignment/>
    </xf>
    <xf numFmtId="3" fontId="35" fillId="0" borderId="26" xfId="0" applyNumberFormat="1" applyFont="1" applyFill="1" applyBorder="1" applyAlignment="1">
      <alignment horizontal="center"/>
    </xf>
    <xf numFmtId="3" fontId="35" fillId="0" borderId="27" xfId="0" applyNumberFormat="1" applyFont="1" applyBorder="1" applyAlignment="1">
      <alignment horizontal="right"/>
    </xf>
    <xf numFmtId="3" fontId="35" fillId="0" borderId="27" xfId="0" applyNumberFormat="1" applyFont="1" applyFill="1" applyBorder="1" applyAlignment="1">
      <alignment horizontal="right"/>
    </xf>
    <xf numFmtId="3" fontId="14" fillId="35" borderId="47" xfId="0" applyNumberFormat="1" applyFont="1" applyFill="1" applyBorder="1" applyAlignment="1">
      <alignment horizontal="right"/>
    </xf>
    <xf numFmtId="165" fontId="14" fillId="35" borderId="47" xfId="0" applyNumberFormat="1" applyFont="1" applyFill="1" applyBorder="1" applyAlignment="1">
      <alignment horizontal="right"/>
    </xf>
    <xf numFmtId="3" fontId="35" fillId="36" borderId="57" xfId="0" applyNumberFormat="1" applyFont="1" applyFill="1" applyBorder="1" applyAlignment="1" applyProtection="1">
      <alignment horizontal="right"/>
      <protection locked="0"/>
    </xf>
    <xf numFmtId="0" fontId="41" fillId="36" borderId="10" xfId="0" applyFont="1" applyFill="1" applyBorder="1" applyAlignment="1">
      <alignment horizontal="left" indent="1"/>
    </xf>
    <xf numFmtId="0" fontId="34" fillId="36" borderId="48" xfId="0" applyFont="1" applyFill="1" applyBorder="1" applyAlignment="1">
      <alignment horizontal="center"/>
    </xf>
    <xf numFmtId="3" fontId="34" fillId="36" borderId="48" xfId="0" applyNumberFormat="1" applyFont="1" applyFill="1" applyBorder="1" applyAlignment="1">
      <alignment/>
    </xf>
    <xf numFmtId="3" fontId="34" fillId="36" borderId="11" xfId="0" applyNumberFormat="1" applyFont="1" applyFill="1" applyBorder="1" applyAlignment="1">
      <alignment horizontal="center"/>
    </xf>
    <xf numFmtId="3" fontId="34" fillId="0" borderId="48" xfId="0" applyNumberFormat="1" applyFont="1" applyFill="1" applyBorder="1" applyAlignment="1">
      <alignment horizontal="right"/>
    </xf>
    <xf numFmtId="3" fontId="34" fillId="36" borderId="48" xfId="0" applyNumberFormat="1" applyFont="1" applyFill="1" applyBorder="1" applyAlignment="1" applyProtection="1">
      <alignment horizontal="right"/>
      <protection locked="0"/>
    </xf>
    <xf numFmtId="3" fontId="34" fillId="0" borderId="0" xfId="0" applyNumberFormat="1" applyFont="1" applyAlignment="1">
      <alignment horizontal="right"/>
    </xf>
    <xf numFmtId="3" fontId="35" fillId="36" borderId="44" xfId="0" applyNumberFormat="1" applyFont="1" applyFill="1" applyBorder="1" applyAlignment="1" applyProtection="1">
      <alignment horizontal="right"/>
      <protection locked="0"/>
    </xf>
    <xf numFmtId="3" fontId="35" fillId="0" borderId="25" xfId="0" applyNumberFormat="1" applyFont="1" applyFill="1" applyBorder="1" applyAlignment="1">
      <alignment horizontal="right"/>
    </xf>
    <xf numFmtId="0" fontId="35" fillId="0" borderId="33" xfId="0" applyFont="1" applyBorder="1" applyAlignment="1">
      <alignment horizontal="center"/>
    </xf>
    <xf numFmtId="3" fontId="35" fillId="0" borderId="33" xfId="0" applyNumberFormat="1" applyFont="1" applyBorder="1" applyAlignment="1">
      <alignment/>
    </xf>
    <xf numFmtId="3" fontId="35" fillId="0" borderId="32" xfId="0" applyNumberFormat="1" applyFont="1" applyBorder="1" applyAlignment="1">
      <alignment horizontal="center"/>
    </xf>
    <xf numFmtId="3" fontId="14" fillId="36" borderId="47" xfId="0" applyNumberFormat="1" applyFont="1" applyFill="1" applyBorder="1" applyAlignment="1">
      <alignment horizontal="right"/>
    </xf>
    <xf numFmtId="165" fontId="14" fillId="36" borderId="49" xfId="0" applyNumberFormat="1" applyFont="1" applyFill="1" applyBorder="1" applyAlignment="1">
      <alignment horizontal="right"/>
    </xf>
    <xf numFmtId="0" fontId="41" fillId="0" borderId="25" xfId="0" applyFont="1" applyBorder="1" applyAlignment="1">
      <alignment horizontal="left" indent="1"/>
    </xf>
    <xf numFmtId="3" fontId="35" fillId="0" borderId="25" xfId="0" applyNumberFormat="1" applyFont="1" applyFill="1" applyBorder="1" applyAlignment="1">
      <alignment horizontal="center"/>
    </xf>
    <xf numFmtId="3" fontId="35" fillId="0" borderId="50" xfId="0" applyNumberFormat="1" applyFont="1" applyBorder="1" applyAlignment="1">
      <alignment horizontal="right"/>
    </xf>
    <xf numFmtId="3" fontId="35" fillId="0" borderId="50" xfId="0" applyNumberFormat="1" applyFont="1" applyFill="1" applyBorder="1" applyAlignment="1">
      <alignment horizontal="right"/>
    </xf>
    <xf numFmtId="3" fontId="14" fillId="35" borderId="25" xfId="0" applyNumberFormat="1" applyFont="1" applyFill="1" applyBorder="1" applyAlignment="1" applyProtection="1">
      <alignment horizontal="right"/>
      <protection locked="0"/>
    </xf>
    <xf numFmtId="165" fontId="14" fillId="35" borderId="25" xfId="0" applyNumberFormat="1" applyFont="1" applyFill="1" applyBorder="1" applyAlignment="1" applyProtection="1">
      <alignment horizontal="right"/>
      <protection locked="0"/>
    </xf>
    <xf numFmtId="3" fontId="12" fillId="36" borderId="16" xfId="0" applyNumberFormat="1" applyFont="1" applyFill="1" applyBorder="1" applyAlignment="1">
      <alignment horizontal="right"/>
    </xf>
    <xf numFmtId="165" fontId="12" fillId="36" borderId="50" xfId="0" applyNumberFormat="1" applyFont="1" applyFill="1" applyBorder="1" applyAlignment="1">
      <alignment horizontal="right"/>
    </xf>
    <xf numFmtId="3" fontId="35" fillId="0" borderId="39" xfId="0" applyNumberFormat="1" applyFont="1" applyFill="1" applyBorder="1" applyAlignment="1">
      <alignment horizontal="center"/>
    </xf>
    <xf numFmtId="3" fontId="14" fillId="35" borderId="39" xfId="0" applyNumberFormat="1" applyFont="1" applyFill="1" applyBorder="1" applyAlignment="1" applyProtection="1">
      <alignment horizontal="right"/>
      <protection locked="0"/>
    </xf>
    <xf numFmtId="165" fontId="14" fillId="35" borderId="39" xfId="0" applyNumberFormat="1" applyFont="1" applyFill="1" applyBorder="1" applyAlignment="1" applyProtection="1">
      <alignment horizontal="right"/>
      <protection locked="0"/>
    </xf>
    <xf numFmtId="3" fontId="35" fillId="0" borderId="33" xfId="0" applyNumberFormat="1" applyFont="1" applyFill="1" applyBorder="1" applyAlignment="1">
      <alignment horizontal="center"/>
    </xf>
    <xf numFmtId="3" fontId="35" fillId="0" borderId="20" xfId="0" applyNumberFormat="1" applyFont="1" applyBorder="1" applyAlignment="1">
      <alignment horizontal="right"/>
    </xf>
    <xf numFmtId="3" fontId="14" fillId="35" borderId="33" xfId="0" applyNumberFormat="1" applyFont="1" applyFill="1" applyBorder="1" applyAlignment="1" applyProtection="1">
      <alignment horizontal="right"/>
      <protection locked="0"/>
    </xf>
    <xf numFmtId="165" fontId="14" fillId="35" borderId="33" xfId="0" applyNumberFormat="1" applyFont="1" applyFill="1" applyBorder="1" applyAlignment="1" applyProtection="1">
      <alignment horizontal="right"/>
      <protection locked="0"/>
    </xf>
    <xf numFmtId="3" fontId="35" fillId="0" borderId="25" xfId="0" applyNumberFormat="1" applyFont="1" applyFill="1" applyBorder="1" applyAlignment="1">
      <alignment horizontal="right"/>
    </xf>
    <xf numFmtId="3" fontId="35" fillId="0" borderId="47" xfId="0" applyNumberFormat="1" applyFont="1" applyFill="1" applyBorder="1" applyAlignment="1">
      <alignment horizontal="center"/>
    </xf>
    <xf numFmtId="3" fontId="35" fillId="0" borderId="47" xfId="0" applyNumberFormat="1" applyFont="1" applyFill="1" applyBorder="1" applyAlignment="1">
      <alignment horizontal="right"/>
    </xf>
    <xf numFmtId="3" fontId="14" fillId="35" borderId="47" xfId="0" applyNumberFormat="1" applyFont="1" applyFill="1" applyBorder="1" applyAlignment="1" applyProtection="1">
      <alignment horizontal="right"/>
      <protection locked="0"/>
    </xf>
    <xf numFmtId="165" fontId="14" fillId="35" borderId="47" xfId="0" applyNumberFormat="1" applyFont="1" applyFill="1" applyBorder="1" applyAlignment="1" applyProtection="1">
      <alignment horizontal="right"/>
      <protection locked="0"/>
    </xf>
    <xf numFmtId="3" fontId="34" fillId="36" borderId="48" xfId="0" applyNumberFormat="1" applyFont="1" applyFill="1" applyBorder="1" applyAlignment="1">
      <alignment horizontal="center"/>
    </xf>
    <xf numFmtId="3" fontId="4" fillId="36" borderId="48" xfId="0" applyNumberFormat="1" applyFont="1" applyFill="1" applyBorder="1" applyAlignment="1" applyProtection="1">
      <alignment horizontal="right"/>
      <protection/>
    </xf>
    <xf numFmtId="165" fontId="4" fillId="36" borderId="48" xfId="0" applyNumberFormat="1" applyFont="1" applyFill="1" applyBorder="1" applyAlignment="1" applyProtection="1">
      <alignment horizontal="right"/>
      <protection/>
    </xf>
    <xf numFmtId="3" fontId="35" fillId="0" borderId="25" xfId="0" applyNumberFormat="1" applyFont="1" applyBorder="1" applyAlignment="1">
      <alignment horizontal="right"/>
    </xf>
    <xf numFmtId="0" fontId="35" fillId="0" borderId="27" xfId="0" applyFont="1" applyBorder="1" applyAlignment="1">
      <alignment/>
    </xf>
    <xf numFmtId="3" fontId="35" fillId="0" borderId="27" xfId="0" applyNumberFormat="1" applyFont="1" applyBorder="1" applyAlignment="1">
      <alignment/>
    </xf>
    <xf numFmtId="3" fontId="34" fillId="0" borderId="27" xfId="0" applyNumberFormat="1" applyFont="1" applyFill="1" applyBorder="1" applyAlignment="1">
      <alignment horizontal="center"/>
    </xf>
    <xf numFmtId="3" fontId="34" fillId="0" borderId="12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 applyProtection="1">
      <alignment horizontal="right"/>
      <protection locked="0"/>
    </xf>
    <xf numFmtId="165" fontId="4" fillId="0" borderId="48" xfId="0" applyNumberFormat="1" applyFont="1" applyFill="1" applyBorder="1" applyAlignment="1" applyProtection="1">
      <alignment horizontal="right"/>
      <protection locked="0"/>
    </xf>
    <xf numFmtId="0" fontId="41" fillId="36" borderId="13" xfId="0" applyFont="1" applyFill="1" applyBorder="1" applyAlignment="1">
      <alignment horizontal="left" indent="1"/>
    </xf>
    <xf numFmtId="165" fontId="4" fillId="36" borderId="48" xfId="0" applyNumberFormat="1" applyFont="1" applyFill="1" applyBorder="1" applyAlignment="1">
      <alignment horizontal="right"/>
    </xf>
    <xf numFmtId="0" fontId="41" fillId="36" borderId="19" xfId="0" applyFont="1" applyFill="1" applyBorder="1" applyAlignment="1">
      <alignment horizontal="left" indent="1"/>
    </xf>
    <xf numFmtId="0" fontId="34" fillId="36" borderId="20" xfId="0" applyFont="1" applyFill="1" applyBorder="1" applyAlignment="1">
      <alignment horizontal="center"/>
    </xf>
    <xf numFmtId="3" fontId="34" fillId="36" borderId="20" xfId="0" applyNumberFormat="1" applyFont="1" applyFill="1" applyBorder="1" applyAlignment="1">
      <alignment/>
    </xf>
    <xf numFmtId="3" fontId="34" fillId="36" borderId="20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14" fillId="0" borderId="50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/>
    </xf>
    <xf numFmtId="3" fontId="14" fillId="35" borderId="48" xfId="0" applyNumberFormat="1" applyFont="1" applyFill="1" applyBorder="1" applyAlignment="1">
      <alignment horizontal="right"/>
    </xf>
    <xf numFmtId="3" fontId="0" fillId="36" borderId="48" xfId="0" applyNumberForma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 applyProtection="1">
      <alignment horizontal="right"/>
      <protection locked="0"/>
    </xf>
    <xf numFmtId="165" fontId="12" fillId="0" borderId="25" xfId="0" applyNumberFormat="1" applyFont="1" applyFill="1" applyBorder="1" applyAlignment="1" applyProtection="1">
      <alignment horizontal="right"/>
      <protection locked="0"/>
    </xf>
    <xf numFmtId="3" fontId="12" fillId="0" borderId="39" xfId="0" applyNumberFormat="1" applyFont="1" applyFill="1" applyBorder="1" applyAlignment="1" applyProtection="1">
      <alignment horizontal="right"/>
      <protection locked="0"/>
    </xf>
    <xf numFmtId="3" fontId="12" fillId="0" borderId="33" xfId="0" applyNumberFormat="1" applyFont="1" applyFill="1" applyBorder="1" applyAlignment="1" applyProtection="1">
      <alignment horizontal="right"/>
      <protection locked="0"/>
    </xf>
    <xf numFmtId="165" fontId="12" fillId="0" borderId="33" xfId="0" applyNumberFormat="1" applyFont="1" applyFill="1" applyBorder="1" applyAlignment="1" applyProtection="1">
      <alignment horizontal="right"/>
      <protection locked="0"/>
    </xf>
    <xf numFmtId="165" fontId="12" fillId="0" borderId="39" xfId="0" applyNumberFormat="1" applyFont="1" applyFill="1" applyBorder="1" applyAlignment="1" applyProtection="1">
      <alignment horizontal="right"/>
      <protection locked="0"/>
    </xf>
    <xf numFmtId="3" fontId="12" fillId="0" borderId="47" xfId="0" applyNumberFormat="1" applyFont="1" applyFill="1" applyBorder="1" applyAlignment="1" applyProtection="1">
      <alignment horizontal="right"/>
      <protection locked="0"/>
    </xf>
    <xf numFmtId="165" fontId="12" fillId="0" borderId="47" xfId="0" applyNumberFormat="1" applyFont="1" applyFill="1" applyBorder="1" applyAlignment="1" applyProtection="1">
      <alignment horizontal="right"/>
      <protection locked="0"/>
    </xf>
    <xf numFmtId="3" fontId="7" fillId="39" borderId="63" xfId="0" applyNumberFormat="1" applyFont="1" applyFill="1" applyBorder="1" applyAlignment="1">
      <alignment/>
    </xf>
    <xf numFmtId="0" fontId="41" fillId="0" borderId="81" xfId="0" applyFont="1" applyBorder="1" applyAlignment="1">
      <alignment horizontal="left" indent="1"/>
    </xf>
    <xf numFmtId="0" fontId="0" fillId="0" borderId="64" xfId="0" applyFont="1" applyBorder="1" applyAlignment="1">
      <alignment/>
    </xf>
    <xf numFmtId="164" fontId="0" fillId="0" borderId="64" xfId="0" applyNumberFormat="1" applyFont="1" applyBorder="1" applyAlignment="1">
      <alignment/>
    </xf>
    <xf numFmtId="164" fontId="0" fillId="0" borderId="65" xfId="0" applyNumberFormat="1" applyFont="1" applyFill="1" applyBorder="1" applyAlignment="1">
      <alignment horizontal="center"/>
    </xf>
    <xf numFmtId="3" fontId="0" fillId="0" borderId="76" xfId="0" applyNumberFormat="1" applyFont="1" applyBorder="1" applyAlignment="1">
      <alignment horizontal="right"/>
    </xf>
    <xf numFmtId="3" fontId="0" fillId="0" borderId="93" xfId="0" applyNumberFormat="1" applyFont="1" applyBorder="1" applyAlignment="1">
      <alignment horizontal="right"/>
    </xf>
    <xf numFmtId="3" fontId="0" fillId="0" borderId="76" xfId="0" applyNumberFormat="1" applyFont="1" applyFill="1" applyBorder="1" applyAlignment="1">
      <alignment horizontal="right"/>
    </xf>
    <xf numFmtId="3" fontId="14" fillId="0" borderId="77" xfId="0" applyNumberFormat="1" applyFont="1" applyFill="1" applyBorder="1" applyAlignment="1">
      <alignment horizontal="right"/>
    </xf>
    <xf numFmtId="3" fontId="4" fillId="0" borderId="82" xfId="0" applyNumberFormat="1" applyFont="1" applyFill="1" applyBorder="1" applyAlignment="1">
      <alignment horizontal="right"/>
    </xf>
    <xf numFmtId="3" fontId="4" fillId="0" borderId="73" xfId="0" applyNumberFormat="1" applyFont="1" applyFill="1" applyBorder="1" applyAlignment="1">
      <alignment horizontal="right"/>
    </xf>
    <xf numFmtId="0" fontId="41" fillId="0" borderId="72" xfId="0" applyFont="1" applyBorder="1" applyAlignment="1">
      <alignment horizontal="left" indent="1"/>
    </xf>
    <xf numFmtId="0" fontId="0" fillId="0" borderId="66" xfId="0" applyFont="1" applyBorder="1" applyAlignment="1">
      <alignment/>
    </xf>
    <xf numFmtId="164" fontId="0" fillId="0" borderId="66" xfId="0" applyNumberFormat="1" applyFont="1" applyBorder="1" applyAlignment="1">
      <alignment/>
    </xf>
    <xf numFmtId="164" fontId="0" fillId="0" borderId="67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14" fillId="0" borderId="84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 horizontal="right"/>
    </xf>
    <xf numFmtId="0" fontId="41" fillId="0" borderId="85" xfId="0" applyFont="1" applyBorder="1" applyAlignment="1">
      <alignment horizontal="left" indent="1"/>
    </xf>
    <xf numFmtId="3" fontId="0" fillId="0" borderId="64" xfId="0" applyNumberFormat="1" applyFont="1" applyBorder="1" applyAlignment="1">
      <alignment/>
    </xf>
    <xf numFmtId="3" fontId="4" fillId="0" borderId="64" xfId="0" applyNumberFormat="1" applyFont="1" applyFill="1" applyBorder="1" applyAlignment="1">
      <alignment horizontal="right"/>
    </xf>
    <xf numFmtId="0" fontId="41" fillId="0" borderId="88" xfId="0" applyFont="1" applyBorder="1" applyAlignment="1">
      <alignment horizontal="left" indent="1"/>
    </xf>
    <xf numFmtId="3" fontId="0" fillId="0" borderId="69" xfId="0" applyNumberFormat="1" applyFont="1" applyBorder="1" applyAlignment="1">
      <alignment/>
    </xf>
    <xf numFmtId="3" fontId="4" fillId="0" borderId="69" xfId="0" applyNumberFormat="1" applyFont="1" applyFill="1" applyBorder="1" applyAlignment="1">
      <alignment horizontal="right"/>
    </xf>
    <xf numFmtId="3" fontId="0" fillId="0" borderId="70" xfId="0" applyNumberFormat="1" applyFont="1" applyBorder="1" applyAlignment="1">
      <alignment/>
    </xf>
    <xf numFmtId="3" fontId="4" fillId="0" borderId="70" xfId="0" applyNumberFormat="1" applyFont="1" applyFill="1" applyBorder="1" applyAlignment="1">
      <alignment horizontal="right"/>
    </xf>
    <xf numFmtId="0" fontId="41" fillId="40" borderId="75" xfId="0" applyFont="1" applyFill="1" applyBorder="1" applyAlignment="1">
      <alignment horizontal="left" indent="1"/>
    </xf>
    <xf numFmtId="0" fontId="34" fillId="40" borderId="71" xfId="0" applyFont="1" applyFill="1" applyBorder="1" applyAlignment="1">
      <alignment horizontal="center"/>
    </xf>
    <xf numFmtId="3" fontId="34" fillId="40" borderId="71" xfId="0" applyNumberFormat="1" applyFont="1" applyFill="1" applyBorder="1" applyAlignment="1">
      <alignment/>
    </xf>
    <xf numFmtId="3" fontId="34" fillId="40" borderId="62" xfId="0" applyNumberFormat="1" applyFont="1" applyFill="1" applyBorder="1" applyAlignment="1">
      <alignment horizontal="center"/>
    </xf>
    <xf numFmtId="3" fontId="34" fillId="0" borderId="71" xfId="0" applyNumberFormat="1" applyFont="1" applyFill="1" applyBorder="1" applyAlignment="1">
      <alignment horizontal="right"/>
    </xf>
    <xf numFmtId="3" fontId="34" fillId="0" borderId="75" xfId="0" applyNumberFormat="1" applyFont="1" applyFill="1" applyBorder="1" applyAlignment="1">
      <alignment horizontal="right"/>
    </xf>
    <xf numFmtId="3" fontId="34" fillId="40" borderId="63" xfId="0" applyNumberFormat="1" applyFont="1" applyFill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66" xfId="0" applyNumberFormat="1" applyFont="1" applyBorder="1" applyAlignment="1">
      <alignment/>
    </xf>
    <xf numFmtId="0" fontId="41" fillId="0" borderId="64" xfId="0" applyFont="1" applyBorder="1" applyAlignment="1">
      <alignment horizontal="left" indent="1"/>
    </xf>
    <xf numFmtId="3" fontId="0" fillId="0" borderId="64" xfId="0" applyNumberFormat="1" applyFont="1" applyFill="1" applyBorder="1" applyAlignment="1">
      <alignment horizontal="center"/>
    </xf>
    <xf numFmtId="3" fontId="0" fillId="0" borderId="87" xfId="0" applyNumberFormat="1" applyFont="1" applyBorder="1" applyAlignment="1">
      <alignment horizontal="right"/>
    </xf>
    <xf numFmtId="3" fontId="12" fillId="0" borderId="64" xfId="0" applyNumberFormat="1" applyFont="1" applyFill="1" applyBorder="1" applyAlignment="1" applyProtection="1">
      <alignment horizontal="right"/>
      <protection locked="0"/>
    </xf>
    <xf numFmtId="165" fontId="12" fillId="0" borderId="64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>
      <alignment horizontal="center"/>
    </xf>
    <xf numFmtId="3" fontId="0" fillId="0" borderId="69" xfId="0" applyNumberFormat="1" applyFont="1" applyFill="1" applyBorder="1" applyAlignment="1">
      <alignment horizontal="center"/>
    </xf>
    <xf numFmtId="3" fontId="12" fillId="0" borderId="69" xfId="0" applyNumberFormat="1" applyFont="1" applyFill="1" applyBorder="1" applyAlignment="1" applyProtection="1">
      <alignment horizontal="right"/>
      <protection locked="0"/>
    </xf>
    <xf numFmtId="165" fontId="12" fillId="0" borderId="69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>
      <alignment horizontal="center"/>
    </xf>
    <xf numFmtId="3" fontId="0" fillId="0" borderId="94" xfId="0" applyNumberFormat="1" applyFont="1" applyBorder="1" applyAlignment="1">
      <alignment horizontal="right"/>
    </xf>
    <xf numFmtId="3" fontId="12" fillId="0" borderId="66" xfId="0" applyNumberFormat="1" applyFont="1" applyFill="1" applyBorder="1" applyAlignment="1" applyProtection="1">
      <alignment horizontal="right"/>
      <protection locked="0"/>
    </xf>
    <xf numFmtId="165" fontId="12" fillId="0" borderId="66" xfId="0" applyNumberFormat="1" applyFont="1" applyFill="1" applyBorder="1" applyAlignment="1" applyProtection="1">
      <alignment horizontal="right"/>
      <protection locked="0"/>
    </xf>
    <xf numFmtId="3" fontId="0" fillId="0" borderId="70" xfId="0" applyNumberFormat="1" applyFont="1" applyFill="1" applyBorder="1" applyAlignment="1">
      <alignment horizontal="center"/>
    </xf>
    <xf numFmtId="3" fontId="12" fillId="0" borderId="70" xfId="0" applyNumberFormat="1" applyFont="1" applyFill="1" applyBorder="1" applyAlignment="1" applyProtection="1">
      <alignment horizontal="right"/>
      <protection locked="0"/>
    </xf>
    <xf numFmtId="165" fontId="12" fillId="0" borderId="70" xfId="0" applyNumberFormat="1" applyFont="1" applyFill="1" applyBorder="1" applyAlignment="1" applyProtection="1">
      <alignment horizontal="right"/>
      <protection locked="0"/>
    </xf>
    <xf numFmtId="3" fontId="34" fillId="40" borderId="71" xfId="0" applyNumberFormat="1" applyFont="1" applyFill="1" applyBorder="1" applyAlignment="1">
      <alignment horizontal="center"/>
    </xf>
    <xf numFmtId="3" fontId="34" fillId="40" borderId="75" xfId="0" applyNumberFormat="1" applyFont="1" applyFill="1" applyBorder="1" applyAlignment="1">
      <alignment horizontal="right"/>
    </xf>
    <xf numFmtId="3" fontId="13" fillId="40" borderId="74" xfId="0" applyNumberFormat="1" applyFont="1" applyFill="1" applyBorder="1" applyAlignment="1">
      <alignment horizontal="right"/>
    </xf>
    <xf numFmtId="3" fontId="13" fillId="40" borderId="97" xfId="0" applyNumberFormat="1" applyFont="1" applyFill="1" applyBorder="1" applyAlignment="1">
      <alignment horizontal="right"/>
    </xf>
    <xf numFmtId="0" fontId="0" fillId="0" borderId="73" xfId="0" applyFont="1" applyBorder="1" applyAlignment="1">
      <alignment/>
    </xf>
    <xf numFmtId="3" fontId="0" fillId="0" borderId="73" xfId="0" applyNumberFormat="1" applyFont="1" applyBorder="1" applyAlignment="1">
      <alignment/>
    </xf>
    <xf numFmtId="3" fontId="34" fillId="0" borderId="73" xfId="0" applyNumberFormat="1" applyFont="1" applyFill="1" applyBorder="1" applyAlignment="1">
      <alignment horizontal="center"/>
    </xf>
    <xf numFmtId="3" fontId="34" fillId="0" borderId="63" xfId="0" applyNumberFormat="1" applyFont="1" applyFill="1" applyBorder="1" applyAlignment="1">
      <alignment horizontal="right"/>
    </xf>
    <xf numFmtId="0" fontId="41" fillId="40" borderId="93" xfId="0" applyFont="1" applyFill="1" applyBorder="1" applyAlignment="1">
      <alignment horizontal="left" indent="1"/>
    </xf>
    <xf numFmtId="165" fontId="34" fillId="40" borderId="71" xfId="0" applyNumberFormat="1" applyFont="1" applyFill="1" applyBorder="1" applyAlignment="1">
      <alignment horizontal="right"/>
    </xf>
    <xf numFmtId="0" fontId="41" fillId="40" borderId="94" xfId="0" applyFont="1" applyFill="1" applyBorder="1" applyAlignment="1">
      <alignment horizontal="left" indent="1"/>
    </xf>
    <xf numFmtId="0" fontId="34" fillId="40" borderId="74" xfId="0" applyFont="1" applyFill="1" applyBorder="1" applyAlignment="1">
      <alignment horizontal="center"/>
    </xf>
    <xf numFmtId="3" fontId="34" fillId="40" borderId="74" xfId="0" applyNumberFormat="1" applyFont="1" applyFill="1" applyBorder="1" applyAlignment="1">
      <alignment/>
    </xf>
    <xf numFmtId="3" fontId="34" fillId="40" borderId="74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14" xfId="0" applyNumberFormat="1" applyBorder="1" applyAlignment="1">
      <alignment/>
    </xf>
    <xf numFmtId="3" fontId="35" fillId="0" borderId="0" xfId="0" applyNumberFormat="1" applyFont="1" applyFill="1" applyAlignment="1">
      <alignment/>
    </xf>
    <xf numFmtId="3" fontId="35" fillId="0" borderId="50" xfId="0" applyNumberFormat="1" applyFont="1" applyFill="1" applyBorder="1" applyAlignment="1">
      <alignment/>
    </xf>
    <xf numFmtId="3" fontId="14" fillId="0" borderId="33" xfId="0" applyNumberFormat="1" applyFont="1" applyFill="1" applyBorder="1" applyAlignment="1">
      <alignment horizontal="center"/>
    </xf>
    <xf numFmtId="3" fontId="35" fillId="0" borderId="47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>
      <alignment horizontal="center"/>
    </xf>
    <xf numFmtId="3" fontId="35" fillId="0" borderId="39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 horizontal="center"/>
    </xf>
    <xf numFmtId="3" fontId="35" fillId="0" borderId="33" xfId="0" applyNumberFormat="1" applyFont="1" applyFill="1" applyBorder="1" applyAlignment="1">
      <alignment/>
    </xf>
    <xf numFmtId="3" fontId="13" fillId="0" borderId="48" xfId="0" applyNumberFormat="1" applyFont="1" applyFill="1" applyBorder="1" applyAlignment="1">
      <alignment/>
    </xf>
    <xf numFmtId="3" fontId="35" fillId="36" borderId="48" xfId="0" applyNumberFormat="1" applyFont="1" applyFill="1" applyBorder="1" applyAlignment="1">
      <alignment/>
    </xf>
    <xf numFmtId="3" fontId="14" fillId="35" borderId="48" xfId="0" applyNumberFormat="1" applyFont="1" applyFill="1" applyBorder="1" applyAlignment="1">
      <alignment horizontal="center"/>
    </xf>
    <xf numFmtId="3" fontId="4" fillId="36" borderId="48" xfId="0" applyNumberFormat="1" applyFont="1" applyFill="1" applyBorder="1" applyAlignment="1">
      <alignment/>
    </xf>
    <xf numFmtId="3" fontId="14" fillId="36" borderId="48" xfId="0" applyNumberFormat="1" applyFont="1" applyFill="1" applyBorder="1" applyAlignment="1">
      <alignment horizontal="center"/>
    </xf>
    <xf numFmtId="165" fontId="14" fillId="36" borderId="12" xfId="0" applyNumberFormat="1" applyFont="1" applyFill="1" applyBorder="1" applyAlignment="1">
      <alignment horizontal="center"/>
    </xf>
    <xf numFmtId="3" fontId="35" fillId="0" borderId="0" xfId="0" applyNumberFormat="1" applyFont="1" applyAlignment="1">
      <alignment/>
    </xf>
    <xf numFmtId="3" fontId="35" fillId="0" borderId="25" xfId="0" applyNumberFormat="1" applyFont="1" applyFill="1" applyBorder="1" applyAlignment="1">
      <alignment/>
    </xf>
    <xf numFmtId="3" fontId="35" fillId="0" borderId="39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5" fillId="0" borderId="50" xfId="0" applyNumberFormat="1" applyFont="1" applyBorder="1" applyAlignment="1">
      <alignment/>
    </xf>
    <xf numFmtId="3" fontId="12" fillId="0" borderId="25" xfId="0" applyNumberFormat="1" applyFont="1" applyFill="1" applyBorder="1" applyAlignment="1" applyProtection="1">
      <alignment/>
      <protection locked="0"/>
    </xf>
    <xf numFmtId="165" fontId="12" fillId="0" borderId="25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50" xfId="0" applyNumberFormat="1" applyFill="1" applyBorder="1" applyAlignment="1">
      <alignment/>
    </xf>
    <xf numFmtId="3" fontId="5" fillId="0" borderId="39" xfId="0" applyNumberFormat="1" applyFont="1" applyBorder="1" applyAlignment="1">
      <alignment/>
    </xf>
    <xf numFmtId="3" fontId="12" fillId="0" borderId="39" xfId="0" applyNumberFormat="1" applyFont="1" applyFill="1" applyBorder="1" applyAlignment="1" applyProtection="1">
      <alignment/>
      <protection locked="0"/>
    </xf>
    <xf numFmtId="165" fontId="12" fillId="0" borderId="39" xfId="0" applyNumberFormat="1" applyFont="1" applyFill="1" applyBorder="1" applyAlignment="1" applyProtection="1">
      <alignment/>
      <protection locked="0"/>
    </xf>
    <xf numFmtId="3" fontId="0" fillId="0" borderId="39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12" fillId="0" borderId="33" xfId="0" applyNumberFormat="1" applyFont="1" applyFill="1" applyBorder="1" applyAlignment="1" applyProtection="1">
      <alignment/>
      <protection locked="0"/>
    </xf>
    <xf numFmtId="165" fontId="12" fillId="0" borderId="33" xfId="0" applyNumberFormat="1" applyFont="1" applyFill="1" applyBorder="1" applyAlignment="1" applyProtection="1">
      <alignment/>
      <protection locked="0"/>
    </xf>
    <xf numFmtId="3" fontId="0" fillId="0" borderId="33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35" fillId="0" borderId="27" xfId="0" applyNumberFormat="1" applyFont="1" applyBorder="1" applyAlignment="1">
      <alignment/>
    </xf>
    <xf numFmtId="3" fontId="12" fillId="0" borderId="47" xfId="0" applyNumberFormat="1" applyFont="1" applyFill="1" applyBorder="1" applyAlignment="1" applyProtection="1">
      <alignment/>
      <protection locked="0"/>
    </xf>
    <xf numFmtId="165" fontId="12" fillId="0" borderId="47" xfId="0" applyNumberFormat="1" applyFont="1" applyFill="1" applyBorder="1" applyAlignment="1" applyProtection="1">
      <alignment/>
      <protection locked="0"/>
    </xf>
    <xf numFmtId="3" fontId="0" fillId="0" borderId="47" xfId="0" applyNumberFormat="1" applyFill="1" applyBorder="1" applyAlignment="1">
      <alignment/>
    </xf>
    <xf numFmtId="3" fontId="13" fillId="36" borderId="48" xfId="0" applyNumberFormat="1" applyFont="1" applyFill="1" applyBorder="1" applyAlignment="1" applyProtection="1">
      <alignment/>
      <protection/>
    </xf>
    <xf numFmtId="165" fontId="13" fillId="36" borderId="48" xfId="0" applyNumberFormat="1" applyFont="1" applyFill="1" applyBorder="1" applyAlignment="1" applyProtection="1">
      <alignment/>
      <protection/>
    </xf>
    <xf numFmtId="3" fontId="13" fillId="36" borderId="48" xfId="0" applyNumberFormat="1" applyFont="1" applyFill="1" applyBorder="1" applyAlignment="1">
      <alignment/>
    </xf>
    <xf numFmtId="3" fontId="13" fillId="36" borderId="16" xfId="0" applyNumberFormat="1" applyFont="1" applyFill="1" applyBorder="1" applyAlignment="1">
      <alignment/>
    </xf>
    <xf numFmtId="165" fontId="13" fillId="36" borderId="50" xfId="0" applyNumberFormat="1" applyFont="1" applyFill="1" applyBorder="1" applyAlignment="1">
      <alignment/>
    </xf>
    <xf numFmtId="3" fontId="35" fillId="0" borderId="25" xfId="0" applyNumberFormat="1" applyFont="1" applyBorder="1" applyAlignment="1">
      <alignment/>
    </xf>
    <xf numFmtId="3" fontId="13" fillId="0" borderId="48" xfId="0" applyNumberFormat="1" applyFont="1" applyFill="1" applyBorder="1" applyAlignment="1" applyProtection="1">
      <alignment/>
      <protection locked="0"/>
    </xf>
    <xf numFmtId="165" fontId="13" fillId="0" borderId="48" xfId="0" applyNumberFormat="1" applyFont="1" applyFill="1" applyBorder="1" applyAlignment="1" applyProtection="1">
      <alignment/>
      <protection locked="0"/>
    </xf>
    <xf numFmtId="3" fontId="0" fillId="0" borderId="27" xfId="0" applyNumberFormat="1" applyBorder="1" applyAlignment="1">
      <alignment/>
    </xf>
    <xf numFmtId="3" fontId="0" fillId="36" borderId="14" xfId="0" applyNumberFormat="1" applyFill="1" applyBorder="1" applyAlignment="1" applyProtection="1">
      <alignment/>
      <protection locked="0"/>
    </xf>
    <xf numFmtId="3" fontId="0" fillId="36" borderId="27" xfId="0" applyNumberFormat="1" applyFill="1" applyBorder="1" applyAlignment="1">
      <alignment/>
    </xf>
    <xf numFmtId="165" fontId="13" fillId="36" borderId="48" xfId="0" applyNumberFormat="1" applyFont="1" applyFill="1" applyBorder="1" applyAlignment="1">
      <alignment/>
    </xf>
    <xf numFmtId="165" fontId="13" fillId="36" borderId="48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4" fillId="41" borderId="71" xfId="0" applyNumberFormat="1" applyFont="1" applyFill="1" applyBorder="1" applyAlignment="1">
      <alignment horizontal="center"/>
    </xf>
    <xf numFmtId="3" fontId="4" fillId="36" borderId="11" xfId="0" applyNumberFormat="1" applyFont="1" applyFill="1" applyBorder="1" applyAlignment="1" applyProtection="1">
      <alignment/>
      <protection locked="0"/>
    </xf>
    <xf numFmtId="3" fontId="4" fillId="36" borderId="58" xfId="0" applyNumberFormat="1" applyFont="1" applyFill="1" applyBorder="1" applyAlignment="1" applyProtection="1">
      <alignment/>
      <protection locked="0"/>
    </xf>
    <xf numFmtId="3" fontId="4" fillId="36" borderId="59" xfId="0" applyNumberFormat="1" applyFont="1" applyFill="1" applyBorder="1" applyAlignment="1" applyProtection="1">
      <alignment/>
      <protection locked="0"/>
    </xf>
    <xf numFmtId="0" fontId="4" fillId="36" borderId="58" xfId="0" applyFont="1" applyFill="1" applyBorder="1" applyAlignment="1" applyProtection="1">
      <alignment/>
      <protection locked="0"/>
    </xf>
    <xf numFmtId="0" fontId="4" fillId="36" borderId="11" xfId="0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>
      <alignment horizontal="right"/>
    </xf>
    <xf numFmtId="0" fontId="0" fillId="42" borderId="50" xfId="0" applyFill="1" applyBorder="1" applyAlignment="1">
      <alignment horizontal="right"/>
    </xf>
    <xf numFmtId="0" fontId="0" fillId="42" borderId="47" xfId="0" applyFill="1" applyBorder="1" applyAlignment="1">
      <alignment horizontal="right"/>
    </xf>
    <xf numFmtId="0" fontId="0" fillId="42" borderId="39" xfId="0" applyFill="1" applyBorder="1" applyAlignment="1">
      <alignment horizontal="right"/>
    </xf>
    <xf numFmtId="0" fontId="0" fillId="42" borderId="33" xfId="0" applyFill="1" applyBorder="1" applyAlignment="1">
      <alignment horizontal="right"/>
    </xf>
    <xf numFmtId="3" fontId="0" fillId="36" borderId="16" xfId="0" applyNumberFormat="1" applyFill="1" applyBorder="1" applyAlignment="1" applyProtection="1">
      <alignment horizontal="right"/>
      <protection locked="0"/>
    </xf>
    <xf numFmtId="3" fontId="0" fillId="36" borderId="17" xfId="0" applyNumberFormat="1" applyFill="1" applyBorder="1" applyAlignment="1" applyProtection="1">
      <alignment horizontal="right"/>
      <protection locked="0"/>
    </xf>
    <xf numFmtId="0" fontId="0" fillId="42" borderId="25" xfId="0" applyFill="1" applyBorder="1" applyAlignment="1">
      <alignment horizontal="right"/>
    </xf>
    <xf numFmtId="3" fontId="0" fillId="36" borderId="37" xfId="0" applyNumberFormat="1" applyFill="1" applyBorder="1" applyAlignment="1" applyProtection="1">
      <alignment horizontal="right"/>
      <protection locked="0"/>
    </xf>
    <xf numFmtId="3" fontId="0" fillId="36" borderId="19" xfId="0" applyNumberFormat="1" applyFill="1" applyBorder="1" applyAlignment="1" applyProtection="1">
      <alignment horizontal="right"/>
      <protection locked="0"/>
    </xf>
    <xf numFmtId="3" fontId="0" fillId="36" borderId="22" xfId="0" applyNumberFormat="1" applyFill="1" applyBorder="1" applyAlignment="1" applyProtection="1">
      <alignment horizontal="right"/>
      <protection locked="0"/>
    </xf>
    <xf numFmtId="3" fontId="12" fillId="0" borderId="50" xfId="0" applyNumberFormat="1" applyFont="1" applyFill="1" applyBorder="1" applyAlignment="1" applyProtection="1">
      <alignment horizontal="right"/>
      <protection locked="0"/>
    </xf>
    <xf numFmtId="3" fontId="13" fillId="36" borderId="61" xfId="0" applyNumberFormat="1" applyFont="1" applyFill="1" applyBorder="1" applyAlignment="1">
      <alignment horizontal="right"/>
    </xf>
    <xf numFmtId="165" fontId="12" fillId="0" borderId="52" xfId="0" applyNumberFormat="1" applyFont="1" applyFill="1" applyBorder="1" applyAlignment="1">
      <alignment horizontal="right"/>
    </xf>
    <xf numFmtId="3" fontId="0" fillId="36" borderId="43" xfId="0" applyNumberFormat="1" applyFill="1" applyBorder="1" applyAlignment="1" applyProtection="1">
      <alignment horizontal="right"/>
      <protection locked="0"/>
    </xf>
    <xf numFmtId="165" fontId="12" fillId="0" borderId="42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 applyProtection="1">
      <alignment horizontal="right"/>
      <protection locked="0"/>
    </xf>
    <xf numFmtId="3" fontId="0" fillId="36" borderId="54" xfId="0" applyNumberFormat="1" applyFill="1" applyBorder="1" applyAlignment="1" applyProtection="1">
      <alignment horizontal="right"/>
      <protection locked="0"/>
    </xf>
    <xf numFmtId="3" fontId="13" fillId="36" borderId="49" xfId="0" applyNumberFormat="1" applyFont="1" applyFill="1" applyBorder="1" applyAlignment="1">
      <alignment horizontal="right"/>
    </xf>
    <xf numFmtId="165" fontId="12" fillId="0" borderId="36" xfId="0" applyNumberFormat="1" applyFont="1" applyFill="1" applyBorder="1" applyAlignment="1">
      <alignment horizontal="right"/>
    </xf>
    <xf numFmtId="165" fontId="12" fillId="0" borderId="61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 applyProtection="1">
      <alignment horizontal="right"/>
      <protection locked="0"/>
    </xf>
    <xf numFmtId="3" fontId="0" fillId="36" borderId="32" xfId="0" applyNumberFormat="1" applyFill="1" applyBorder="1" applyAlignment="1" applyProtection="1">
      <alignment horizontal="right"/>
      <protection locked="0"/>
    </xf>
    <xf numFmtId="165" fontId="12" fillId="0" borderId="49" xfId="0" applyNumberFormat="1" applyFont="1" applyFill="1" applyBorder="1" applyAlignment="1">
      <alignment horizontal="right"/>
    </xf>
    <xf numFmtId="165" fontId="13" fillId="0" borderId="49" xfId="0" applyNumberFormat="1" applyFont="1" applyFill="1" applyBorder="1" applyAlignment="1">
      <alignment horizontal="right"/>
    </xf>
    <xf numFmtId="3" fontId="0" fillId="36" borderId="29" xfId="0" applyNumberFormat="1" applyFill="1" applyBorder="1" applyAlignment="1" applyProtection="1">
      <alignment horizontal="right"/>
      <protection locked="0"/>
    </xf>
    <xf numFmtId="3" fontId="0" fillId="42" borderId="50" xfId="0" applyNumberFormat="1" applyFill="1" applyBorder="1" applyAlignment="1">
      <alignment horizontal="right"/>
    </xf>
    <xf numFmtId="3" fontId="0" fillId="42" borderId="47" xfId="0" applyNumberFormat="1" applyFill="1" applyBorder="1" applyAlignment="1">
      <alignment horizontal="right"/>
    </xf>
    <xf numFmtId="3" fontId="0" fillId="42" borderId="39" xfId="0" applyNumberFormat="1" applyFill="1" applyBorder="1" applyAlignment="1">
      <alignment horizontal="right"/>
    </xf>
    <xf numFmtId="3" fontId="0" fillId="42" borderId="33" xfId="0" applyNumberFormat="1" applyFill="1" applyBorder="1" applyAlignment="1">
      <alignment horizontal="right"/>
    </xf>
    <xf numFmtId="3" fontId="0" fillId="42" borderId="25" xfId="0" applyNumberFormat="1" applyFill="1" applyBorder="1" applyAlignment="1">
      <alignment horizontal="right"/>
    </xf>
    <xf numFmtId="3" fontId="0" fillId="36" borderId="20" xfId="0" applyNumberFormat="1" applyFill="1" applyBorder="1" applyAlignment="1" applyProtection="1">
      <alignment horizontal="right"/>
      <protection locked="0"/>
    </xf>
    <xf numFmtId="3" fontId="4" fillId="0" borderId="76" xfId="0" applyNumberFormat="1" applyFont="1" applyFill="1" applyBorder="1" applyAlignment="1">
      <alignment horizontal="right"/>
    </xf>
    <xf numFmtId="3" fontId="0" fillId="40" borderId="0" xfId="0" applyNumberFormat="1" applyFill="1" applyBorder="1" applyAlignment="1" applyProtection="1">
      <alignment horizontal="right"/>
      <protection locked="0"/>
    </xf>
    <xf numFmtId="3" fontId="0" fillId="43" borderId="82" xfId="0" applyNumberFormat="1" applyFill="1" applyBorder="1" applyAlignment="1">
      <alignment horizontal="right"/>
    </xf>
    <xf numFmtId="3" fontId="0" fillId="40" borderId="67" xfId="0" applyNumberFormat="1" applyFill="1" applyBorder="1" applyAlignment="1" applyProtection="1">
      <alignment horizontal="right"/>
      <protection locked="0"/>
    </xf>
    <xf numFmtId="3" fontId="0" fillId="40" borderId="98" xfId="0" applyNumberFormat="1" applyFill="1" applyBorder="1" applyAlignment="1" applyProtection="1">
      <alignment horizontal="right"/>
      <protection locked="0"/>
    </xf>
    <xf numFmtId="3" fontId="0" fillId="43" borderId="70" xfId="0" applyNumberFormat="1" applyFill="1" applyBorder="1" applyAlignment="1">
      <alignment horizontal="right"/>
    </xf>
    <xf numFmtId="3" fontId="0" fillId="40" borderId="68" xfId="0" applyNumberFormat="1" applyFill="1" applyBorder="1" applyAlignment="1" applyProtection="1">
      <alignment horizontal="right"/>
      <protection locked="0"/>
    </xf>
    <xf numFmtId="3" fontId="0" fillId="43" borderId="69" xfId="0" applyNumberFormat="1" applyFill="1" applyBorder="1" applyAlignment="1">
      <alignment horizontal="right"/>
    </xf>
    <xf numFmtId="3" fontId="0" fillId="43" borderId="66" xfId="0" applyNumberFormat="1" applyFill="1" applyBorder="1" applyAlignment="1">
      <alignment horizontal="right"/>
    </xf>
    <xf numFmtId="3" fontId="14" fillId="0" borderId="73" xfId="0" applyNumberFormat="1" applyFont="1" applyFill="1" applyBorder="1" applyAlignment="1">
      <alignment horizontal="right"/>
    </xf>
    <xf numFmtId="3" fontId="0" fillId="40" borderId="99" xfId="0" applyNumberFormat="1" applyFont="1" applyFill="1" applyBorder="1" applyAlignment="1" applyProtection="1">
      <alignment horizontal="right"/>
      <protection locked="0"/>
    </xf>
    <xf numFmtId="3" fontId="0" fillId="43" borderId="64" xfId="0" applyNumberFormat="1" applyFill="1" applyBorder="1" applyAlignment="1">
      <alignment horizontal="right"/>
    </xf>
    <xf numFmtId="3" fontId="14" fillId="0" borderId="69" xfId="0" applyNumberFormat="1" applyFont="1" applyFill="1" applyBorder="1" applyAlignment="1">
      <alignment horizontal="right"/>
    </xf>
    <xf numFmtId="3" fontId="14" fillId="0" borderId="70" xfId="0" applyNumberFormat="1" applyFont="1" applyFill="1" applyBorder="1" applyAlignment="1">
      <alignment horizontal="right"/>
    </xf>
    <xf numFmtId="3" fontId="0" fillId="40" borderId="0" xfId="0" applyNumberFormat="1" applyFont="1" applyFill="1" applyBorder="1" applyAlignment="1" applyProtection="1">
      <alignment horizontal="right"/>
      <protection locked="0"/>
    </xf>
    <xf numFmtId="3" fontId="12" fillId="0" borderId="87" xfId="0" applyNumberFormat="1" applyFont="1" applyFill="1" applyBorder="1" applyAlignment="1" applyProtection="1">
      <alignment horizontal="right"/>
      <protection locked="0"/>
    </xf>
    <xf numFmtId="3" fontId="0" fillId="40" borderId="82" xfId="0" applyNumberFormat="1" applyFont="1" applyFill="1" applyBorder="1" applyAlignment="1" applyProtection="1">
      <alignment horizontal="right"/>
      <protection locked="0"/>
    </xf>
    <xf numFmtId="3" fontId="0" fillId="40" borderId="95" xfId="0" applyNumberFormat="1" applyFill="1" applyBorder="1" applyAlignment="1" applyProtection="1">
      <alignment horizontal="right"/>
      <protection locked="0"/>
    </xf>
    <xf numFmtId="3" fontId="12" fillId="0" borderId="88" xfId="0" applyNumberFormat="1" applyFont="1" applyFill="1" applyBorder="1" applyAlignment="1" applyProtection="1">
      <alignment horizontal="right"/>
      <protection locked="0"/>
    </xf>
    <xf numFmtId="3" fontId="0" fillId="40" borderId="64" xfId="0" applyNumberFormat="1" applyFont="1" applyFill="1" applyBorder="1" applyAlignment="1" applyProtection="1">
      <alignment horizontal="right"/>
      <protection locked="0"/>
    </xf>
    <xf numFmtId="3" fontId="12" fillId="0" borderId="94" xfId="0" applyNumberFormat="1" applyFont="1" applyFill="1" applyBorder="1" applyAlignment="1" applyProtection="1">
      <alignment horizontal="right"/>
      <protection locked="0"/>
    </xf>
    <xf numFmtId="3" fontId="0" fillId="40" borderId="74" xfId="0" applyNumberFormat="1" applyFont="1" applyFill="1" applyBorder="1" applyAlignment="1" applyProtection="1">
      <alignment horizontal="right"/>
      <protection locked="0"/>
    </xf>
    <xf numFmtId="3" fontId="12" fillId="0" borderId="73" xfId="0" applyNumberFormat="1" applyFont="1" applyFill="1" applyBorder="1" applyAlignment="1" applyProtection="1">
      <alignment horizontal="right"/>
      <protection locked="0"/>
    </xf>
    <xf numFmtId="3" fontId="12" fillId="0" borderId="82" xfId="0" applyNumberFormat="1" applyFont="1" applyFill="1" applyBorder="1" applyAlignment="1" applyProtection="1">
      <alignment horizontal="right"/>
      <protection locked="0"/>
    </xf>
    <xf numFmtId="3" fontId="0" fillId="40" borderId="68" xfId="0" applyNumberFormat="1" applyFont="1" applyFill="1" applyBorder="1" applyAlignment="1" applyProtection="1">
      <alignment horizontal="right"/>
      <protection locked="0"/>
    </xf>
    <xf numFmtId="3" fontId="0" fillId="36" borderId="52" xfId="0" applyNumberFormat="1" applyFill="1" applyBorder="1" applyAlignment="1" applyProtection="1">
      <alignment horizontal="right"/>
      <protection locked="0"/>
    </xf>
    <xf numFmtId="3" fontId="0" fillId="36" borderId="42" xfId="0" applyNumberFormat="1" applyFill="1" applyBorder="1" applyAlignment="1" applyProtection="1">
      <alignment horizontal="right"/>
      <protection locked="0"/>
    </xf>
    <xf numFmtId="3" fontId="0" fillId="36" borderId="36" xfId="0" applyNumberFormat="1" applyFill="1" applyBorder="1" applyAlignment="1" applyProtection="1">
      <alignment horizontal="right"/>
      <protection locked="0"/>
    </xf>
    <xf numFmtId="3" fontId="13" fillId="0" borderId="27" xfId="0" applyNumberFormat="1" applyFont="1" applyFill="1" applyBorder="1" applyAlignment="1" applyProtection="1">
      <alignment horizontal="right"/>
      <protection locked="0"/>
    </xf>
    <xf numFmtId="3" fontId="35" fillId="42" borderId="50" xfId="0" applyNumberFormat="1" applyFont="1" applyFill="1" applyBorder="1" applyAlignment="1">
      <alignment horizontal="right"/>
    </xf>
    <xf numFmtId="3" fontId="35" fillId="42" borderId="39" xfId="0" applyNumberFormat="1" applyFont="1" applyFill="1" applyBorder="1" applyAlignment="1">
      <alignment horizontal="right"/>
    </xf>
    <xf numFmtId="3" fontId="35" fillId="42" borderId="33" xfId="0" applyNumberFormat="1" applyFont="1" applyFill="1" applyBorder="1" applyAlignment="1">
      <alignment horizontal="right"/>
    </xf>
    <xf numFmtId="3" fontId="0" fillId="40" borderId="100" xfId="0" applyNumberFormat="1" applyFill="1" applyBorder="1" applyAlignment="1" applyProtection="1">
      <alignment horizontal="right"/>
      <protection locked="0"/>
    </xf>
    <xf numFmtId="3" fontId="0" fillId="40" borderId="70" xfId="0" applyNumberFormat="1" applyFill="1" applyBorder="1" applyAlignment="1" applyProtection="1">
      <alignment horizontal="right"/>
      <protection locked="0"/>
    </xf>
    <xf numFmtId="3" fontId="35" fillId="43" borderId="82" xfId="0" applyNumberFormat="1" applyFont="1" applyFill="1" applyBorder="1" applyAlignment="1">
      <alignment horizontal="right"/>
    </xf>
    <xf numFmtId="3" fontId="35" fillId="43" borderId="69" xfId="0" applyNumberFormat="1" applyFont="1" applyFill="1" applyBorder="1" applyAlignment="1">
      <alignment horizontal="right"/>
    </xf>
    <xf numFmtId="3" fontId="35" fillId="43" borderId="66" xfId="0" applyNumberFormat="1" applyFont="1" applyFill="1" applyBorder="1" applyAlignment="1">
      <alignment horizontal="right"/>
    </xf>
    <xf numFmtId="3" fontId="34" fillId="40" borderId="87" xfId="0" applyNumberFormat="1" applyFont="1" applyFill="1" applyBorder="1" applyAlignment="1" applyProtection="1">
      <alignment horizontal="right"/>
      <protection locked="0"/>
    </xf>
    <xf numFmtId="3" fontId="35" fillId="43" borderId="64" xfId="0" applyNumberFormat="1" applyFont="1" applyFill="1" applyBorder="1" applyAlignment="1">
      <alignment horizontal="right"/>
    </xf>
    <xf numFmtId="3" fontId="34" fillId="40" borderId="88" xfId="0" applyNumberFormat="1" applyFont="1" applyFill="1" applyBorder="1" applyAlignment="1" applyProtection="1">
      <alignment horizontal="right"/>
      <protection locked="0"/>
    </xf>
    <xf numFmtId="3" fontId="35" fillId="43" borderId="69" xfId="0" applyNumberFormat="1" applyFont="1" applyFill="1" applyBorder="1" applyAlignment="1">
      <alignment horizontal="right"/>
    </xf>
    <xf numFmtId="3" fontId="34" fillId="40" borderId="72" xfId="0" applyNumberFormat="1" applyFont="1" applyFill="1" applyBorder="1" applyAlignment="1" applyProtection="1">
      <alignment horizontal="right"/>
      <protection locked="0"/>
    </xf>
    <xf numFmtId="3" fontId="35" fillId="43" borderId="70" xfId="0" applyNumberFormat="1" applyFont="1" applyFill="1" applyBorder="1" applyAlignment="1">
      <alignment horizontal="right"/>
    </xf>
    <xf numFmtId="3" fontId="34" fillId="40" borderId="95" xfId="0" applyNumberFormat="1" applyFont="1" applyFill="1" applyBorder="1" applyAlignment="1" applyProtection="1">
      <alignment horizontal="right"/>
      <protection locked="0"/>
    </xf>
    <xf numFmtId="3" fontId="34" fillId="40" borderId="68" xfId="0" applyNumberFormat="1" applyFont="1" applyFill="1" applyBorder="1" applyAlignment="1" applyProtection="1">
      <alignment horizontal="right"/>
      <protection locked="0"/>
    </xf>
    <xf numFmtId="3" fontId="34" fillId="40" borderId="67" xfId="0" applyNumberFormat="1" applyFont="1" applyFill="1" applyBorder="1" applyAlignment="1" applyProtection="1">
      <alignment horizontal="right"/>
      <protection locked="0"/>
    </xf>
    <xf numFmtId="3" fontId="34" fillId="40" borderId="85" xfId="0" applyNumberFormat="1" applyFont="1" applyFill="1" applyBorder="1" applyAlignment="1" applyProtection="1">
      <alignment horizontal="right"/>
      <protection locked="0"/>
    </xf>
    <xf numFmtId="3" fontId="35" fillId="43" borderId="70" xfId="0" applyNumberFormat="1" applyFont="1" applyFill="1" applyBorder="1" applyAlignment="1">
      <alignment horizontal="right"/>
    </xf>
    <xf numFmtId="3" fontId="35" fillId="43" borderId="82" xfId="0" applyNumberFormat="1" applyFont="1" applyFill="1" applyBorder="1" applyAlignment="1">
      <alignment horizontal="right"/>
    </xf>
    <xf numFmtId="3" fontId="0" fillId="40" borderId="99" xfId="0" applyNumberFormat="1" applyFill="1" applyBorder="1" applyAlignment="1" applyProtection="1">
      <alignment horizontal="right"/>
      <protection locked="0"/>
    </xf>
    <xf numFmtId="3" fontId="35" fillId="43" borderId="64" xfId="0" applyNumberFormat="1" applyFont="1" applyFill="1" applyBorder="1" applyAlignment="1">
      <alignment horizontal="right"/>
    </xf>
    <xf numFmtId="3" fontId="0" fillId="40" borderId="64" xfId="0" applyNumberFormat="1" applyFill="1" applyBorder="1" applyAlignment="1" applyProtection="1">
      <alignment horizontal="right"/>
      <protection locked="0"/>
    </xf>
    <xf numFmtId="3" fontId="0" fillId="40" borderId="74" xfId="0" applyNumberFormat="1" applyFill="1" applyBorder="1" applyAlignment="1" applyProtection="1">
      <alignment horizontal="right"/>
      <protection locked="0"/>
    </xf>
    <xf numFmtId="3" fontId="35" fillId="36" borderId="0" xfId="0" applyNumberFormat="1" applyFont="1" applyFill="1" applyBorder="1" applyAlignment="1" applyProtection="1">
      <alignment horizontal="right"/>
      <protection locked="0"/>
    </xf>
    <xf numFmtId="3" fontId="35" fillId="36" borderId="14" xfId="0" applyNumberFormat="1" applyFont="1" applyFill="1" applyBorder="1" applyAlignment="1" applyProtection="1">
      <alignment horizontal="right"/>
      <protection locked="0"/>
    </xf>
    <xf numFmtId="3" fontId="35" fillId="36" borderId="29" xfId="0" applyNumberFormat="1" applyFont="1" applyFill="1" applyBorder="1" applyAlignment="1" applyProtection="1">
      <alignment horizontal="right"/>
      <protection locked="0"/>
    </xf>
    <xf numFmtId="3" fontId="35" fillId="36" borderId="34" xfId="0" applyNumberFormat="1" applyFont="1" applyFill="1" applyBorder="1" applyAlignment="1" applyProtection="1">
      <alignment horizontal="right"/>
      <protection locked="0"/>
    </xf>
    <xf numFmtId="3" fontId="34" fillId="42" borderId="25" xfId="0" applyNumberFormat="1" applyFont="1" applyFill="1" applyBorder="1" applyAlignment="1">
      <alignment horizontal="right"/>
    </xf>
    <xf numFmtId="3" fontId="34" fillId="42" borderId="39" xfId="0" applyNumberFormat="1" applyFont="1" applyFill="1" applyBorder="1" applyAlignment="1">
      <alignment horizontal="right"/>
    </xf>
    <xf numFmtId="3" fontId="14" fillId="0" borderId="47" xfId="0" applyNumberFormat="1" applyFont="1" applyFill="1" applyBorder="1" applyAlignment="1">
      <alignment horizontal="right"/>
    </xf>
    <xf numFmtId="3" fontId="34" fillId="42" borderId="47" xfId="0" applyNumberFormat="1" applyFont="1" applyFill="1" applyBorder="1" applyAlignment="1">
      <alignment horizontal="right"/>
    </xf>
    <xf numFmtId="3" fontId="35" fillId="36" borderId="25" xfId="0" applyNumberFormat="1" applyFont="1" applyFill="1" applyBorder="1" applyAlignment="1" applyProtection="1">
      <alignment horizontal="right"/>
      <protection locked="0"/>
    </xf>
    <xf numFmtId="3" fontId="35" fillId="36" borderId="25" xfId="0" applyNumberFormat="1" applyFont="1" applyFill="1" applyBorder="1" applyAlignment="1" applyProtection="1">
      <alignment horizontal="right" shrinkToFit="1"/>
      <protection locked="0"/>
    </xf>
    <xf numFmtId="3" fontId="35" fillId="36" borderId="39" xfId="0" applyNumberFormat="1" applyFont="1" applyFill="1" applyBorder="1" applyAlignment="1" applyProtection="1">
      <alignment horizontal="right" shrinkToFit="1"/>
      <protection locked="0"/>
    </xf>
    <xf numFmtId="3" fontId="13" fillId="36" borderId="16" xfId="0" applyNumberFormat="1" applyFont="1" applyFill="1" applyBorder="1" applyAlignment="1">
      <alignment horizontal="right" shrinkToFit="1"/>
    </xf>
    <xf numFmtId="165" fontId="13" fillId="36" borderId="50" xfId="0" applyNumberFormat="1" applyFont="1" applyFill="1" applyBorder="1" applyAlignment="1">
      <alignment horizontal="right" shrinkToFit="1"/>
    </xf>
    <xf numFmtId="3" fontId="35" fillId="36" borderId="20" xfId="0" applyNumberFormat="1" applyFont="1" applyFill="1" applyBorder="1" applyAlignment="1" applyProtection="1">
      <alignment horizontal="right"/>
      <protection locked="0"/>
    </xf>
    <xf numFmtId="3" fontId="35" fillId="36" borderId="47" xfId="0" applyNumberFormat="1" applyFont="1" applyFill="1" applyBorder="1" applyAlignment="1" applyProtection="1">
      <alignment horizontal="right"/>
      <protection locked="0"/>
    </xf>
    <xf numFmtId="3" fontId="35" fillId="42" borderId="50" xfId="0" applyNumberFormat="1" applyFont="1" applyFill="1" applyBorder="1" applyAlignment="1">
      <alignment horizontal="right"/>
    </xf>
    <xf numFmtId="3" fontId="35" fillId="42" borderId="47" xfId="0" applyNumberFormat="1" applyFont="1" applyFill="1" applyBorder="1" applyAlignment="1">
      <alignment horizontal="right"/>
    </xf>
    <xf numFmtId="3" fontId="35" fillId="42" borderId="39" xfId="0" applyNumberFormat="1" applyFont="1" applyFill="1" applyBorder="1" applyAlignment="1">
      <alignment horizontal="right"/>
    </xf>
    <xf numFmtId="3" fontId="35" fillId="42" borderId="33" xfId="0" applyNumberFormat="1" applyFont="1" applyFill="1" applyBorder="1" applyAlignment="1">
      <alignment horizontal="right"/>
    </xf>
    <xf numFmtId="3" fontId="35" fillId="42" borderId="25" xfId="0" applyNumberFormat="1" applyFont="1" applyFill="1" applyBorder="1" applyAlignment="1">
      <alignment horizontal="right"/>
    </xf>
    <xf numFmtId="3" fontId="35" fillId="42" borderId="47" xfId="0" applyNumberFormat="1" applyFont="1" applyFill="1" applyBorder="1" applyAlignment="1">
      <alignment horizontal="right"/>
    </xf>
    <xf numFmtId="3" fontId="35" fillId="42" borderId="25" xfId="0" applyNumberFormat="1" applyFont="1" applyFill="1" applyBorder="1" applyAlignment="1">
      <alignment horizontal="right"/>
    </xf>
    <xf numFmtId="3" fontId="35" fillId="36" borderId="27" xfId="0" applyNumberFormat="1" applyFont="1" applyFill="1" applyBorder="1" applyAlignment="1">
      <alignment horizontal="right"/>
    </xf>
    <xf numFmtId="3" fontId="35" fillId="36" borderId="48" xfId="0" applyNumberFormat="1" applyFont="1" applyFill="1" applyBorder="1" applyAlignment="1">
      <alignment horizontal="right"/>
    </xf>
    <xf numFmtId="3" fontId="0" fillId="43" borderId="82" xfId="0" applyNumberFormat="1" applyFont="1" applyFill="1" applyBorder="1" applyAlignment="1">
      <alignment horizontal="right"/>
    </xf>
    <xf numFmtId="3" fontId="0" fillId="40" borderId="0" xfId="0" applyNumberFormat="1" applyFill="1" applyBorder="1" applyAlignment="1">
      <alignment horizontal="right"/>
    </xf>
    <xf numFmtId="3" fontId="35" fillId="40" borderId="73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/>
    </xf>
    <xf numFmtId="3" fontId="35" fillId="36" borderId="0" xfId="0" applyNumberFormat="1" applyFont="1" applyFill="1" applyBorder="1" applyAlignment="1" applyProtection="1">
      <alignment/>
      <protection locked="0"/>
    </xf>
    <xf numFmtId="3" fontId="35" fillId="36" borderId="14" xfId="0" applyNumberFormat="1" applyFont="1" applyFill="1" applyBorder="1" applyAlignment="1" applyProtection="1">
      <alignment/>
      <protection locked="0"/>
    </xf>
    <xf numFmtId="3" fontId="35" fillId="36" borderId="29" xfId="0" applyNumberFormat="1" applyFont="1" applyFill="1" applyBorder="1" applyAlignment="1" applyProtection="1">
      <alignment/>
      <protection locked="0"/>
    </xf>
    <xf numFmtId="3" fontId="14" fillId="36" borderId="27" xfId="0" applyNumberFormat="1" applyFont="1" applyFill="1" applyBorder="1" applyAlignment="1">
      <alignment horizontal="center"/>
    </xf>
    <xf numFmtId="165" fontId="14" fillId="36" borderId="31" xfId="0" applyNumberFormat="1" applyFont="1" applyFill="1" applyBorder="1" applyAlignment="1">
      <alignment horizontal="center"/>
    </xf>
    <xf numFmtId="3" fontId="35" fillId="42" borderId="50" xfId="0" applyNumberFormat="1" applyFont="1" applyFill="1" applyBorder="1" applyAlignment="1">
      <alignment/>
    </xf>
    <xf numFmtId="3" fontId="14" fillId="0" borderId="33" xfId="0" applyNumberFormat="1" applyFont="1" applyFill="1" applyBorder="1" applyAlignment="1">
      <alignment/>
    </xf>
    <xf numFmtId="3" fontId="35" fillId="36" borderId="34" xfId="0" applyNumberFormat="1" applyFont="1" applyFill="1" applyBorder="1" applyAlignment="1" applyProtection="1">
      <alignment/>
      <protection locked="0"/>
    </xf>
    <xf numFmtId="3" fontId="35" fillId="36" borderId="33" xfId="0" applyNumberFormat="1" applyFont="1" applyFill="1" applyBorder="1" applyAlignment="1" applyProtection="1">
      <alignment/>
      <protection locked="0"/>
    </xf>
    <xf numFmtId="3" fontId="14" fillId="36" borderId="33" xfId="0" applyNumberFormat="1" applyFont="1" applyFill="1" applyBorder="1" applyAlignment="1">
      <alignment horizontal="center"/>
    </xf>
    <xf numFmtId="165" fontId="14" fillId="36" borderId="36" xfId="0" applyNumberFormat="1" applyFont="1" applyFill="1" applyBorder="1" applyAlignment="1">
      <alignment horizontal="center"/>
    </xf>
    <xf numFmtId="3" fontId="35" fillId="42" borderId="47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3" fontId="35" fillId="36" borderId="39" xfId="0" applyNumberFormat="1" applyFont="1" applyFill="1" applyBorder="1" applyAlignment="1" applyProtection="1">
      <alignment/>
      <protection locked="0"/>
    </xf>
    <xf numFmtId="3" fontId="35" fillId="36" borderId="50" xfId="0" applyNumberFormat="1" applyFont="1" applyFill="1" applyBorder="1" applyAlignment="1" applyProtection="1">
      <alignment/>
      <protection locked="0"/>
    </xf>
    <xf numFmtId="3" fontId="14" fillId="36" borderId="39" xfId="0" applyNumberFormat="1" applyFont="1" applyFill="1" applyBorder="1" applyAlignment="1">
      <alignment horizontal="center"/>
    </xf>
    <xf numFmtId="165" fontId="14" fillId="36" borderId="42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>
      <alignment/>
    </xf>
    <xf numFmtId="3" fontId="35" fillId="42" borderId="39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35" fillId="36" borderId="47" xfId="0" applyNumberFormat="1" applyFont="1" applyFill="1" applyBorder="1" applyAlignment="1" applyProtection="1">
      <alignment/>
      <protection locked="0"/>
    </xf>
    <xf numFmtId="3" fontId="35" fillId="42" borderId="33" xfId="0" applyNumberFormat="1" applyFont="1" applyFill="1" applyBorder="1" applyAlignment="1">
      <alignment/>
    </xf>
    <xf numFmtId="3" fontId="35" fillId="36" borderId="25" xfId="0" applyNumberFormat="1" applyFont="1" applyFill="1" applyBorder="1" applyAlignment="1" applyProtection="1">
      <alignment/>
      <protection locked="0"/>
    </xf>
    <xf numFmtId="3" fontId="35" fillId="42" borderId="25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/>
    </xf>
    <xf numFmtId="3" fontId="14" fillId="36" borderId="47" xfId="0" applyNumberFormat="1" applyFont="1" applyFill="1" applyBorder="1" applyAlignment="1">
      <alignment horizontal="center"/>
    </xf>
    <xf numFmtId="165" fontId="14" fillId="36" borderId="49" xfId="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 applyProtection="1">
      <alignment/>
      <protection locked="0"/>
    </xf>
    <xf numFmtId="3" fontId="0" fillId="36" borderId="50" xfId="0" applyNumberFormat="1" applyFill="1" applyBorder="1" applyAlignment="1" applyProtection="1">
      <alignment/>
      <protection locked="0"/>
    </xf>
    <xf numFmtId="3" fontId="0" fillId="36" borderId="16" xfId="0" applyNumberFormat="1" applyFill="1" applyBorder="1" applyAlignment="1" applyProtection="1">
      <alignment/>
      <protection locked="0"/>
    </xf>
    <xf numFmtId="3" fontId="13" fillId="36" borderId="50" xfId="0" applyNumberFormat="1" applyFont="1" applyFill="1" applyBorder="1" applyAlignment="1">
      <alignment/>
    </xf>
    <xf numFmtId="165" fontId="13" fillId="36" borderId="52" xfId="0" applyNumberFormat="1" applyFont="1" applyFill="1" applyBorder="1" applyAlignment="1">
      <alignment/>
    </xf>
    <xf numFmtId="3" fontId="0" fillId="42" borderId="50" xfId="0" applyNumberFormat="1" applyFill="1" applyBorder="1" applyAlignment="1">
      <alignment/>
    </xf>
    <xf numFmtId="3" fontId="12" fillId="0" borderId="39" xfId="0" applyNumberFormat="1" applyFont="1" applyFill="1" applyBorder="1" applyAlignment="1" applyProtection="1">
      <alignment/>
      <protection locked="0"/>
    </xf>
    <xf numFmtId="3" fontId="0" fillId="36" borderId="39" xfId="0" applyNumberFormat="1" applyFill="1" applyBorder="1" applyAlignment="1" applyProtection="1">
      <alignment/>
      <protection locked="0"/>
    </xf>
    <xf numFmtId="3" fontId="0" fillId="36" borderId="43" xfId="0" applyNumberFormat="1" applyFill="1" applyBorder="1" applyAlignment="1" applyProtection="1">
      <alignment/>
      <protection locked="0"/>
    </xf>
    <xf numFmtId="3" fontId="0" fillId="42" borderId="39" xfId="0" applyNumberFormat="1" applyFill="1" applyBorder="1" applyAlignment="1">
      <alignment/>
    </xf>
    <xf numFmtId="3" fontId="12" fillId="0" borderId="20" xfId="0" applyNumberFormat="1" applyFont="1" applyFill="1" applyBorder="1" applyAlignment="1" applyProtection="1">
      <alignment/>
      <protection locked="0"/>
    </xf>
    <xf numFmtId="3" fontId="0" fillId="36" borderId="33" xfId="0" applyNumberFormat="1" applyFill="1" applyBorder="1" applyAlignment="1" applyProtection="1">
      <alignment/>
      <protection locked="0"/>
    </xf>
    <xf numFmtId="3" fontId="0" fillId="36" borderId="32" xfId="0" applyNumberFormat="1" applyFill="1" applyBorder="1" applyAlignment="1" applyProtection="1">
      <alignment/>
      <protection locked="0"/>
    </xf>
    <xf numFmtId="3" fontId="13" fillId="36" borderId="33" xfId="0" applyNumberFormat="1" applyFont="1" applyFill="1" applyBorder="1" applyAlignment="1">
      <alignment/>
    </xf>
    <xf numFmtId="3" fontId="0" fillId="42" borderId="33" xfId="0" applyNumberFormat="1" applyFill="1" applyBorder="1" applyAlignment="1">
      <alignment/>
    </xf>
    <xf numFmtId="3" fontId="12" fillId="0" borderId="25" xfId="0" applyNumberFormat="1" applyFont="1" applyFill="1" applyBorder="1" applyAlignment="1" applyProtection="1">
      <alignment/>
      <protection locked="0"/>
    </xf>
    <xf numFmtId="3" fontId="0" fillId="36" borderId="25" xfId="0" applyNumberFormat="1" applyFill="1" applyBorder="1" applyAlignment="1" applyProtection="1">
      <alignment/>
      <protection locked="0"/>
    </xf>
    <xf numFmtId="3" fontId="0" fillId="42" borderId="25" xfId="0" applyNumberFormat="1" applyFill="1" applyBorder="1" applyAlignment="1">
      <alignment/>
    </xf>
    <xf numFmtId="3" fontId="12" fillId="0" borderId="27" xfId="0" applyNumberFormat="1" applyFont="1" applyFill="1" applyBorder="1" applyAlignment="1" applyProtection="1">
      <alignment/>
      <protection locked="0"/>
    </xf>
    <xf numFmtId="3" fontId="0" fillId="42" borderId="47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2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20" fillId="38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4" borderId="14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3" fontId="34" fillId="34" borderId="14" xfId="0" applyNumberFormat="1" applyFont="1" applyFill="1" applyBorder="1" applyAlignment="1">
      <alignment horizontal="center" vertical="center"/>
    </xf>
    <xf numFmtId="3" fontId="34" fillId="35" borderId="10" xfId="0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34" fillId="34" borderId="10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11" fillId="34" borderId="14" xfId="0" applyFont="1" applyFill="1" applyBorder="1" applyAlignment="1">
      <alignment horizontal="left" vertical="center" indent="1"/>
    </xf>
    <xf numFmtId="0" fontId="34" fillId="0" borderId="20" xfId="0" applyFont="1" applyBorder="1" applyAlignment="1">
      <alignment horizontal="left" vertical="center" indent="1"/>
    </xf>
    <xf numFmtId="3" fontId="4" fillId="35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34" fillId="34" borderId="1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1" fillId="39" borderId="71" xfId="0" applyFont="1" applyFill="1" applyBorder="1" applyAlignment="1">
      <alignment horizontal="left" vertical="center" indent="1"/>
    </xf>
    <xf numFmtId="0" fontId="34" fillId="39" borderId="71" xfId="0" applyFont="1" applyFill="1" applyBorder="1" applyAlignment="1">
      <alignment horizontal="center" vertical="center"/>
    </xf>
    <xf numFmtId="3" fontId="34" fillId="39" borderId="75" xfId="0" applyNumberFormat="1" applyFont="1" applyFill="1" applyBorder="1" applyAlignment="1">
      <alignment horizontal="center" vertical="center"/>
    </xf>
    <xf numFmtId="3" fontId="4" fillId="41" borderId="71" xfId="0" applyNumberFormat="1" applyFont="1" applyFill="1" applyBorder="1" applyAlignment="1">
      <alignment horizontal="center"/>
    </xf>
    <xf numFmtId="3" fontId="4" fillId="39" borderId="75" xfId="0" applyNumberFormat="1" applyFont="1" applyFill="1" applyBorder="1" applyAlignment="1">
      <alignment horizontal="center"/>
    </xf>
    <xf numFmtId="3" fontId="34" fillId="39" borderId="71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3" fontId="4" fillId="39" borderId="7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3" fontId="34" fillId="34" borderId="13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35" borderId="12" xfId="0" applyNumberFormat="1" applyFont="1" applyFill="1" applyBorder="1" applyAlignment="1">
      <alignment horizontal="center"/>
    </xf>
    <xf numFmtId="0" fontId="41" fillId="34" borderId="14" xfId="0" applyFont="1" applyFill="1" applyBorder="1" applyAlignment="1">
      <alignment horizontal="left" vertical="center" indent="1"/>
    </xf>
    <xf numFmtId="0" fontId="34" fillId="0" borderId="20" xfId="0" applyFont="1" applyBorder="1" applyAlignment="1">
      <alignment horizontal="left" vertical="center" indent="1"/>
    </xf>
    <xf numFmtId="0" fontId="34" fillId="34" borderId="14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3" fontId="34" fillId="34" borderId="14" xfId="0" applyNumberFormat="1" applyFont="1" applyFill="1" applyBorder="1" applyAlignment="1">
      <alignment horizontal="center" vertical="center"/>
    </xf>
    <xf numFmtId="0" fontId="41" fillId="39" borderId="71" xfId="0" applyFont="1" applyFill="1" applyBorder="1" applyAlignment="1">
      <alignment horizontal="left" vertical="center" indent="1"/>
    </xf>
    <xf numFmtId="3" fontId="34" fillId="39" borderId="93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" fillId="41" borderId="0" xfId="0" applyFont="1" applyFill="1" applyAlignment="1">
      <alignment/>
    </xf>
    <xf numFmtId="0" fontId="6" fillId="39" borderId="7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9" borderId="93" xfId="0" applyFill="1" applyBorder="1" applyAlignment="1">
      <alignment/>
    </xf>
    <xf numFmtId="0" fontId="0" fillId="39" borderId="76" xfId="0" applyFill="1" applyBorder="1" applyAlignment="1">
      <alignment/>
    </xf>
    <xf numFmtId="0" fontId="0" fillId="39" borderId="76" xfId="0" applyFill="1" applyBorder="1" applyAlignment="1">
      <alignment horizontal="center"/>
    </xf>
    <xf numFmtId="0" fontId="0" fillId="39" borderId="77" xfId="0" applyFill="1" applyBorder="1" applyAlignment="1">
      <alignment/>
    </xf>
    <xf numFmtId="0" fontId="4" fillId="41" borderId="76" xfId="0" applyFont="1" applyFill="1" applyBorder="1" applyAlignment="1">
      <alignment horizontal="center"/>
    </xf>
    <xf numFmtId="0" fontId="0" fillId="39" borderId="87" xfId="0" applyFill="1" applyBorder="1" applyAlignment="1">
      <alignment/>
    </xf>
    <xf numFmtId="0" fontId="0" fillId="39" borderId="95" xfId="0" applyFill="1" applyBorder="1" applyAlignment="1">
      <alignment/>
    </xf>
    <xf numFmtId="0" fontId="9" fillId="39" borderId="95" xfId="0" applyFont="1" applyFill="1" applyBorder="1" applyAlignment="1">
      <alignment horizontal="center"/>
    </xf>
    <xf numFmtId="0" fontId="4" fillId="40" borderId="76" xfId="0" applyFont="1" applyFill="1" applyBorder="1" applyAlignment="1">
      <alignment horizontal="center"/>
    </xf>
    <xf numFmtId="0" fontId="4" fillId="40" borderId="77" xfId="0" applyFont="1" applyFill="1" applyBorder="1" applyAlignment="1">
      <alignment horizontal="center"/>
    </xf>
    <xf numFmtId="0" fontId="11" fillId="39" borderId="94" xfId="0" applyFont="1" applyFill="1" applyBorder="1" applyAlignment="1">
      <alignment horizontal="center"/>
    </xf>
    <xf numFmtId="0" fontId="0" fillId="39" borderId="74" xfId="0" applyFont="1" applyFill="1" applyBorder="1" applyAlignment="1">
      <alignment horizontal="center"/>
    </xf>
    <xf numFmtId="0" fontId="0" fillId="39" borderId="80" xfId="0" applyFont="1" applyFill="1" applyBorder="1" applyAlignment="1">
      <alignment horizontal="center"/>
    </xf>
    <xf numFmtId="0" fontId="4" fillId="41" borderId="74" xfId="0" applyFont="1" applyFill="1" applyBorder="1" applyAlignment="1">
      <alignment horizontal="center"/>
    </xf>
    <xf numFmtId="0" fontId="0" fillId="39" borderId="78" xfId="0" applyFont="1" applyFill="1" applyBorder="1" applyAlignment="1">
      <alignment horizontal="center"/>
    </xf>
    <xf numFmtId="0" fontId="0" fillId="39" borderId="101" xfId="0" applyFont="1" applyFill="1" applyBorder="1" applyAlignment="1">
      <alignment horizontal="center"/>
    </xf>
    <xf numFmtId="0" fontId="4" fillId="40" borderId="74" xfId="0" applyFont="1" applyFill="1" applyBorder="1" applyAlignment="1">
      <alignment horizontal="center"/>
    </xf>
    <xf numFmtId="0" fontId="4" fillId="40" borderId="80" xfId="0" applyFont="1" applyFill="1" applyBorder="1" applyAlignment="1">
      <alignment horizontal="center"/>
    </xf>
    <xf numFmtId="0" fontId="11" fillId="0" borderId="81" xfId="0" applyFont="1" applyBorder="1" applyAlignment="1">
      <alignment/>
    </xf>
    <xf numFmtId="164" fontId="0" fillId="0" borderId="76" xfId="0" applyNumberFormat="1" applyFill="1" applyBorder="1" applyAlignment="1">
      <alignment/>
    </xf>
    <xf numFmtId="164" fontId="0" fillId="0" borderId="100" xfId="0" applyNumberFormat="1" applyFill="1" applyBorder="1" applyAlignment="1" applyProtection="1">
      <alignment/>
      <protection locked="0"/>
    </xf>
    <xf numFmtId="164" fontId="4" fillId="41" borderId="64" xfId="0" applyNumberFormat="1" applyFont="1" applyFill="1" applyBorder="1" applyAlignment="1">
      <alignment horizontal="right"/>
    </xf>
    <xf numFmtId="164" fontId="0" fillId="0" borderId="102" xfId="0" applyNumberFormat="1" applyBorder="1" applyAlignment="1" applyProtection="1">
      <alignment/>
      <protection locked="0"/>
    </xf>
    <xf numFmtId="164" fontId="0" fillId="0" borderId="100" xfId="0" applyNumberFormat="1" applyBorder="1" applyAlignment="1" applyProtection="1">
      <alignment/>
      <protection locked="0"/>
    </xf>
    <xf numFmtId="164" fontId="0" fillId="0" borderId="103" xfId="0" applyNumberFormat="1" applyBorder="1" applyAlignment="1" applyProtection="1">
      <alignment/>
      <protection locked="0"/>
    </xf>
    <xf numFmtId="164" fontId="0" fillId="0" borderId="103" xfId="0" applyNumberFormat="1" applyFill="1" applyBorder="1" applyAlignment="1" applyProtection="1">
      <alignment/>
      <protection locked="0"/>
    </xf>
    <xf numFmtId="164" fontId="4" fillId="40" borderId="73" xfId="0" applyNumberFormat="1" applyFont="1" applyFill="1" applyBorder="1" applyAlignment="1">
      <alignment horizontal="center"/>
    </xf>
    <xf numFmtId="3" fontId="4" fillId="40" borderId="83" xfId="0" applyNumberFormat="1" applyFont="1" applyFill="1" applyBorder="1" applyAlignment="1">
      <alignment horizontal="center"/>
    </xf>
    <xf numFmtId="0" fontId="11" fillId="0" borderId="72" xfId="0" applyFont="1" applyBorder="1" applyAlignment="1">
      <alignment/>
    </xf>
    <xf numFmtId="164" fontId="0" fillId="0" borderId="67" xfId="0" applyNumberFormat="1" applyBorder="1" applyAlignment="1" applyProtection="1">
      <alignment/>
      <protection locked="0"/>
    </xf>
    <xf numFmtId="164" fontId="4" fillId="41" borderId="66" xfId="0" applyNumberFormat="1" applyFont="1" applyFill="1" applyBorder="1" applyAlignment="1">
      <alignment horizontal="right"/>
    </xf>
    <xf numFmtId="164" fontId="0" fillId="0" borderId="101" xfId="0" applyNumberFormat="1" applyBorder="1" applyAlignment="1" applyProtection="1">
      <alignment/>
      <protection locked="0"/>
    </xf>
    <xf numFmtId="164" fontId="0" fillId="0" borderId="104" xfId="0" applyNumberFormat="1" applyBorder="1" applyAlignment="1" applyProtection="1">
      <alignment/>
      <protection locked="0"/>
    </xf>
    <xf numFmtId="164" fontId="4" fillId="40" borderId="66" xfId="0" applyNumberFormat="1" applyFont="1" applyFill="1" applyBorder="1" applyAlignment="1">
      <alignment/>
    </xf>
    <xf numFmtId="3" fontId="4" fillId="40" borderId="84" xfId="0" applyNumberFormat="1" applyFont="1" applyFill="1" applyBorder="1" applyAlignment="1">
      <alignment horizontal="center"/>
    </xf>
    <xf numFmtId="0" fontId="11" fillId="0" borderId="85" xfId="0" applyFont="1" applyBorder="1" applyAlignment="1">
      <alignment/>
    </xf>
    <xf numFmtId="0" fontId="0" fillId="0" borderId="69" xfId="0" applyBorder="1" applyAlignment="1">
      <alignment/>
    </xf>
    <xf numFmtId="0" fontId="0" fillId="0" borderId="68" xfId="0" applyBorder="1" applyAlignment="1" applyProtection="1">
      <alignment/>
      <protection locked="0"/>
    </xf>
    <xf numFmtId="3" fontId="4" fillId="41" borderId="64" xfId="0" applyNumberFormat="1" applyFont="1" applyFill="1" applyBorder="1" applyAlignment="1">
      <alignment horizontal="center"/>
    </xf>
    <xf numFmtId="3" fontId="0" fillId="0" borderId="68" xfId="0" applyNumberFormat="1" applyBorder="1" applyAlignment="1" applyProtection="1">
      <alignment/>
      <protection locked="0"/>
    </xf>
    <xf numFmtId="3" fontId="0" fillId="0" borderId="105" xfId="0" applyNumberFormat="1" applyBorder="1" applyAlignment="1" applyProtection="1">
      <alignment/>
      <protection locked="0"/>
    </xf>
    <xf numFmtId="3" fontId="0" fillId="0" borderId="106" xfId="0" applyNumberFormat="1" applyBorder="1" applyAlignment="1" applyProtection="1">
      <alignment/>
      <protection locked="0"/>
    </xf>
    <xf numFmtId="0" fontId="0" fillId="0" borderId="105" xfId="0" applyBorder="1" applyAlignment="1" applyProtection="1">
      <alignment/>
      <protection locked="0"/>
    </xf>
    <xf numFmtId="3" fontId="4" fillId="40" borderId="69" xfId="0" applyNumberFormat="1" applyFont="1" applyFill="1" applyBorder="1" applyAlignment="1">
      <alignment horizontal="center"/>
    </xf>
    <xf numFmtId="3" fontId="4" fillId="40" borderId="86" xfId="0" applyNumberFormat="1" applyFont="1" applyFill="1" applyBorder="1" applyAlignment="1">
      <alignment horizontal="center"/>
    </xf>
    <xf numFmtId="0" fontId="11" fillId="0" borderId="88" xfId="0" applyFont="1" applyBorder="1" applyAlignment="1">
      <alignment/>
    </xf>
    <xf numFmtId="3" fontId="4" fillId="41" borderId="69" xfId="0" applyNumberFormat="1" applyFont="1" applyFill="1" applyBorder="1" applyAlignment="1">
      <alignment horizontal="center"/>
    </xf>
    <xf numFmtId="3" fontId="0" fillId="0" borderId="99" xfId="0" applyNumberFormat="1" applyBorder="1" applyAlignment="1" applyProtection="1">
      <alignment/>
      <protection locked="0"/>
    </xf>
    <xf numFmtId="3" fontId="0" fillId="0" borderId="107" xfId="0" applyNumberFormat="1" applyBorder="1" applyAlignment="1" applyProtection="1">
      <alignment/>
      <protection locked="0"/>
    </xf>
    <xf numFmtId="3" fontId="0" fillId="0" borderId="108" xfId="0" applyNumberFormat="1" applyBorder="1" applyAlignment="1" applyProtection="1">
      <alignment/>
      <protection locked="0"/>
    </xf>
    <xf numFmtId="0" fontId="0" fillId="0" borderId="73" xfId="0" applyFill="1" applyBorder="1" applyAlignment="1">
      <alignment/>
    </xf>
    <xf numFmtId="0" fontId="0" fillId="0" borderId="100" xfId="0" applyFill="1" applyBorder="1" applyAlignment="1" applyProtection="1">
      <alignment/>
      <protection locked="0"/>
    </xf>
    <xf numFmtId="3" fontId="4" fillId="41" borderId="70" xfId="0" applyNumberFormat="1" applyFont="1" applyFill="1" applyBorder="1" applyAlignment="1">
      <alignment horizontal="center"/>
    </xf>
    <xf numFmtId="3" fontId="0" fillId="0" borderId="103" xfId="0" applyNumberFormat="1" applyBorder="1" applyAlignment="1" applyProtection="1">
      <alignment/>
      <protection locked="0"/>
    </xf>
    <xf numFmtId="3" fontId="0" fillId="0" borderId="100" xfId="0" applyNumberFormat="1" applyBorder="1" applyAlignment="1" applyProtection="1">
      <alignment/>
      <protection locked="0"/>
    </xf>
    <xf numFmtId="0" fontId="0" fillId="0" borderId="103" xfId="0" applyBorder="1" applyAlignment="1" applyProtection="1">
      <alignment/>
      <protection locked="0"/>
    </xf>
    <xf numFmtId="0" fontId="0" fillId="0" borderId="103" xfId="0" applyFill="1" applyBorder="1" applyAlignment="1" applyProtection="1">
      <alignment/>
      <protection locked="0"/>
    </xf>
    <xf numFmtId="3" fontId="4" fillId="40" borderId="73" xfId="0" applyNumberFormat="1" applyFont="1" applyFill="1" applyBorder="1" applyAlignment="1">
      <alignment horizontal="center"/>
    </xf>
    <xf numFmtId="0" fontId="11" fillId="40" borderId="75" xfId="0" applyFont="1" applyFill="1" applyBorder="1" applyAlignment="1">
      <alignment/>
    </xf>
    <xf numFmtId="0" fontId="4" fillId="40" borderId="71" xfId="0" applyFont="1" applyFill="1" applyBorder="1" applyAlignment="1">
      <alignment/>
    </xf>
    <xf numFmtId="0" fontId="4" fillId="40" borderId="62" xfId="0" applyFont="1" applyFill="1" applyBorder="1" applyAlignment="1" applyProtection="1">
      <alignment/>
      <protection locked="0"/>
    </xf>
    <xf numFmtId="3" fontId="4" fillId="40" borderId="62" xfId="0" applyNumberFormat="1" applyFont="1" applyFill="1" applyBorder="1" applyAlignment="1" applyProtection="1">
      <alignment/>
      <protection locked="0"/>
    </xf>
    <xf numFmtId="3" fontId="4" fillId="40" borderId="109" xfId="0" applyNumberFormat="1" applyFont="1" applyFill="1" applyBorder="1" applyAlignment="1" applyProtection="1">
      <alignment/>
      <protection locked="0"/>
    </xf>
    <xf numFmtId="3" fontId="4" fillId="40" borderId="97" xfId="0" applyNumberFormat="1" applyFont="1" applyFill="1" applyBorder="1" applyAlignment="1" applyProtection="1">
      <alignment/>
      <protection locked="0"/>
    </xf>
    <xf numFmtId="3" fontId="4" fillId="40" borderId="109" xfId="0" applyNumberFormat="1" applyFont="1" applyFill="1" applyBorder="1" applyAlignment="1" applyProtection="1">
      <alignment/>
      <protection locked="0"/>
    </xf>
    <xf numFmtId="0" fontId="4" fillId="40" borderId="109" xfId="0" applyFont="1" applyFill="1" applyBorder="1" applyAlignment="1" applyProtection="1">
      <alignment/>
      <protection locked="0"/>
    </xf>
    <xf numFmtId="3" fontId="4" fillId="40" borderId="71" xfId="0" applyNumberFormat="1" applyFont="1" applyFill="1" applyBorder="1" applyAlignment="1">
      <alignment horizontal="center"/>
    </xf>
    <xf numFmtId="3" fontId="4" fillId="40" borderId="63" xfId="0" applyNumberFormat="1" applyFont="1" applyFill="1" applyBorder="1" applyAlignment="1">
      <alignment horizontal="center"/>
    </xf>
    <xf numFmtId="3" fontId="4" fillId="41" borderId="66" xfId="0" applyNumberFormat="1" applyFont="1" applyFill="1" applyBorder="1" applyAlignment="1">
      <alignment horizontal="center"/>
    </xf>
    <xf numFmtId="3" fontId="4" fillId="40" borderId="70" xfId="0" applyNumberFormat="1" applyFont="1" applyFill="1" applyBorder="1" applyAlignment="1">
      <alignment horizontal="center"/>
    </xf>
    <xf numFmtId="3" fontId="4" fillId="40" borderId="90" xfId="0" applyNumberFormat="1" applyFont="1" applyFill="1" applyBorder="1" applyAlignment="1">
      <alignment horizontal="center"/>
    </xf>
    <xf numFmtId="0" fontId="11" fillId="0" borderId="64" xfId="0" applyFont="1" applyBorder="1" applyAlignment="1">
      <alignment/>
    </xf>
    <xf numFmtId="3" fontId="12" fillId="0" borderId="82" xfId="0" applyNumberFormat="1" applyFont="1" applyFill="1" applyBorder="1" applyAlignment="1" applyProtection="1">
      <alignment/>
      <protection locked="0"/>
    </xf>
    <xf numFmtId="0" fontId="0" fillId="0" borderId="95" xfId="0" applyBorder="1" applyAlignment="1" applyProtection="1">
      <alignment/>
      <protection locked="0"/>
    </xf>
    <xf numFmtId="3" fontId="13" fillId="41" borderId="64" xfId="0" applyNumberFormat="1" applyFont="1" applyFill="1" applyBorder="1" applyAlignment="1" applyProtection="1">
      <alignment/>
      <protection locked="0"/>
    </xf>
    <xf numFmtId="1" fontId="0" fillId="0" borderId="95" xfId="0" applyNumberFormat="1" applyBorder="1" applyAlignment="1" applyProtection="1">
      <alignment/>
      <protection locked="0"/>
    </xf>
    <xf numFmtId="1" fontId="0" fillId="0" borderId="110" xfId="0" applyNumberFormat="1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3" fontId="13" fillId="40" borderId="87" xfId="0" applyNumberFormat="1" applyFont="1" applyFill="1" applyBorder="1" applyAlignment="1">
      <alignment/>
    </xf>
    <xf numFmtId="165" fontId="13" fillId="40" borderId="82" xfId="0" applyNumberFormat="1" applyFont="1" applyFill="1" applyBorder="1" applyAlignment="1">
      <alignment horizontal="center"/>
    </xf>
    <xf numFmtId="3" fontId="12" fillId="0" borderId="69" xfId="0" applyNumberFormat="1" applyFont="1" applyFill="1" applyBorder="1" applyAlignment="1" applyProtection="1">
      <alignment/>
      <protection locked="0"/>
    </xf>
    <xf numFmtId="3" fontId="13" fillId="41" borderId="69" xfId="0" applyNumberFormat="1" applyFont="1" applyFill="1" applyBorder="1" applyAlignment="1" applyProtection="1">
      <alignment/>
      <protection locked="0"/>
    </xf>
    <xf numFmtId="1" fontId="0" fillId="0" borderId="68" xfId="0" applyNumberFormat="1" applyBorder="1" applyAlignment="1" applyProtection="1">
      <alignment/>
      <protection locked="0"/>
    </xf>
    <xf numFmtId="1" fontId="0" fillId="0" borderId="105" xfId="0" applyNumberFormat="1" applyBorder="1" applyAlignment="1" applyProtection="1">
      <alignment/>
      <protection locked="0"/>
    </xf>
    <xf numFmtId="3" fontId="13" fillId="40" borderId="88" xfId="0" applyNumberFormat="1" applyFont="1" applyFill="1" applyBorder="1" applyAlignment="1">
      <alignment/>
    </xf>
    <xf numFmtId="165" fontId="13" fillId="40" borderId="69" xfId="0" applyNumberFormat="1" applyFont="1" applyFill="1" applyBorder="1" applyAlignment="1">
      <alignment horizontal="center"/>
    </xf>
    <xf numFmtId="3" fontId="12" fillId="0" borderId="66" xfId="0" applyNumberFormat="1" applyFont="1" applyFill="1" applyBorder="1" applyAlignment="1" applyProtection="1">
      <alignment/>
      <protection locked="0"/>
    </xf>
    <xf numFmtId="3" fontId="13" fillId="41" borderId="66" xfId="0" applyNumberFormat="1" applyFont="1" applyFill="1" applyBorder="1" applyAlignment="1" applyProtection="1">
      <alignment/>
      <protection locked="0"/>
    </xf>
    <xf numFmtId="1" fontId="0" fillId="0" borderId="103" xfId="0" applyNumberFormat="1" applyBorder="1" applyAlignment="1" applyProtection="1">
      <alignment/>
      <protection locked="0"/>
    </xf>
    <xf numFmtId="3" fontId="13" fillId="40" borderId="94" xfId="0" applyNumberFormat="1" applyFont="1" applyFill="1" applyBorder="1" applyAlignment="1">
      <alignment/>
    </xf>
    <xf numFmtId="165" fontId="13" fillId="40" borderId="66" xfId="0" applyNumberFormat="1" applyFont="1" applyFill="1" applyBorder="1" applyAlignment="1">
      <alignment horizontal="center"/>
    </xf>
    <xf numFmtId="3" fontId="12" fillId="0" borderId="64" xfId="0" applyNumberFormat="1" applyFont="1" applyFill="1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3" fontId="13" fillId="41" borderId="85" xfId="0" applyNumberFormat="1" applyFont="1" applyFill="1" applyBorder="1" applyAlignment="1" applyProtection="1">
      <alignment/>
      <protection locked="0"/>
    </xf>
    <xf numFmtId="1" fontId="0" fillId="0" borderId="102" xfId="0" applyNumberFormat="1" applyBorder="1" applyAlignment="1" applyProtection="1">
      <alignment/>
      <protection locked="0"/>
    </xf>
    <xf numFmtId="0" fontId="0" fillId="0" borderId="111" xfId="0" applyBorder="1" applyAlignment="1" applyProtection="1">
      <alignment/>
      <protection locked="0"/>
    </xf>
    <xf numFmtId="3" fontId="13" fillId="40" borderId="68" xfId="0" applyNumberFormat="1" applyFont="1" applyFill="1" applyBorder="1" applyAlignment="1">
      <alignment/>
    </xf>
    <xf numFmtId="165" fontId="13" fillId="40" borderId="64" xfId="0" applyNumberFormat="1" applyFont="1" applyFill="1" applyBorder="1" applyAlignment="1">
      <alignment horizontal="center"/>
    </xf>
    <xf numFmtId="0" fontId="0" fillId="0" borderId="86" xfId="0" applyBorder="1" applyAlignment="1" applyProtection="1">
      <alignment/>
      <protection locked="0"/>
    </xf>
    <xf numFmtId="3" fontId="13" fillId="41" borderId="88" xfId="0" applyNumberFormat="1" applyFont="1" applyFill="1" applyBorder="1" applyAlignment="1" applyProtection="1">
      <alignment/>
      <protection locked="0"/>
    </xf>
    <xf numFmtId="1" fontId="0" fillId="0" borderId="88" xfId="0" applyNumberFormat="1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3" fontId="12" fillId="0" borderId="70" xfId="0" applyNumberFormat="1" applyFont="1" applyFill="1" applyBorder="1" applyAlignment="1" applyProtection="1">
      <alignment/>
      <protection locked="0"/>
    </xf>
    <xf numFmtId="0" fontId="0" fillId="0" borderId="80" xfId="0" applyFill="1" applyBorder="1" applyAlignment="1" applyProtection="1">
      <alignment/>
      <protection locked="0"/>
    </xf>
    <xf numFmtId="3" fontId="13" fillId="41" borderId="89" xfId="0" applyNumberFormat="1" applyFont="1" applyFill="1" applyBorder="1" applyAlignment="1" applyProtection="1">
      <alignment/>
      <protection locked="0"/>
    </xf>
    <xf numFmtId="1" fontId="0" fillId="0" borderId="94" xfId="0" applyNumberFormat="1" applyFill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0" fontId="0" fillId="0" borderId="112" xfId="0" applyFill="1" applyBorder="1" applyAlignment="1" applyProtection="1">
      <alignment/>
      <protection locked="0"/>
    </xf>
    <xf numFmtId="3" fontId="13" fillId="40" borderId="98" xfId="0" applyNumberFormat="1" applyFont="1" applyFill="1" applyBorder="1" applyAlignment="1">
      <alignment/>
    </xf>
    <xf numFmtId="165" fontId="13" fillId="40" borderId="70" xfId="0" applyNumberFormat="1" applyFont="1" applyFill="1" applyBorder="1" applyAlignment="1">
      <alignment horizontal="center"/>
    </xf>
    <xf numFmtId="0" fontId="15" fillId="40" borderId="75" xfId="0" applyFont="1" applyFill="1" applyBorder="1" applyAlignment="1">
      <alignment/>
    </xf>
    <xf numFmtId="3" fontId="13" fillId="40" borderId="71" xfId="0" applyNumberFormat="1" applyFont="1" applyFill="1" applyBorder="1" applyAlignment="1" applyProtection="1">
      <alignment/>
      <protection locked="0"/>
    </xf>
    <xf numFmtId="3" fontId="13" fillId="40" borderId="63" xfId="0" applyNumberFormat="1" applyFont="1" applyFill="1" applyBorder="1" applyAlignment="1" applyProtection="1">
      <alignment/>
      <protection locked="0"/>
    </xf>
    <xf numFmtId="3" fontId="13" fillId="41" borderId="71" xfId="0" applyNumberFormat="1" applyFont="1" applyFill="1" applyBorder="1" applyAlignment="1" applyProtection="1">
      <alignment/>
      <protection/>
    </xf>
    <xf numFmtId="3" fontId="13" fillId="40" borderId="62" xfId="0" applyNumberFormat="1" applyFont="1" applyFill="1" applyBorder="1" applyAlignment="1">
      <alignment/>
    </xf>
    <xf numFmtId="3" fontId="13" fillId="40" borderId="109" xfId="0" applyNumberFormat="1" applyFont="1" applyFill="1" applyBorder="1" applyAlignment="1">
      <alignment/>
    </xf>
    <xf numFmtId="3" fontId="13" fillId="40" borderId="97" xfId="0" applyNumberFormat="1" applyFont="1" applyFill="1" applyBorder="1" applyAlignment="1">
      <alignment/>
    </xf>
    <xf numFmtId="3" fontId="13" fillId="40" borderId="75" xfId="0" applyNumberFormat="1" applyFont="1" applyFill="1" applyBorder="1" applyAlignment="1">
      <alignment/>
    </xf>
    <xf numFmtId="165" fontId="13" fillId="40" borderId="71" xfId="0" applyNumberFormat="1" applyFont="1" applyFill="1" applyBorder="1" applyAlignment="1">
      <alignment horizontal="center"/>
    </xf>
    <xf numFmtId="3" fontId="12" fillId="0" borderId="85" xfId="0" applyNumberFormat="1" applyFont="1" applyFill="1" applyBorder="1" applyAlignment="1" applyProtection="1">
      <alignment/>
      <protection locked="0"/>
    </xf>
    <xf numFmtId="3" fontId="13" fillId="40" borderId="85" xfId="0" applyNumberFormat="1" applyFont="1" applyFill="1" applyBorder="1" applyAlignment="1">
      <alignment/>
    </xf>
    <xf numFmtId="3" fontId="12" fillId="0" borderId="88" xfId="0" applyNumberFormat="1" applyFont="1" applyFill="1" applyBorder="1" applyAlignment="1" applyProtection="1">
      <alignment/>
      <protection locked="0"/>
    </xf>
    <xf numFmtId="1" fontId="0" fillId="0" borderId="68" xfId="0" applyNumberFormat="1" applyFont="1" applyBorder="1" applyAlignment="1" applyProtection="1">
      <alignment horizontal="right"/>
      <protection locked="0"/>
    </xf>
    <xf numFmtId="3" fontId="12" fillId="0" borderId="89" xfId="0" applyNumberFormat="1" applyFont="1" applyFill="1" applyBorder="1" applyAlignment="1" applyProtection="1">
      <alignment/>
      <protection locked="0"/>
    </xf>
    <xf numFmtId="3" fontId="13" fillId="41" borderId="70" xfId="0" applyNumberFormat="1" applyFont="1" applyFill="1" applyBorder="1" applyAlignment="1" applyProtection="1">
      <alignment/>
      <protection locked="0"/>
    </xf>
    <xf numFmtId="1" fontId="0" fillId="0" borderId="81" xfId="0" applyNumberFormat="1" applyFill="1" applyBorder="1" applyAlignment="1" applyProtection="1">
      <alignment/>
      <protection locked="0"/>
    </xf>
    <xf numFmtId="3" fontId="13" fillId="40" borderId="75" xfId="0" applyNumberFormat="1" applyFont="1" applyFill="1" applyBorder="1" applyAlignment="1" applyProtection="1">
      <alignment/>
      <protection locked="0"/>
    </xf>
    <xf numFmtId="3" fontId="13" fillId="41" borderId="109" xfId="0" applyNumberFormat="1" applyFont="1" applyFill="1" applyBorder="1" applyAlignment="1" applyProtection="1">
      <alignment/>
      <protection/>
    </xf>
    <xf numFmtId="3" fontId="13" fillId="0" borderId="81" xfId="0" applyNumberFormat="1" applyFont="1" applyFill="1" applyBorder="1" applyAlignment="1" applyProtection="1">
      <alignment/>
      <protection locked="0"/>
    </xf>
    <xf numFmtId="3" fontId="13" fillId="0" borderId="73" xfId="0" applyNumberFormat="1" applyFont="1" applyFill="1" applyBorder="1" applyAlignment="1" applyProtection="1">
      <alignment/>
      <protection locked="0"/>
    </xf>
    <xf numFmtId="3" fontId="13" fillId="0" borderId="71" xfId="0" applyNumberFormat="1" applyFont="1" applyFill="1" applyBorder="1" applyAlignment="1" applyProtection="1">
      <alignment/>
      <protection locked="0"/>
    </xf>
    <xf numFmtId="3" fontId="0" fillId="0" borderId="103" xfId="0" applyNumberFormat="1" applyBorder="1" applyAlignment="1">
      <alignment/>
    </xf>
    <xf numFmtId="3" fontId="0" fillId="0" borderId="100" xfId="0" applyNumberFormat="1" applyBorder="1" applyAlignment="1">
      <alignment/>
    </xf>
    <xf numFmtId="3" fontId="13" fillId="0" borderId="71" xfId="0" applyNumberFormat="1" applyFont="1" applyFill="1" applyBorder="1" applyAlignment="1">
      <alignment/>
    </xf>
    <xf numFmtId="165" fontId="13" fillId="0" borderId="63" xfId="0" applyNumberFormat="1" applyFont="1" applyFill="1" applyBorder="1" applyAlignment="1">
      <alignment horizontal="center"/>
    </xf>
    <xf numFmtId="0" fontId="15" fillId="40" borderId="93" xfId="0" applyFont="1" applyFill="1" applyBorder="1" applyAlignment="1">
      <alignment/>
    </xf>
    <xf numFmtId="3" fontId="13" fillId="40" borderId="113" xfId="0" applyNumberFormat="1" applyFont="1" applyFill="1" applyBorder="1" applyAlignment="1">
      <alignment/>
    </xf>
    <xf numFmtId="0" fontId="15" fillId="40" borderId="94" xfId="0" applyFont="1" applyFill="1" applyBorder="1" applyAlignment="1">
      <alignment/>
    </xf>
    <xf numFmtId="3" fontId="13" fillId="40" borderId="94" xfId="0" applyNumberFormat="1" applyFont="1" applyFill="1" applyBorder="1" applyAlignment="1" applyProtection="1">
      <alignment/>
      <protection locked="0"/>
    </xf>
    <xf numFmtId="3" fontId="13" fillId="40" borderId="7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7.7109375" style="1" customWidth="1"/>
    <col min="2" max="2" width="13.57421875" style="1" customWidth="1"/>
    <col min="3" max="4" width="10.8515625" style="1" hidden="1" customWidth="1"/>
    <col min="5" max="5" width="6.421875" style="4" customWidth="1"/>
    <col min="6" max="6" width="11.7109375" style="1" customWidth="1"/>
    <col min="7" max="8" width="11.57421875" style="1" customWidth="1"/>
    <col min="9" max="9" width="11.421875" style="1" customWidth="1"/>
    <col min="10" max="10" width="9.140625" style="1" customWidth="1"/>
    <col min="11" max="11" width="9.28125" style="1" bestFit="1" customWidth="1"/>
    <col min="12" max="15" width="9.140625" style="1" customWidth="1"/>
    <col min="16" max="17" width="0" style="1" hidden="1" customWidth="1"/>
    <col min="18" max="18" width="9.28125" style="1" hidden="1" customWidth="1"/>
    <col min="19" max="21" width="0" style="1" hidden="1" customWidth="1"/>
    <col min="22" max="16384" width="9.140625" style="1" customWidth="1"/>
  </cols>
  <sheetData>
    <row r="1" spans="1:16" ht="25.5">
      <c r="A1" s="1357" t="s">
        <v>0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  <c r="O1" s="1357"/>
      <c r="P1" s="1357"/>
    </row>
    <row r="2" spans="1:23" ht="21.75" customHeight="1" thickBot="1">
      <c r="A2" s="2"/>
      <c r="B2" s="3"/>
      <c r="I2" s="5"/>
      <c r="Q2" s="1358" t="s">
        <v>1</v>
      </c>
      <c r="R2" s="1358"/>
      <c r="S2" s="1358"/>
      <c r="T2" s="1358"/>
      <c r="U2" s="1358"/>
      <c r="V2" s="1358"/>
      <c r="W2" s="1358"/>
    </row>
    <row r="3" spans="1:9" ht="16.5" thickBot="1">
      <c r="A3" s="6" t="s">
        <v>2</v>
      </c>
      <c r="B3" s="7" t="s">
        <v>3</v>
      </c>
      <c r="C3" s="8"/>
      <c r="D3" s="8"/>
      <c r="E3" s="9"/>
      <c r="F3" s="8"/>
      <c r="G3" s="10"/>
      <c r="H3" s="11"/>
      <c r="I3" s="12"/>
    </row>
    <row r="4" spans="1:9" ht="23.25" customHeight="1" thickBot="1">
      <c r="A4" s="5" t="s">
        <v>4</v>
      </c>
      <c r="I4" s="5"/>
    </row>
    <row r="5" spans="1:23" ht="15.75">
      <c r="A5" s="13"/>
      <c r="B5" s="14"/>
      <c r="C5" s="14"/>
      <c r="D5" s="14"/>
      <c r="E5" s="15"/>
      <c r="F5" s="14"/>
      <c r="G5" s="16"/>
      <c r="H5" s="14"/>
      <c r="I5" s="17" t="s">
        <v>5</v>
      </c>
      <c r="J5" s="18"/>
      <c r="K5" s="19"/>
      <c r="L5" s="19"/>
      <c r="M5" s="19"/>
      <c r="N5" s="19"/>
      <c r="O5" s="20" t="s">
        <v>6</v>
      </c>
      <c r="P5" s="19"/>
      <c r="Q5" s="19"/>
      <c r="R5" s="19"/>
      <c r="S5" s="19"/>
      <c r="T5" s="19"/>
      <c r="U5" s="19"/>
      <c r="V5" s="21" t="s">
        <v>7</v>
      </c>
      <c r="W5" s="22" t="s">
        <v>8</v>
      </c>
    </row>
    <row r="6" spans="1:23" ht="15.75" thickBot="1">
      <c r="A6" s="23" t="s">
        <v>9</v>
      </c>
      <c r="B6" s="24" t="s">
        <v>10</v>
      </c>
      <c r="C6" s="24" t="s">
        <v>11</v>
      </c>
      <c r="D6" s="24" t="s">
        <v>12</v>
      </c>
      <c r="E6" s="24" t="s">
        <v>13</v>
      </c>
      <c r="F6" s="25" t="s">
        <v>14</v>
      </c>
      <c r="G6" s="26" t="s">
        <v>15</v>
      </c>
      <c r="H6" s="24" t="s">
        <v>16</v>
      </c>
      <c r="I6" s="27">
        <v>2012</v>
      </c>
      <c r="J6" s="26" t="s">
        <v>17</v>
      </c>
      <c r="K6" s="28" t="s">
        <v>18</v>
      </c>
      <c r="L6" s="28" t="s">
        <v>19</v>
      </c>
      <c r="M6" s="28" t="s">
        <v>20</v>
      </c>
      <c r="N6" s="28" t="s">
        <v>21</v>
      </c>
      <c r="O6" s="28" t="s">
        <v>22</v>
      </c>
      <c r="P6" s="28" t="s">
        <v>23</v>
      </c>
      <c r="Q6" s="28" t="s">
        <v>24</v>
      </c>
      <c r="R6" s="28" t="s">
        <v>25</v>
      </c>
      <c r="S6" s="28" t="s">
        <v>26</v>
      </c>
      <c r="T6" s="28" t="s">
        <v>27</v>
      </c>
      <c r="U6" s="26" t="s">
        <v>28</v>
      </c>
      <c r="V6" s="29" t="s">
        <v>29</v>
      </c>
      <c r="W6" s="30" t="s">
        <v>30</v>
      </c>
    </row>
    <row r="7" spans="1:23" ht="15">
      <c r="A7" s="31" t="s">
        <v>31</v>
      </c>
      <c r="B7" s="32"/>
      <c r="C7" s="33">
        <v>104</v>
      </c>
      <c r="D7" s="33">
        <v>104</v>
      </c>
      <c r="E7" s="34"/>
      <c r="F7" s="35">
        <v>142</v>
      </c>
      <c r="G7" s="36">
        <v>139</v>
      </c>
      <c r="H7" s="37">
        <v>133</v>
      </c>
      <c r="I7" s="38">
        <v>139</v>
      </c>
      <c r="J7" s="39">
        <v>138</v>
      </c>
      <c r="K7" s="40">
        <v>139</v>
      </c>
      <c r="L7" s="40">
        <v>139</v>
      </c>
      <c r="M7" s="40">
        <v>139</v>
      </c>
      <c r="N7" s="41">
        <v>138</v>
      </c>
      <c r="O7" s="41">
        <v>146</v>
      </c>
      <c r="P7" s="41"/>
      <c r="Q7" s="41"/>
      <c r="R7" s="41"/>
      <c r="S7" s="41"/>
      <c r="T7" s="41"/>
      <c r="U7" s="42"/>
      <c r="V7" s="43" t="s">
        <v>32</v>
      </c>
      <c r="W7" s="44" t="s">
        <v>32</v>
      </c>
    </row>
    <row r="8" spans="1:23" ht="15.75" thickBot="1">
      <c r="A8" s="45" t="s">
        <v>33</v>
      </c>
      <c r="B8" s="46"/>
      <c r="C8" s="47">
        <v>101</v>
      </c>
      <c r="D8" s="47">
        <v>104</v>
      </c>
      <c r="E8" s="48"/>
      <c r="F8" s="47">
        <v>139</v>
      </c>
      <c r="G8" s="49">
        <v>137</v>
      </c>
      <c r="H8" s="50">
        <v>129</v>
      </c>
      <c r="I8" s="51">
        <v>138</v>
      </c>
      <c r="J8" s="52">
        <v>134</v>
      </c>
      <c r="K8" s="53">
        <v>135</v>
      </c>
      <c r="L8" s="54">
        <v>135</v>
      </c>
      <c r="M8" s="54">
        <v>135</v>
      </c>
      <c r="N8" s="53">
        <v>134</v>
      </c>
      <c r="O8" s="53">
        <v>142</v>
      </c>
      <c r="P8" s="53"/>
      <c r="Q8" s="53"/>
      <c r="R8" s="53"/>
      <c r="S8" s="53"/>
      <c r="T8" s="53"/>
      <c r="U8" s="52"/>
      <c r="V8" s="55"/>
      <c r="W8" s="56" t="s">
        <v>32</v>
      </c>
    </row>
    <row r="9" spans="1:23" ht="15">
      <c r="A9" s="57" t="s">
        <v>34</v>
      </c>
      <c r="B9" s="58" t="s">
        <v>35</v>
      </c>
      <c r="C9" s="59">
        <v>37915</v>
      </c>
      <c r="D9" s="59">
        <v>39774</v>
      </c>
      <c r="E9" s="60" t="s">
        <v>36</v>
      </c>
      <c r="F9" s="61">
        <v>22515</v>
      </c>
      <c r="G9" s="62">
        <v>23549</v>
      </c>
      <c r="H9" s="63">
        <v>24376</v>
      </c>
      <c r="I9" s="64" t="s">
        <v>32</v>
      </c>
      <c r="J9" s="65">
        <v>25470</v>
      </c>
      <c r="K9" s="66">
        <v>25526</v>
      </c>
      <c r="L9" s="67">
        <v>24580</v>
      </c>
      <c r="M9" s="67">
        <v>24775</v>
      </c>
      <c r="N9" s="66">
        <v>24815</v>
      </c>
      <c r="O9" s="66">
        <v>24850</v>
      </c>
      <c r="P9" s="68"/>
      <c r="Q9" s="68"/>
      <c r="R9" s="68"/>
      <c r="S9" s="68"/>
      <c r="T9" s="68"/>
      <c r="U9" s="69"/>
      <c r="V9" s="70" t="s">
        <v>32</v>
      </c>
      <c r="W9" s="71" t="s">
        <v>32</v>
      </c>
    </row>
    <row r="10" spans="1:23" ht="15">
      <c r="A10" s="72" t="s">
        <v>37</v>
      </c>
      <c r="B10" s="73" t="s">
        <v>38</v>
      </c>
      <c r="C10" s="74">
        <v>-16164</v>
      </c>
      <c r="D10" s="74">
        <v>-17825</v>
      </c>
      <c r="E10" s="60" t="s">
        <v>39</v>
      </c>
      <c r="F10" s="61">
        <v>-20194</v>
      </c>
      <c r="G10" s="62">
        <v>-21592</v>
      </c>
      <c r="H10" s="63">
        <v>-22365</v>
      </c>
      <c r="I10" s="75" t="s">
        <v>32</v>
      </c>
      <c r="J10" s="76">
        <v>-22417</v>
      </c>
      <c r="K10" s="77">
        <v>-22458</v>
      </c>
      <c r="L10" s="78">
        <v>-22703</v>
      </c>
      <c r="M10" s="78">
        <v>-22938</v>
      </c>
      <c r="N10" s="66">
        <v>-22897</v>
      </c>
      <c r="O10" s="66">
        <v>-23093</v>
      </c>
      <c r="P10" s="68"/>
      <c r="Q10" s="68"/>
      <c r="R10" s="68"/>
      <c r="S10" s="68"/>
      <c r="T10" s="68"/>
      <c r="U10" s="69"/>
      <c r="V10" s="70" t="s">
        <v>32</v>
      </c>
      <c r="W10" s="71" t="s">
        <v>32</v>
      </c>
    </row>
    <row r="11" spans="1:23" ht="15">
      <c r="A11" s="72" t="s">
        <v>40</v>
      </c>
      <c r="B11" s="73" t="s">
        <v>41</v>
      </c>
      <c r="C11" s="74">
        <v>604</v>
      </c>
      <c r="D11" s="74">
        <v>619</v>
      </c>
      <c r="E11" s="60" t="s">
        <v>42</v>
      </c>
      <c r="F11" s="61">
        <v>856</v>
      </c>
      <c r="G11" s="62">
        <v>965</v>
      </c>
      <c r="H11" s="63">
        <v>754</v>
      </c>
      <c r="I11" s="75" t="s">
        <v>32</v>
      </c>
      <c r="J11" s="76">
        <v>721</v>
      </c>
      <c r="K11" s="77">
        <v>731</v>
      </c>
      <c r="L11" s="78">
        <v>820</v>
      </c>
      <c r="M11" s="78">
        <v>806</v>
      </c>
      <c r="N11" s="66">
        <v>697</v>
      </c>
      <c r="O11" s="66">
        <v>815</v>
      </c>
      <c r="P11" s="68"/>
      <c r="Q11" s="68"/>
      <c r="R11" s="68"/>
      <c r="S11" s="68"/>
      <c r="T11" s="68"/>
      <c r="U11" s="69"/>
      <c r="V11" s="70" t="s">
        <v>32</v>
      </c>
      <c r="W11" s="71" t="s">
        <v>32</v>
      </c>
    </row>
    <row r="12" spans="1:23" ht="15">
      <c r="A12" s="72" t="s">
        <v>43</v>
      </c>
      <c r="B12" s="73" t="s">
        <v>44</v>
      </c>
      <c r="C12" s="74">
        <v>221</v>
      </c>
      <c r="D12" s="74">
        <v>610</v>
      </c>
      <c r="E12" s="60" t="s">
        <v>32</v>
      </c>
      <c r="F12" s="61">
        <v>920</v>
      </c>
      <c r="G12" s="62">
        <v>975</v>
      </c>
      <c r="H12" s="63">
        <v>1032</v>
      </c>
      <c r="I12" s="75" t="s">
        <v>32</v>
      </c>
      <c r="J12" s="76">
        <v>1103</v>
      </c>
      <c r="K12" s="77">
        <v>1137</v>
      </c>
      <c r="L12" s="78">
        <v>1145</v>
      </c>
      <c r="M12" s="78">
        <v>1173</v>
      </c>
      <c r="N12" s="66">
        <v>1165</v>
      </c>
      <c r="O12" s="66">
        <v>1059</v>
      </c>
      <c r="P12" s="68"/>
      <c r="Q12" s="68"/>
      <c r="R12" s="68"/>
      <c r="S12" s="68"/>
      <c r="T12" s="68"/>
      <c r="U12" s="69"/>
      <c r="V12" s="70" t="s">
        <v>32</v>
      </c>
      <c r="W12" s="71" t="s">
        <v>32</v>
      </c>
    </row>
    <row r="13" spans="1:23" ht="15.75" thickBot="1">
      <c r="A13" s="31" t="s">
        <v>45</v>
      </c>
      <c r="B13" s="79" t="s">
        <v>46</v>
      </c>
      <c r="C13" s="80">
        <v>2021</v>
      </c>
      <c r="D13" s="80">
        <v>852</v>
      </c>
      <c r="E13" s="81" t="s">
        <v>47</v>
      </c>
      <c r="F13" s="82">
        <v>5418</v>
      </c>
      <c r="G13" s="83">
        <v>3509</v>
      </c>
      <c r="H13" s="84">
        <v>5236</v>
      </c>
      <c r="I13" s="85" t="s">
        <v>32</v>
      </c>
      <c r="J13" s="86">
        <v>3956</v>
      </c>
      <c r="K13" s="87">
        <v>4398</v>
      </c>
      <c r="L13" s="88">
        <v>4157</v>
      </c>
      <c r="M13" s="88">
        <v>5226</v>
      </c>
      <c r="N13" s="87">
        <v>3609</v>
      </c>
      <c r="O13" s="87">
        <v>2225</v>
      </c>
      <c r="P13" s="89"/>
      <c r="Q13" s="89"/>
      <c r="R13" s="89"/>
      <c r="S13" s="89"/>
      <c r="T13" s="89"/>
      <c r="U13" s="90"/>
      <c r="V13" s="91" t="s">
        <v>32</v>
      </c>
      <c r="W13" s="44" t="s">
        <v>32</v>
      </c>
    </row>
    <row r="14" spans="1:23" ht="15.75" thickBot="1">
      <c r="A14" s="92" t="s">
        <v>48</v>
      </c>
      <c r="B14" s="93"/>
      <c r="C14" s="94">
        <v>24618</v>
      </c>
      <c r="D14" s="94">
        <v>24087</v>
      </c>
      <c r="E14" s="95"/>
      <c r="F14" s="96">
        <v>9516</v>
      </c>
      <c r="G14" s="97">
        <v>9516</v>
      </c>
      <c r="H14" s="96">
        <v>9034</v>
      </c>
      <c r="I14" s="98" t="s">
        <v>32</v>
      </c>
      <c r="J14" s="1191">
        <v>7739</v>
      </c>
      <c r="K14" s="1192">
        <v>8184</v>
      </c>
      <c r="L14" s="1193">
        <v>7999</v>
      </c>
      <c r="M14" s="1193">
        <v>9042</v>
      </c>
      <c r="N14" s="1192">
        <v>7389</v>
      </c>
      <c r="O14" s="1192">
        <v>5856</v>
      </c>
      <c r="P14" s="1194"/>
      <c r="Q14" s="1194"/>
      <c r="R14" s="1194"/>
      <c r="S14" s="1194"/>
      <c r="T14" s="1194"/>
      <c r="U14" s="1195"/>
      <c r="V14" s="99" t="s">
        <v>32</v>
      </c>
      <c r="W14" s="100" t="s">
        <v>32</v>
      </c>
    </row>
    <row r="15" spans="1:23" ht="15">
      <c r="A15" s="31" t="s">
        <v>49</v>
      </c>
      <c r="B15" s="58" t="s">
        <v>50</v>
      </c>
      <c r="C15" s="59">
        <v>7043</v>
      </c>
      <c r="D15" s="59">
        <v>7240</v>
      </c>
      <c r="E15" s="81">
        <v>401</v>
      </c>
      <c r="F15" s="82">
        <v>2330</v>
      </c>
      <c r="G15" s="83">
        <v>1966</v>
      </c>
      <c r="H15" s="84">
        <v>2011</v>
      </c>
      <c r="I15" s="64" t="s">
        <v>32</v>
      </c>
      <c r="J15" s="86">
        <v>1959</v>
      </c>
      <c r="K15" s="87">
        <v>1918</v>
      </c>
      <c r="L15" s="88">
        <v>1877</v>
      </c>
      <c r="M15" s="88">
        <v>1837</v>
      </c>
      <c r="N15" s="87">
        <v>1821</v>
      </c>
      <c r="O15" s="87">
        <v>1757</v>
      </c>
      <c r="P15" s="89"/>
      <c r="Q15" s="89"/>
      <c r="R15" s="89"/>
      <c r="S15" s="89"/>
      <c r="T15" s="89"/>
      <c r="U15" s="90"/>
      <c r="V15" s="91" t="s">
        <v>32</v>
      </c>
      <c r="W15" s="44" t="s">
        <v>32</v>
      </c>
    </row>
    <row r="16" spans="1:23" ht="15">
      <c r="A16" s="72" t="s">
        <v>51</v>
      </c>
      <c r="B16" s="73" t="s">
        <v>52</v>
      </c>
      <c r="C16" s="74">
        <v>1001</v>
      </c>
      <c r="D16" s="74">
        <v>820</v>
      </c>
      <c r="E16" s="60" t="s">
        <v>53</v>
      </c>
      <c r="F16" s="61">
        <v>1130</v>
      </c>
      <c r="G16" s="62">
        <v>1207</v>
      </c>
      <c r="H16" s="63">
        <v>1401</v>
      </c>
      <c r="I16" s="75" t="s">
        <v>32</v>
      </c>
      <c r="J16" s="65">
        <v>1623</v>
      </c>
      <c r="K16" s="66">
        <v>1702</v>
      </c>
      <c r="L16" s="67">
        <v>2011</v>
      </c>
      <c r="M16" s="67">
        <v>1560</v>
      </c>
      <c r="N16" s="66">
        <v>1532</v>
      </c>
      <c r="O16" s="66">
        <v>1622</v>
      </c>
      <c r="P16" s="68"/>
      <c r="Q16" s="68"/>
      <c r="R16" s="68"/>
      <c r="S16" s="68"/>
      <c r="T16" s="68"/>
      <c r="U16" s="69"/>
      <c r="V16" s="70" t="s">
        <v>32</v>
      </c>
      <c r="W16" s="71" t="s">
        <v>32</v>
      </c>
    </row>
    <row r="17" spans="1:23" ht="15">
      <c r="A17" s="72" t="s">
        <v>54</v>
      </c>
      <c r="B17" s="73" t="s">
        <v>55</v>
      </c>
      <c r="C17" s="74">
        <v>14718</v>
      </c>
      <c r="D17" s="74">
        <v>14718</v>
      </c>
      <c r="E17" s="60" t="s">
        <v>32</v>
      </c>
      <c r="F17" s="61">
        <v>0</v>
      </c>
      <c r="G17" s="62">
        <v>0</v>
      </c>
      <c r="H17" s="63">
        <v>0</v>
      </c>
      <c r="I17" s="75" t="s">
        <v>32</v>
      </c>
      <c r="J17" s="76">
        <v>0</v>
      </c>
      <c r="K17" s="77">
        <v>0</v>
      </c>
      <c r="L17" s="78">
        <v>0</v>
      </c>
      <c r="M17" s="78">
        <v>0</v>
      </c>
      <c r="N17" s="66">
        <v>0</v>
      </c>
      <c r="O17" s="66">
        <v>0</v>
      </c>
      <c r="P17" s="68"/>
      <c r="Q17" s="68"/>
      <c r="R17" s="68"/>
      <c r="S17" s="68"/>
      <c r="T17" s="68"/>
      <c r="U17" s="69"/>
      <c r="V17" s="70" t="s">
        <v>32</v>
      </c>
      <c r="W17" s="71" t="s">
        <v>32</v>
      </c>
    </row>
    <row r="18" spans="1:23" ht="15">
      <c r="A18" s="72" t="s">
        <v>56</v>
      </c>
      <c r="B18" s="73" t="s">
        <v>57</v>
      </c>
      <c r="C18" s="74">
        <v>1758</v>
      </c>
      <c r="D18" s="74">
        <v>1762</v>
      </c>
      <c r="E18" s="60" t="s">
        <v>32</v>
      </c>
      <c r="F18" s="61">
        <v>6031</v>
      </c>
      <c r="G18" s="62">
        <v>4210</v>
      </c>
      <c r="H18" s="63">
        <v>5453</v>
      </c>
      <c r="I18" s="75" t="s">
        <v>32</v>
      </c>
      <c r="J18" s="76">
        <v>4110</v>
      </c>
      <c r="K18" s="77">
        <v>4393</v>
      </c>
      <c r="L18" s="78">
        <v>3582</v>
      </c>
      <c r="M18" s="78">
        <v>4215</v>
      </c>
      <c r="N18" s="66">
        <v>4168</v>
      </c>
      <c r="O18" s="66">
        <v>4208</v>
      </c>
      <c r="P18" s="68"/>
      <c r="Q18" s="68"/>
      <c r="R18" s="68"/>
      <c r="S18" s="68"/>
      <c r="T18" s="68"/>
      <c r="U18" s="69"/>
      <c r="V18" s="70" t="s">
        <v>32</v>
      </c>
      <c r="W18" s="71" t="s">
        <v>32</v>
      </c>
    </row>
    <row r="19" spans="1:23" ht="15.75" thickBot="1">
      <c r="A19" s="45" t="s">
        <v>58</v>
      </c>
      <c r="B19" s="101" t="s">
        <v>59</v>
      </c>
      <c r="C19" s="102">
        <v>0</v>
      </c>
      <c r="D19" s="102">
        <v>0</v>
      </c>
      <c r="E19" s="103" t="s">
        <v>32</v>
      </c>
      <c r="F19" s="61">
        <v>0</v>
      </c>
      <c r="G19" s="62">
        <v>0</v>
      </c>
      <c r="H19" s="63">
        <v>0</v>
      </c>
      <c r="I19" s="104" t="s">
        <v>32</v>
      </c>
      <c r="J19" s="76">
        <v>0</v>
      </c>
      <c r="K19" s="77">
        <v>0</v>
      </c>
      <c r="L19" s="78">
        <v>0</v>
      </c>
      <c r="M19" s="78">
        <v>0</v>
      </c>
      <c r="N19" s="66">
        <v>0</v>
      </c>
      <c r="O19" s="66">
        <v>0</v>
      </c>
      <c r="P19" s="68"/>
      <c r="Q19" s="68"/>
      <c r="R19" s="68"/>
      <c r="S19" s="68"/>
      <c r="T19" s="68"/>
      <c r="U19" s="69"/>
      <c r="V19" s="105" t="s">
        <v>32</v>
      </c>
      <c r="W19" s="106" t="s">
        <v>32</v>
      </c>
    </row>
    <row r="20" spans="1:23" ht="15">
      <c r="A20" s="107" t="s">
        <v>60</v>
      </c>
      <c r="B20" s="58" t="s">
        <v>61</v>
      </c>
      <c r="C20" s="59">
        <v>12472</v>
      </c>
      <c r="D20" s="59">
        <v>13728</v>
      </c>
      <c r="E20" s="108" t="s">
        <v>32</v>
      </c>
      <c r="F20" s="109">
        <v>24200</v>
      </c>
      <c r="G20" s="110">
        <v>25027</v>
      </c>
      <c r="H20" s="111">
        <v>26221</v>
      </c>
      <c r="I20" s="112">
        <v>26200</v>
      </c>
      <c r="J20" s="113">
        <v>2000</v>
      </c>
      <c r="K20" s="114">
        <v>2000</v>
      </c>
      <c r="L20" s="115">
        <v>2000</v>
      </c>
      <c r="M20" s="115">
        <v>2200</v>
      </c>
      <c r="N20" s="115">
        <v>0</v>
      </c>
      <c r="O20" s="115">
        <v>0</v>
      </c>
      <c r="P20" s="115"/>
      <c r="Q20" s="115"/>
      <c r="R20" s="115"/>
      <c r="S20" s="115"/>
      <c r="T20" s="115"/>
      <c r="U20" s="116"/>
      <c r="V20" s="117">
        <v>8200</v>
      </c>
      <c r="W20" s="118">
        <v>31.297709923664126</v>
      </c>
    </row>
    <row r="21" spans="1:23" ht="15">
      <c r="A21" s="72" t="s">
        <v>62</v>
      </c>
      <c r="B21" s="73" t="s">
        <v>63</v>
      </c>
      <c r="C21" s="74">
        <v>0</v>
      </c>
      <c r="D21" s="74">
        <v>0</v>
      </c>
      <c r="E21" s="119" t="s">
        <v>32</v>
      </c>
      <c r="F21" s="61">
        <v>0</v>
      </c>
      <c r="G21" s="62">
        <v>0</v>
      </c>
      <c r="H21" s="63">
        <v>0</v>
      </c>
      <c r="I21" s="120">
        <v>0</v>
      </c>
      <c r="J21" s="121">
        <v>0</v>
      </c>
      <c r="K21" s="122">
        <v>0</v>
      </c>
      <c r="L21" s="68">
        <v>0</v>
      </c>
      <c r="M21" s="68">
        <v>0</v>
      </c>
      <c r="N21" s="68">
        <v>0</v>
      </c>
      <c r="O21" s="68">
        <v>0</v>
      </c>
      <c r="P21" s="68"/>
      <c r="Q21" s="68"/>
      <c r="R21" s="68"/>
      <c r="S21" s="68"/>
      <c r="T21" s="68"/>
      <c r="U21" s="69"/>
      <c r="V21" s="123">
        <v>0</v>
      </c>
      <c r="W21" s="124" t="s">
        <v>64</v>
      </c>
    </row>
    <row r="22" spans="1:23" ht="15.75" thickBot="1">
      <c r="A22" s="45" t="s">
        <v>65</v>
      </c>
      <c r="B22" s="101" t="s">
        <v>63</v>
      </c>
      <c r="C22" s="102">
        <v>0</v>
      </c>
      <c r="D22" s="102">
        <v>1215</v>
      </c>
      <c r="E22" s="125">
        <v>672</v>
      </c>
      <c r="F22" s="126">
        <v>7300</v>
      </c>
      <c r="G22" s="83">
        <v>8200</v>
      </c>
      <c r="H22" s="84">
        <v>6200</v>
      </c>
      <c r="I22" s="127">
        <v>8200</v>
      </c>
      <c r="J22" s="128">
        <v>2000</v>
      </c>
      <c r="K22" s="129">
        <v>2000</v>
      </c>
      <c r="L22" s="89">
        <v>2000</v>
      </c>
      <c r="M22" s="89">
        <v>2200</v>
      </c>
      <c r="N22" s="89">
        <v>0</v>
      </c>
      <c r="O22" s="89">
        <v>0</v>
      </c>
      <c r="P22" s="89"/>
      <c r="Q22" s="89"/>
      <c r="R22" s="89"/>
      <c r="S22" s="89"/>
      <c r="T22" s="89"/>
      <c r="U22" s="90"/>
      <c r="V22" s="130">
        <v>8200</v>
      </c>
      <c r="W22" s="131">
        <v>100</v>
      </c>
    </row>
    <row r="23" spans="1:23" ht="15">
      <c r="A23" s="57" t="s">
        <v>66</v>
      </c>
      <c r="B23" s="58" t="s">
        <v>67</v>
      </c>
      <c r="C23" s="59">
        <v>6341</v>
      </c>
      <c r="D23" s="59">
        <v>6960</v>
      </c>
      <c r="E23" s="132">
        <v>501</v>
      </c>
      <c r="F23" s="133">
        <v>17004</v>
      </c>
      <c r="G23" s="110">
        <v>13339</v>
      </c>
      <c r="H23" s="111">
        <v>13542</v>
      </c>
      <c r="I23" s="134">
        <v>15000</v>
      </c>
      <c r="J23" s="135">
        <v>971</v>
      </c>
      <c r="K23" s="114">
        <v>907</v>
      </c>
      <c r="L23" s="114">
        <v>954</v>
      </c>
      <c r="M23" s="114">
        <v>914</v>
      </c>
      <c r="N23" s="114">
        <v>915</v>
      </c>
      <c r="O23" s="114">
        <v>839</v>
      </c>
      <c r="P23" s="114"/>
      <c r="Q23" s="114"/>
      <c r="R23" s="114"/>
      <c r="S23" s="114"/>
      <c r="T23" s="114"/>
      <c r="U23" s="136"/>
      <c r="V23" s="137">
        <v>5500</v>
      </c>
      <c r="W23" s="138">
        <v>36.666666666666664</v>
      </c>
    </row>
    <row r="24" spans="1:23" ht="15">
      <c r="A24" s="72" t="s">
        <v>68</v>
      </c>
      <c r="B24" s="73" t="s">
        <v>69</v>
      </c>
      <c r="C24" s="74">
        <v>1745</v>
      </c>
      <c r="D24" s="74">
        <v>2223</v>
      </c>
      <c r="E24" s="139">
        <v>502</v>
      </c>
      <c r="F24" s="140">
        <v>4342</v>
      </c>
      <c r="G24" s="62">
        <v>4564</v>
      </c>
      <c r="H24" s="63">
        <v>4450</v>
      </c>
      <c r="I24" s="141">
        <v>5200</v>
      </c>
      <c r="J24" s="142">
        <v>249</v>
      </c>
      <c r="K24" s="68">
        <v>251</v>
      </c>
      <c r="L24" s="68">
        <v>249</v>
      </c>
      <c r="M24" s="68">
        <v>299</v>
      </c>
      <c r="N24" s="68">
        <v>252</v>
      </c>
      <c r="O24" s="68">
        <v>200</v>
      </c>
      <c r="P24" s="68"/>
      <c r="Q24" s="68"/>
      <c r="R24" s="68"/>
      <c r="S24" s="68"/>
      <c r="T24" s="68"/>
      <c r="U24" s="143"/>
      <c r="V24" s="137">
        <v>1500</v>
      </c>
      <c r="W24" s="124">
        <v>28.846153846153843</v>
      </c>
    </row>
    <row r="25" spans="1:23" ht="15">
      <c r="A25" s="72" t="s">
        <v>70</v>
      </c>
      <c r="B25" s="73" t="s">
        <v>71</v>
      </c>
      <c r="C25" s="74">
        <v>0</v>
      </c>
      <c r="D25" s="74">
        <v>0</v>
      </c>
      <c r="E25" s="139">
        <v>504</v>
      </c>
      <c r="F25" s="140">
        <v>0</v>
      </c>
      <c r="G25" s="62">
        <v>0</v>
      </c>
      <c r="H25" s="63">
        <v>0</v>
      </c>
      <c r="I25" s="141">
        <v>0</v>
      </c>
      <c r="J25" s="142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/>
      <c r="Q25" s="68"/>
      <c r="R25" s="68"/>
      <c r="S25" s="68"/>
      <c r="T25" s="68"/>
      <c r="U25" s="143"/>
      <c r="V25" s="137">
        <v>0</v>
      </c>
      <c r="W25" s="124" t="s">
        <v>64</v>
      </c>
    </row>
    <row r="26" spans="1:23" ht="15">
      <c r="A26" s="72" t="s">
        <v>72</v>
      </c>
      <c r="B26" s="73" t="s">
        <v>73</v>
      </c>
      <c r="C26" s="74">
        <v>428</v>
      </c>
      <c r="D26" s="74">
        <v>253</v>
      </c>
      <c r="E26" s="139">
        <v>511</v>
      </c>
      <c r="F26" s="140">
        <v>3058</v>
      </c>
      <c r="G26" s="62">
        <v>2570</v>
      </c>
      <c r="H26" s="63">
        <v>1878</v>
      </c>
      <c r="I26" s="141">
        <v>2400</v>
      </c>
      <c r="J26" s="142">
        <v>91</v>
      </c>
      <c r="K26" s="68">
        <v>17</v>
      </c>
      <c r="L26" s="68">
        <v>28</v>
      </c>
      <c r="M26" s="68">
        <v>43</v>
      </c>
      <c r="N26" s="68">
        <v>12</v>
      </c>
      <c r="O26" s="68">
        <v>12</v>
      </c>
      <c r="P26" s="68"/>
      <c r="Q26" s="68"/>
      <c r="R26" s="68"/>
      <c r="S26" s="68"/>
      <c r="T26" s="68"/>
      <c r="U26" s="143"/>
      <c r="V26" s="137">
        <v>203</v>
      </c>
      <c r="W26" s="124">
        <v>8.458333333333332</v>
      </c>
    </row>
    <row r="27" spans="1:23" ht="15">
      <c r="A27" s="72" t="s">
        <v>74</v>
      </c>
      <c r="B27" s="73" t="s">
        <v>75</v>
      </c>
      <c r="C27" s="74">
        <v>1057</v>
      </c>
      <c r="D27" s="74">
        <v>1451</v>
      </c>
      <c r="E27" s="139">
        <v>518</v>
      </c>
      <c r="F27" s="140">
        <v>5195</v>
      </c>
      <c r="G27" s="62">
        <v>5446</v>
      </c>
      <c r="H27" s="63">
        <v>5643</v>
      </c>
      <c r="I27" s="141">
        <v>5250</v>
      </c>
      <c r="J27" s="142">
        <v>375</v>
      </c>
      <c r="K27" s="68">
        <v>318</v>
      </c>
      <c r="L27" s="68">
        <v>430</v>
      </c>
      <c r="M27" s="68">
        <v>406</v>
      </c>
      <c r="N27" s="68">
        <v>592</v>
      </c>
      <c r="O27" s="68">
        <v>272</v>
      </c>
      <c r="P27" s="68"/>
      <c r="Q27" s="68"/>
      <c r="R27" s="68"/>
      <c r="S27" s="68"/>
      <c r="T27" s="68"/>
      <c r="U27" s="143"/>
      <c r="V27" s="137">
        <v>2393</v>
      </c>
      <c r="W27" s="124">
        <v>45.58095238095238</v>
      </c>
    </row>
    <row r="28" spans="1:23" ht="15">
      <c r="A28" s="72" t="s">
        <v>76</v>
      </c>
      <c r="B28" s="144" t="s">
        <v>77</v>
      </c>
      <c r="C28" s="74">
        <v>10408</v>
      </c>
      <c r="D28" s="74">
        <v>11792</v>
      </c>
      <c r="E28" s="139">
        <v>521</v>
      </c>
      <c r="F28" s="140">
        <v>26441</v>
      </c>
      <c r="G28" s="62">
        <v>29754</v>
      </c>
      <c r="H28" s="63">
        <v>30358</v>
      </c>
      <c r="I28" s="141">
        <v>30000</v>
      </c>
      <c r="J28" s="145">
        <v>2530</v>
      </c>
      <c r="K28" s="68">
        <v>2536</v>
      </c>
      <c r="L28" s="68">
        <v>2526</v>
      </c>
      <c r="M28" s="68">
        <v>2455</v>
      </c>
      <c r="N28" s="68">
        <v>2475</v>
      </c>
      <c r="O28" s="68">
        <v>2497</v>
      </c>
      <c r="P28" s="68"/>
      <c r="Q28" s="68"/>
      <c r="R28" s="68"/>
      <c r="S28" s="68"/>
      <c r="T28" s="68"/>
      <c r="U28" s="143"/>
      <c r="V28" s="137">
        <v>15019</v>
      </c>
      <c r="W28" s="124">
        <v>50.06333333333334</v>
      </c>
    </row>
    <row r="29" spans="1:23" ht="15">
      <c r="A29" s="72" t="s">
        <v>78</v>
      </c>
      <c r="B29" s="144" t="s">
        <v>79</v>
      </c>
      <c r="C29" s="74">
        <v>3640</v>
      </c>
      <c r="D29" s="74">
        <v>4174</v>
      </c>
      <c r="E29" s="139" t="s">
        <v>80</v>
      </c>
      <c r="F29" s="140">
        <v>8345</v>
      </c>
      <c r="G29" s="62">
        <v>10022</v>
      </c>
      <c r="H29" s="63">
        <v>10317</v>
      </c>
      <c r="I29" s="141">
        <v>10200</v>
      </c>
      <c r="J29" s="145">
        <v>850</v>
      </c>
      <c r="K29" s="68">
        <v>859</v>
      </c>
      <c r="L29" s="68">
        <v>847</v>
      </c>
      <c r="M29" s="68">
        <v>836</v>
      </c>
      <c r="N29" s="68">
        <v>830</v>
      </c>
      <c r="O29" s="68">
        <v>839</v>
      </c>
      <c r="P29" s="68"/>
      <c r="Q29" s="68"/>
      <c r="R29" s="68"/>
      <c r="S29" s="68"/>
      <c r="T29" s="68"/>
      <c r="U29" s="143"/>
      <c r="V29" s="137">
        <v>5061</v>
      </c>
      <c r="W29" s="124">
        <v>49.61764705882353</v>
      </c>
    </row>
    <row r="30" spans="1:23" ht="15">
      <c r="A30" s="72" t="s">
        <v>81</v>
      </c>
      <c r="B30" s="73" t="s">
        <v>82</v>
      </c>
      <c r="C30" s="74">
        <v>0</v>
      </c>
      <c r="D30" s="74">
        <v>0</v>
      </c>
      <c r="E30" s="139">
        <v>557</v>
      </c>
      <c r="F30" s="140">
        <v>0</v>
      </c>
      <c r="G30" s="62">
        <v>0</v>
      </c>
      <c r="H30" s="63">
        <v>0</v>
      </c>
      <c r="I30" s="141">
        <v>0</v>
      </c>
      <c r="J30" s="142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/>
      <c r="Q30" s="68"/>
      <c r="R30" s="68"/>
      <c r="S30" s="68"/>
      <c r="T30" s="68"/>
      <c r="U30" s="143"/>
      <c r="V30" s="137">
        <v>0</v>
      </c>
      <c r="W30" s="124" t="s">
        <v>64</v>
      </c>
    </row>
    <row r="31" spans="1:23" ht="15">
      <c r="A31" s="72" t="s">
        <v>83</v>
      </c>
      <c r="B31" s="73" t="s">
        <v>84</v>
      </c>
      <c r="C31" s="74">
        <v>1711</v>
      </c>
      <c r="D31" s="74">
        <v>1801</v>
      </c>
      <c r="E31" s="139">
        <v>551</v>
      </c>
      <c r="F31" s="140">
        <v>700</v>
      </c>
      <c r="G31" s="62">
        <v>801</v>
      </c>
      <c r="H31" s="63">
        <v>648</v>
      </c>
      <c r="I31" s="141">
        <v>700</v>
      </c>
      <c r="J31" s="142">
        <v>52</v>
      </c>
      <c r="K31" s="68">
        <v>41</v>
      </c>
      <c r="L31" s="68">
        <v>41</v>
      </c>
      <c r="M31" s="68">
        <v>41</v>
      </c>
      <c r="N31" s="68">
        <v>41</v>
      </c>
      <c r="O31" s="68">
        <v>39</v>
      </c>
      <c r="P31" s="68"/>
      <c r="Q31" s="68"/>
      <c r="R31" s="68"/>
      <c r="S31" s="68"/>
      <c r="T31" s="68"/>
      <c r="U31" s="143"/>
      <c r="V31" s="137">
        <v>255</v>
      </c>
      <c r="W31" s="124">
        <v>36.42857142857142</v>
      </c>
    </row>
    <row r="32" spans="1:23" ht="15.75" thickBot="1">
      <c r="A32" s="31" t="s">
        <v>85</v>
      </c>
      <c r="B32" s="79"/>
      <c r="C32" s="80">
        <v>569</v>
      </c>
      <c r="D32" s="80">
        <v>614</v>
      </c>
      <c r="E32" s="146" t="s">
        <v>86</v>
      </c>
      <c r="F32" s="147">
        <v>853</v>
      </c>
      <c r="G32" s="148">
        <v>1120</v>
      </c>
      <c r="H32" s="149">
        <v>863</v>
      </c>
      <c r="I32" s="150">
        <v>1150</v>
      </c>
      <c r="J32" s="151">
        <v>214</v>
      </c>
      <c r="K32" s="152">
        <v>120</v>
      </c>
      <c r="L32" s="152">
        <v>279</v>
      </c>
      <c r="M32" s="152">
        <v>66</v>
      </c>
      <c r="N32" s="152">
        <v>31</v>
      </c>
      <c r="O32" s="152">
        <v>98</v>
      </c>
      <c r="P32" s="152"/>
      <c r="Q32" s="152"/>
      <c r="R32" s="152"/>
      <c r="S32" s="152"/>
      <c r="T32" s="152"/>
      <c r="U32" s="153"/>
      <c r="V32" s="154">
        <v>808</v>
      </c>
      <c r="W32" s="155">
        <v>70.26086956521739</v>
      </c>
    </row>
    <row r="33" spans="1:23" ht="15.75" thickBot="1">
      <c r="A33" s="156" t="s">
        <v>87</v>
      </c>
      <c r="B33" s="157" t="s">
        <v>88</v>
      </c>
      <c r="C33" s="158">
        <v>25899</v>
      </c>
      <c r="D33" s="158">
        <v>29268</v>
      </c>
      <c r="E33" s="159"/>
      <c r="F33" s="160">
        <v>65938</v>
      </c>
      <c r="G33" s="161">
        <v>67288</v>
      </c>
      <c r="H33" s="158">
        <v>67699</v>
      </c>
      <c r="I33" s="162">
        <v>69900</v>
      </c>
      <c r="J33" s="161">
        <v>5332</v>
      </c>
      <c r="K33" s="163">
        <v>5049</v>
      </c>
      <c r="L33" s="163">
        <v>5354</v>
      </c>
      <c r="M33" s="163">
        <v>5060</v>
      </c>
      <c r="N33" s="163">
        <v>5148</v>
      </c>
      <c r="O33" s="163">
        <v>4796</v>
      </c>
      <c r="P33" s="163">
        <v>0</v>
      </c>
      <c r="Q33" s="163">
        <v>0</v>
      </c>
      <c r="R33" s="163">
        <v>0</v>
      </c>
      <c r="S33" s="163">
        <v>0</v>
      </c>
      <c r="T33" s="163">
        <v>0</v>
      </c>
      <c r="U33" s="163">
        <v>0</v>
      </c>
      <c r="V33" s="164">
        <v>30739</v>
      </c>
      <c r="W33" s="165">
        <v>43.97567954220315</v>
      </c>
    </row>
    <row r="34" spans="1:23" ht="15">
      <c r="A34" s="57" t="s">
        <v>89</v>
      </c>
      <c r="B34" s="58" t="s">
        <v>90</v>
      </c>
      <c r="C34" s="59">
        <v>0</v>
      </c>
      <c r="D34" s="59">
        <v>0</v>
      </c>
      <c r="E34" s="132">
        <v>601</v>
      </c>
      <c r="F34" s="166">
        <v>2899</v>
      </c>
      <c r="G34" s="167">
        <v>2880</v>
      </c>
      <c r="H34" s="168">
        <v>2944</v>
      </c>
      <c r="I34" s="112">
        <v>3200</v>
      </c>
      <c r="J34" s="121">
        <v>273</v>
      </c>
      <c r="K34" s="68">
        <v>258</v>
      </c>
      <c r="L34" s="68">
        <v>279</v>
      </c>
      <c r="M34" s="68">
        <v>262</v>
      </c>
      <c r="N34" s="68">
        <v>274</v>
      </c>
      <c r="O34" s="68">
        <v>271</v>
      </c>
      <c r="P34" s="68"/>
      <c r="Q34" s="68"/>
      <c r="R34" s="68"/>
      <c r="S34" s="68"/>
      <c r="T34" s="68"/>
      <c r="U34" s="69"/>
      <c r="V34" s="169">
        <v>1617</v>
      </c>
      <c r="W34" s="138">
        <v>50.53125000000001</v>
      </c>
    </row>
    <row r="35" spans="1:23" ht="15">
      <c r="A35" s="72" t="s">
        <v>91</v>
      </c>
      <c r="B35" s="73" t="s">
        <v>92</v>
      </c>
      <c r="C35" s="74">
        <v>1190</v>
      </c>
      <c r="D35" s="74">
        <v>1857</v>
      </c>
      <c r="E35" s="139">
        <v>602</v>
      </c>
      <c r="F35" s="170">
        <v>5666</v>
      </c>
      <c r="G35" s="171">
        <v>5586</v>
      </c>
      <c r="H35" s="172">
        <v>6073</v>
      </c>
      <c r="I35" s="120">
        <v>6377</v>
      </c>
      <c r="J35" s="121">
        <v>373</v>
      </c>
      <c r="K35" s="68">
        <v>347</v>
      </c>
      <c r="L35" s="68">
        <v>408</v>
      </c>
      <c r="M35" s="68">
        <v>336</v>
      </c>
      <c r="N35" s="68">
        <v>352</v>
      </c>
      <c r="O35" s="68">
        <v>376</v>
      </c>
      <c r="P35" s="68"/>
      <c r="Q35" s="68"/>
      <c r="R35" s="68"/>
      <c r="S35" s="68"/>
      <c r="T35" s="68"/>
      <c r="U35" s="69"/>
      <c r="V35" s="123">
        <v>2192</v>
      </c>
      <c r="W35" s="124">
        <v>34.373529872981024</v>
      </c>
    </row>
    <row r="36" spans="1:23" ht="15">
      <c r="A36" s="72" t="s">
        <v>93</v>
      </c>
      <c r="B36" s="73" t="s">
        <v>94</v>
      </c>
      <c r="C36" s="74">
        <v>0</v>
      </c>
      <c r="D36" s="74">
        <v>0</v>
      </c>
      <c r="E36" s="139">
        <v>604</v>
      </c>
      <c r="F36" s="170">
        <v>0</v>
      </c>
      <c r="G36" s="171">
        <v>0</v>
      </c>
      <c r="H36" s="172">
        <v>0</v>
      </c>
      <c r="I36" s="120">
        <v>0</v>
      </c>
      <c r="J36" s="121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/>
      <c r="Q36" s="68"/>
      <c r="R36" s="68"/>
      <c r="S36" s="68"/>
      <c r="T36" s="68"/>
      <c r="U36" s="69"/>
      <c r="V36" s="123">
        <v>0</v>
      </c>
      <c r="W36" s="124" t="s">
        <v>64</v>
      </c>
    </row>
    <row r="37" spans="1:23" ht="15">
      <c r="A37" s="72" t="s">
        <v>95</v>
      </c>
      <c r="B37" s="73" t="s">
        <v>96</v>
      </c>
      <c r="C37" s="74">
        <v>12472</v>
      </c>
      <c r="D37" s="74">
        <v>13728</v>
      </c>
      <c r="E37" s="139" t="s">
        <v>97</v>
      </c>
      <c r="F37" s="170">
        <v>24200</v>
      </c>
      <c r="G37" s="171">
        <v>25527</v>
      </c>
      <c r="H37" s="172">
        <v>26221</v>
      </c>
      <c r="I37" s="120">
        <v>26200</v>
      </c>
      <c r="J37" s="121">
        <v>2000</v>
      </c>
      <c r="K37" s="68">
        <v>2000</v>
      </c>
      <c r="L37" s="68">
        <v>2000</v>
      </c>
      <c r="M37" s="68">
        <v>2200</v>
      </c>
      <c r="N37" s="68">
        <v>0</v>
      </c>
      <c r="O37" s="68">
        <v>0</v>
      </c>
      <c r="P37" s="68"/>
      <c r="Q37" s="68"/>
      <c r="R37" s="68"/>
      <c r="S37" s="68"/>
      <c r="T37" s="68"/>
      <c r="U37" s="69"/>
      <c r="V37" s="123">
        <v>8200</v>
      </c>
      <c r="W37" s="124">
        <v>31.297709923664126</v>
      </c>
    </row>
    <row r="38" spans="1:23" ht="15.75" thickBot="1">
      <c r="A38" s="31" t="s">
        <v>98</v>
      </c>
      <c r="B38" s="79"/>
      <c r="C38" s="80">
        <v>12330</v>
      </c>
      <c r="D38" s="80">
        <v>13218</v>
      </c>
      <c r="E38" s="146" t="s">
        <v>99</v>
      </c>
      <c r="F38" s="173">
        <v>33197</v>
      </c>
      <c r="G38" s="174">
        <v>33218</v>
      </c>
      <c r="H38" s="175">
        <v>32629</v>
      </c>
      <c r="I38" s="176">
        <v>34123</v>
      </c>
      <c r="J38" s="177">
        <v>2722</v>
      </c>
      <c r="K38" s="89">
        <v>2697</v>
      </c>
      <c r="L38" s="89">
        <v>2901</v>
      </c>
      <c r="M38" s="89">
        <v>3172</v>
      </c>
      <c r="N38" s="89">
        <v>2792</v>
      </c>
      <c r="O38" s="89">
        <v>2715</v>
      </c>
      <c r="P38" s="89"/>
      <c r="Q38" s="89"/>
      <c r="R38" s="89"/>
      <c r="S38" s="89"/>
      <c r="T38" s="89"/>
      <c r="U38" s="90"/>
      <c r="V38" s="123">
        <v>16999</v>
      </c>
      <c r="W38" s="155">
        <v>49.81683908214401</v>
      </c>
    </row>
    <row r="39" spans="1:23" ht="15.75" thickBot="1">
      <c r="A39" s="156" t="s">
        <v>100</v>
      </c>
      <c r="B39" s="157" t="s">
        <v>101</v>
      </c>
      <c r="C39" s="158">
        <v>25992</v>
      </c>
      <c r="D39" s="158">
        <v>28803</v>
      </c>
      <c r="E39" s="159" t="s">
        <v>32</v>
      </c>
      <c r="F39" s="158">
        <v>65962</v>
      </c>
      <c r="G39" s="164">
        <v>65962</v>
      </c>
      <c r="H39" s="158">
        <v>67867</v>
      </c>
      <c r="I39" s="178">
        <v>69900</v>
      </c>
      <c r="J39" s="163">
        <v>5368</v>
      </c>
      <c r="K39" s="163">
        <v>5302</v>
      </c>
      <c r="L39" s="179">
        <v>5588</v>
      </c>
      <c r="M39" s="179">
        <v>5970</v>
      </c>
      <c r="N39" s="163">
        <v>3418</v>
      </c>
      <c r="O39" s="163">
        <v>3362</v>
      </c>
      <c r="P39" s="163">
        <v>0</v>
      </c>
      <c r="Q39" s="163">
        <v>0</v>
      </c>
      <c r="R39" s="163">
        <v>0</v>
      </c>
      <c r="S39" s="163">
        <v>0</v>
      </c>
      <c r="T39" s="163">
        <v>0</v>
      </c>
      <c r="U39" s="163">
        <v>0</v>
      </c>
      <c r="V39" s="164">
        <v>29008</v>
      </c>
      <c r="W39" s="165">
        <v>41.49928469241774</v>
      </c>
    </row>
    <row r="40" spans="1:23" ht="6.75" customHeight="1" thickBot="1">
      <c r="A40" s="31"/>
      <c r="B40" s="180"/>
      <c r="C40" s="181"/>
      <c r="D40" s="181"/>
      <c r="E40" s="182"/>
      <c r="F40" s="183"/>
      <c r="G40" s="183"/>
      <c r="H40" s="183"/>
      <c r="I40" s="184"/>
      <c r="J40" s="185"/>
      <c r="K40" s="186"/>
      <c r="L40" s="187"/>
      <c r="M40" s="187"/>
      <c r="N40" s="186"/>
      <c r="O40" s="186"/>
      <c r="P40" s="186"/>
      <c r="Q40" s="186"/>
      <c r="R40" s="186"/>
      <c r="S40" s="186"/>
      <c r="T40" s="186"/>
      <c r="U40" s="188"/>
      <c r="V40" s="189"/>
      <c r="W40" s="190"/>
    </row>
    <row r="41" spans="1:23" ht="15.75" thickBot="1">
      <c r="A41" s="191" t="s">
        <v>102</v>
      </c>
      <c r="B41" s="157" t="s">
        <v>63</v>
      </c>
      <c r="C41" s="158">
        <v>13520</v>
      </c>
      <c r="D41" s="158">
        <v>15075</v>
      </c>
      <c r="E41" s="159" t="s">
        <v>32</v>
      </c>
      <c r="F41" s="158">
        <v>41762</v>
      </c>
      <c r="G41" s="158">
        <v>41762</v>
      </c>
      <c r="H41" s="158">
        <v>41646</v>
      </c>
      <c r="I41" s="162">
        <v>43700</v>
      </c>
      <c r="J41" s="161">
        <v>3368</v>
      </c>
      <c r="K41" s="163">
        <v>3302</v>
      </c>
      <c r="L41" s="163">
        <v>3588</v>
      </c>
      <c r="M41" s="163">
        <v>3770</v>
      </c>
      <c r="N41" s="163">
        <v>3418</v>
      </c>
      <c r="O41" s="163">
        <v>3362</v>
      </c>
      <c r="P41" s="163">
        <v>0</v>
      </c>
      <c r="Q41" s="163">
        <v>0</v>
      </c>
      <c r="R41" s="163">
        <v>0</v>
      </c>
      <c r="S41" s="163">
        <v>0</v>
      </c>
      <c r="T41" s="163">
        <v>0</v>
      </c>
      <c r="U41" s="163">
        <v>0</v>
      </c>
      <c r="V41" s="158">
        <v>20808</v>
      </c>
      <c r="W41" s="192">
        <v>47.61556064073226</v>
      </c>
    </row>
    <row r="42" spans="1:23" ht="15.75" thickBot="1">
      <c r="A42" s="156" t="s">
        <v>103</v>
      </c>
      <c r="B42" s="157" t="s">
        <v>104</v>
      </c>
      <c r="C42" s="158">
        <v>93</v>
      </c>
      <c r="D42" s="158">
        <v>-465</v>
      </c>
      <c r="E42" s="159" t="s">
        <v>32</v>
      </c>
      <c r="F42" s="158">
        <v>24</v>
      </c>
      <c r="G42" s="158">
        <v>24</v>
      </c>
      <c r="H42" s="158">
        <v>168</v>
      </c>
      <c r="I42" s="162">
        <v>0</v>
      </c>
      <c r="J42" s="161">
        <v>36</v>
      </c>
      <c r="K42" s="163">
        <v>253</v>
      </c>
      <c r="L42" s="163">
        <v>234</v>
      </c>
      <c r="M42" s="163">
        <v>910</v>
      </c>
      <c r="N42" s="163">
        <v>-1730</v>
      </c>
      <c r="O42" s="163">
        <v>-1434</v>
      </c>
      <c r="P42" s="163">
        <v>0</v>
      </c>
      <c r="Q42" s="163">
        <v>0</v>
      </c>
      <c r="R42" s="163">
        <v>0</v>
      </c>
      <c r="S42" s="163">
        <v>0</v>
      </c>
      <c r="T42" s="163">
        <v>0</v>
      </c>
      <c r="U42" s="193">
        <v>0</v>
      </c>
      <c r="V42" s="158">
        <v>-1731</v>
      </c>
      <c r="W42" s="165" t="s">
        <v>64</v>
      </c>
    </row>
    <row r="43" spans="1:23" ht="15.75" thickBot="1">
      <c r="A43" s="194" t="s">
        <v>105</v>
      </c>
      <c r="B43" s="195" t="s">
        <v>63</v>
      </c>
      <c r="C43" s="196">
        <v>-12379</v>
      </c>
      <c r="D43" s="196">
        <v>-14193</v>
      </c>
      <c r="E43" s="197" t="s">
        <v>32</v>
      </c>
      <c r="F43" s="196">
        <v>-24176</v>
      </c>
      <c r="G43" s="196">
        <v>-24176</v>
      </c>
      <c r="H43" s="196">
        <v>-26053</v>
      </c>
      <c r="I43" s="162">
        <v>-26200</v>
      </c>
      <c r="J43" s="161">
        <v>-1964</v>
      </c>
      <c r="K43" s="163">
        <v>-1747</v>
      </c>
      <c r="L43" s="163">
        <v>-1766</v>
      </c>
      <c r="M43" s="163">
        <v>-1290</v>
      </c>
      <c r="N43" s="163">
        <v>-1730</v>
      </c>
      <c r="O43" s="163">
        <v>-1434</v>
      </c>
      <c r="P43" s="163">
        <v>0</v>
      </c>
      <c r="Q43" s="163">
        <v>0</v>
      </c>
      <c r="R43" s="163">
        <v>0</v>
      </c>
      <c r="S43" s="163">
        <v>0</v>
      </c>
      <c r="T43" s="163">
        <v>0</v>
      </c>
      <c r="U43" s="163">
        <v>0</v>
      </c>
      <c r="V43" s="158">
        <v>-9931</v>
      </c>
      <c r="W43" s="192">
        <v>37.904580152671755</v>
      </c>
    </row>
  </sheetData>
  <sheetProtection/>
  <mergeCells count="2">
    <mergeCell ref="A1:P1"/>
    <mergeCell ref="Q2:W2"/>
  </mergeCells>
  <printOptions/>
  <pageMargins left="0.9055118110236221" right="0.31496062992125984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663" customWidth="1"/>
    <col min="6" max="7" width="0" style="0" hidden="1" customWidth="1"/>
    <col min="8" max="8" width="11.57421875" style="0" customWidth="1"/>
    <col min="9" max="10" width="11.57421875" style="388" customWidth="1"/>
    <col min="11" max="11" width="11.421875" style="388" customWidth="1"/>
    <col min="12" max="12" width="9.8515625" style="388" customWidth="1"/>
    <col min="13" max="13" width="9.140625" style="388" customWidth="1"/>
    <col min="14" max="14" width="9.28125" style="388" customWidth="1"/>
    <col min="15" max="15" width="9.140625" style="388" customWidth="1"/>
    <col min="16" max="16" width="12.00390625" style="388" customWidth="1"/>
    <col min="17" max="17" width="9.140625" style="368" customWidth="1"/>
    <col min="18" max="18" width="3.421875" style="388" customWidth="1"/>
    <col min="19" max="19" width="12.57421875" style="388" customWidth="1"/>
    <col min="20" max="20" width="11.8515625" style="388" customWidth="1"/>
    <col min="21" max="21" width="12.00390625" style="388" customWidth="1"/>
  </cols>
  <sheetData>
    <row r="1" spans="1:21" ht="26.25">
      <c r="A1" s="1388" t="s">
        <v>232</v>
      </c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  <c r="T1" s="1388"/>
      <c r="U1" s="1388"/>
    </row>
    <row r="2" spans="1:12" ht="21.75" customHeight="1">
      <c r="A2" s="728" t="s">
        <v>107</v>
      </c>
      <c r="B2" s="460"/>
      <c r="K2" s="500"/>
      <c r="L2" s="500"/>
    </row>
    <row r="3" spans="1:12" ht="15">
      <c r="A3" s="509"/>
      <c r="K3" s="500"/>
      <c r="L3" s="500"/>
    </row>
    <row r="4" spans="1:12" ht="15.75" thickBot="1">
      <c r="A4" s="662"/>
      <c r="B4" s="204"/>
      <c r="C4" s="204"/>
      <c r="D4" s="204"/>
      <c r="E4" s="461"/>
      <c r="F4" s="204"/>
      <c r="G4" s="204"/>
      <c r="K4" s="500"/>
      <c r="L4" s="500"/>
    </row>
    <row r="5" spans="1:12" ht="16.5" thickBot="1">
      <c r="A5" s="729" t="s">
        <v>199</v>
      </c>
      <c r="B5" s="730" t="s">
        <v>207</v>
      </c>
      <c r="C5" s="462"/>
      <c r="D5" s="462"/>
      <c r="E5" s="463"/>
      <c r="F5" s="462"/>
      <c r="G5" s="464"/>
      <c r="H5" s="464"/>
      <c r="I5" s="507"/>
      <c r="J5" s="507"/>
      <c r="K5" s="508"/>
      <c r="L5" s="508"/>
    </row>
    <row r="6" spans="1:12" ht="23.25" customHeight="1" thickBot="1">
      <c r="A6" s="509" t="s">
        <v>4</v>
      </c>
      <c r="K6" s="500"/>
      <c r="L6" s="500"/>
    </row>
    <row r="7" spans="1:21" ht="15.75" thickBot="1">
      <c r="A7" s="1382" t="s">
        <v>9</v>
      </c>
      <c r="B7" s="1383" t="s">
        <v>10</v>
      </c>
      <c r="C7" s="875"/>
      <c r="D7" s="875"/>
      <c r="E7" s="1383" t="s">
        <v>13</v>
      </c>
      <c r="F7" s="875"/>
      <c r="G7" s="875"/>
      <c r="H7" s="1383" t="s">
        <v>176</v>
      </c>
      <c r="I7" s="1384" t="s">
        <v>177</v>
      </c>
      <c r="J7" s="1385" t="s">
        <v>178</v>
      </c>
      <c r="K7" s="1385"/>
      <c r="L7" s="1389" t="s">
        <v>6</v>
      </c>
      <c r="M7" s="1389"/>
      <c r="N7" s="1389"/>
      <c r="O7" s="1389"/>
      <c r="P7" s="876" t="s">
        <v>179</v>
      </c>
      <c r="Q7" s="738" t="s">
        <v>8</v>
      </c>
      <c r="S7" s="1387" t="s">
        <v>180</v>
      </c>
      <c r="T7" s="1387"/>
      <c r="U7" s="1387"/>
    </row>
    <row r="8" spans="1:21" ht="15.75" thickBot="1">
      <c r="A8" s="1382"/>
      <c r="B8" s="1383"/>
      <c r="C8" s="877" t="s">
        <v>11</v>
      </c>
      <c r="D8" s="877" t="s">
        <v>12</v>
      </c>
      <c r="E8" s="1383"/>
      <c r="F8" s="877" t="s">
        <v>181</v>
      </c>
      <c r="G8" s="877" t="s">
        <v>182</v>
      </c>
      <c r="H8" s="1383"/>
      <c r="I8" s="1383"/>
      <c r="J8" s="740" t="s">
        <v>183</v>
      </c>
      <c r="K8" s="740" t="s">
        <v>194</v>
      </c>
      <c r="L8" s="741" t="s">
        <v>19</v>
      </c>
      <c r="M8" s="742" t="s">
        <v>22</v>
      </c>
      <c r="N8" s="742" t="s">
        <v>25</v>
      </c>
      <c r="O8" s="743" t="s">
        <v>28</v>
      </c>
      <c r="P8" s="744" t="s">
        <v>29</v>
      </c>
      <c r="Q8" s="745" t="s">
        <v>30</v>
      </c>
      <c r="S8" s="746" t="s">
        <v>185</v>
      </c>
      <c r="T8" s="747" t="s">
        <v>186</v>
      </c>
      <c r="U8" s="747" t="s">
        <v>187</v>
      </c>
    </row>
    <row r="9" spans="1:21" ht="15">
      <c r="A9" s="748" t="s">
        <v>31</v>
      </c>
      <c r="B9" s="465"/>
      <c r="C9" s="466">
        <v>104</v>
      </c>
      <c r="D9" s="466">
        <v>104</v>
      </c>
      <c r="E9" s="467"/>
      <c r="F9" s="878">
        <v>10</v>
      </c>
      <c r="G9" s="878">
        <v>10</v>
      </c>
      <c r="H9" s="878">
        <v>10</v>
      </c>
      <c r="I9" s="750">
        <v>10</v>
      </c>
      <c r="J9" s="751"/>
      <c r="K9" s="751"/>
      <c r="L9" s="1228">
        <v>10</v>
      </c>
      <c r="M9" s="1229">
        <f aca="true" t="shared" si="0" ref="M9:O10">S9</f>
        <v>10</v>
      </c>
      <c r="N9" s="848">
        <f t="shared" si="0"/>
        <v>0</v>
      </c>
      <c r="O9" s="1260">
        <f t="shared" si="0"/>
        <v>0</v>
      </c>
      <c r="P9" s="752" t="s">
        <v>32</v>
      </c>
      <c r="Q9" s="753" t="s">
        <v>32</v>
      </c>
      <c r="R9" s="674"/>
      <c r="S9" s="1230">
        <v>10</v>
      </c>
      <c r="T9" s="750"/>
      <c r="U9" s="750"/>
    </row>
    <row r="10" spans="1:21" ht="15.75" thickBot="1">
      <c r="A10" s="755" t="s">
        <v>33</v>
      </c>
      <c r="B10" s="468"/>
      <c r="C10" s="469">
        <v>101</v>
      </c>
      <c r="D10" s="469">
        <v>104</v>
      </c>
      <c r="E10" s="470"/>
      <c r="F10" s="777">
        <v>9</v>
      </c>
      <c r="G10" s="777">
        <v>9</v>
      </c>
      <c r="H10" s="777">
        <v>9</v>
      </c>
      <c r="I10" s="757">
        <v>9</v>
      </c>
      <c r="J10" s="758"/>
      <c r="K10" s="758"/>
      <c r="L10" s="1085">
        <v>9</v>
      </c>
      <c r="M10" s="1231">
        <f t="shared" si="0"/>
        <v>9</v>
      </c>
      <c r="N10" s="1261">
        <f t="shared" si="0"/>
        <v>0</v>
      </c>
      <c r="O10" s="1232">
        <f t="shared" si="0"/>
        <v>0</v>
      </c>
      <c r="P10" s="759" t="s">
        <v>32</v>
      </c>
      <c r="Q10" s="760" t="s">
        <v>32</v>
      </c>
      <c r="R10" s="674"/>
      <c r="S10" s="1233">
        <v>9</v>
      </c>
      <c r="T10" s="757"/>
      <c r="U10" s="757"/>
    </row>
    <row r="11" spans="1:21" ht="15">
      <c r="A11" s="762" t="s">
        <v>34</v>
      </c>
      <c r="B11" s="471" t="s">
        <v>35</v>
      </c>
      <c r="C11" s="472">
        <v>37915</v>
      </c>
      <c r="D11" s="472">
        <v>39774</v>
      </c>
      <c r="E11" s="473" t="s">
        <v>36</v>
      </c>
      <c r="F11" s="772">
        <v>1910.49</v>
      </c>
      <c r="G11" s="772">
        <v>2472</v>
      </c>
      <c r="H11" s="772">
        <v>2529</v>
      </c>
      <c r="I11" s="764">
        <v>2500</v>
      </c>
      <c r="J11" s="765" t="s">
        <v>32</v>
      </c>
      <c r="K11" s="765" t="s">
        <v>32</v>
      </c>
      <c r="L11" s="1089">
        <v>2499</v>
      </c>
      <c r="M11" s="1234">
        <f>S11-L11</f>
        <v>-3</v>
      </c>
      <c r="N11" s="766"/>
      <c r="O11" s="879"/>
      <c r="P11" s="880" t="s">
        <v>32</v>
      </c>
      <c r="Q11" s="768" t="s">
        <v>32</v>
      </c>
      <c r="R11" s="674"/>
      <c r="S11" s="1262">
        <v>2496</v>
      </c>
      <c r="T11" s="764"/>
      <c r="U11" s="764"/>
    </row>
    <row r="12" spans="1:21" ht="15">
      <c r="A12" s="769" t="s">
        <v>37</v>
      </c>
      <c r="B12" s="474" t="s">
        <v>38</v>
      </c>
      <c r="C12" s="475">
        <v>-16164</v>
      </c>
      <c r="D12" s="475">
        <v>-17825</v>
      </c>
      <c r="E12" s="473" t="s">
        <v>39</v>
      </c>
      <c r="F12" s="772">
        <v>-1864.79</v>
      </c>
      <c r="G12" s="772">
        <v>-2333</v>
      </c>
      <c r="H12" s="772">
        <v>2430</v>
      </c>
      <c r="I12" s="764">
        <v>2430</v>
      </c>
      <c r="J12" s="770" t="s">
        <v>32</v>
      </c>
      <c r="K12" s="770" t="s">
        <v>32</v>
      </c>
      <c r="L12" s="1092">
        <v>2430</v>
      </c>
      <c r="M12" s="1234">
        <f>S12-L12</f>
        <v>-3</v>
      </c>
      <c r="N12" s="771"/>
      <c r="O12" s="881"/>
      <c r="P12" s="880" t="s">
        <v>32</v>
      </c>
      <c r="Q12" s="768" t="s">
        <v>32</v>
      </c>
      <c r="R12" s="674"/>
      <c r="S12" s="1263">
        <v>2427</v>
      </c>
      <c r="T12" s="764"/>
      <c r="U12" s="764"/>
    </row>
    <row r="13" spans="1:21" ht="15">
      <c r="A13" s="769" t="s">
        <v>40</v>
      </c>
      <c r="B13" s="474" t="s">
        <v>41</v>
      </c>
      <c r="C13" s="475">
        <v>604</v>
      </c>
      <c r="D13" s="475">
        <v>619</v>
      </c>
      <c r="E13" s="473" t="s">
        <v>42</v>
      </c>
      <c r="F13" s="772">
        <v>17</v>
      </c>
      <c r="G13" s="772">
        <v>21</v>
      </c>
      <c r="H13" s="772">
        <v>23</v>
      </c>
      <c r="I13" s="764">
        <v>32</v>
      </c>
      <c r="J13" s="770" t="s">
        <v>32</v>
      </c>
      <c r="K13" s="770" t="s">
        <v>32</v>
      </c>
      <c r="L13" s="1092">
        <v>25</v>
      </c>
      <c r="M13" s="1234">
        <f>S13-L13</f>
        <v>-1</v>
      </c>
      <c r="N13" s="771"/>
      <c r="O13" s="881"/>
      <c r="P13" s="880" t="s">
        <v>32</v>
      </c>
      <c r="Q13" s="768" t="s">
        <v>32</v>
      </c>
      <c r="R13" s="674"/>
      <c r="S13" s="1263">
        <v>24</v>
      </c>
      <c r="T13" s="764"/>
      <c r="U13" s="764"/>
    </row>
    <row r="14" spans="1:21" ht="15">
      <c r="A14" s="769" t="s">
        <v>43</v>
      </c>
      <c r="B14" s="474" t="s">
        <v>44</v>
      </c>
      <c r="C14" s="475">
        <v>221</v>
      </c>
      <c r="D14" s="475">
        <v>610</v>
      </c>
      <c r="E14" s="473" t="s">
        <v>32</v>
      </c>
      <c r="F14" s="772">
        <v>277</v>
      </c>
      <c r="G14" s="772">
        <v>397</v>
      </c>
      <c r="H14" s="772">
        <v>476</v>
      </c>
      <c r="I14" s="764">
        <v>459</v>
      </c>
      <c r="J14" s="770" t="s">
        <v>32</v>
      </c>
      <c r="K14" s="770" t="s">
        <v>32</v>
      </c>
      <c r="L14" s="1092">
        <v>1174</v>
      </c>
      <c r="M14" s="1234">
        <f>S14-L14</f>
        <v>-135</v>
      </c>
      <c r="N14" s="771"/>
      <c r="O14" s="881"/>
      <c r="P14" s="880" t="s">
        <v>32</v>
      </c>
      <c r="Q14" s="768" t="s">
        <v>32</v>
      </c>
      <c r="R14" s="674"/>
      <c r="S14" s="1263">
        <v>1039</v>
      </c>
      <c r="T14" s="764"/>
      <c r="U14" s="764"/>
    </row>
    <row r="15" spans="1:21" ht="15.75" thickBot="1">
      <c r="A15" s="748" t="s">
        <v>45</v>
      </c>
      <c r="B15" s="476" t="s">
        <v>46</v>
      </c>
      <c r="C15" s="477">
        <v>2021</v>
      </c>
      <c r="D15" s="477">
        <v>852</v>
      </c>
      <c r="E15" s="478" t="s">
        <v>47</v>
      </c>
      <c r="F15" s="882">
        <v>586</v>
      </c>
      <c r="G15" s="882">
        <v>530</v>
      </c>
      <c r="H15" s="882">
        <v>649</v>
      </c>
      <c r="I15" s="774">
        <v>628</v>
      </c>
      <c r="J15" s="775" t="s">
        <v>32</v>
      </c>
      <c r="K15" s="775" t="s">
        <v>32</v>
      </c>
      <c r="L15" s="1076">
        <v>1155</v>
      </c>
      <c r="M15" s="1234">
        <f>S15-L15</f>
        <v>363</v>
      </c>
      <c r="N15" s="820"/>
      <c r="O15" s="883"/>
      <c r="P15" s="884" t="s">
        <v>32</v>
      </c>
      <c r="Q15" s="753" t="s">
        <v>32</v>
      </c>
      <c r="R15" s="674"/>
      <c r="S15" s="1264">
        <v>1518</v>
      </c>
      <c r="T15" s="774"/>
      <c r="U15" s="774"/>
    </row>
    <row r="16" spans="1:21" ht="15.75" thickBot="1">
      <c r="A16" s="778" t="s">
        <v>48</v>
      </c>
      <c r="B16" s="479"/>
      <c r="C16" s="480">
        <v>24618</v>
      </c>
      <c r="D16" s="480">
        <v>24087</v>
      </c>
      <c r="E16" s="481"/>
      <c r="F16" s="779">
        <v>946</v>
      </c>
      <c r="G16" s="779">
        <v>1109</v>
      </c>
      <c r="H16" s="833">
        <f>H11-H12+H13+H14+H15</f>
        <v>1247</v>
      </c>
      <c r="I16" s="833">
        <f>I11-I12+I13+I14+I15</f>
        <v>1189</v>
      </c>
      <c r="J16" s="781" t="s">
        <v>32</v>
      </c>
      <c r="K16" s="781" t="s">
        <v>32</v>
      </c>
      <c r="L16" s="783">
        <f>L11-L12+L13+L14+L15</f>
        <v>2423</v>
      </c>
      <c r="M16" s="783">
        <f>M11-M12+M13+M14+M15</f>
        <v>227</v>
      </c>
      <c r="N16" s="783">
        <f>N11-N12+N13+N14+N15</f>
        <v>0</v>
      </c>
      <c r="O16" s="783">
        <f>O11-O12+O13+O14+O15</f>
        <v>0</v>
      </c>
      <c r="P16" s="885" t="s">
        <v>32</v>
      </c>
      <c r="Q16" s="886" t="s">
        <v>32</v>
      </c>
      <c r="R16" s="674"/>
      <c r="S16" s="786">
        <f>S11-S12+S13+S14+S15</f>
        <v>2650</v>
      </c>
      <c r="T16" s="786">
        <f>T11-T12+T13+T14+T15</f>
        <v>0</v>
      </c>
      <c r="U16" s="786">
        <f>U11-U12+U13+U14+U15</f>
        <v>0</v>
      </c>
    </row>
    <row r="17" spans="1:21" ht="15">
      <c r="A17" s="748" t="s">
        <v>49</v>
      </c>
      <c r="B17" s="471" t="s">
        <v>50</v>
      </c>
      <c r="C17" s="472">
        <v>7043</v>
      </c>
      <c r="D17" s="472">
        <v>7240</v>
      </c>
      <c r="E17" s="478">
        <v>401</v>
      </c>
      <c r="F17" s="882">
        <v>60</v>
      </c>
      <c r="G17" s="882">
        <v>154</v>
      </c>
      <c r="H17" s="887">
        <v>113</v>
      </c>
      <c r="I17" s="788">
        <v>84</v>
      </c>
      <c r="J17" s="789" t="s">
        <v>32</v>
      </c>
      <c r="K17" s="789" t="s">
        <v>32</v>
      </c>
      <c r="L17" s="1237">
        <v>84</v>
      </c>
      <c r="M17" s="1238">
        <f>S17-L17</f>
        <v>0</v>
      </c>
      <c r="N17" s="1265"/>
      <c r="O17" s="879"/>
      <c r="P17" s="884" t="s">
        <v>32</v>
      </c>
      <c r="Q17" s="753" t="s">
        <v>32</v>
      </c>
      <c r="R17" s="674"/>
      <c r="S17" s="1266">
        <v>84</v>
      </c>
      <c r="T17" s="774"/>
      <c r="U17" s="774"/>
    </row>
    <row r="18" spans="1:21" ht="15">
      <c r="A18" s="769" t="s">
        <v>51</v>
      </c>
      <c r="B18" s="474" t="s">
        <v>52</v>
      </c>
      <c r="C18" s="475">
        <v>1001</v>
      </c>
      <c r="D18" s="475">
        <v>820</v>
      </c>
      <c r="E18" s="473" t="s">
        <v>53</v>
      </c>
      <c r="F18" s="772">
        <v>364</v>
      </c>
      <c r="G18" s="772">
        <v>213</v>
      </c>
      <c r="H18" s="888">
        <v>352</v>
      </c>
      <c r="I18" s="793">
        <v>246</v>
      </c>
      <c r="J18" s="794" t="s">
        <v>32</v>
      </c>
      <c r="K18" s="794" t="s">
        <v>32</v>
      </c>
      <c r="L18" s="1240">
        <v>363</v>
      </c>
      <c r="M18" s="1238">
        <f aca="true" t="shared" si="1" ref="M18:M34">S18-L18</f>
        <v>-1</v>
      </c>
      <c r="N18" s="1267"/>
      <c r="O18" s="881"/>
      <c r="P18" s="880" t="s">
        <v>32</v>
      </c>
      <c r="Q18" s="768" t="s">
        <v>32</v>
      </c>
      <c r="R18" s="674"/>
      <c r="S18" s="1263">
        <v>362</v>
      </c>
      <c r="T18" s="764"/>
      <c r="U18" s="764"/>
    </row>
    <row r="19" spans="1:21" ht="15">
      <c r="A19" s="769" t="s">
        <v>54</v>
      </c>
      <c r="B19" s="474" t="s">
        <v>55</v>
      </c>
      <c r="C19" s="475">
        <v>14718</v>
      </c>
      <c r="D19" s="475">
        <v>14718</v>
      </c>
      <c r="E19" s="473" t="s">
        <v>32</v>
      </c>
      <c r="F19" s="772">
        <v>0</v>
      </c>
      <c r="G19" s="772">
        <v>0</v>
      </c>
      <c r="H19" s="888">
        <v>0</v>
      </c>
      <c r="I19" s="793">
        <v>0</v>
      </c>
      <c r="J19" s="794" t="s">
        <v>32</v>
      </c>
      <c r="K19" s="794" t="s">
        <v>32</v>
      </c>
      <c r="L19" s="1240">
        <v>0</v>
      </c>
      <c r="M19" s="1238">
        <f t="shared" si="1"/>
        <v>0</v>
      </c>
      <c r="N19" s="1267"/>
      <c r="O19" s="881"/>
      <c r="P19" s="880" t="s">
        <v>32</v>
      </c>
      <c r="Q19" s="768" t="s">
        <v>32</v>
      </c>
      <c r="R19" s="674"/>
      <c r="S19" s="1263">
        <v>0</v>
      </c>
      <c r="T19" s="764"/>
      <c r="U19" s="764"/>
    </row>
    <row r="20" spans="1:21" ht="15">
      <c r="A20" s="769" t="s">
        <v>56</v>
      </c>
      <c r="B20" s="474" t="s">
        <v>57</v>
      </c>
      <c r="C20" s="475">
        <v>1758</v>
      </c>
      <c r="D20" s="475">
        <v>1762</v>
      </c>
      <c r="E20" s="473" t="s">
        <v>32</v>
      </c>
      <c r="F20" s="772">
        <v>195</v>
      </c>
      <c r="G20" s="772">
        <v>249</v>
      </c>
      <c r="H20" s="888">
        <v>742</v>
      </c>
      <c r="I20" s="793">
        <v>745</v>
      </c>
      <c r="J20" s="794" t="s">
        <v>32</v>
      </c>
      <c r="K20" s="794" t="s">
        <v>32</v>
      </c>
      <c r="L20" s="1240">
        <v>1807</v>
      </c>
      <c r="M20" s="1238">
        <f t="shared" si="1"/>
        <v>12</v>
      </c>
      <c r="N20" s="1267"/>
      <c r="O20" s="881"/>
      <c r="P20" s="880" t="s">
        <v>32</v>
      </c>
      <c r="Q20" s="768" t="s">
        <v>32</v>
      </c>
      <c r="R20" s="674"/>
      <c r="S20" s="1268">
        <v>1819</v>
      </c>
      <c r="T20" s="793"/>
      <c r="U20" s="764"/>
    </row>
    <row r="21" spans="1:21" ht="15.75" thickBot="1">
      <c r="A21" s="755" t="s">
        <v>58</v>
      </c>
      <c r="B21" s="482" t="s">
        <v>59</v>
      </c>
      <c r="C21" s="483">
        <v>0</v>
      </c>
      <c r="D21" s="483">
        <v>0</v>
      </c>
      <c r="E21" s="484" t="s">
        <v>32</v>
      </c>
      <c r="F21" s="772">
        <v>0</v>
      </c>
      <c r="G21" s="772">
        <v>0</v>
      </c>
      <c r="H21" s="888">
        <v>0</v>
      </c>
      <c r="I21" s="796">
        <v>0</v>
      </c>
      <c r="J21" s="797" t="s">
        <v>32</v>
      </c>
      <c r="K21" s="797" t="s">
        <v>32</v>
      </c>
      <c r="L21" s="1241">
        <v>0</v>
      </c>
      <c r="M21" s="1242">
        <f t="shared" si="1"/>
        <v>0</v>
      </c>
      <c r="N21" s="1269"/>
      <c r="O21" s="883"/>
      <c r="P21" s="889" t="s">
        <v>32</v>
      </c>
      <c r="Q21" s="890" t="s">
        <v>32</v>
      </c>
      <c r="R21" s="674"/>
      <c r="S21" s="1270">
        <v>0</v>
      </c>
      <c r="T21" s="796"/>
      <c r="U21" s="799"/>
    </row>
    <row r="22" spans="1:21" ht="15.75" thickBot="1">
      <c r="A22" s="800" t="s">
        <v>60</v>
      </c>
      <c r="B22" s="471" t="s">
        <v>61</v>
      </c>
      <c r="C22" s="472">
        <v>12472</v>
      </c>
      <c r="D22" s="472">
        <v>13728</v>
      </c>
      <c r="E22" s="485" t="s">
        <v>32</v>
      </c>
      <c r="F22" s="754">
        <v>3705</v>
      </c>
      <c r="G22" s="754">
        <v>3925</v>
      </c>
      <c r="H22" s="891">
        <v>4006</v>
      </c>
      <c r="I22" s="803">
        <v>3942</v>
      </c>
      <c r="J22" s="804">
        <f>J35</f>
        <v>4445</v>
      </c>
      <c r="K22" s="805">
        <v>4445</v>
      </c>
      <c r="L22" s="1243">
        <v>1075</v>
      </c>
      <c r="M22" s="1244">
        <f t="shared" si="1"/>
        <v>1073</v>
      </c>
      <c r="N22" s="1271"/>
      <c r="O22" s="879"/>
      <c r="P22" s="892">
        <f>SUM(L22:O22)</f>
        <v>2148</v>
      </c>
      <c r="Q22" s="893">
        <f>(P22/K22)*100</f>
        <v>48.32395950506187</v>
      </c>
      <c r="R22" s="674"/>
      <c r="S22" s="1262">
        <v>2148</v>
      </c>
      <c r="T22" s="808"/>
      <c r="U22" s="803"/>
    </row>
    <row r="23" spans="1:21" ht="15.75" thickBot="1">
      <c r="A23" s="769" t="s">
        <v>62</v>
      </c>
      <c r="B23" s="474" t="s">
        <v>63</v>
      </c>
      <c r="C23" s="475">
        <v>0</v>
      </c>
      <c r="D23" s="475">
        <v>0</v>
      </c>
      <c r="E23" s="486" t="s">
        <v>32</v>
      </c>
      <c r="F23" s="772"/>
      <c r="G23" s="772">
        <v>0</v>
      </c>
      <c r="H23" s="888">
        <v>0</v>
      </c>
      <c r="I23" s="809"/>
      <c r="J23" s="810"/>
      <c r="K23" s="811"/>
      <c r="L23" s="1246"/>
      <c r="M23" s="1247">
        <f t="shared" si="1"/>
        <v>0</v>
      </c>
      <c r="N23" s="1272"/>
      <c r="O23" s="881"/>
      <c r="P23" s="892">
        <f aca="true" t="shared" si="2" ref="P23:P45">SUM(L23:O23)</f>
        <v>0</v>
      </c>
      <c r="Q23" s="893" t="e">
        <f aca="true" t="shared" si="3" ref="Q23:Q45">(P23/K23)*100</f>
        <v>#DIV/0!</v>
      </c>
      <c r="R23" s="674"/>
      <c r="S23" s="1263">
        <v>0</v>
      </c>
      <c r="T23" s="814"/>
      <c r="U23" s="809"/>
    </row>
    <row r="24" spans="1:21" ht="15.75" thickBot="1">
      <c r="A24" s="755" t="s">
        <v>65</v>
      </c>
      <c r="B24" s="482" t="s">
        <v>63</v>
      </c>
      <c r="C24" s="483">
        <v>0</v>
      </c>
      <c r="D24" s="483">
        <v>1215</v>
      </c>
      <c r="E24" s="487">
        <v>672</v>
      </c>
      <c r="F24" s="894">
        <v>1145</v>
      </c>
      <c r="G24" s="894">
        <v>1350</v>
      </c>
      <c r="H24" s="895">
        <v>1190</v>
      </c>
      <c r="I24" s="817">
        <v>1100</v>
      </c>
      <c r="J24" s="818">
        <f>J25+J26+J28+J29</f>
        <v>1300</v>
      </c>
      <c r="K24" s="819">
        <v>1300</v>
      </c>
      <c r="L24" s="1248">
        <v>324</v>
      </c>
      <c r="M24" s="1249">
        <f t="shared" si="1"/>
        <v>324</v>
      </c>
      <c r="N24" s="1273"/>
      <c r="O24" s="883"/>
      <c r="P24" s="892">
        <f t="shared" si="2"/>
        <v>648</v>
      </c>
      <c r="Q24" s="893">
        <f t="shared" si="3"/>
        <v>49.84615384615385</v>
      </c>
      <c r="R24" s="674"/>
      <c r="S24" s="1264">
        <v>648</v>
      </c>
      <c r="T24" s="823"/>
      <c r="U24" s="817"/>
    </row>
    <row r="25" spans="1:21" ht="15.75" thickBot="1">
      <c r="A25" s="762" t="s">
        <v>66</v>
      </c>
      <c r="B25" s="471" t="s">
        <v>67</v>
      </c>
      <c r="C25" s="472">
        <v>6341</v>
      </c>
      <c r="D25" s="472">
        <v>6960</v>
      </c>
      <c r="E25" s="485">
        <v>501</v>
      </c>
      <c r="F25" s="772">
        <v>503</v>
      </c>
      <c r="G25" s="772">
        <v>881</v>
      </c>
      <c r="H25" s="888">
        <v>732</v>
      </c>
      <c r="I25" s="825">
        <v>548</v>
      </c>
      <c r="J25" s="804">
        <v>230</v>
      </c>
      <c r="K25" s="805">
        <v>230</v>
      </c>
      <c r="L25" s="1108">
        <v>118</v>
      </c>
      <c r="M25" s="1238">
        <f t="shared" si="1"/>
        <v>128</v>
      </c>
      <c r="N25" s="1274"/>
      <c r="O25" s="879"/>
      <c r="P25" s="892">
        <f t="shared" si="2"/>
        <v>246</v>
      </c>
      <c r="Q25" s="893">
        <f t="shared" si="3"/>
        <v>106.95652173913044</v>
      </c>
      <c r="R25" s="674"/>
      <c r="S25" s="1266">
        <v>246</v>
      </c>
      <c r="T25" s="826"/>
      <c r="U25" s="825"/>
    </row>
    <row r="26" spans="1:21" ht="15.75" thickBot="1">
      <c r="A26" s="769" t="s">
        <v>68</v>
      </c>
      <c r="B26" s="474" t="s">
        <v>69</v>
      </c>
      <c r="C26" s="475">
        <v>1745</v>
      </c>
      <c r="D26" s="475">
        <v>2223</v>
      </c>
      <c r="E26" s="486">
        <v>502</v>
      </c>
      <c r="F26" s="772">
        <v>357</v>
      </c>
      <c r="G26" s="772">
        <v>361</v>
      </c>
      <c r="H26" s="888">
        <v>412</v>
      </c>
      <c r="I26" s="809">
        <v>444</v>
      </c>
      <c r="J26" s="810">
        <v>520</v>
      </c>
      <c r="K26" s="811">
        <v>520</v>
      </c>
      <c r="L26" s="1112">
        <v>155</v>
      </c>
      <c r="M26" s="1238">
        <f t="shared" si="1"/>
        <v>79</v>
      </c>
      <c r="N26" s="1267"/>
      <c r="O26" s="881"/>
      <c r="P26" s="892">
        <f t="shared" si="2"/>
        <v>234</v>
      </c>
      <c r="Q26" s="893">
        <f t="shared" si="3"/>
        <v>45</v>
      </c>
      <c r="R26" s="674"/>
      <c r="S26" s="1263">
        <v>234</v>
      </c>
      <c r="T26" s="814"/>
      <c r="U26" s="809"/>
    </row>
    <row r="27" spans="1:21" ht="15.75" thickBot="1">
      <c r="A27" s="769" t="s">
        <v>70</v>
      </c>
      <c r="B27" s="474" t="s">
        <v>71</v>
      </c>
      <c r="C27" s="475">
        <v>0</v>
      </c>
      <c r="D27" s="475">
        <v>0</v>
      </c>
      <c r="E27" s="486">
        <v>504</v>
      </c>
      <c r="F27" s="772">
        <v>0</v>
      </c>
      <c r="G27" s="772">
        <v>0</v>
      </c>
      <c r="H27" s="888">
        <v>0</v>
      </c>
      <c r="I27" s="809">
        <v>0</v>
      </c>
      <c r="J27" s="810"/>
      <c r="K27" s="811"/>
      <c r="L27" s="1112">
        <v>0</v>
      </c>
      <c r="M27" s="1238">
        <f t="shared" si="1"/>
        <v>0</v>
      </c>
      <c r="N27" s="1267"/>
      <c r="O27" s="881"/>
      <c r="P27" s="892">
        <f t="shared" si="2"/>
        <v>0</v>
      </c>
      <c r="Q27" s="893" t="e">
        <f t="shared" si="3"/>
        <v>#DIV/0!</v>
      </c>
      <c r="R27" s="674"/>
      <c r="S27" s="1263">
        <v>0</v>
      </c>
      <c r="T27" s="814"/>
      <c r="U27" s="809"/>
    </row>
    <row r="28" spans="1:21" ht="15.75" thickBot="1">
      <c r="A28" s="769" t="s">
        <v>72</v>
      </c>
      <c r="B28" s="474" t="s">
        <v>73</v>
      </c>
      <c r="C28" s="475">
        <v>428</v>
      </c>
      <c r="D28" s="475">
        <v>253</v>
      </c>
      <c r="E28" s="486">
        <v>511</v>
      </c>
      <c r="F28" s="772">
        <v>307</v>
      </c>
      <c r="G28" s="772">
        <v>518</v>
      </c>
      <c r="H28" s="888">
        <v>234</v>
      </c>
      <c r="I28" s="809">
        <v>217</v>
      </c>
      <c r="J28" s="810">
        <v>350</v>
      </c>
      <c r="K28" s="811">
        <v>350</v>
      </c>
      <c r="L28" s="1112">
        <v>2</v>
      </c>
      <c r="M28" s="1238">
        <f t="shared" si="1"/>
        <v>1</v>
      </c>
      <c r="N28" s="1267"/>
      <c r="O28" s="881"/>
      <c r="P28" s="892">
        <f t="shared" si="2"/>
        <v>3</v>
      </c>
      <c r="Q28" s="893">
        <f t="shared" si="3"/>
        <v>0.8571428571428572</v>
      </c>
      <c r="R28" s="674"/>
      <c r="S28" s="1263">
        <v>3</v>
      </c>
      <c r="T28" s="814"/>
      <c r="U28" s="809"/>
    </row>
    <row r="29" spans="1:21" ht="15.75" thickBot="1">
      <c r="A29" s="769" t="s">
        <v>74</v>
      </c>
      <c r="B29" s="474" t="s">
        <v>75</v>
      </c>
      <c r="C29" s="475">
        <v>1057</v>
      </c>
      <c r="D29" s="475">
        <v>1451</v>
      </c>
      <c r="E29" s="486">
        <v>518</v>
      </c>
      <c r="F29" s="772">
        <v>286</v>
      </c>
      <c r="G29" s="772">
        <v>217</v>
      </c>
      <c r="H29" s="888">
        <v>278</v>
      </c>
      <c r="I29" s="809">
        <v>259</v>
      </c>
      <c r="J29" s="810">
        <v>200</v>
      </c>
      <c r="K29" s="811">
        <v>200</v>
      </c>
      <c r="L29" s="1112">
        <v>36</v>
      </c>
      <c r="M29" s="1238">
        <f t="shared" si="1"/>
        <v>79</v>
      </c>
      <c r="N29" s="1267"/>
      <c r="O29" s="881"/>
      <c r="P29" s="892">
        <f t="shared" si="2"/>
        <v>115</v>
      </c>
      <c r="Q29" s="893">
        <f t="shared" si="3"/>
        <v>57.49999999999999</v>
      </c>
      <c r="R29" s="674"/>
      <c r="S29" s="1268">
        <v>115</v>
      </c>
      <c r="T29" s="814"/>
      <c r="U29" s="809"/>
    </row>
    <row r="30" spans="1:21" ht="15.75" thickBot="1">
      <c r="A30" s="769" t="s">
        <v>76</v>
      </c>
      <c r="B30" s="488" t="s">
        <v>77</v>
      </c>
      <c r="C30" s="475">
        <v>10408</v>
      </c>
      <c r="D30" s="475">
        <v>11792</v>
      </c>
      <c r="E30" s="486">
        <v>521</v>
      </c>
      <c r="F30" s="772">
        <v>1901</v>
      </c>
      <c r="G30" s="772">
        <v>1921</v>
      </c>
      <c r="H30" s="888">
        <v>2177</v>
      </c>
      <c r="I30" s="809">
        <v>2180</v>
      </c>
      <c r="J30" s="810">
        <v>2317</v>
      </c>
      <c r="K30" s="811">
        <v>2317</v>
      </c>
      <c r="L30" s="1112">
        <v>553</v>
      </c>
      <c r="M30" s="1238">
        <f t="shared" si="1"/>
        <v>568</v>
      </c>
      <c r="N30" s="1267"/>
      <c r="O30" s="881"/>
      <c r="P30" s="892">
        <f t="shared" si="2"/>
        <v>1121</v>
      </c>
      <c r="Q30" s="893">
        <f t="shared" si="3"/>
        <v>48.38152783772119</v>
      </c>
      <c r="R30" s="674"/>
      <c r="S30" s="1263">
        <v>1121</v>
      </c>
      <c r="T30" s="814"/>
      <c r="U30" s="809"/>
    </row>
    <row r="31" spans="1:21" ht="15.75" thickBot="1">
      <c r="A31" s="769" t="s">
        <v>78</v>
      </c>
      <c r="B31" s="488" t="s">
        <v>79</v>
      </c>
      <c r="C31" s="475">
        <v>3640</v>
      </c>
      <c r="D31" s="475">
        <v>4174</v>
      </c>
      <c r="E31" s="486" t="s">
        <v>80</v>
      </c>
      <c r="F31" s="772">
        <v>674</v>
      </c>
      <c r="G31" s="772">
        <v>689</v>
      </c>
      <c r="H31" s="888">
        <v>772</v>
      </c>
      <c r="I31" s="809">
        <v>770</v>
      </c>
      <c r="J31" s="810">
        <v>811</v>
      </c>
      <c r="K31" s="811">
        <v>811</v>
      </c>
      <c r="L31" s="1112">
        <v>194</v>
      </c>
      <c r="M31" s="1238">
        <f t="shared" si="1"/>
        <v>203</v>
      </c>
      <c r="N31" s="1267"/>
      <c r="O31" s="881"/>
      <c r="P31" s="892">
        <f t="shared" si="2"/>
        <v>397</v>
      </c>
      <c r="Q31" s="893">
        <f t="shared" si="3"/>
        <v>48.95191122071517</v>
      </c>
      <c r="R31" s="674"/>
      <c r="S31" s="1263">
        <v>397</v>
      </c>
      <c r="T31" s="814"/>
      <c r="U31" s="809"/>
    </row>
    <row r="32" spans="1:21" ht="15.75" thickBot="1">
      <c r="A32" s="769" t="s">
        <v>81</v>
      </c>
      <c r="B32" s="474" t="s">
        <v>82</v>
      </c>
      <c r="C32" s="475">
        <v>0</v>
      </c>
      <c r="D32" s="475">
        <v>0</v>
      </c>
      <c r="E32" s="486">
        <v>557</v>
      </c>
      <c r="F32" s="772">
        <v>0</v>
      </c>
      <c r="G32" s="772">
        <v>0</v>
      </c>
      <c r="H32" s="888">
        <v>0</v>
      </c>
      <c r="I32" s="809">
        <v>0</v>
      </c>
      <c r="J32" s="810"/>
      <c r="K32" s="811"/>
      <c r="L32" s="1112">
        <v>0</v>
      </c>
      <c r="M32" s="1238">
        <f t="shared" si="1"/>
        <v>0</v>
      </c>
      <c r="N32" s="1267"/>
      <c r="O32" s="881"/>
      <c r="P32" s="892">
        <f t="shared" si="2"/>
        <v>0</v>
      </c>
      <c r="Q32" s="893" t="e">
        <f t="shared" si="3"/>
        <v>#DIV/0!</v>
      </c>
      <c r="R32" s="674"/>
      <c r="S32" s="1263">
        <v>0</v>
      </c>
      <c r="T32" s="814"/>
      <c r="U32" s="809"/>
    </row>
    <row r="33" spans="1:21" ht="15.75" thickBot="1">
      <c r="A33" s="769" t="s">
        <v>83</v>
      </c>
      <c r="B33" s="474" t="s">
        <v>84</v>
      </c>
      <c r="C33" s="475">
        <v>1711</v>
      </c>
      <c r="D33" s="475">
        <v>1801</v>
      </c>
      <c r="E33" s="486">
        <v>551</v>
      </c>
      <c r="F33" s="772">
        <v>16</v>
      </c>
      <c r="G33" s="772">
        <v>13</v>
      </c>
      <c r="H33" s="888">
        <v>40</v>
      </c>
      <c r="I33" s="809">
        <v>30</v>
      </c>
      <c r="J33" s="810"/>
      <c r="K33" s="811"/>
      <c r="L33" s="1112">
        <v>0</v>
      </c>
      <c r="M33" s="1238">
        <f t="shared" si="1"/>
        <v>0</v>
      </c>
      <c r="N33" s="1267"/>
      <c r="O33" s="881"/>
      <c r="P33" s="892">
        <f t="shared" si="2"/>
        <v>0</v>
      </c>
      <c r="Q33" s="893" t="e">
        <f t="shared" si="3"/>
        <v>#DIV/0!</v>
      </c>
      <c r="R33" s="674"/>
      <c r="S33" s="1263">
        <v>0</v>
      </c>
      <c r="T33" s="814"/>
      <c r="U33" s="809"/>
    </row>
    <row r="34" spans="1:21" ht="15.75" thickBot="1">
      <c r="A34" s="748" t="s">
        <v>85</v>
      </c>
      <c r="B34" s="476"/>
      <c r="C34" s="477">
        <v>569</v>
      </c>
      <c r="D34" s="477">
        <v>614</v>
      </c>
      <c r="E34" s="489" t="s">
        <v>86</v>
      </c>
      <c r="F34" s="882">
        <v>22</v>
      </c>
      <c r="G34" s="882">
        <v>15</v>
      </c>
      <c r="H34" s="887">
        <v>21</v>
      </c>
      <c r="I34" s="828">
        <v>19</v>
      </c>
      <c r="J34" s="829">
        <v>17</v>
      </c>
      <c r="K34" s="830">
        <v>17</v>
      </c>
      <c r="L34" s="1250">
        <v>2</v>
      </c>
      <c r="M34" s="1238">
        <f t="shared" si="1"/>
        <v>10</v>
      </c>
      <c r="N34" s="1267"/>
      <c r="O34" s="883"/>
      <c r="P34" s="892">
        <f t="shared" si="2"/>
        <v>12</v>
      </c>
      <c r="Q34" s="893">
        <f t="shared" si="3"/>
        <v>70.58823529411765</v>
      </c>
      <c r="R34" s="674"/>
      <c r="S34" s="1275">
        <v>12</v>
      </c>
      <c r="T34" s="831"/>
      <c r="U34" s="828"/>
    </row>
    <row r="35" spans="1:21" ht="15.75" thickBot="1">
      <c r="A35" s="832" t="s">
        <v>87</v>
      </c>
      <c r="B35" s="490" t="s">
        <v>88</v>
      </c>
      <c r="C35" s="491">
        <f>SUM(C25:C34)</f>
        <v>25899</v>
      </c>
      <c r="D35" s="491">
        <f>SUM(D25:D34)</f>
        <v>29268</v>
      </c>
      <c r="E35" s="492"/>
      <c r="F35" s="833">
        <f aca="true" t="shared" si="4" ref="F35:O35">SUM(F25:F34)</f>
        <v>4066</v>
      </c>
      <c r="G35" s="833">
        <f t="shared" si="4"/>
        <v>4615</v>
      </c>
      <c r="H35" s="833">
        <f t="shared" si="4"/>
        <v>4666</v>
      </c>
      <c r="I35" s="833">
        <f t="shared" si="4"/>
        <v>4467</v>
      </c>
      <c r="J35" s="835">
        <f t="shared" si="4"/>
        <v>4445</v>
      </c>
      <c r="K35" s="836">
        <f t="shared" si="4"/>
        <v>4445</v>
      </c>
      <c r="L35" s="833">
        <f t="shared" si="4"/>
        <v>1060</v>
      </c>
      <c r="M35" s="833">
        <f>SUM(M25:M34)</f>
        <v>1068</v>
      </c>
      <c r="N35" s="834">
        <f t="shared" si="4"/>
        <v>0</v>
      </c>
      <c r="O35" s="834">
        <f t="shared" si="4"/>
        <v>0</v>
      </c>
      <c r="P35" s="892">
        <f t="shared" si="2"/>
        <v>2128</v>
      </c>
      <c r="Q35" s="893">
        <f t="shared" si="3"/>
        <v>47.874015748031496</v>
      </c>
      <c r="R35" s="674"/>
      <c r="S35" s="833">
        <f>SUM(S25:S34)</f>
        <v>2128</v>
      </c>
      <c r="T35" s="838">
        <f>SUM(T25:T34)</f>
        <v>0</v>
      </c>
      <c r="U35" s="833">
        <f>SUM(U25:U34)</f>
        <v>0</v>
      </c>
    </row>
    <row r="36" spans="1:21" ht="15.75" thickBot="1">
      <c r="A36" s="762" t="s">
        <v>89</v>
      </c>
      <c r="B36" s="471" t="s">
        <v>90</v>
      </c>
      <c r="C36" s="472">
        <v>0</v>
      </c>
      <c r="D36" s="472">
        <v>0</v>
      </c>
      <c r="E36" s="485">
        <v>601</v>
      </c>
      <c r="F36" s="839">
        <v>0</v>
      </c>
      <c r="G36" s="839">
        <v>0</v>
      </c>
      <c r="H36" s="896">
        <v>0</v>
      </c>
      <c r="I36" s="825">
        <v>0</v>
      </c>
      <c r="J36" s="804"/>
      <c r="K36" s="805"/>
      <c r="L36" s="1251">
        <v>0</v>
      </c>
      <c r="M36" s="1252">
        <f>S36-L36</f>
        <v>0</v>
      </c>
      <c r="N36" s="790"/>
      <c r="O36" s="879"/>
      <c r="P36" s="892">
        <f t="shared" si="2"/>
        <v>0</v>
      </c>
      <c r="Q36" s="893" t="e">
        <f t="shared" si="3"/>
        <v>#DIV/0!</v>
      </c>
      <c r="R36" s="674"/>
      <c r="S36" s="1266">
        <v>0</v>
      </c>
      <c r="T36" s="826"/>
      <c r="U36" s="825"/>
    </row>
    <row r="37" spans="1:21" ht="15.75" thickBot="1">
      <c r="A37" s="769" t="s">
        <v>91</v>
      </c>
      <c r="B37" s="474" t="s">
        <v>92</v>
      </c>
      <c r="C37" s="475">
        <v>1190</v>
      </c>
      <c r="D37" s="475">
        <v>1857</v>
      </c>
      <c r="E37" s="486">
        <v>602</v>
      </c>
      <c r="F37" s="763">
        <v>454</v>
      </c>
      <c r="G37" s="763">
        <v>476</v>
      </c>
      <c r="H37" s="792">
        <v>626</v>
      </c>
      <c r="I37" s="809">
        <v>616</v>
      </c>
      <c r="J37" s="810"/>
      <c r="K37" s="811"/>
      <c r="L37" s="1112">
        <v>154</v>
      </c>
      <c r="M37" s="1252">
        <f>S37-L37</f>
        <v>211</v>
      </c>
      <c r="N37" s="790"/>
      <c r="O37" s="881"/>
      <c r="P37" s="892">
        <f t="shared" si="2"/>
        <v>365</v>
      </c>
      <c r="Q37" s="893" t="e">
        <f t="shared" si="3"/>
        <v>#DIV/0!</v>
      </c>
      <c r="R37" s="674"/>
      <c r="S37" s="1263">
        <v>365</v>
      </c>
      <c r="T37" s="814"/>
      <c r="U37" s="809"/>
    </row>
    <row r="38" spans="1:21" ht="15.75" thickBot="1">
      <c r="A38" s="769" t="s">
        <v>93</v>
      </c>
      <c r="B38" s="474" t="s">
        <v>94</v>
      </c>
      <c r="C38" s="475">
        <v>0</v>
      </c>
      <c r="D38" s="475">
        <v>0</v>
      </c>
      <c r="E38" s="486">
        <v>604</v>
      </c>
      <c r="F38" s="763">
        <v>0</v>
      </c>
      <c r="G38" s="763">
        <v>0</v>
      </c>
      <c r="H38" s="792">
        <v>0</v>
      </c>
      <c r="I38" s="809">
        <v>0</v>
      </c>
      <c r="J38" s="810"/>
      <c r="K38" s="811"/>
      <c r="L38" s="1112">
        <v>0</v>
      </c>
      <c r="M38" s="1252">
        <f>S38-L38</f>
        <v>0</v>
      </c>
      <c r="N38" s="790"/>
      <c r="O38" s="881"/>
      <c r="P38" s="892">
        <f t="shared" si="2"/>
        <v>0</v>
      </c>
      <c r="Q38" s="893" t="e">
        <f t="shared" si="3"/>
        <v>#DIV/0!</v>
      </c>
      <c r="R38" s="674"/>
      <c r="S38" s="1263">
        <v>0</v>
      </c>
      <c r="T38" s="814"/>
      <c r="U38" s="809"/>
    </row>
    <row r="39" spans="1:21" ht="15.75" thickBot="1">
      <c r="A39" s="769" t="s">
        <v>95</v>
      </c>
      <c r="B39" s="474" t="s">
        <v>96</v>
      </c>
      <c r="C39" s="475">
        <v>12472</v>
      </c>
      <c r="D39" s="475">
        <v>13728</v>
      </c>
      <c r="E39" s="486" t="s">
        <v>97</v>
      </c>
      <c r="F39" s="763">
        <v>3705</v>
      </c>
      <c r="G39" s="763">
        <v>3925</v>
      </c>
      <c r="H39" s="792">
        <v>4006</v>
      </c>
      <c r="I39" s="809">
        <v>3942</v>
      </c>
      <c r="J39" s="810">
        <f>J35</f>
        <v>4445</v>
      </c>
      <c r="K39" s="811">
        <v>4445</v>
      </c>
      <c r="L39" s="1112">
        <v>1075</v>
      </c>
      <c r="M39" s="1252">
        <f>S39-L39</f>
        <v>1073</v>
      </c>
      <c r="N39" s="790"/>
      <c r="O39" s="881"/>
      <c r="P39" s="892">
        <f t="shared" si="2"/>
        <v>2148</v>
      </c>
      <c r="Q39" s="893">
        <f t="shared" si="3"/>
        <v>48.32395950506187</v>
      </c>
      <c r="R39" s="674"/>
      <c r="S39" s="1263">
        <v>2148</v>
      </c>
      <c r="T39" s="814"/>
      <c r="U39" s="809"/>
    </row>
    <row r="40" spans="1:21" ht="15.75" thickBot="1">
      <c r="A40" s="748" t="s">
        <v>98</v>
      </c>
      <c r="B40" s="476"/>
      <c r="C40" s="477">
        <v>12330</v>
      </c>
      <c r="D40" s="477">
        <v>13218</v>
      </c>
      <c r="E40" s="489" t="s">
        <v>99</v>
      </c>
      <c r="F40" s="773">
        <v>100</v>
      </c>
      <c r="G40" s="773">
        <v>323</v>
      </c>
      <c r="H40" s="787">
        <v>74</v>
      </c>
      <c r="I40" s="828">
        <v>23</v>
      </c>
      <c r="J40" s="829"/>
      <c r="K40" s="830"/>
      <c r="L40" s="1250"/>
      <c r="M40" s="1252">
        <f>S40-L40</f>
        <v>0</v>
      </c>
      <c r="N40" s="790"/>
      <c r="O40" s="883"/>
      <c r="P40" s="892">
        <f t="shared" si="2"/>
        <v>0</v>
      </c>
      <c r="Q40" s="893" t="e">
        <f t="shared" si="3"/>
        <v>#DIV/0!</v>
      </c>
      <c r="R40" s="674"/>
      <c r="S40" s="1270"/>
      <c r="T40" s="831"/>
      <c r="U40" s="828"/>
    </row>
    <row r="41" spans="1:21" ht="15.75" thickBot="1">
      <c r="A41" s="832" t="s">
        <v>100</v>
      </c>
      <c r="B41" s="490" t="s">
        <v>101</v>
      </c>
      <c r="C41" s="491">
        <f>SUM(C36:C40)</f>
        <v>25992</v>
      </c>
      <c r="D41" s="491">
        <f>SUM(D36:D40)</f>
        <v>28803</v>
      </c>
      <c r="E41" s="492" t="s">
        <v>32</v>
      </c>
      <c r="F41" s="833">
        <f aca="true" t="shared" si="5" ref="F41:O41">SUM(F36:F40)</f>
        <v>4259</v>
      </c>
      <c r="G41" s="833">
        <f t="shared" si="5"/>
        <v>4724</v>
      </c>
      <c r="H41" s="833">
        <f t="shared" si="5"/>
        <v>4706</v>
      </c>
      <c r="I41" s="833">
        <f t="shared" si="5"/>
        <v>4581</v>
      </c>
      <c r="J41" s="835">
        <f t="shared" si="5"/>
        <v>4445</v>
      </c>
      <c r="K41" s="836">
        <f t="shared" si="5"/>
        <v>4445</v>
      </c>
      <c r="L41" s="833">
        <f t="shared" si="5"/>
        <v>1229</v>
      </c>
      <c r="M41" s="842">
        <f>SUM(M36:M40)</f>
        <v>1284</v>
      </c>
      <c r="N41" s="833">
        <f t="shared" si="5"/>
        <v>0</v>
      </c>
      <c r="O41" s="897">
        <f t="shared" si="5"/>
        <v>0</v>
      </c>
      <c r="P41" s="898">
        <f t="shared" si="2"/>
        <v>2513</v>
      </c>
      <c r="Q41" s="893">
        <f t="shared" si="3"/>
        <v>56.535433070866134</v>
      </c>
      <c r="R41" s="674"/>
      <c r="S41" s="833">
        <f>SUM(S36:S40)</f>
        <v>2513</v>
      </c>
      <c r="T41" s="838">
        <f>SUM(T36:T40)</f>
        <v>0</v>
      </c>
      <c r="U41" s="833">
        <f>SUM(U36:U40)</f>
        <v>0</v>
      </c>
    </row>
    <row r="42" spans="1:21" ht="6.75" customHeight="1" thickBot="1">
      <c r="A42" s="748"/>
      <c r="B42" s="493"/>
      <c r="C42" s="494"/>
      <c r="D42" s="494"/>
      <c r="E42" s="495"/>
      <c r="F42" s="773"/>
      <c r="G42" s="773"/>
      <c r="H42" s="773"/>
      <c r="I42" s="845"/>
      <c r="J42" s="846"/>
      <c r="K42" s="847"/>
      <c r="L42" s="773"/>
      <c r="M42" s="646"/>
      <c r="N42" s="848">
        <f>T42-M42</f>
        <v>0</v>
      </c>
      <c r="O42" s="646"/>
      <c r="P42" s="898">
        <f t="shared" si="2"/>
        <v>0</v>
      </c>
      <c r="Q42" s="893" t="e">
        <f t="shared" si="3"/>
        <v>#DIV/0!</v>
      </c>
      <c r="R42" s="674"/>
      <c r="S42" s="851"/>
      <c r="T42" s="845"/>
      <c r="U42" s="845"/>
    </row>
    <row r="43" spans="1:21" ht="15.75" thickBot="1">
      <c r="A43" s="852" t="s">
        <v>102</v>
      </c>
      <c r="B43" s="490" t="s">
        <v>63</v>
      </c>
      <c r="C43" s="491">
        <f>+C41-C39</f>
        <v>13520</v>
      </c>
      <c r="D43" s="491">
        <f>+D41-D39</f>
        <v>15075</v>
      </c>
      <c r="E43" s="492" t="s">
        <v>32</v>
      </c>
      <c r="F43" s="833">
        <f aca="true" t="shared" si="6" ref="F43:O43">F41-F39</f>
        <v>554</v>
      </c>
      <c r="G43" s="833">
        <f t="shared" si="6"/>
        <v>799</v>
      </c>
      <c r="H43" s="833">
        <f t="shared" si="6"/>
        <v>700</v>
      </c>
      <c r="I43" s="833">
        <f t="shared" si="6"/>
        <v>639</v>
      </c>
      <c r="J43" s="833">
        <f>J41-J39</f>
        <v>0</v>
      </c>
      <c r="K43" s="853">
        <f t="shared" si="6"/>
        <v>0</v>
      </c>
      <c r="L43" s="833">
        <f t="shared" si="6"/>
        <v>154</v>
      </c>
      <c r="M43" s="842">
        <f t="shared" si="6"/>
        <v>211</v>
      </c>
      <c r="N43" s="833">
        <f t="shared" si="6"/>
        <v>0</v>
      </c>
      <c r="O43" s="838">
        <f t="shared" si="6"/>
        <v>0</v>
      </c>
      <c r="P43" s="898">
        <f t="shared" si="2"/>
        <v>365</v>
      </c>
      <c r="Q43" s="893" t="e">
        <f t="shared" si="3"/>
        <v>#DIV/0!</v>
      </c>
      <c r="R43" s="674"/>
      <c r="S43" s="833">
        <f>S41-S39</f>
        <v>365</v>
      </c>
      <c r="T43" s="838">
        <f>T41-T39</f>
        <v>0</v>
      </c>
      <c r="U43" s="833">
        <f>U41-U39</f>
        <v>0</v>
      </c>
    </row>
    <row r="44" spans="1:21" ht="15.75" thickBot="1">
      <c r="A44" s="832" t="s">
        <v>103</v>
      </c>
      <c r="B44" s="490" t="s">
        <v>104</v>
      </c>
      <c r="C44" s="491">
        <f>+C41-C35</f>
        <v>93</v>
      </c>
      <c r="D44" s="491">
        <f>+D41-D35</f>
        <v>-465</v>
      </c>
      <c r="E44" s="492" t="s">
        <v>32</v>
      </c>
      <c r="F44" s="833">
        <f aca="true" t="shared" si="7" ref="F44:O44">F41-F35</f>
        <v>193</v>
      </c>
      <c r="G44" s="833">
        <f t="shared" si="7"/>
        <v>109</v>
      </c>
      <c r="H44" s="833">
        <f t="shared" si="7"/>
        <v>40</v>
      </c>
      <c r="I44" s="833">
        <f t="shared" si="7"/>
        <v>114</v>
      </c>
      <c r="J44" s="833">
        <f>J41-J35</f>
        <v>0</v>
      </c>
      <c r="K44" s="853">
        <f t="shared" si="7"/>
        <v>0</v>
      </c>
      <c r="L44" s="833">
        <f t="shared" si="7"/>
        <v>169</v>
      </c>
      <c r="M44" s="842">
        <f t="shared" si="7"/>
        <v>216</v>
      </c>
      <c r="N44" s="833">
        <f t="shared" si="7"/>
        <v>0</v>
      </c>
      <c r="O44" s="838">
        <f t="shared" si="7"/>
        <v>0</v>
      </c>
      <c r="P44" s="898">
        <f t="shared" si="2"/>
        <v>385</v>
      </c>
      <c r="Q44" s="893" t="e">
        <f t="shared" si="3"/>
        <v>#DIV/0!</v>
      </c>
      <c r="R44" s="674"/>
      <c r="S44" s="833">
        <f>S41-S35</f>
        <v>385</v>
      </c>
      <c r="T44" s="838">
        <f>T41-T35</f>
        <v>0</v>
      </c>
      <c r="U44" s="833">
        <f>U41-U35</f>
        <v>0</v>
      </c>
    </row>
    <row r="45" spans="1:21" ht="15.75" thickBot="1">
      <c r="A45" s="854" t="s">
        <v>105</v>
      </c>
      <c r="B45" s="496" t="s">
        <v>63</v>
      </c>
      <c r="C45" s="497">
        <f>+C44-C39</f>
        <v>-12379</v>
      </c>
      <c r="D45" s="497">
        <f>+D44-D39</f>
        <v>-14193</v>
      </c>
      <c r="E45" s="498" t="s">
        <v>32</v>
      </c>
      <c r="F45" s="833">
        <f aca="true" t="shared" si="8" ref="F45:O45">F44-F39</f>
        <v>-3512</v>
      </c>
      <c r="G45" s="833">
        <f t="shared" si="8"/>
        <v>-3816</v>
      </c>
      <c r="H45" s="833">
        <f t="shared" si="8"/>
        <v>-3966</v>
      </c>
      <c r="I45" s="833">
        <f t="shared" si="8"/>
        <v>-3828</v>
      </c>
      <c r="J45" s="833">
        <f t="shared" si="8"/>
        <v>-4445</v>
      </c>
      <c r="K45" s="853">
        <f t="shared" si="8"/>
        <v>-4445</v>
      </c>
      <c r="L45" s="833">
        <f t="shared" si="8"/>
        <v>-906</v>
      </c>
      <c r="M45" s="842">
        <f t="shared" si="8"/>
        <v>-857</v>
      </c>
      <c r="N45" s="833">
        <f t="shared" si="8"/>
        <v>0</v>
      </c>
      <c r="O45" s="838">
        <f t="shared" si="8"/>
        <v>0</v>
      </c>
      <c r="P45" s="898">
        <f t="shared" si="2"/>
        <v>-1763</v>
      </c>
      <c r="Q45" s="853">
        <f t="shared" si="3"/>
        <v>39.66254218222722</v>
      </c>
      <c r="R45" s="674"/>
      <c r="S45" s="833">
        <f>S44-S39</f>
        <v>-1763</v>
      </c>
      <c r="T45" s="838">
        <f>T44-T39</f>
        <v>0</v>
      </c>
      <c r="U45" s="833">
        <f>U44-U39</f>
        <v>0</v>
      </c>
    </row>
    <row r="46" ht="15">
      <c r="A46" s="662"/>
    </row>
    <row r="47" ht="15">
      <c r="A47" s="662"/>
    </row>
    <row r="48" spans="1:21" ht="15">
      <c r="A48" s="658" t="s">
        <v>188</v>
      </c>
      <c r="P48"/>
      <c r="Q48"/>
      <c r="R48"/>
      <c r="S48"/>
      <c r="T48"/>
      <c r="U48"/>
    </row>
    <row r="49" spans="1:21" ht="15">
      <c r="A49" s="659" t="s">
        <v>233</v>
      </c>
      <c r="P49"/>
      <c r="Q49"/>
      <c r="R49"/>
      <c r="S49"/>
      <c r="T49"/>
      <c r="U49"/>
    </row>
    <row r="50" spans="1:21" ht="15">
      <c r="A50" s="855" t="s">
        <v>190</v>
      </c>
      <c r="P50"/>
      <c r="Q50"/>
      <c r="R50"/>
      <c r="S50"/>
      <c r="T50"/>
      <c r="U50"/>
    </row>
    <row r="51" spans="1:21" ht="15">
      <c r="A51" s="856"/>
      <c r="P51"/>
      <c r="Q51"/>
      <c r="R51"/>
      <c r="S51"/>
      <c r="T51"/>
      <c r="U51"/>
    </row>
    <row r="52" spans="1:21" ht="15">
      <c r="A52" s="662" t="s">
        <v>197</v>
      </c>
      <c r="P52"/>
      <c r="Q52"/>
      <c r="R52"/>
      <c r="S52"/>
      <c r="T52"/>
      <c r="U52"/>
    </row>
    <row r="53" spans="1:21" ht="15">
      <c r="A53" s="662"/>
      <c r="P53"/>
      <c r="Q53"/>
      <c r="R53"/>
      <c r="S53"/>
      <c r="T53"/>
      <c r="U53"/>
    </row>
    <row r="54" spans="1:21" ht="15">
      <c r="A54" s="662" t="s">
        <v>198</v>
      </c>
      <c r="P54"/>
      <c r="Q54"/>
      <c r="R54"/>
      <c r="S54"/>
      <c r="T54"/>
      <c r="U54"/>
    </row>
    <row r="55" ht="15">
      <c r="A55" s="662" t="s">
        <v>237</v>
      </c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663" customWidth="1"/>
    <col min="6" max="7" width="0" style="0" hidden="1" customWidth="1"/>
    <col min="8" max="8" width="11.57421875" style="0" customWidth="1"/>
    <col min="9" max="10" width="11.57421875" style="388" customWidth="1"/>
    <col min="11" max="11" width="11.421875" style="388" customWidth="1"/>
    <col min="12" max="12" width="9.8515625" style="388" customWidth="1"/>
    <col min="13" max="13" width="9.140625" style="388" customWidth="1"/>
    <col min="14" max="14" width="9.28125" style="388" customWidth="1"/>
    <col min="15" max="15" width="9.140625" style="388" customWidth="1"/>
    <col min="16" max="16" width="12.00390625" style="388" customWidth="1"/>
    <col min="17" max="17" width="9.140625" style="368" customWidth="1"/>
    <col min="18" max="18" width="3.421875" style="388" customWidth="1"/>
    <col min="19" max="19" width="12.57421875" style="388" customWidth="1"/>
    <col min="20" max="20" width="11.8515625" style="388" customWidth="1"/>
    <col min="21" max="21" width="12.00390625" style="388" customWidth="1"/>
  </cols>
  <sheetData>
    <row r="1" spans="1:21" ht="26.25">
      <c r="A1" s="1388" t="s">
        <v>232</v>
      </c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  <c r="T1" s="1388"/>
      <c r="U1" s="1388"/>
    </row>
    <row r="2" spans="1:12" ht="21.75" customHeight="1">
      <c r="A2" s="728" t="s">
        <v>107</v>
      </c>
      <c r="B2" s="460"/>
      <c r="K2" s="500"/>
      <c r="L2" s="500"/>
    </row>
    <row r="3" spans="1:12" ht="15">
      <c r="A3" s="509"/>
      <c r="K3" s="500"/>
      <c r="L3" s="500"/>
    </row>
    <row r="4" spans="1:12" ht="15.75" thickBot="1">
      <c r="A4" s="662"/>
      <c r="B4" s="204"/>
      <c r="C4" s="204"/>
      <c r="D4" s="204"/>
      <c r="E4" s="461"/>
      <c r="F4" s="204"/>
      <c r="G4" s="204"/>
      <c r="K4" s="500"/>
      <c r="L4" s="500"/>
    </row>
    <row r="5" spans="1:12" ht="16.5" thickBot="1">
      <c r="A5" s="729" t="s">
        <v>199</v>
      </c>
      <c r="B5" s="730" t="s">
        <v>208</v>
      </c>
      <c r="C5" s="899"/>
      <c r="D5" s="899"/>
      <c r="E5" s="900"/>
      <c r="F5" s="899"/>
      <c r="G5" s="901"/>
      <c r="H5" s="899"/>
      <c r="I5" s="902"/>
      <c r="J5" s="507"/>
      <c r="K5" s="508"/>
      <c r="L5" s="508"/>
    </row>
    <row r="6" spans="1:12" ht="23.25" customHeight="1" thickBot="1">
      <c r="A6" s="509" t="s">
        <v>4</v>
      </c>
      <c r="K6" s="500"/>
      <c r="L6" s="500"/>
    </row>
    <row r="7" spans="1:21" ht="15.75" thickBot="1">
      <c r="A7" s="1382" t="s">
        <v>9</v>
      </c>
      <c r="B7" s="1383" t="s">
        <v>10</v>
      </c>
      <c r="C7" s="736"/>
      <c r="D7" s="736"/>
      <c r="E7" s="1383" t="s">
        <v>13</v>
      </c>
      <c r="F7" s="736"/>
      <c r="G7" s="736"/>
      <c r="H7" s="1383" t="s">
        <v>176</v>
      </c>
      <c r="I7" s="1384" t="s">
        <v>177</v>
      </c>
      <c r="J7" s="1385" t="s">
        <v>178</v>
      </c>
      <c r="K7" s="1385"/>
      <c r="L7" s="1389" t="s">
        <v>6</v>
      </c>
      <c r="M7" s="1389"/>
      <c r="N7" s="1389"/>
      <c r="O7" s="1389"/>
      <c r="P7" s="876" t="s">
        <v>179</v>
      </c>
      <c r="Q7" s="738" t="s">
        <v>8</v>
      </c>
      <c r="S7" s="1387" t="s">
        <v>180</v>
      </c>
      <c r="T7" s="1387"/>
      <c r="U7" s="1387"/>
    </row>
    <row r="8" spans="1:21" ht="15.75" thickBot="1">
      <c r="A8" s="1382"/>
      <c r="B8" s="1383"/>
      <c r="C8" s="739" t="s">
        <v>11</v>
      </c>
      <c r="D8" s="739" t="s">
        <v>12</v>
      </c>
      <c r="E8" s="1383"/>
      <c r="F8" s="739" t="s">
        <v>181</v>
      </c>
      <c r="G8" s="739" t="s">
        <v>182</v>
      </c>
      <c r="H8" s="1383"/>
      <c r="I8" s="1384"/>
      <c r="J8" s="740" t="s">
        <v>183</v>
      </c>
      <c r="K8" s="740" t="s">
        <v>194</v>
      </c>
      <c r="L8" s="741" t="s">
        <v>19</v>
      </c>
      <c r="M8" s="742" t="s">
        <v>22</v>
      </c>
      <c r="N8" s="742" t="s">
        <v>25</v>
      </c>
      <c r="O8" s="743" t="s">
        <v>28</v>
      </c>
      <c r="P8" s="744" t="s">
        <v>29</v>
      </c>
      <c r="Q8" s="745" t="s">
        <v>30</v>
      </c>
      <c r="S8" s="746" t="s">
        <v>185</v>
      </c>
      <c r="T8" s="747" t="s">
        <v>186</v>
      </c>
      <c r="U8" s="747" t="s">
        <v>187</v>
      </c>
    </row>
    <row r="9" spans="1:21" ht="15">
      <c r="A9" s="748" t="s">
        <v>31</v>
      </c>
      <c r="B9" s="465"/>
      <c r="C9" s="466">
        <v>104</v>
      </c>
      <c r="D9" s="466">
        <v>104</v>
      </c>
      <c r="E9" s="467"/>
      <c r="F9" s="749">
        <v>6</v>
      </c>
      <c r="G9" s="749">
        <v>6</v>
      </c>
      <c r="H9" s="749">
        <v>9</v>
      </c>
      <c r="I9" s="750">
        <v>10</v>
      </c>
      <c r="J9" s="751"/>
      <c r="K9" s="751"/>
      <c r="L9" s="1228">
        <v>10</v>
      </c>
      <c r="M9" s="1229">
        <f aca="true" t="shared" si="0" ref="M9:O10">S9</f>
        <v>10</v>
      </c>
      <c r="N9" s="848">
        <f t="shared" si="0"/>
        <v>0</v>
      </c>
      <c r="O9" s="1260">
        <f t="shared" si="0"/>
        <v>0</v>
      </c>
      <c r="P9" s="752" t="s">
        <v>32</v>
      </c>
      <c r="Q9" s="753" t="s">
        <v>32</v>
      </c>
      <c r="R9" s="674"/>
      <c r="S9" s="1262">
        <v>10</v>
      </c>
      <c r="T9" s="750"/>
      <c r="U9" s="750"/>
    </row>
    <row r="10" spans="1:21" ht="15.75" thickBot="1">
      <c r="A10" s="755" t="s">
        <v>33</v>
      </c>
      <c r="B10" s="903"/>
      <c r="C10" s="904">
        <v>101</v>
      </c>
      <c r="D10" s="904">
        <v>104</v>
      </c>
      <c r="E10" s="905"/>
      <c r="F10" s="777">
        <v>6.2</v>
      </c>
      <c r="G10" s="777">
        <v>6</v>
      </c>
      <c r="H10" s="777">
        <v>9</v>
      </c>
      <c r="I10" s="757">
        <v>9</v>
      </c>
      <c r="J10" s="758"/>
      <c r="K10" s="758"/>
      <c r="L10" s="1085">
        <v>9</v>
      </c>
      <c r="M10" s="1231">
        <f t="shared" si="0"/>
        <v>9</v>
      </c>
      <c r="N10" s="1261">
        <f t="shared" si="0"/>
        <v>0</v>
      </c>
      <c r="O10" s="1232">
        <f t="shared" si="0"/>
        <v>0</v>
      </c>
      <c r="P10" s="759" t="s">
        <v>32</v>
      </c>
      <c r="Q10" s="760" t="s">
        <v>32</v>
      </c>
      <c r="R10" s="674"/>
      <c r="S10" s="1270">
        <v>9</v>
      </c>
      <c r="T10" s="757"/>
      <c r="U10" s="757"/>
    </row>
    <row r="11" spans="1:21" ht="15">
      <c r="A11" s="762" t="s">
        <v>34</v>
      </c>
      <c r="B11" s="906" t="s">
        <v>35</v>
      </c>
      <c r="C11" s="907">
        <v>37915</v>
      </c>
      <c r="D11" s="907">
        <v>39774</v>
      </c>
      <c r="E11" s="908" t="s">
        <v>36</v>
      </c>
      <c r="F11" s="772">
        <v>1168</v>
      </c>
      <c r="G11" s="772">
        <v>1177</v>
      </c>
      <c r="H11" s="772">
        <v>1361</v>
      </c>
      <c r="I11" s="793">
        <v>1504</v>
      </c>
      <c r="J11" s="765" t="s">
        <v>32</v>
      </c>
      <c r="K11" s="765" t="s">
        <v>32</v>
      </c>
      <c r="L11" s="1089">
        <v>1504</v>
      </c>
      <c r="M11" s="1234">
        <f>S11-L11</f>
        <v>44</v>
      </c>
      <c r="N11" s="766"/>
      <c r="O11" s="879"/>
      <c r="P11" s="880" t="s">
        <v>32</v>
      </c>
      <c r="Q11" s="768" t="s">
        <v>32</v>
      </c>
      <c r="R11" s="674"/>
      <c r="S11" s="1276">
        <v>1548</v>
      </c>
      <c r="T11" s="764"/>
      <c r="U11" s="764"/>
    </row>
    <row r="12" spans="1:21" ht="15">
      <c r="A12" s="769" t="s">
        <v>37</v>
      </c>
      <c r="B12" s="909" t="s">
        <v>38</v>
      </c>
      <c r="C12" s="910">
        <v>-16164</v>
      </c>
      <c r="D12" s="910">
        <v>-17825</v>
      </c>
      <c r="E12" s="908" t="s">
        <v>39</v>
      </c>
      <c r="F12" s="772">
        <v>-1168</v>
      </c>
      <c r="G12" s="772">
        <v>-1177</v>
      </c>
      <c r="H12" s="772">
        <v>1361</v>
      </c>
      <c r="I12" s="793">
        <v>1504</v>
      </c>
      <c r="J12" s="770" t="s">
        <v>32</v>
      </c>
      <c r="K12" s="770" t="s">
        <v>32</v>
      </c>
      <c r="L12" s="1092">
        <v>1504</v>
      </c>
      <c r="M12" s="1234">
        <f>S12-L12</f>
        <v>44</v>
      </c>
      <c r="N12" s="771"/>
      <c r="O12" s="881"/>
      <c r="P12" s="880" t="s">
        <v>32</v>
      </c>
      <c r="Q12" s="768" t="s">
        <v>32</v>
      </c>
      <c r="R12" s="674"/>
      <c r="S12" s="1268">
        <v>1548</v>
      </c>
      <c r="T12" s="764"/>
      <c r="U12" s="764"/>
    </row>
    <row r="13" spans="1:21" ht="15">
      <c r="A13" s="769" t="s">
        <v>40</v>
      </c>
      <c r="B13" s="909" t="s">
        <v>41</v>
      </c>
      <c r="C13" s="910">
        <v>604</v>
      </c>
      <c r="D13" s="910">
        <v>619</v>
      </c>
      <c r="E13" s="908" t="s">
        <v>42</v>
      </c>
      <c r="F13" s="772"/>
      <c r="G13" s="772">
        <v>0</v>
      </c>
      <c r="H13" s="772">
        <v>0</v>
      </c>
      <c r="I13" s="793">
        <v>0</v>
      </c>
      <c r="J13" s="770" t="s">
        <v>32</v>
      </c>
      <c r="K13" s="770" t="s">
        <v>32</v>
      </c>
      <c r="L13" s="1092">
        <v>0</v>
      </c>
      <c r="M13" s="1234">
        <f>S13-L13</f>
        <v>0</v>
      </c>
      <c r="N13" s="771"/>
      <c r="O13" s="881"/>
      <c r="P13" s="880" t="s">
        <v>32</v>
      </c>
      <c r="Q13" s="768" t="s">
        <v>32</v>
      </c>
      <c r="R13" s="674"/>
      <c r="S13" s="1263">
        <v>0</v>
      </c>
      <c r="T13" s="764"/>
      <c r="U13" s="764"/>
    </row>
    <row r="14" spans="1:21" ht="15">
      <c r="A14" s="769" t="s">
        <v>43</v>
      </c>
      <c r="B14" s="909" t="s">
        <v>44</v>
      </c>
      <c r="C14" s="910">
        <v>221</v>
      </c>
      <c r="D14" s="910">
        <v>610</v>
      </c>
      <c r="E14" s="908" t="s">
        <v>32</v>
      </c>
      <c r="F14" s="772">
        <v>186</v>
      </c>
      <c r="G14" s="772">
        <v>261</v>
      </c>
      <c r="H14" s="772">
        <v>217</v>
      </c>
      <c r="I14" s="793">
        <v>97</v>
      </c>
      <c r="J14" s="770" t="s">
        <v>32</v>
      </c>
      <c r="K14" s="770" t="s">
        <v>32</v>
      </c>
      <c r="L14" s="1092">
        <v>1170</v>
      </c>
      <c r="M14" s="1234">
        <f>S14-L14</f>
        <v>-233</v>
      </c>
      <c r="N14" s="771"/>
      <c r="O14" s="881"/>
      <c r="P14" s="880" t="s">
        <v>32</v>
      </c>
      <c r="Q14" s="768" t="s">
        <v>32</v>
      </c>
      <c r="R14" s="674"/>
      <c r="S14" s="1263">
        <v>937</v>
      </c>
      <c r="T14" s="764"/>
      <c r="U14" s="764"/>
    </row>
    <row r="15" spans="1:21" ht="15.75" thickBot="1">
      <c r="A15" s="748" t="s">
        <v>45</v>
      </c>
      <c r="B15" s="911" t="s">
        <v>46</v>
      </c>
      <c r="C15" s="912">
        <v>2021</v>
      </c>
      <c r="D15" s="912">
        <v>852</v>
      </c>
      <c r="E15" s="478" t="s">
        <v>47</v>
      </c>
      <c r="F15" s="882">
        <v>313</v>
      </c>
      <c r="G15" s="882">
        <v>436</v>
      </c>
      <c r="H15" s="882">
        <v>425</v>
      </c>
      <c r="I15" s="788">
        <v>667</v>
      </c>
      <c r="J15" s="775" t="s">
        <v>32</v>
      </c>
      <c r="K15" s="775" t="s">
        <v>32</v>
      </c>
      <c r="L15" s="1076">
        <v>1039</v>
      </c>
      <c r="M15" s="1234">
        <f>S15-L15</f>
        <v>173</v>
      </c>
      <c r="N15" s="776"/>
      <c r="O15" s="883"/>
      <c r="P15" s="884" t="s">
        <v>32</v>
      </c>
      <c r="Q15" s="753" t="s">
        <v>32</v>
      </c>
      <c r="R15" s="674"/>
      <c r="S15" s="1264">
        <v>1212</v>
      </c>
      <c r="T15" s="774"/>
      <c r="U15" s="774"/>
    </row>
    <row r="16" spans="1:21" ht="15.75" thickBot="1">
      <c r="A16" s="778" t="s">
        <v>48</v>
      </c>
      <c r="B16" s="479"/>
      <c r="C16" s="480">
        <v>24618</v>
      </c>
      <c r="D16" s="480">
        <v>24087</v>
      </c>
      <c r="E16" s="481"/>
      <c r="F16" s="833">
        <v>515</v>
      </c>
      <c r="G16" s="833">
        <v>698</v>
      </c>
      <c r="H16" s="833">
        <f>H11-H12+H14+H15</f>
        <v>642</v>
      </c>
      <c r="I16" s="833">
        <f>I11-I12+I14+I15</f>
        <v>764</v>
      </c>
      <c r="J16" s="781" t="s">
        <v>32</v>
      </c>
      <c r="K16" s="781" t="s">
        <v>32</v>
      </c>
      <c r="L16" s="783">
        <f>L11-L12+L13+L14+L15</f>
        <v>2209</v>
      </c>
      <c r="M16" s="783">
        <f>M11-M12+M13+M14+M15</f>
        <v>-60</v>
      </c>
      <c r="N16" s="783">
        <f>N11-N12+N13+N14+N15</f>
        <v>0</v>
      </c>
      <c r="O16" s="783">
        <f>O11-O12+O13+O14+O15</f>
        <v>0</v>
      </c>
      <c r="P16" s="885" t="s">
        <v>32</v>
      </c>
      <c r="Q16" s="886" t="s">
        <v>32</v>
      </c>
      <c r="R16" s="674"/>
      <c r="S16" s="786">
        <f>S11-S12+S13+S14+S15</f>
        <v>2149</v>
      </c>
      <c r="T16" s="786">
        <f>T11-T12+T13+T14+T15</f>
        <v>0</v>
      </c>
      <c r="U16" s="786">
        <f>U11-U12+U13+U14+U15</f>
        <v>0</v>
      </c>
    </row>
    <row r="17" spans="1:21" ht="15">
      <c r="A17" s="748" t="s">
        <v>49</v>
      </c>
      <c r="B17" s="906" t="s">
        <v>50</v>
      </c>
      <c r="C17" s="907">
        <v>7043</v>
      </c>
      <c r="D17" s="907">
        <v>7240</v>
      </c>
      <c r="E17" s="478">
        <v>401</v>
      </c>
      <c r="F17" s="882"/>
      <c r="G17" s="882">
        <v>0</v>
      </c>
      <c r="H17" s="882">
        <v>0</v>
      </c>
      <c r="I17" s="788">
        <v>0</v>
      </c>
      <c r="J17" s="765" t="s">
        <v>32</v>
      </c>
      <c r="K17" s="765" t="s">
        <v>32</v>
      </c>
      <c r="L17" s="1076">
        <v>0</v>
      </c>
      <c r="M17" s="1277">
        <f>S17-L17</f>
        <v>0</v>
      </c>
      <c r="N17" s="790"/>
      <c r="O17" s="879"/>
      <c r="P17" s="884" t="s">
        <v>32</v>
      </c>
      <c r="Q17" s="753" t="s">
        <v>32</v>
      </c>
      <c r="R17" s="674"/>
      <c r="S17" s="1278">
        <v>0</v>
      </c>
      <c r="T17" s="774"/>
      <c r="U17" s="788"/>
    </row>
    <row r="18" spans="1:21" ht="15">
      <c r="A18" s="769" t="s">
        <v>51</v>
      </c>
      <c r="B18" s="909" t="s">
        <v>52</v>
      </c>
      <c r="C18" s="910">
        <v>1001</v>
      </c>
      <c r="D18" s="910">
        <v>820</v>
      </c>
      <c r="E18" s="908" t="s">
        <v>53</v>
      </c>
      <c r="F18" s="772">
        <v>101</v>
      </c>
      <c r="G18" s="772">
        <v>120</v>
      </c>
      <c r="H18" s="772">
        <v>226</v>
      </c>
      <c r="I18" s="793">
        <v>189</v>
      </c>
      <c r="J18" s="794" t="s">
        <v>32</v>
      </c>
      <c r="K18" s="794" t="s">
        <v>32</v>
      </c>
      <c r="L18" s="1240">
        <v>333</v>
      </c>
      <c r="M18" s="1277">
        <f aca="true" t="shared" si="1" ref="M18:M34">S18-L18</f>
        <v>-203</v>
      </c>
      <c r="N18" s="771"/>
      <c r="O18" s="881"/>
      <c r="P18" s="880" t="s">
        <v>32</v>
      </c>
      <c r="Q18" s="768" t="s">
        <v>32</v>
      </c>
      <c r="R18" s="674"/>
      <c r="S18" s="1263">
        <v>130</v>
      </c>
      <c r="T18" s="793"/>
      <c r="U18" s="793"/>
    </row>
    <row r="19" spans="1:21" ht="15">
      <c r="A19" s="769" t="s">
        <v>54</v>
      </c>
      <c r="B19" s="909" t="s">
        <v>55</v>
      </c>
      <c r="C19" s="910">
        <v>14718</v>
      </c>
      <c r="D19" s="910">
        <v>14718</v>
      </c>
      <c r="E19" s="908" t="s">
        <v>32</v>
      </c>
      <c r="F19" s="772"/>
      <c r="G19" s="772">
        <v>0</v>
      </c>
      <c r="H19" s="772">
        <v>0</v>
      </c>
      <c r="I19" s="793">
        <v>0</v>
      </c>
      <c r="J19" s="794" t="s">
        <v>32</v>
      </c>
      <c r="K19" s="794" t="s">
        <v>32</v>
      </c>
      <c r="L19" s="1240">
        <v>0</v>
      </c>
      <c r="M19" s="1277">
        <f t="shared" si="1"/>
        <v>0</v>
      </c>
      <c r="N19" s="771"/>
      <c r="O19" s="881"/>
      <c r="P19" s="880" t="s">
        <v>32</v>
      </c>
      <c r="Q19" s="768" t="s">
        <v>32</v>
      </c>
      <c r="R19" s="674"/>
      <c r="S19" s="1263">
        <v>0</v>
      </c>
      <c r="T19" s="793"/>
      <c r="U19" s="793"/>
    </row>
    <row r="20" spans="1:21" ht="15">
      <c r="A20" s="769" t="s">
        <v>56</v>
      </c>
      <c r="B20" s="909" t="s">
        <v>57</v>
      </c>
      <c r="C20" s="910">
        <v>1758</v>
      </c>
      <c r="D20" s="910">
        <v>1762</v>
      </c>
      <c r="E20" s="908" t="s">
        <v>32</v>
      </c>
      <c r="F20" s="772">
        <v>162</v>
      </c>
      <c r="G20" s="772">
        <v>241</v>
      </c>
      <c r="H20" s="772">
        <v>416</v>
      </c>
      <c r="I20" s="793">
        <v>435</v>
      </c>
      <c r="J20" s="794" t="s">
        <v>32</v>
      </c>
      <c r="K20" s="794" t="s">
        <v>32</v>
      </c>
      <c r="L20" s="1240">
        <v>1677</v>
      </c>
      <c r="M20" s="1277">
        <f t="shared" si="1"/>
        <v>57</v>
      </c>
      <c r="N20" s="771"/>
      <c r="O20" s="881"/>
      <c r="P20" s="880" t="s">
        <v>32</v>
      </c>
      <c r="Q20" s="768" t="s">
        <v>32</v>
      </c>
      <c r="R20" s="674"/>
      <c r="S20" s="1263">
        <v>1734</v>
      </c>
      <c r="T20" s="793"/>
      <c r="U20" s="793"/>
    </row>
    <row r="21" spans="1:21" ht="15.75" thickBot="1">
      <c r="A21" s="755" t="s">
        <v>58</v>
      </c>
      <c r="B21" s="913" t="s">
        <v>59</v>
      </c>
      <c r="C21" s="914">
        <v>0</v>
      </c>
      <c r="D21" s="914">
        <v>0</v>
      </c>
      <c r="E21" s="915" t="s">
        <v>32</v>
      </c>
      <c r="F21" s="772"/>
      <c r="G21" s="772">
        <v>0</v>
      </c>
      <c r="H21" s="772">
        <v>0</v>
      </c>
      <c r="I21" s="796">
        <v>0</v>
      </c>
      <c r="J21" s="797" t="s">
        <v>32</v>
      </c>
      <c r="K21" s="797" t="s">
        <v>32</v>
      </c>
      <c r="L21" s="1241">
        <v>0</v>
      </c>
      <c r="M21" s="1229">
        <f t="shared" si="1"/>
        <v>0</v>
      </c>
      <c r="N21" s="820"/>
      <c r="O21" s="883"/>
      <c r="P21" s="889" t="s">
        <v>32</v>
      </c>
      <c r="Q21" s="890" t="s">
        <v>32</v>
      </c>
      <c r="R21" s="674"/>
      <c r="S21" s="1270">
        <v>0</v>
      </c>
      <c r="T21" s="796"/>
      <c r="U21" s="796"/>
    </row>
    <row r="22" spans="1:21" ht="15.75" thickBot="1">
      <c r="A22" s="800" t="s">
        <v>60</v>
      </c>
      <c r="B22" s="906" t="s">
        <v>61</v>
      </c>
      <c r="C22" s="907">
        <v>12472</v>
      </c>
      <c r="D22" s="907">
        <v>13728</v>
      </c>
      <c r="E22" s="485" t="s">
        <v>32</v>
      </c>
      <c r="F22" s="754">
        <v>2886</v>
      </c>
      <c r="G22" s="754">
        <v>3036</v>
      </c>
      <c r="H22" s="754">
        <v>3517</v>
      </c>
      <c r="I22" s="803">
        <v>3654</v>
      </c>
      <c r="J22" s="804">
        <f>J35</f>
        <v>4369</v>
      </c>
      <c r="K22" s="805">
        <v>4369</v>
      </c>
      <c r="L22" s="1243">
        <v>1058</v>
      </c>
      <c r="M22" s="879">
        <f t="shared" si="1"/>
        <v>1057</v>
      </c>
      <c r="N22" s="1277"/>
      <c r="O22" s="879"/>
      <c r="P22" s="892">
        <f>SUM(L22:O22)</f>
        <v>2115</v>
      </c>
      <c r="Q22" s="893">
        <f>(P22/K22)*100</f>
        <v>48.4092469672694</v>
      </c>
      <c r="R22" s="674"/>
      <c r="S22" s="1262">
        <v>2115</v>
      </c>
      <c r="T22" s="808"/>
      <c r="U22" s="803"/>
    </row>
    <row r="23" spans="1:21" ht="15.75" thickBot="1">
      <c r="A23" s="769" t="s">
        <v>62</v>
      </c>
      <c r="B23" s="909" t="s">
        <v>63</v>
      </c>
      <c r="C23" s="910">
        <v>0</v>
      </c>
      <c r="D23" s="910">
        <v>0</v>
      </c>
      <c r="E23" s="486" t="s">
        <v>32</v>
      </c>
      <c r="F23" s="772"/>
      <c r="G23" s="772">
        <v>0</v>
      </c>
      <c r="H23" s="772">
        <v>0</v>
      </c>
      <c r="I23" s="809">
        <v>0</v>
      </c>
      <c r="J23" s="810"/>
      <c r="K23" s="811"/>
      <c r="L23" s="1246">
        <v>0</v>
      </c>
      <c r="M23" s="1279">
        <f t="shared" si="1"/>
        <v>0</v>
      </c>
      <c r="N23" s="1234"/>
      <c r="O23" s="881"/>
      <c r="P23" s="892">
        <f aca="true" t="shared" si="2" ref="P23:P45">SUM(L23:O23)</f>
        <v>0</v>
      </c>
      <c r="Q23" s="893" t="e">
        <f aca="true" t="shared" si="3" ref="Q23:Q45">(P23/K23)*100</f>
        <v>#DIV/0!</v>
      </c>
      <c r="R23" s="674"/>
      <c r="S23" s="1263">
        <v>0</v>
      </c>
      <c r="T23" s="814"/>
      <c r="U23" s="809"/>
    </row>
    <row r="24" spans="1:21" ht="15.75" thickBot="1">
      <c r="A24" s="755" t="s">
        <v>65</v>
      </c>
      <c r="B24" s="913" t="s">
        <v>63</v>
      </c>
      <c r="C24" s="914">
        <v>0</v>
      </c>
      <c r="D24" s="914">
        <v>1215</v>
      </c>
      <c r="E24" s="487">
        <v>672</v>
      </c>
      <c r="F24" s="894">
        <v>846</v>
      </c>
      <c r="G24" s="894">
        <v>922</v>
      </c>
      <c r="H24" s="894">
        <v>1090</v>
      </c>
      <c r="I24" s="817">
        <v>1100</v>
      </c>
      <c r="J24" s="818">
        <f>J25+J26+J28+J29</f>
        <v>1300</v>
      </c>
      <c r="K24" s="819">
        <v>1300</v>
      </c>
      <c r="L24" s="1248">
        <v>324</v>
      </c>
      <c r="M24" s="1280">
        <f t="shared" si="1"/>
        <v>324</v>
      </c>
      <c r="N24" s="1232"/>
      <c r="O24" s="883"/>
      <c r="P24" s="892">
        <f t="shared" si="2"/>
        <v>648</v>
      </c>
      <c r="Q24" s="893">
        <f t="shared" si="3"/>
        <v>49.84615384615385</v>
      </c>
      <c r="R24" s="674"/>
      <c r="S24" s="1264">
        <v>648</v>
      </c>
      <c r="T24" s="823"/>
      <c r="U24" s="817"/>
    </row>
    <row r="25" spans="1:21" ht="15.75" thickBot="1">
      <c r="A25" s="762" t="s">
        <v>66</v>
      </c>
      <c r="B25" s="906" t="s">
        <v>67</v>
      </c>
      <c r="C25" s="907">
        <v>6341</v>
      </c>
      <c r="D25" s="907">
        <v>6960</v>
      </c>
      <c r="E25" s="485">
        <v>501</v>
      </c>
      <c r="F25" s="772">
        <v>273</v>
      </c>
      <c r="G25" s="772">
        <v>289</v>
      </c>
      <c r="H25" s="772">
        <v>497</v>
      </c>
      <c r="I25" s="825">
        <v>593</v>
      </c>
      <c r="J25" s="804">
        <v>242</v>
      </c>
      <c r="K25" s="805">
        <v>242</v>
      </c>
      <c r="L25" s="1108">
        <v>40</v>
      </c>
      <c r="M25" s="1277">
        <f t="shared" si="1"/>
        <v>110</v>
      </c>
      <c r="N25" s="766"/>
      <c r="O25" s="879"/>
      <c r="P25" s="892">
        <f t="shared" si="2"/>
        <v>150</v>
      </c>
      <c r="Q25" s="893">
        <f t="shared" si="3"/>
        <v>61.98347107438017</v>
      </c>
      <c r="R25" s="674"/>
      <c r="S25" s="1266">
        <v>150</v>
      </c>
      <c r="T25" s="826"/>
      <c r="U25" s="825"/>
    </row>
    <row r="26" spans="1:21" ht="15.75" thickBot="1">
      <c r="A26" s="769" t="s">
        <v>68</v>
      </c>
      <c r="B26" s="909" t="s">
        <v>69</v>
      </c>
      <c r="C26" s="910">
        <v>1745</v>
      </c>
      <c r="D26" s="910">
        <v>2223</v>
      </c>
      <c r="E26" s="486">
        <v>502</v>
      </c>
      <c r="F26" s="772">
        <v>337</v>
      </c>
      <c r="G26" s="772">
        <v>374</v>
      </c>
      <c r="H26" s="772">
        <v>367</v>
      </c>
      <c r="I26" s="809">
        <v>439</v>
      </c>
      <c r="J26" s="810">
        <v>508</v>
      </c>
      <c r="K26" s="811">
        <v>508</v>
      </c>
      <c r="L26" s="1112">
        <v>147</v>
      </c>
      <c r="M26" s="1277">
        <f t="shared" si="1"/>
        <v>107</v>
      </c>
      <c r="N26" s="771"/>
      <c r="O26" s="881"/>
      <c r="P26" s="892">
        <f t="shared" si="2"/>
        <v>254</v>
      </c>
      <c r="Q26" s="893">
        <f t="shared" si="3"/>
        <v>50</v>
      </c>
      <c r="R26" s="674"/>
      <c r="S26" s="1263">
        <v>254</v>
      </c>
      <c r="T26" s="814"/>
      <c r="U26" s="809"/>
    </row>
    <row r="27" spans="1:21" ht="15.75" thickBot="1">
      <c r="A27" s="769" t="s">
        <v>70</v>
      </c>
      <c r="B27" s="909" t="s">
        <v>71</v>
      </c>
      <c r="C27" s="910">
        <v>0</v>
      </c>
      <c r="D27" s="910">
        <v>0</v>
      </c>
      <c r="E27" s="486">
        <v>504</v>
      </c>
      <c r="F27" s="772"/>
      <c r="G27" s="772">
        <v>0</v>
      </c>
      <c r="H27" s="772">
        <v>0</v>
      </c>
      <c r="I27" s="809">
        <v>0</v>
      </c>
      <c r="J27" s="810"/>
      <c r="K27" s="811"/>
      <c r="L27" s="1112">
        <v>0</v>
      </c>
      <c r="M27" s="1277">
        <f t="shared" si="1"/>
        <v>0</v>
      </c>
      <c r="N27" s="771"/>
      <c r="O27" s="881"/>
      <c r="P27" s="892">
        <f t="shared" si="2"/>
        <v>0</v>
      </c>
      <c r="Q27" s="893" t="e">
        <f t="shared" si="3"/>
        <v>#DIV/0!</v>
      </c>
      <c r="R27" s="674"/>
      <c r="S27" s="1263">
        <v>0</v>
      </c>
      <c r="T27" s="814"/>
      <c r="U27" s="809"/>
    </row>
    <row r="28" spans="1:21" ht="15.75" thickBot="1">
      <c r="A28" s="769" t="s">
        <v>72</v>
      </c>
      <c r="B28" s="909" t="s">
        <v>73</v>
      </c>
      <c r="C28" s="910">
        <v>428</v>
      </c>
      <c r="D28" s="910">
        <v>253</v>
      </c>
      <c r="E28" s="486">
        <v>511</v>
      </c>
      <c r="F28" s="772">
        <v>323</v>
      </c>
      <c r="G28" s="772">
        <v>86</v>
      </c>
      <c r="H28" s="772">
        <v>424</v>
      </c>
      <c r="I28" s="809">
        <v>66</v>
      </c>
      <c r="J28" s="810">
        <v>350</v>
      </c>
      <c r="K28" s="811">
        <v>350</v>
      </c>
      <c r="L28" s="1112">
        <v>9</v>
      </c>
      <c r="M28" s="1277">
        <f t="shared" si="1"/>
        <v>10</v>
      </c>
      <c r="N28" s="771"/>
      <c r="O28" s="881"/>
      <c r="P28" s="892">
        <f t="shared" si="2"/>
        <v>19</v>
      </c>
      <c r="Q28" s="893">
        <f t="shared" si="3"/>
        <v>5.428571428571429</v>
      </c>
      <c r="R28" s="674"/>
      <c r="S28" s="1263">
        <v>19</v>
      </c>
      <c r="T28" s="814"/>
      <c r="U28" s="809"/>
    </row>
    <row r="29" spans="1:21" ht="15.75" thickBot="1">
      <c r="A29" s="769" t="s">
        <v>74</v>
      </c>
      <c r="B29" s="909" t="s">
        <v>75</v>
      </c>
      <c r="C29" s="910">
        <v>1057</v>
      </c>
      <c r="D29" s="910">
        <v>1451</v>
      </c>
      <c r="E29" s="486">
        <v>518</v>
      </c>
      <c r="F29" s="772">
        <v>152</v>
      </c>
      <c r="G29" s="772">
        <v>328</v>
      </c>
      <c r="H29" s="772">
        <v>279</v>
      </c>
      <c r="I29" s="809">
        <v>240</v>
      </c>
      <c r="J29" s="810">
        <v>200</v>
      </c>
      <c r="K29" s="811">
        <v>200</v>
      </c>
      <c r="L29" s="1112">
        <v>29</v>
      </c>
      <c r="M29" s="1277">
        <f t="shared" si="1"/>
        <v>110</v>
      </c>
      <c r="N29" s="771"/>
      <c r="O29" s="881"/>
      <c r="P29" s="892">
        <f t="shared" si="2"/>
        <v>139</v>
      </c>
      <c r="Q29" s="893">
        <f t="shared" si="3"/>
        <v>69.5</v>
      </c>
      <c r="R29" s="674"/>
      <c r="S29" s="1268">
        <v>139</v>
      </c>
      <c r="T29" s="814"/>
      <c r="U29" s="809"/>
    </row>
    <row r="30" spans="1:21" ht="15.75" thickBot="1">
      <c r="A30" s="769" t="s">
        <v>76</v>
      </c>
      <c r="B30" s="916" t="s">
        <v>77</v>
      </c>
      <c r="C30" s="910">
        <v>10408</v>
      </c>
      <c r="D30" s="910">
        <v>11792</v>
      </c>
      <c r="E30" s="486">
        <v>521</v>
      </c>
      <c r="F30" s="772">
        <v>1518</v>
      </c>
      <c r="G30" s="772">
        <v>1553</v>
      </c>
      <c r="H30" s="772">
        <v>1816</v>
      </c>
      <c r="I30" s="809">
        <v>1907</v>
      </c>
      <c r="J30" s="810">
        <v>2260</v>
      </c>
      <c r="K30" s="811">
        <v>2260</v>
      </c>
      <c r="L30" s="1112">
        <v>545</v>
      </c>
      <c r="M30" s="1277">
        <f t="shared" si="1"/>
        <v>562</v>
      </c>
      <c r="N30" s="771"/>
      <c r="O30" s="881"/>
      <c r="P30" s="892">
        <f t="shared" si="2"/>
        <v>1107</v>
      </c>
      <c r="Q30" s="893">
        <f t="shared" si="3"/>
        <v>48.982300884955755</v>
      </c>
      <c r="R30" s="674"/>
      <c r="S30" s="1263">
        <v>1107</v>
      </c>
      <c r="T30" s="814"/>
      <c r="U30" s="809"/>
    </row>
    <row r="31" spans="1:21" ht="15.75" thickBot="1">
      <c r="A31" s="769" t="s">
        <v>78</v>
      </c>
      <c r="B31" s="916" t="s">
        <v>79</v>
      </c>
      <c r="C31" s="910">
        <v>3640</v>
      </c>
      <c r="D31" s="910">
        <v>4174</v>
      </c>
      <c r="E31" s="486" t="s">
        <v>80</v>
      </c>
      <c r="F31" s="772">
        <v>586</v>
      </c>
      <c r="G31" s="772">
        <v>571</v>
      </c>
      <c r="H31" s="772">
        <v>643</v>
      </c>
      <c r="I31" s="809">
        <v>658</v>
      </c>
      <c r="J31" s="810">
        <v>791</v>
      </c>
      <c r="K31" s="811">
        <v>791</v>
      </c>
      <c r="L31" s="1112">
        <v>189</v>
      </c>
      <c r="M31" s="1277">
        <f t="shared" si="1"/>
        <v>193</v>
      </c>
      <c r="N31" s="771"/>
      <c r="O31" s="881"/>
      <c r="P31" s="892">
        <f t="shared" si="2"/>
        <v>382</v>
      </c>
      <c r="Q31" s="893">
        <f t="shared" si="3"/>
        <v>48.29329962073325</v>
      </c>
      <c r="R31" s="674"/>
      <c r="S31" s="1263">
        <v>382</v>
      </c>
      <c r="T31" s="814"/>
      <c r="U31" s="809"/>
    </row>
    <row r="32" spans="1:21" ht="15.75" thickBot="1">
      <c r="A32" s="769" t="s">
        <v>81</v>
      </c>
      <c r="B32" s="909" t="s">
        <v>82</v>
      </c>
      <c r="C32" s="910">
        <v>0</v>
      </c>
      <c r="D32" s="910">
        <v>0</v>
      </c>
      <c r="E32" s="486">
        <v>557</v>
      </c>
      <c r="F32" s="772"/>
      <c r="G32" s="772">
        <v>0</v>
      </c>
      <c r="H32" s="772">
        <v>0</v>
      </c>
      <c r="I32" s="809">
        <v>0</v>
      </c>
      <c r="J32" s="810"/>
      <c r="K32" s="811"/>
      <c r="L32" s="1112">
        <v>0</v>
      </c>
      <c r="M32" s="1277">
        <f t="shared" si="1"/>
        <v>0</v>
      </c>
      <c r="N32" s="771"/>
      <c r="O32" s="881"/>
      <c r="P32" s="892">
        <f t="shared" si="2"/>
        <v>0</v>
      </c>
      <c r="Q32" s="893" t="e">
        <f t="shared" si="3"/>
        <v>#DIV/0!</v>
      </c>
      <c r="R32" s="674"/>
      <c r="S32" s="1263">
        <v>0</v>
      </c>
      <c r="T32" s="814"/>
      <c r="U32" s="809"/>
    </row>
    <row r="33" spans="1:21" ht="15.75" thickBot="1">
      <c r="A33" s="769" t="s">
        <v>83</v>
      </c>
      <c r="B33" s="909" t="s">
        <v>84</v>
      </c>
      <c r="C33" s="910">
        <v>1711</v>
      </c>
      <c r="D33" s="910">
        <v>1801</v>
      </c>
      <c r="E33" s="486">
        <v>551</v>
      </c>
      <c r="F33" s="772"/>
      <c r="G33" s="772">
        <v>0</v>
      </c>
      <c r="H33" s="772">
        <v>0</v>
      </c>
      <c r="I33" s="809">
        <v>0</v>
      </c>
      <c r="J33" s="810"/>
      <c r="K33" s="811"/>
      <c r="L33" s="1112">
        <v>0</v>
      </c>
      <c r="M33" s="1277">
        <f t="shared" si="1"/>
        <v>0</v>
      </c>
      <c r="N33" s="771"/>
      <c r="O33" s="881"/>
      <c r="P33" s="892">
        <f t="shared" si="2"/>
        <v>0</v>
      </c>
      <c r="Q33" s="893" t="e">
        <f t="shared" si="3"/>
        <v>#DIV/0!</v>
      </c>
      <c r="R33" s="674"/>
      <c r="S33" s="1263">
        <v>0</v>
      </c>
      <c r="T33" s="814"/>
      <c r="U33" s="809"/>
    </row>
    <row r="34" spans="1:21" ht="15.75" thickBot="1">
      <c r="A34" s="748" t="s">
        <v>85</v>
      </c>
      <c r="B34" s="911"/>
      <c r="C34" s="912">
        <v>569</v>
      </c>
      <c r="D34" s="912">
        <v>614</v>
      </c>
      <c r="E34" s="489" t="s">
        <v>86</v>
      </c>
      <c r="F34" s="882">
        <v>9</v>
      </c>
      <c r="G34" s="882">
        <v>11</v>
      </c>
      <c r="H34" s="882">
        <v>16</v>
      </c>
      <c r="I34" s="828">
        <v>18</v>
      </c>
      <c r="J34" s="829">
        <v>18</v>
      </c>
      <c r="K34" s="830">
        <v>18</v>
      </c>
      <c r="L34" s="1250">
        <v>3</v>
      </c>
      <c r="M34" s="1277">
        <f t="shared" si="1"/>
        <v>4</v>
      </c>
      <c r="N34" s="820"/>
      <c r="O34" s="883"/>
      <c r="P34" s="892">
        <f t="shared" si="2"/>
        <v>7</v>
      </c>
      <c r="Q34" s="893">
        <f t="shared" si="3"/>
        <v>38.88888888888889</v>
      </c>
      <c r="R34" s="674"/>
      <c r="S34" s="1275">
        <v>7</v>
      </c>
      <c r="T34" s="831"/>
      <c r="U34" s="828"/>
    </row>
    <row r="35" spans="1:21" ht="15.75" thickBot="1">
      <c r="A35" s="832" t="s">
        <v>87</v>
      </c>
      <c r="B35" s="490" t="s">
        <v>88</v>
      </c>
      <c r="C35" s="491">
        <f>SUM(C25:C34)</f>
        <v>25899</v>
      </c>
      <c r="D35" s="491">
        <f>SUM(D25:D34)</f>
        <v>29268</v>
      </c>
      <c r="E35" s="492"/>
      <c r="F35" s="833">
        <f aca="true" t="shared" si="4" ref="F35:O35">SUM(F25:F34)</f>
        <v>3198</v>
      </c>
      <c r="G35" s="833">
        <f t="shared" si="4"/>
        <v>3212</v>
      </c>
      <c r="H35" s="833">
        <f t="shared" si="4"/>
        <v>4042</v>
      </c>
      <c r="I35" s="833">
        <f t="shared" si="4"/>
        <v>3921</v>
      </c>
      <c r="J35" s="917">
        <f t="shared" si="4"/>
        <v>4369</v>
      </c>
      <c r="K35" s="918">
        <f t="shared" si="4"/>
        <v>4369</v>
      </c>
      <c r="L35" s="833">
        <f t="shared" si="4"/>
        <v>962</v>
      </c>
      <c r="M35" s="833">
        <f>SUM(M25:M34)</f>
        <v>1096</v>
      </c>
      <c r="N35" s="919">
        <f t="shared" si="4"/>
        <v>0</v>
      </c>
      <c r="O35" s="919">
        <f t="shared" si="4"/>
        <v>0</v>
      </c>
      <c r="P35" s="892">
        <f t="shared" si="2"/>
        <v>2058</v>
      </c>
      <c r="Q35" s="893">
        <f t="shared" si="3"/>
        <v>47.10460059510185</v>
      </c>
      <c r="R35" s="674"/>
      <c r="S35" s="833">
        <f>SUM(S25:S34)</f>
        <v>2058</v>
      </c>
      <c r="T35" s="838">
        <f>SUM(T25:T34)</f>
        <v>0</v>
      </c>
      <c r="U35" s="833">
        <f>SUM(U25:U34)</f>
        <v>0</v>
      </c>
    </row>
    <row r="36" spans="1:21" ht="15.75" thickBot="1">
      <c r="A36" s="762" t="s">
        <v>89</v>
      </c>
      <c r="B36" s="906" t="s">
        <v>90</v>
      </c>
      <c r="C36" s="907">
        <v>0</v>
      </c>
      <c r="D36" s="907">
        <v>0</v>
      </c>
      <c r="E36" s="485">
        <v>601</v>
      </c>
      <c r="F36" s="791"/>
      <c r="G36" s="791">
        <v>0</v>
      </c>
      <c r="H36" s="791">
        <v>0</v>
      </c>
      <c r="I36" s="825">
        <v>0</v>
      </c>
      <c r="J36" s="804"/>
      <c r="K36" s="805"/>
      <c r="L36" s="1251">
        <v>0</v>
      </c>
      <c r="M36" s="1252">
        <f>S36-L36</f>
        <v>0</v>
      </c>
      <c r="N36" s="790"/>
      <c r="O36" s="879"/>
      <c r="P36" s="892">
        <f t="shared" si="2"/>
        <v>0</v>
      </c>
      <c r="Q36" s="893" t="e">
        <f t="shared" si="3"/>
        <v>#DIV/0!</v>
      </c>
      <c r="R36" s="674"/>
      <c r="S36" s="1266">
        <v>0</v>
      </c>
      <c r="T36" s="826"/>
      <c r="U36" s="825"/>
    </row>
    <row r="37" spans="1:21" ht="15.75" thickBot="1">
      <c r="A37" s="769" t="s">
        <v>91</v>
      </c>
      <c r="B37" s="909" t="s">
        <v>92</v>
      </c>
      <c r="C37" s="910">
        <v>1190</v>
      </c>
      <c r="D37" s="910">
        <v>1857</v>
      </c>
      <c r="E37" s="486">
        <v>602</v>
      </c>
      <c r="F37" s="772">
        <v>167</v>
      </c>
      <c r="G37" s="772">
        <v>189</v>
      </c>
      <c r="H37" s="772">
        <v>288</v>
      </c>
      <c r="I37" s="809">
        <v>403</v>
      </c>
      <c r="J37" s="810"/>
      <c r="K37" s="811"/>
      <c r="L37" s="1112">
        <v>103</v>
      </c>
      <c r="M37" s="1252">
        <f>S37-L37</f>
        <v>125</v>
      </c>
      <c r="N37" s="790"/>
      <c r="O37" s="881"/>
      <c r="P37" s="892">
        <f t="shared" si="2"/>
        <v>228</v>
      </c>
      <c r="Q37" s="893" t="e">
        <f t="shared" si="3"/>
        <v>#DIV/0!</v>
      </c>
      <c r="R37" s="674"/>
      <c r="S37" s="1263">
        <v>228</v>
      </c>
      <c r="T37" s="814"/>
      <c r="U37" s="809"/>
    </row>
    <row r="38" spans="1:21" ht="15.75" thickBot="1">
      <c r="A38" s="769" t="s">
        <v>93</v>
      </c>
      <c r="B38" s="474" t="s">
        <v>94</v>
      </c>
      <c r="C38" s="475">
        <v>0</v>
      </c>
      <c r="D38" s="475">
        <v>0</v>
      </c>
      <c r="E38" s="486">
        <v>604</v>
      </c>
      <c r="F38" s="763"/>
      <c r="G38" s="763">
        <v>0</v>
      </c>
      <c r="H38" s="763">
        <v>0</v>
      </c>
      <c r="I38" s="809">
        <v>0</v>
      </c>
      <c r="J38" s="810"/>
      <c r="K38" s="811"/>
      <c r="L38" s="1112">
        <v>0</v>
      </c>
      <c r="M38" s="1252">
        <f>S38-L38</f>
        <v>0</v>
      </c>
      <c r="N38" s="790"/>
      <c r="O38" s="881"/>
      <c r="P38" s="892">
        <f t="shared" si="2"/>
        <v>0</v>
      </c>
      <c r="Q38" s="893" t="e">
        <f t="shared" si="3"/>
        <v>#DIV/0!</v>
      </c>
      <c r="R38" s="674"/>
      <c r="S38" s="1235">
        <v>0</v>
      </c>
      <c r="T38" s="814"/>
      <c r="U38" s="809"/>
    </row>
    <row r="39" spans="1:21" ht="15.75" thickBot="1">
      <c r="A39" s="769" t="s">
        <v>95</v>
      </c>
      <c r="B39" s="474" t="s">
        <v>96</v>
      </c>
      <c r="C39" s="475">
        <v>12472</v>
      </c>
      <c r="D39" s="475">
        <v>13728</v>
      </c>
      <c r="E39" s="486" t="s">
        <v>97</v>
      </c>
      <c r="F39" s="763">
        <v>2886</v>
      </c>
      <c r="G39" s="763">
        <v>3036</v>
      </c>
      <c r="H39" s="763">
        <v>3517</v>
      </c>
      <c r="I39" s="809">
        <v>3654</v>
      </c>
      <c r="J39" s="810">
        <f>J35</f>
        <v>4369</v>
      </c>
      <c r="K39" s="811">
        <v>4369</v>
      </c>
      <c r="L39" s="1112">
        <v>1058</v>
      </c>
      <c r="M39" s="1252">
        <f>S39-L39</f>
        <v>1057</v>
      </c>
      <c r="N39" s="790"/>
      <c r="O39" s="881"/>
      <c r="P39" s="892">
        <f t="shared" si="2"/>
        <v>2115</v>
      </c>
      <c r="Q39" s="893">
        <f t="shared" si="3"/>
        <v>48.4092469672694</v>
      </c>
      <c r="R39" s="674"/>
      <c r="S39" s="1235">
        <v>2115</v>
      </c>
      <c r="T39" s="814"/>
      <c r="U39" s="809"/>
    </row>
    <row r="40" spans="1:21" ht="15.75" thickBot="1">
      <c r="A40" s="748" t="s">
        <v>98</v>
      </c>
      <c r="B40" s="476"/>
      <c r="C40" s="477">
        <v>12330</v>
      </c>
      <c r="D40" s="477">
        <v>13218</v>
      </c>
      <c r="E40" s="489" t="s">
        <v>99</v>
      </c>
      <c r="F40" s="773">
        <v>236</v>
      </c>
      <c r="G40" s="773">
        <v>101</v>
      </c>
      <c r="H40" s="773">
        <v>237</v>
      </c>
      <c r="I40" s="828"/>
      <c r="J40" s="829"/>
      <c r="K40" s="830"/>
      <c r="L40" s="1250">
        <v>0</v>
      </c>
      <c r="M40" s="1252">
        <f>S40-L40</f>
        <v>0</v>
      </c>
      <c r="N40" s="790"/>
      <c r="O40" s="883"/>
      <c r="P40" s="892">
        <f t="shared" si="2"/>
        <v>0</v>
      </c>
      <c r="Q40" s="893" t="e">
        <f t="shared" si="3"/>
        <v>#DIV/0!</v>
      </c>
      <c r="R40" s="674"/>
      <c r="S40" s="1233">
        <v>0</v>
      </c>
      <c r="T40" s="831"/>
      <c r="U40" s="828"/>
    </row>
    <row r="41" spans="1:21" ht="15.75" thickBot="1">
      <c r="A41" s="832" t="s">
        <v>100</v>
      </c>
      <c r="B41" s="490" t="s">
        <v>101</v>
      </c>
      <c r="C41" s="491">
        <f>SUM(C36:C40)</f>
        <v>25992</v>
      </c>
      <c r="D41" s="491">
        <f>SUM(D36:D40)</f>
        <v>28803</v>
      </c>
      <c r="E41" s="492" t="s">
        <v>32</v>
      </c>
      <c r="F41" s="833">
        <f aca="true" t="shared" si="5" ref="F41:O41">SUM(F36:F40)</f>
        <v>3289</v>
      </c>
      <c r="G41" s="833">
        <f t="shared" si="5"/>
        <v>3326</v>
      </c>
      <c r="H41" s="833">
        <f t="shared" si="5"/>
        <v>4042</v>
      </c>
      <c r="I41" s="833">
        <f t="shared" si="5"/>
        <v>4057</v>
      </c>
      <c r="J41" s="835">
        <f t="shared" si="5"/>
        <v>4369</v>
      </c>
      <c r="K41" s="836">
        <f t="shared" si="5"/>
        <v>4369</v>
      </c>
      <c r="L41" s="833">
        <f t="shared" si="5"/>
        <v>1161</v>
      </c>
      <c r="M41" s="842">
        <f>SUM(M36:M40)</f>
        <v>1182</v>
      </c>
      <c r="N41" s="833">
        <f t="shared" si="5"/>
        <v>0</v>
      </c>
      <c r="O41" s="897">
        <f t="shared" si="5"/>
        <v>0</v>
      </c>
      <c r="P41" s="898">
        <f t="shared" si="2"/>
        <v>2343</v>
      </c>
      <c r="Q41" s="893">
        <f t="shared" si="3"/>
        <v>53.627832455939576</v>
      </c>
      <c r="R41" s="674"/>
      <c r="S41" s="833">
        <f>SUM(S36:S40)</f>
        <v>2343</v>
      </c>
      <c r="T41" s="838">
        <f>SUM(T36:T40)</f>
        <v>0</v>
      </c>
      <c r="U41" s="833">
        <f>SUM(U36:U40)</f>
        <v>0</v>
      </c>
    </row>
    <row r="42" spans="1:21" ht="6.75" customHeight="1" thickBot="1">
      <c r="A42" s="748"/>
      <c r="B42" s="493"/>
      <c r="C42" s="494"/>
      <c r="D42" s="494"/>
      <c r="E42" s="495"/>
      <c r="F42" s="773"/>
      <c r="G42" s="773"/>
      <c r="H42" s="773"/>
      <c r="I42" s="845"/>
      <c r="J42" s="846"/>
      <c r="K42" s="847"/>
      <c r="L42" s="773"/>
      <c r="M42" s="646"/>
      <c r="N42" s="848">
        <f>T42-M42</f>
        <v>0</v>
      </c>
      <c r="O42" s="646"/>
      <c r="P42" s="898">
        <f t="shared" si="2"/>
        <v>0</v>
      </c>
      <c r="Q42" s="893" t="e">
        <f t="shared" si="3"/>
        <v>#DIV/0!</v>
      </c>
      <c r="R42" s="674"/>
      <c r="S42" s="851"/>
      <c r="T42" s="845"/>
      <c r="U42" s="845"/>
    </row>
    <row r="43" spans="1:21" ht="15.75" thickBot="1">
      <c r="A43" s="852" t="s">
        <v>102</v>
      </c>
      <c r="B43" s="490" t="s">
        <v>63</v>
      </c>
      <c r="C43" s="491">
        <f>+C41-C39</f>
        <v>13520</v>
      </c>
      <c r="D43" s="491">
        <f>+D41-D39</f>
        <v>15075</v>
      </c>
      <c r="E43" s="492" t="s">
        <v>32</v>
      </c>
      <c r="F43" s="833">
        <f aca="true" t="shared" si="6" ref="F43:O43">F41-F39</f>
        <v>403</v>
      </c>
      <c r="G43" s="833">
        <f t="shared" si="6"/>
        <v>290</v>
      </c>
      <c r="H43" s="833">
        <f t="shared" si="6"/>
        <v>525</v>
      </c>
      <c r="I43" s="833">
        <f t="shared" si="6"/>
        <v>403</v>
      </c>
      <c r="J43" s="833">
        <f>J41-J39</f>
        <v>0</v>
      </c>
      <c r="K43" s="853">
        <f t="shared" si="6"/>
        <v>0</v>
      </c>
      <c r="L43" s="833">
        <f t="shared" si="6"/>
        <v>103</v>
      </c>
      <c r="M43" s="842">
        <f t="shared" si="6"/>
        <v>125</v>
      </c>
      <c r="N43" s="833">
        <f t="shared" si="6"/>
        <v>0</v>
      </c>
      <c r="O43" s="838">
        <f t="shared" si="6"/>
        <v>0</v>
      </c>
      <c r="P43" s="898">
        <f t="shared" si="2"/>
        <v>228</v>
      </c>
      <c r="Q43" s="893" t="e">
        <f t="shared" si="3"/>
        <v>#DIV/0!</v>
      </c>
      <c r="R43" s="674"/>
      <c r="S43" s="833">
        <f>S41-S39</f>
        <v>228</v>
      </c>
      <c r="T43" s="838">
        <f>T41-T39</f>
        <v>0</v>
      </c>
      <c r="U43" s="833">
        <f>U41-U39</f>
        <v>0</v>
      </c>
    </row>
    <row r="44" spans="1:21" ht="15.75" thickBot="1">
      <c r="A44" s="832" t="s">
        <v>103</v>
      </c>
      <c r="B44" s="490" t="s">
        <v>104</v>
      </c>
      <c r="C44" s="491">
        <f>+C41-C35</f>
        <v>93</v>
      </c>
      <c r="D44" s="491">
        <f>+D41-D35</f>
        <v>-465</v>
      </c>
      <c r="E44" s="492" t="s">
        <v>32</v>
      </c>
      <c r="F44" s="833">
        <f aca="true" t="shared" si="7" ref="F44:O44">F41-F35</f>
        <v>91</v>
      </c>
      <c r="G44" s="833">
        <f t="shared" si="7"/>
        <v>114</v>
      </c>
      <c r="H44" s="833">
        <f t="shared" si="7"/>
        <v>0</v>
      </c>
      <c r="I44" s="833">
        <f t="shared" si="7"/>
        <v>136</v>
      </c>
      <c r="J44" s="833">
        <f>J41-J35</f>
        <v>0</v>
      </c>
      <c r="K44" s="853">
        <f t="shared" si="7"/>
        <v>0</v>
      </c>
      <c r="L44" s="833">
        <f t="shared" si="7"/>
        <v>199</v>
      </c>
      <c r="M44" s="842">
        <f t="shared" si="7"/>
        <v>86</v>
      </c>
      <c r="N44" s="833">
        <f t="shared" si="7"/>
        <v>0</v>
      </c>
      <c r="O44" s="838">
        <f t="shared" si="7"/>
        <v>0</v>
      </c>
      <c r="P44" s="898">
        <f t="shared" si="2"/>
        <v>285</v>
      </c>
      <c r="Q44" s="893" t="e">
        <f t="shared" si="3"/>
        <v>#DIV/0!</v>
      </c>
      <c r="R44" s="674"/>
      <c r="S44" s="833">
        <f>S41-S35</f>
        <v>285</v>
      </c>
      <c r="T44" s="838">
        <f>T41-T35</f>
        <v>0</v>
      </c>
      <c r="U44" s="833">
        <f>U41-U35</f>
        <v>0</v>
      </c>
    </row>
    <row r="45" spans="1:21" ht="15.75" thickBot="1">
      <c r="A45" s="854" t="s">
        <v>105</v>
      </c>
      <c r="B45" s="496" t="s">
        <v>63</v>
      </c>
      <c r="C45" s="497">
        <f>+C44-C39</f>
        <v>-12379</v>
      </c>
      <c r="D45" s="497">
        <f>+D44-D39</f>
        <v>-14193</v>
      </c>
      <c r="E45" s="498" t="s">
        <v>32</v>
      </c>
      <c r="F45" s="833">
        <f aca="true" t="shared" si="8" ref="F45:O45">F44-F39</f>
        <v>-2795</v>
      </c>
      <c r="G45" s="833">
        <f t="shared" si="8"/>
        <v>-2922</v>
      </c>
      <c r="H45" s="833">
        <f t="shared" si="8"/>
        <v>-3517</v>
      </c>
      <c r="I45" s="833">
        <f t="shared" si="8"/>
        <v>-3518</v>
      </c>
      <c r="J45" s="833">
        <f t="shared" si="8"/>
        <v>-4369</v>
      </c>
      <c r="K45" s="853">
        <f t="shared" si="8"/>
        <v>-4369</v>
      </c>
      <c r="L45" s="833">
        <f t="shared" si="8"/>
        <v>-859</v>
      </c>
      <c r="M45" s="842">
        <f t="shared" si="8"/>
        <v>-971</v>
      </c>
      <c r="N45" s="833">
        <f t="shared" si="8"/>
        <v>0</v>
      </c>
      <c r="O45" s="838">
        <f t="shared" si="8"/>
        <v>0</v>
      </c>
      <c r="P45" s="898">
        <f t="shared" si="2"/>
        <v>-1830</v>
      </c>
      <c r="Q45" s="853">
        <f t="shared" si="3"/>
        <v>41.88601510643168</v>
      </c>
      <c r="R45" s="674"/>
      <c r="S45" s="833">
        <f>S44-S39</f>
        <v>-1830</v>
      </c>
      <c r="T45" s="838">
        <f>T44-T39</f>
        <v>0</v>
      </c>
      <c r="U45" s="833">
        <f>U44-U39</f>
        <v>0</v>
      </c>
    </row>
    <row r="46" ht="15">
      <c r="A46" s="662"/>
    </row>
    <row r="47" ht="15">
      <c r="A47" s="662"/>
    </row>
    <row r="48" spans="1:21" ht="15">
      <c r="A48" s="658" t="s">
        <v>188</v>
      </c>
      <c r="P48"/>
      <c r="Q48"/>
      <c r="R48"/>
      <c r="S48"/>
      <c r="T48"/>
      <c r="U48"/>
    </row>
    <row r="49" spans="1:21" ht="15">
      <c r="A49" s="659" t="s">
        <v>233</v>
      </c>
      <c r="P49"/>
      <c r="Q49"/>
      <c r="R49"/>
      <c r="S49"/>
      <c r="T49"/>
      <c r="U49"/>
    </row>
    <row r="50" spans="1:21" ht="15">
      <c r="A50" s="855" t="s">
        <v>190</v>
      </c>
      <c r="P50"/>
      <c r="Q50"/>
      <c r="R50"/>
      <c r="S50"/>
      <c r="T50"/>
      <c r="U50"/>
    </row>
    <row r="51" spans="1:21" ht="15">
      <c r="A51" s="856"/>
      <c r="P51"/>
      <c r="Q51"/>
      <c r="R51"/>
      <c r="S51"/>
      <c r="T51"/>
      <c r="U51"/>
    </row>
    <row r="52" spans="1:21" ht="15">
      <c r="A52" s="662" t="s">
        <v>197</v>
      </c>
      <c r="P52"/>
      <c r="Q52"/>
      <c r="R52"/>
      <c r="S52"/>
      <c r="T52"/>
      <c r="U52"/>
    </row>
    <row r="53" spans="1:21" ht="15">
      <c r="A53" s="662"/>
      <c r="P53"/>
      <c r="Q53"/>
      <c r="R53"/>
      <c r="S53"/>
      <c r="T53"/>
      <c r="U53"/>
    </row>
    <row r="54" spans="1:21" ht="15">
      <c r="A54" s="662" t="s">
        <v>198</v>
      </c>
      <c r="P54"/>
      <c r="Q54"/>
      <c r="R54"/>
      <c r="S54"/>
      <c r="T54"/>
      <c r="U54"/>
    </row>
    <row r="55" ht="15">
      <c r="A55" s="662" t="s">
        <v>237</v>
      </c>
    </row>
    <row r="56" ht="15">
      <c r="A56" s="662"/>
    </row>
    <row r="57" ht="15">
      <c r="A57" s="662"/>
    </row>
    <row r="58" ht="15">
      <c r="A58" s="662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00390625" style="0" customWidth="1"/>
    <col min="2" max="2" width="13.57421875" style="0" customWidth="1"/>
    <col min="3" max="4" width="10.8515625" style="0" hidden="1" customWidth="1"/>
    <col min="5" max="5" width="6.421875" style="663" customWidth="1"/>
    <col min="6" max="6" width="11.7109375" style="0" hidden="1" customWidth="1"/>
    <col min="7" max="7" width="11.57421875" style="0" hidden="1" customWidth="1"/>
    <col min="8" max="8" width="11.57421875" style="0" customWidth="1"/>
    <col min="9" max="10" width="11.57421875" style="388" customWidth="1"/>
    <col min="11" max="11" width="11.421875" style="388" customWidth="1"/>
    <col min="12" max="12" width="9.8515625" style="388" customWidth="1"/>
    <col min="13" max="13" width="10.7109375" style="388" customWidth="1"/>
    <col min="14" max="14" width="9.28125" style="388" customWidth="1"/>
    <col min="15" max="15" width="9.140625" style="388" customWidth="1"/>
    <col min="16" max="16" width="12.00390625" style="388" customWidth="1"/>
    <col min="17" max="17" width="9.140625" style="368" customWidth="1"/>
    <col min="18" max="18" width="3.421875" style="388" customWidth="1"/>
    <col min="19" max="19" width="12.57421875" style="388" customWidth="1"/>
    <col min="20" max="20" width="11.8515625" style="388" customWidth="1"/>
    <col min="21" max="21" width="12.00390625" style="388" customWidth="1"/>
  </cols>
  <sheetData>
    <row r="1" spans="1:21" ht="26.25">
      <c r="A1" s="1362" t="s">
        <v>232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</row>
    <row r="2" spans="1:12" ht="21.75" customHeight="1">
      <c r="A2" s="499" t="s">
        <v>107</v>
      </c>
      <c r="B2" s="920"/>
      <c r="K2" s="500"/>
      <c r="L2" s="500"/>
    </row>
    <row r="3" spans="1:12" ht="15">
      <c r="A3" s="509"/>
      <c r="K3" s="500"/>
      <c r="L3" s="500"/>
    </row>
    <row r="4" spans="1:12" ht="15.75" thickBot="1">
      <c r="A4" s="662"/>
      <c r="B4" s="204"/>
      <c r="C4" s="204"/>
      <c r="D4" s="204"/>
      <c r="E4" s="461"/>
      <c r="F4" s="204"/>
      <c r="G4" s="204"/>
      <c r="K4" s="500"/>
      <c r="L4" s="500"/>
    </row>
    <row r="5" spans="1:12" ht="16.5" thickBot="1">
      <c r="A5" s="501" t="s">
        <v>199</v>
      </c>
      <c r="B5" s="502" t="s">
        <v>209</v>
      </c>
      <c r="C5" s="921"/>
      <c r="D5" s="921"/>
      <c r="E5" s="922"/>
      <c r="F5" s="921"/>
      <c r="G5" s="923"/>
      <c r="H5" s="921"/>
      <c r="I5" s="924"/>
      <c r="J5" s="507"/>
      <c r="K5" s="508"/>
      <c r="L5" s="508"/>
    </row>
    <row r="6" spans="1:12" ht="23.25" customHeight="1" thickBot="1">
      <c r="A6" s="509" t="s">
        <v>4</v>
      </c>
      <c r="K6" s="500"/>
      <c r="L6" s="500"/>
    </row>
    <row r="7" spans="1:21" ht="15.75" thickBot="1">
      <c r="A7" s="1375" t="s">
        <v>9</v>
      </c>
      <c r="B7" s="1366" t="s">
        <v>10</v>
      </c>
      <c r="C7" s="510"/>
      <c r="D7" s="510"/>
      <c r="E7" s="1366" t="s">
        <v>13</v>
      </c>
      <c r="F7" s="510"/>
      <c r="G7" s="510"/>
      <c r="H7" s="1366" t="s">
        <v>176</v>
      </c>
      <c r="I7" s="1367" t="s">
        <v>177</v>
      </c>
      <c r="J7" s="1377" t="s">
        <v>178</v>
      </c>
      <c r="K7" s="1378"/>
      <c r="L7" s="1370" t="s">
        <v>6</v>
      </c>
      <c r="M7" s="1371"/>
      <c r="N7" s="1371"/>
      <c r="O7" s="1390"/>
      <c r="P7" s="664" t="s">
        <v>179</v>
      </c>
      <c r="Q7" s="665" t="s">
        <v>8</v>
      </c>
      <c r="S7" s="1391" t="s">
        <v>180</v>
      </c>
      <c r="T7" s="1392"/>
      <c r="U7" s="1393"/>
    </row>
    <row r="8" spans="1:21" ht="15.75" thickBot="1">
      <c r="A8" s="1376"/>
      <c r="B8" s="1365"/>
      <c r="C8" s="511" t="s">
        <v>11</v>
      </c>
      <c r="D8" s="511" t="s">
        <v>12</v>
      </c>
      <c r="E8" s="1365"/>
      <c r="F8" s="511" t="s">
        <v>181</v>
      </c>
      <c r="G8" s="511" t="s">
        <v>182</v>
      </c>
      <c r="H8" s="1365"/>
      <c r="I8" s="1365"/>
      <c r="J8" s="513" t="s">
        <v>183</v>
      </c>
      <c r="K8" s="513" t="s">
        <v>194</v>
      </c>
      <c r="L8" s="514" t="s">
        <v>19</v>
      </c>
      <c r="M8" s="515" t="s">
        <v>22</v>
      </c>
      <c r="N8" s="515" t="s">
        <v>25</v>
      </c>
      <c r="O8" s="516" t="s">
        <v>28</v>
      </c>
      <c r="P8" s="666" t="s">
        <v>29</v>
      </c>
      <c r="Q8" s="667" t="s">
        <v>30</v>
      </c>
      <c r="S8" s="925" t="s">
        <v>185</v>
      </c>
      <c r="T8" s="925" t="s">
        <v>186</v>
      </c>
      <c r="U8" s="925" t="s">
        <v>187</v>
      </c>
    </row>
    <row r="9" spans="1:21" ht="15">
      <c r="A9" s="520" t="s">
        <v>31</v>
      </c>
      <c r="B9" s="521"/>
      <c r="C9" s="522">
        <v>104</v>
      </c>
      <c r="D9" s="522">
        <v>104</v>
      </c>
      <c r="E9" s="523"/>
      <c r="F9" s="670">
        <v>36</v>
      </c>
      <c r="G9" s="670">
        <v>35</v>
      </c>
      <c r="H9" s="670">
        <v>33</v>
      </c>
      <c r="I9" s="926">
        <v>32</v>
      </c>
      <c r="J9" s="671"/>
      <c r="K9" s="671"/>
      <c r="L9" s="527">
        <v>32</v>
      </c>
      <c r="M9" s="1281">
        <f aca="true" t="shared" si="0" ref="M9:O10">S9</f>
        <v>32</v>
      </c>
      <c r="N9" s="1282">
        <f t="shared" si="0"/>
        <v>0</v>
      </c>
      <c r="O9" s="1283">
        <f t="shared" si="0"/>
        <v>0</v>
      </c>
      <c r="P9" s="672" t="s">
        <v>32</v>
      </c>
      <c r="Q9" s="673" t="s">
        <v>32</v>
      </c>
      <c r="R9" s="674"/>
      <c r="S9" s="1222">
        <v>32</v>
      </c>
      <c r="T9" s="926"/>
      <c r="U9" s="532"/>
    </row>
    <row r="10" spans="1:21" ht="15.75" thickBot="1">
      <c r="A10" s="533" t="s">
        <v>33</v>
      </c>
      <c r="B10" s="370"/>
      <c r="C10" s="534">
        <v>101</v>
      </c>
      <c r="D10" s="534">
        <v>104</v>
      </c>
      <c r="E10" s="535"/>
      <c r="F10" s="675">
        <v>34</v>
      </c>
      <c r="G10" s="675">
        <v>33</v>
      </c>
      <c r="H10" s="675">
        <v>31</v>
      </c>
      <c r="I10" s="927">
        <v>20</v>
      </c>
      <c r="J10" s="676"/>
      <c r="K10" s="676"/>
      <c r="L10" s="538">
        <v>31</v>
      </c>
      <c r="M10" s="1284">
        <f t="shared" si="0"/>
        <v>31</v>
      </c>
      <c r="N10" s="930">
        <f t="shared" si="0"/>
        <v>0</v>
      </c>
      <c r="O10" s="1284">
        <f t="shared" si="0"/>
        <v>0</v>
      </c>
      <c r="P10" s="565" t="s">
        <v>32</v>
      </c>
      <c r="Q10" s="677" t="s">
        <v>32</v>
      </c>
      <c r="R10" s="674"/>
      <c r="S10" s="1223">
        <v>31</v>
      </c>
      <c r="T10" s="927"/>
      <c r="U10" s="542"/>
    </row>
    <row r="11" spans="1:21" ht="15">
      <c r="A11" s="543" t="s">
        <v>34</v>
      </c>
      <c r="B11" s="544" t="s">
        <v>35</v>
      </c>
      <c r="C11" s="392">
        <v>37915</v>
      </c>
      <c r="D11" s="392">
        <v>39774</v>
      </c>
      <c r="E11" s="545" t="s">
        <v>36</v>
      </c>
      <c r="F11" s="636">
        <v>7222</v>
      </c>
      <c r="G11" s="636">
        <v>7967</v>
      </c>
      <c r="H11" s="636">
        <v>8446</v>
      </c>
      <c r="I11" s="696">
        <v>9366</v>
      </c>
      <c r="J11" s="679" t="s">
        <v>32</v>
      </c>
      <c r="K11" s="679" t="s">
        <v>32</v>
      </c>
      <c r="L11" s="1057">
        <v>9404</v>
      </c>
      <c r="M11" s="983">
        <f>S11-L11</f>
        <v>16</v>
      </c>
      <c r="N11" s="928"/>
      <c r="O11" s="928"/>
      <c r="P11" s="557" t="s">
        <v>32</v>
      </c>
      <c r="Q11" s="682" t="s">
        <v>32</v>
      </c>
      <c r="R11" s="674"/>
      <c r="S11" s="1222">
        <v>9420</v>
      </c>
      <c r="T11" s="696"/>
      <c r="U11" s="553"/>
    </row>
    <row r="12" spans="1:21" ht="15">
      <c r="A12" s="554" t="s">
        <v>37</v>
      </c>
      <c r="B12" s="555" t="s">
        <v>38</v>
      </c>
      <c r="C12" s="381">
        <v>-16164</v>
      </c>
      <c r="D12" s="381">
        <v>-17825</v>
      </c>
      <c r="E12" s="545" t="s">
        <v>39</v>
      </c>
      <c r="F12" s="636">
        <v>-6890</v>
      </c>
      <c r="G12" s="636">
        <v>-7363</v>
      </c>
      <c r="H12" s="636">
        <v>8049</v>
      </c>
      <c r="I12" s="696">
        <v>9072</v>
      </c>
      <c r="J12" s="683" t="s">
        <v>32</v>
      </c>
      <c r="K12" s="683" t="s">
        <v>32</v>
      </c>
      <c r="L12" s="549">
        <v>9136</v>
      </c>
      <c r="M12" s="983">
        <f>S12-L12</f>
        <v>41</v>
      </c>
      <c r="N12" s="929"/>
      <c r="O12" s="929"/>
      <c r="P12" s="557" t="s">
        <v>32</v>
      </c>
      <c r="Q12" s="682" t="s">
        <v>32</v>
      </c>
      <c r="R12" s="674"/>
      <c r="S12" s="1224">
        <v>9177</v>
      </c>
      <c r="T12" s="696"/>
      <c r="U12" s="553"/>
    </row>
    <row r="13" spans="1:21" ht="15">
      <c r="A13" s="554" t="s">
        <v>40</v>
      </c>
      <c r="B13" s="555" t="s">
        <v>41</v>
      </c>
      <c r="C13" s="381">
        <v>604</v>
      </c>
      <c r="D13" s="381">
        <v>619</v>
      </c>
      <c r="E13" s="545" t="s">
        <v>42</v>
      </c>
      <c r="F13" s="636">
        <v>511</v>
      </c>
      <c r="G13" s="636">
        <v>476</v>
      </c>
      <c r="H13" s="636">
        <v>323</v>
      </c>
      <c r="I13" s="696">
        <v>177</v>
      </c>
      <c r="J13" s="683" t="s">
        <v>32</v>
      </c>
      <c r="K13" s="683" t="s">
        <v>32</v>
      </c>
      <c r="L13" s="549">
        <v>178</v>
      </c>
      <c r="M13" s="983">
        <f>S13-L13</f>
        <v>-66</v>
      </c>
      <c r="N13" s="929"/>
      <c r="O13" s="929"/>
      <c r="P13" s="557" t="s">
        <v>32</v>
      </c>
      <c r="Q13" s="682" t="s">
        <v>32</v>
      </c>
      <c r="R13" s="674"/>
      <c r="S13" s="1224">
        <v>112</v>
      </c>
      <c r="T13" s="696"/>
      <c r="U13" s="553"/>
    </row>
    <row r="14" spans="1:21" ht="15">
      <c r="A14" s="554" t="s">
        <v>43</v>
      </c>
      <c r="B14" s="555" t="s">
        <v>44</v>
      </c>
      <c r="C14" s="381">
        <v>221</v>
      </c>
      <c r="D14" s="381">
        <v>610</v>
      </c>
      <c r="E14" s="545" t="s">
        <v>32</v>
      </c>
      <c r="F14" s="636">
        <v>907</v>
      </c>
      <c r="G14" s="636">
        <v>1398</v>
      </c>
      <c r="H14" s="636">
        <v>962</v>
      </c>
      <c r="I14" s="696">
        <v>470</v>
      </c>
      <c r="J14" s="683" t="s">
        <v>32</v>
      </c>
      <c r="K14" s="683" t="s">
        <v>32</v>
      </c>
      <c r="L14" s="549">
        <v>2971</v>
      </c>
      <c r="M14" s="983">
        <f>S14-L14</f>
        <v>-607</v>
      </c>
      <c r="N14" s="929"/>
      <c r="O14" s="929"/>
      <c r="P14" s="557" t="s">
        <v>32</v>
      </c>
      <c r="Q14" s="682" t="s">
        <v>32</v>
      </c>
      <c r="R14" s="674"/>
      <c r="S14" s="1224">
        <v>2364</v>
      </c>
      <c r="T14" s="696"/>
      <c r="U14" s="553"/>
    </row>
    <row r="15" spans="1:21" ht="15.75" thickBot="1">
      <c r="A15" s="520" t="s">
        <v>45</v>
      </c>
      <c r="B15" s="558" t="s">
        <v>46</v>
      </c>
      <c r="C15" s="559">
        <v>2021</v>
      </c>
      <c r="D15" s="559">
        <v>852</v>
      </c>
      <c r="E15" s="560" t="s">
        <v>47</v>
      </c>
      <c r="F15" s="637">
        <v>1671</v>
      </c>
      <c r="G15" s="637">
        <v>975</v>
      </c>
      <c r="H15" s="637">
        <v>1677</v>
      </c>
      <c r="I15" s="873">
        <v>2159</v>
      </c>
      <c r="J15" s="686" t="s">
        <v>32</v>
      </c>
      <c r="K15" s="686" t="s">
        <v>32</v>
      </c>
      <c r="L15" s="562">
        <v>3234</v>
      </c>
      <c r="M15" s="983">
        <f>S15-L15</f>
        <v>1079</v>
      </c>
      <c r="N15" s="930"/>
      <c r="O15" s="930"/>
      <c r="P15" s="672" t="s">
        <v>32</v>
      </c>
      <c r="Q15" s="673" t="s">
        <v>32</v>
      </c>
      <c r="R15" s="674"/>
      <c r="S15" s="1225">
        <v>4313</v>
      </c>
      <c r="T15" s="873"/>
      <c r="U15" s="566"/>
    </row>
    <row r="16" spans="1:21" ht="15.75" thickBot="1">
      <c r="A16" s="567" t="s">
        <v>48</v>
      </c>
      <c r="B16" s="568"/>
      <c r="C16" s="401">
        <v>24618</v>
      </c>
      <c r="D16" s="401">
        <v>24087</v>
      </c>
      <c r="E16" s="569"/>
      <c r="F16" s="689">
        <v>3421</v>
      </c>
      <c r="G16" s="689">
        <v>3453</v>
      </c>
      <c r="H16" s="628">
        <f>H11-H12+H13+H14+H15</f>
        <v>3359</v>
      </c>
      <c r="I16" s="628">
        <f>I11-I12+I13+I14+I15</f>
        <v>3100</v>
      </c>
      <c r="J16" s="691" t="s">
        <v>32</v>
      </c>
      <c r="K16" s="691" t="s">
        <v>32</v>
      </c>
      <c r="L16" s="574">
        <f>L11-L12+L13+L14+L15</f>
        <v>6651</v>
      </c>
      <c r="M16" s="574">
        <f>M11-M12+M13+M14+M15</f>
        <v>381</v>
      </c>
      <c r="N16" s="574">
        <f>N11-N12+N13+N14+N15</f>
        <v>0</v>
      </c>
      <c r="O16" s="574">
        <f>O11-O12+O13+O14+O15</f>
        <v>0</v>
      </c>
      <c r="P16" s="574" t="s">
        <v>32</v>
      </c>
      <c r="Q16" s="693" t="s">
        <v>32</v>
      </c>
      <c r="R16" s="674"/>
      <c r="S16" s="931">
        <f>S11-S12+S13+S14+S15</f>
        <v>7032</v>
      </c>
      <c r="T16" s="931">
        <f>T11-T12+T13+T14+T15</f>
        <v>0</v>
      </c>
      <c r="U16" s="931">
        <f>U11-U12+U13+U14+U15</f>
        <v>0</v>
      </c>
    </row>
    <row r="17" spans="1:21" ht="15">
      <c r="A17" s="520" t="s">
        <v>49</v>
      </c>
      <c r="B17" s="544" t="s">
        <v>50</v>
      </c>
      <c r="C17" s="392">
        <v>7043</v>
      </c>
      <c r="D17" s="392">
        <v>7240</v>
      </c>
      <c r="E17" s="560">
        <v>401</v>
      </c>
      <c r="F17" s="637">
        <v>413</v>
      </c>
      <c r="G17" s="637">
        <v>685</v>
      </c>
      <c r="H17" s="637">
        <v>479</v>
      </c>
      <c r="I17" s="873">
        <v>375</v>
      </c>
      <c r="J17" s="679" t="s">
        <v>32</v>
      </c>
      <c r="K17" s="679" t="s">
        <v>32</v>
      </c>
      <c r="L17" s="562">
        <v>349</v>
      </c>
      <c r="M17" s="1004">
        <f>S17-L17</f>
        <v>-25</v>
      </c>
      <c r="N17" s="928"/>
      <c r="O17" s="928"/>
      <c r="P17" s="672" t="s">
        <v>32</v>
      </c>
      <c r="Q17" s="673" t="s">
        <v>32</v>
      </c>
      <c r="R17" s="674"/>
      <c r="S17" s="1285">
        <v>324</v>
      </c>
      <c r="T17" s="566"/>
      <c r="U17" s="566"/>
    </row>
    <row r="18" spans="1:21" ht="15">
      <c r="A18" s="554" t="s">
        <v>51</v>
      </c>
      <c r="B18" s="555" t="s">
        <v>52</v>
      </c>
      <c r="C18" s="381">
        <v>1001</v>
      </c>
      <c r="D18" s="381">
        <v>820</v>
      </c>
      <c r="E18" s="545" t="s">
        <v>53</v>
      </c>
      <c r="F18" s="636">
        <v>781</v>
      </c>
      <c r="G18" s="636">
        <v>349</v>
      </c>
      <c r="H18" s="636">
        <v>835</v>
      </c>
      <c r="I18" s="696">
        <v>704</v>
      </c>
      <c r="J18" s="683" t="s">
        <v>32</v>
      </c>
      <c r="K18" s="683" t="s">
        <v>32</v>
      </c>
      <c r="L18" s="549">
        <v>738</v>
      </c>
      <c r="M18" s="1004">
        <f aca="true" t="shared" si="1" ref="M18:M34">S18-L18</f>
        <v>8</v>
      </c>
      <c r="N18" s="929"/>
      <c r="O18" s="929"/>
      <c r="P18" s="557" t="s">
        <v>32</v>
      </c>
      <c r="Q18" s="682" t="s">
        <v>32</v>
      </c>
      <c r="R18" s="674"/>
      <c r="S18" s="1286">
        <v>746</v>
      </c>
      <c r="T18" s="553"/>
      <c r="U18" s="553"/>
    </row>
    <row r="19" spans="1:21" ht="15">
      <c r="A19" s="554" t="s">
        <v>54</v>
      </c>
      <c r="B19" s="555" t="s">
        <v>55</v>
      </c>
      <c r="C19" s="381">
        <v>14718</v>
      </c>
      <c r="D19" s="381">
        <v>14718</v>
      </c>
      <c r="E19" s="545" t="s">
        <v>32</v>
      </c>
      <c r="F19" s="636">
        <v>0</v>
      </c>
      <c r="G19" s="636">
        <v>0</v>
      </c>
      <c r="H19" s="636">
        <v>0</v>
      </c>
      <c r="I19" s="696">
        <v>0</v>
      </c>
      <c r="J19" s="683" t="s">
        <v>32</v>
      </c>
      <c r="K19" s="683" t="s">
        <v>32</v>
      </c>
      <c r="L19" s="549">
        <v>0</v>
      </c>
      <c r="M19" s="1004">
        <f t="shared" si="1"/>
        <v>0</v>
      </c>
      <c r="N19" s="929"/>
      <c r="O19" s="929"/>
      <c r="P19" s="557" t="s">
        <v>32</v>
      </c>
      <c r="Q19" s="682" t="s">
        <v>32</v>
      </c>
      <c r="R19" s="674"/>
      <c r="S19" s="1286">
        <v>0</v>
      </c>
      <c r="T19" s="553"/>
      <c r="U19" s="553"/>
    </row>
    <row r="20" spans="1:21" ht="15">
      <c r="A20" s="554" t="s">
        <v>56</v>
      </c>
      <c r="B20" s="555" t="s">
        <v>57</v>
      </c>
      <c r="C20" s="381">
        <v>1758</v>
      </c>
      <c r="D20" s="381">
        <v>1762</v>
      </c>
      <c r="E20" s="545" t="s">
        <v>32</v>
      </c>
      <c r="F20" s="636">
        <v>1685</v>
      </c>
      <c r="G20" s="636">
        <v>1849</v>
      </c>
      <c r="H20" s="636">
        <v>1975</v>
      </c>
      <c r="I20" s="696">
        <v>1876</v>
      </c>
      <c r="J20" s="683" t="s">
        <v>32</v>
      </c>
      <c r="K20" s="683" t="s">
        <v>32</v>
      </c>
      <c r="L20" s="549">
        <v>5564</v>
      </c>
      <c r="M20" s="1004">
        <f t="shared" si="1"/>
        <v>398</v>
      </c>
      <c r="N20" s="929"/>
      <c r="O20" s="929"/>
      <c r="P20" s="557" t="s">
        <v>32</v>
      </c>
      <c r="Q20" s="682" t="s">
        <v>32</v>
      </c>
      <c r="R20" s="674"/>
      <c r="S20" s="1286">
        <v>5962</v>
      </c>
      <c r="T20" s="553"/>
      <c r="U20" s="553"/>
    </row>
    <row r="21" spans="1:21" ht="15.75" thickBot="1">
      <c r="A21" s="533" t="s">
        <v>58</v>
      </c>
      <c r="B21" s="578" t="s">
        <v>59</v>
      </c>
      <c r="C21" s="579">
        <v>0</v>
      </c>
      <c r="D21" s="579">
        <v>0</v>
      </c>
      <c r="E21" s="580" t="s">
        <v>32</v>
      </c>
      <c r="F21" s="636">
        <v>0</v>
      </c>
      <c r="G21" s="636">
        <v>0</v>
      </c>
      <c r="H21" s="636">
        <v>0</v>
      </c>
      <c r="I21" s="700">
        <v>0</v>
      </c>
      <c r="J21" s="676" t="s">
        <v>32</v>
      </c>
      <c r="K21" s="676" t="s">
        <v>32</v>
      </c>
      <c r="L21" s="1287">
        <v>0</v>
      </c>
      <c r="M21" s="1281">
        <f t="shared" si="1"/>
        <v>0</v>
      </c>
      <c r="N21" s="930"/>
      <c r="O21" s="930"/>
      <c r="P21" s="564" t="s">
        <v>32</v>
      </c>
      <c r="Q21" s="699" t="s">
        <v>32</v>
      </c>
      <c r="R21" s="674"/>
      <c r="S21" s="1288">
        <v>0</v>
      </c>
      <c r="T21" s="581"/>
      <c r="U21" s="581"/>
    </row>
    <row r="22" spans="1:22" ht="15.75" thickBot="1">
      <c r="A22" s="582" t="s">
        <v>60</v>
      </c>
      <c r="B22" s="544" t="s">
        <v>61</v>
      </c>
      <c r="C22" s="392">
        <v>12472</v>
      </c>
      <c r="D22" s="392">
        <v>13728</v>
      </c>
      <c r="E22" s="583" t="s">
        <v>32</v>
      </c>
      <c r="F22" s="701">
        <v>13454</v>
      </c>
      <c r="G22" s="701">
        <v>13860</v>
      </c>
      <c r="H22" s="701">
        <v>13442</v>
      </c>
      <c r="I22" s="586">
        <v>14664</v>
      </c>
      <c r="J22" s="702">
        <f>J35</f>
        <v>14276</v>
      </c>
      <c r="K22" s="703">
        <v>14276</v>
      </c>
      <c r="L22" s="1207">
        <v>3314</v>
      </c>
      <c r="M22" s="928">
        <f t="shared" si="1"/>
        <v>3216</v>
      </c>
      <c r="N22" s="1289"/>
      <c r="O22" s="928"/>
      <c r="P22" s="723">
        <f>SUM(L22:O22)</f>
        <v>6530</v>
      </c>
      <c r="Q22" s="705">
        <f>(P22/K22)*100</f>
        <v>45.741103950686465</v>
      </c>
      <c r="R22" s="674"/>
      <c r="S22" s="1222">
        <v>6530</v>
      </c>
      <c r="T22" s="706"/>
      <c r="U22" s="586"/>
      <c r="V22" s="932"/>
    </row>
    <row r="23" spans="1:21" ht="15.75" thickBot="1">
      <c r="A23" s="554" t="s">
        <v>62</v>
      </c>
      <c r="B23" s="555" t="s">
        <v>63</v>
      </c>
      <c r="C23" s="381">
        <v>0</v>
      </c>
      <c r="D23" s="381">
        <v>0</v>
      </c>
      <c r="E23" s="593" t="s">
        <v>32</v>
      </c>
      <c r="F23" s="636"/>
      <c r="G23" s="636"/>
      <c r="H23" s="636"/>
      <c r="I23" s="594"/>
      <c r="J23" s="707"/>
      <c r="K23" s="708"/>
      <c r="L23" s="1060">
        <v>0</v>
      </c>
      <c r="M23" s="1290">
        <f t="shared" si="1"/>
        <v>0</v>
      </c>
      <c r="N23" s="1291"/>
      <c r="O23" s="1291"/>
      <c r="P23" s="1292">
        <f aca="true" t="shared" si="2" ref="P23:P45">SUM(L23:O23)</f>
        <v>0</v>
      </c>
      <c r="Q23" s="1293" t="e">
        <f aca="true" t="shared" si="3" ref="Q23:Q45">(P23/K23)*100</f>
        <v>#DIV/0!</v>
      </c>
      <c r="R23" s="674"/>
      <c r="S23" s="1224">
        <v>0</v>
      </c>
      <c r="T23" s="709"/>
      <c r="U23" s="594"/>
    </row>
    <row r="24" spans="1:21" ht="15.75" thickBot="1">
      <c r="A24" s="533" t="s">
        <v>65</v>
      </c>
      <c r="B24" s="578" t="s">
        <v>63</v>
      </c>
      <c r="C24" s="579">
        <v>0</v>
      </c>
      <c r="D24" s="579">
        <v>1215</v>
      </c>
      <c r="E24" s="601">
        <v>672</v>
      </c>
      <c r="F24" s="710">
        <v>2805</v>
      </c>
      <c r="G24" s="710">
        <v>3030</v>
      </c>
      <c r="H24" s="710">
        <v>3000</v>
      </c>
      <c r="I24" s="604">
        <v>3400</v>
      </c>
      <c r="J24" s="711">
        <f>J25+J26+J28+J29</f>
        <v>3450</v>
      </c>
      <c r="K24" s="712">
        <v>3450</v>
      </c>
      <c r="L24" s="1212">
        <v>864</v>
      </c>
      <c r="M24" s="1294">
        <f t="shared" si="1"/>
        <v>864</v>
      </c>
      <c r="N24" s="1295"/>
      <c r="O24" s="930"/>
      <c r="P24" s="723">
        <f t="shared" si="2"/>
        <v>1728</v>
      </c>
      <c r="Q24" s="705">
        <f t="shared" si="3"/>
        <v>50.08695652173913</v>
      </c>
      <c r="R24" s="674"/>
      <c r="S24" s="1225">
        <v>1728</v>
      </c>
      <c r="T24" s="713"/>
      <c r="U24" s="604"/>
    </row>
    <row r="25" spans="1:21" ht="15.75" thickBot="1">
      <c r="A25" s="543" t="s">
        <v>66</v>
      </c>
      <c r="B25" s="544" t="s">
        <v>67</v>
      </c>
      <c r="C25" s="392">
        <v>6341</v>
      </c>
      <c r="D25" s="392">
        <v>6960</v>
      </c>
      <c r="E25" s="611">
        <v>501</v>
      </c>
      <c r="F25" s="636">
        <v>3042</v>
      </c>
      <c r="G25" s="636">
        <v>2862</v>
      </c>
      <c r="H25" s="636">
        <v>2431</v>
      </c>
      <c r="I25" s="612">
        <v>3440</v>
      </c>
      <c r="J25" s="702">
        <v>1000</v>
      </c>
      <c r="K25" s="703">
        <v>1000</v>
      </c>
      <c r="L25" s="1058">
        <v>681</v>
      </c>
      <c r="M25" s="1004">
        <f t="shared" si="1"/>
        <v>653</v>
      </c>
      <c r="N25" s="928"/>
      <c r="O25" s="928"/>
      <c r="P25" s="723">
        <f t="shared" si="2"/>
        <v>1334</v>
      </c>
      <c r="Q25" s="705">
        <f t="shared" si="3"/>
        <v>133.4</v>
      </c>
      <c r="R25" s="674"/>
      <c r="S25" s="1226">
        <v>1334</v>
      </c>
      <c r="T25" s="715"/>
      <c r="U25" s="612"/>
    </row>
    <row r="26" spans="1:21" ht="15.75" thickBot="1">
      <c r="A26" s="554" t="s">
        <v>68</v>
      </c>
      <c r="B26" s="555" t="s">
        <v>69</v>
      </c>
      <c r="C26" s="381">
        <v>1745</v>
      </c>
      <c r="D26" s="381">
        <v>2223</v>
      </c>
      <c r="E26" s="616">
        <v>502</v>
      </c>
      <c r="F26" s="636">
        <v>812</v>
      </c>
      <c r="G26" s="636">
        <v>951</v>
      </c>
      <c r="H26" s="636">
        <v>1318</v>
      </c>
      <c r="I26" s="594">
        <v>1425</v>
      </c>
      <c r="J26" s="707">
        <v>1550</v>
      </c>
      <c r="K26" s="708">
        <v>1550</v>
      </c>
      <c r="L26" s="1060">
        <v>568</v>
      </c>
      <c r="M26" s="1004">
        <f t="shared" si="1"/>
        <v>207</v>
      </c>
      <c r="N26" s="929"/>
      <c r="O26" s="929"/>
      <c r="P26" s="723">
        <f t="shared" si="2"/>
        <v>775</v>
      </c>
      <c r="Q26" s="705">
        <f t="shared" si="3"/>
        <v>50</v>
      </c>
      <c r="R26" s="674"/>
      <c r="S26" s="1224">
        <v>775</v>
      </c>
      <c r="T26" s="709"/>
      <c r="U26" s="594"/>
    </row>
    <row r="27" spans="1:21" ht="15.75" thickBot="1">
      <c r="A27" s="554" t="s">
        <v>70</v>
      </c>
      <c r="B27" s="555" t="s">
        <v>71</v>
      </c>
      <c r="C27" s="381">
        <v>0</v>
      </c>
      <c r="D27" s="381">
        <v>0</v>
      </c>
      <c r="E27" s="616">
        <v>504</v>
      </c>
      <c r="F27" s="636">
        <v>80</v>
      </c>
      <c r="G27" s="636">
        <v>26</v>
      </c>
      <c r="H27" s="636">
        <v>0</v>
      </c>
      <c r="I27" s="594">
        <v>14</v>
      </c>
      <c r="J27" s="707"/>
      <c r="K27" s="708"/>
      <c r="L27" s="1060">
        <v>5</v>
      </c>
      <c r="M27" s="1004">
        <f t="shared" si="1"/>
        <v>7</v>
      </c>
      <c r="N27" s="929"/>
      <c r="O27" s="929"/>
      <c r="P27" s="723">
        <f t="shared" si="2"/>
        <v>12</v>
      </c>
      <c r="Q27" s="705" t="e">
        <f t="shared" si="3"/>
        <v>#DIV/0!</v>
      </c>
      <c r="R27" s="674"/>
      <c r="S27" s="1224">
        <v>12</v>
      </c>
      <c r="T27" s="709"/>
      <c r="U27" s="594"/>
    </row>
    <row r="28" spans="1:21" ht="15.75" thickBot="1">
      <c r="A28" s="554" t="s">
        <v>72</v>
      </c>
      <c r="B28" s="555" t="s">
        <v>73</v>
      </c>
      <c r="C28" s="381">
        <v>428</v>
      </c>
      <c r="D28" s="381">
        <v>253</v>
      </c>
      <c r="E28" s="616">
        <v>511</v>
      </c>
      <c r="F28" s="636">
        <v>300</v>
      </c>
      <c r="G28" s="636">
        <v>676</v>
      </c>
      <c r="H28" s="636">
        <v>375</v>
      </c>
      <c r="I28" s="594">
        <v>197</v>
      </c>
      <c r="J28" s="707">
        <v>500</v>
      </c>
      <c r="K28" s="708">
        <v>500</v>
      </c>
      <c r="L28" s="1060">
        <v>15</v>
      </c>
      <c r="M28" s="1004">
        <f t="shared" si="1"/>
        <v>30</v>
      </c>
      <c r="N28" s="929"/>
      <c r="O28" s="929"/>
      <c r="P28" s="723">
        <f t="shared" si="2"/>
        <v>45</v>
      </c>
      <c r="Q28" s="705">
        <f t="shared" si="3"/>
        <v>9</v>
      </c>
      <c r="R28" s="674"/>
      <c r="S28" s="1224">
        <v>45</v>
      </c>
      <c r="T28" s="709"/>
      <c r="U28" s="594"/>
    </row>
    <row r="29" spans="1:21" ht="15.75" thickBot="1">
      <c r="A29" s="554" t="s">
        <v>74</v>
      </c>
      <c r="B29" s="555" t="s">
        <v>75</v>
      </c>
      <c r="C29" s="381">
        <v>1057</v>
      </c>
      <c r="D29" s="381">
        <v>1451</v>
      </c>
      <c r="E29" s="616">
        <v>518</v>
      </c>
      <c r="F29" s="636">
        <v>497</v>
      </c>
      <c r="G29" s="636">
        <v>585</v>
      </c>
      <c r="H29" s="636">
        <v>465</v>
      </c>
      <c r="I29" s="594">
        <v>713</v>
      </c>
      <c r="J29" s="707">
        <v>400</v>
      </c>
      <c r="K29" s="708">
        <v>400</v>
      </c>
      <c r="L29" s="1060">
        <v>62</v>
      </c>
      <c r="M29" s="1004">
        <f t="shared" si="1"/>
        <v>159</v>
      </c>
      <c r="N29" s="929"/>
      <c r="O29" s="929"/>
      <c r="P29" s="723">
        <f t="shared" si="2"/>
        <v>221</v>
      </c>
      <c r="Q29" s="705">
        <f t="shared" si="3"/>
        <v>55.25</v>
      </c>
      <c r="R29" s="674"/>
      <c r="S29" s="1224">
        <v>221</v>
      </c>
      <c r="T29" s="709"/>
      <c r="U29" s="594"/>
    </row>
    <row r="30" spans="1:21" ht="15.75" thickBot="1">
      <c r="A30" s="554" t="s">
        <v>76</v>
      </c>
      <c r="B30" s="617" t="s">
        <v>77</v>
      </c>
      <c r="C30" s="381">
        <v>10408</v>
      </c>
      <c r="D30" s="381">
        <v>11792</v>
      </c>
      <c r="E30" s="616">
        <v>521</v>
      </c>
      <c r="F30" s="636">
        <v>7861</v>
      </c>
      <c r="G30" s="636">
        <v>7950</v>
      </c>
      <c r="H30" s="636">
        <v>7842</v>
      </c>
      <c r="I30" s="594">
        <v>7959</v>
      </c>
      <c r="J30" s="707">
        <v>7931</v>
      </c>
      <c r="K30" s="708">
        <v>7931</v>
      </c>
      <c r="L30" s="1060">
        <v>2001</v>
      </c>
      <c r="M30" s="1004">
        <f t="shared" si="1"/>
        <v>2034</v>
      </c>
      <c r="N30" s="929"/>
      <c r="O30" s="929"/>
      <c r="P30" s="723">
        <f t="shared" si="2"/>
        <v>4035</v>
      </c>
      <c r="Q30" s="705">
        <f t="shared" si="3"/>
        <v>50.87630815786156</v>
      </c>
      <c r="R30" s="674"/>
      <c r="S30" s="1224">
        <v>4035</v>
      </c>
      <c r="T30" s="709"/>
      <c r="U30" s="594"/>
    </row>
    <row r="31" spans="1:21" ht="15.75" thickBot="1">
      <c r="A31" s="554" t="s">
        <v>78</v>
      </c>
      <c r="B31" s="617" t="s">
        <v>79</v>
      </c>
      <c r="C31" s="381">
        <v>3640</v>
      </c>
      <c r="D31" s="381">
        <v>4174</v>
      </c>
      <c r="E31" s="616" t="s">
        <v>80</v>
      </c>
      <c r="F31" s="636">
        <v>2897</v>
      </c>
      <c r="G31" s="636">
        <v>2910</v>
      </c>
      <c r="H31" s="636">
        <v>2905</v>
      </c>
      <c r="I31" s="594">
        <v>2848</v>
      </c>
      <c r="J31" s="707">
        <v>2776</v>
      </c>
      <c r="K31" s="708">
        <v>2776</v>
      </c>
      <c r="L31" s="1060">
        <v>698</v>
      </c>
      <c r="M31" s="1004">
        <f t="shared" si="1"/>
        <v>734</v>
      </c>
      <c r="N31" s="929"/>
      <c r="O31" s="929"/>
      <c r="P31" s="723">
        <f t="shared" si="2"/>
        <v>1432</v>
      </c>
      <c r="Q31" s="705">
        <f t="shared" si="3"/>
        <v>51.5850144092219</v>
      </c>
      <c r="R31" s="674"/>
      <c r="S31" s="1224">
        <v>1432</v>
      </c>
      <c r="T31" s="709"/>
      <c r="U31" s="594"/>
    </row>
    <row r="32" spans="1:21" ht="15.75" thickBot="1">
      <c r="A32" s="554" t="s">
        <v>81</v>
      </c>
      <c r="B32" s="555" t="s">
        <v>82</v>
      </c>
      <c r="C32" s="381">
        <v>0</v>
      </c>
      <c r="D32" s="381">
        <v>0</v>
      </c>
      <c r="E32" s="616">
        <v>557</v>
      </c>
      <c r="F32" s="636">
        <v>0</v>
      </c>
      <c r="G32" s="636">
        <v>0</v>
      </c>
      <c r="H32" s="636">
        <v>0</v>
      </c>
      <c r="I32" s="594">
        <v>0</v>
      </c>
      <c r="J32" s="707"/>
      <c r="K32" s="708"/>
      <c r="L32" s="1060">
        <v>0</v>
      </c>
      <c r="M32" s="1004">
        <f t="shared" si="1"/>
        <v>0</v>
      </c>
      <c r="N32" s="929"/>
      <c r="O32" s="929"/>
      <c r="P32" s="723">
        <f t="shared" si="2"/>
        <v>0</v>
      </c>
      <c r="Q32" s="705" t="e">
        <f t="shared" si="3"/>
        <v>#DIV/0!</v>
      </c>
      <c r="R32" s="674"/>
      <c r="S32" s="1224">
        <v>0</v>
      </c>
      <c r="T32" s="709"/>
      <c r="U32" s="594"/>
    </row>
    <row r="33" spans="1:21" ht="15.75" thickBot="1">
      <c r="A33" s="554" t="s">
        <v>83</v>
      </c>
      <c r="B33" s="555" t="s">
        <v>84</v>
      </c>
      <c r="C33" s="381">
        <v>1711</v>
      </c>
      <c r="D33" s="381">
        <v>1801</v>
      </c>
      <c r="E33" s="616">
        <v>551</v>
      </c>
      <c r="F33" s="636">
        <v>73</v>
      </c>
      <c r="G33" s="636">
        <v>97</v>
      </c>
      <c r="H33" s="636">
        <v>103</v>
      </c>
      <c r="I33" s="594">
        <v>103</v>
      </c>
      <c r="J33" s="707"/>
      <c r="K33" s="708"/>
      <c r="L33" s="1060">
        <v>26</v>
      </c>
      <c r="M33" s="1004">
        <f t="shared" si="1"/>
        <v>25</v>
      </c>
      <c r="N33" s="929"/>
      <c r="O33" s="929"/>
      <c r="P33" s="723">
        <f t="shared" si="2"/>
        <v>51</v>
      </c>
      <c r="Q33" s="705" t="e">
        <f t="shared" si="3"/>
        <v>#DIV/0!</v>
      </c>
      <c r="R33" s="674"/>
      <c r="S33" s="1224">
        <v>51</v>
      </c>
      <c r="T33" s="709"/>
      <c r="U33" s="594"/>
    </row>
    <row r="34" spans="1:21" ht="15.75" thickBot="1">
      <c r="A34" s="520" t="s">
        <v>85</v>
      </c>
      <c r="B34" s="558"/>
      <c r="C34" s="559">
        <v>569</v>
      </c>
      <c r="D34" s="559">
        <v>614</v>
      </c>
      <c r="E34" s="618" t="s">
        <v>86</v>
      </c>
      <c r="F34" s="637">
        <v>449</v>
      </c>
      <c r="G34" s="637">
        <v>210</v>
      </c>
      <c r="H34" s="637">
        <v>221</v>
      </c>
      <c r="I34" s="620">
        <v>173</v>
      </c>
      <c r="J34" s="716">
        <v>119</v>
      </c>
      <c r="K34" s="717">
        <v>119</v>
      </c>
      <c r="L34" s="1217">
        <v>30</v>
      </c>
      <c r="M34" s="1004">
        <f t="shared" si="1"/>
        <v>16</v>
      </c>
      <c r="N34" s="930"/>
      <c r="O34" s="930"/>
      <c r="P34" s="723">
        <f t="shared" si="2"/>
        <v>46</v>
      </c>
      <c r="Q34" s="705">
        <f t="shared" si="3"/>
        <v>38.655462184873954</v>
      </c>
      <c r="R34" s="674"/>
      <c r="S34" s="1223">
        <v>46</v>
      </c>
      <c r="T34" s="718"/>
      <c r="U34" s="620"/>
    </row>
    <row r="35" spans="1:21" ht="15.75" thickBot="1">
      <c r="A35" s="625" t="s">
        <v>87</v>
      </c>
      <c r="B35" s="626" t="s">
        <v>88</v>
      </c>
      <c r="C35" s="335">
        <f>SUM(C25:C34)</f>
        <v>25899</v>
      </c>
      <c r="D35" s="335">
        <f>SUM(D25:D34)</f>
        <v>29268</v>
      </c>
      <c r="E35" s="627"/>
      <c r="F35" s="628">
        <f aca="true" t="shared" si="4" ref="F35:O35">SUM(F25:F34)</f>
        <v>16011</v>
      </c>
      <c r="G35" s="628">
        <f t="shared" si="4"/>
        <v>16267</v>
      </c>
      <c r="H35" s="628">
        <f t="shared" si="4"/>
        <v>15660</v>
      </c>
      <c r="I35" s="628">
        <f t="shared" si="4"/>
        <v>16872</v>
      </c>
      <c r="J35" s="719">
        <f t="shared" si="4"/>
        <v>14276</v>
      </c>
      <c r="K35" s="720">
        <f t="shared" si="4"/>
        <v>14276</v>
      </c>
      <c r="L35" s="628">
        <f t="shared" si="4"/>
        <v>4086</v>
      </c>
      <c r="M35" s="628">
        <f>SUM(M25:M34)</f>
        <v>3865</v>
      </c>
      <c r="N35" s="628">
        <f t="shared" si="4"/>
        <v>0</v>
      </c>
      <c r="O35" s="628">
        <f t="shared" si="4"/>
        <v>0</v>
      </c>
      <c r="P35" s="723">
        <f t="shared" si="2"/>
        <v>7951</v>
      </c>
      <c r="Q35" s="705">
        <f t="shared" si="3"/>
        <v>55.69487251330904</v>
      </c>
      <c r="R35" s="674"/>
      <c r="S35" s="628">
        <f>SUM(S25:S34)</f>
        <v>7951</v>
      </c>
      <c r="T35" s="721">
        <f>SUM(T25:T34)</f>
        <v>0</v>
      </c>
      <c r="U35" s="628">
        <f>SUM(U25:U34)</f>
        <v>0</v>
      </c>
    </row>
    <row r="36" spans="1:21" ht="15.75" thickBot="1">
      <c r="A36" s="543" t="s">
        <v>89</v>
      </c>
      <c r="B36" s="544" t="s">
        <v>90</v>
      </c>
      <c r="C36" s="392">
        <v>0</v>
      </c>
      <c r="D36" s="392">
        <v>0</v>
      </c>
      <c r="E36" s="611">
        <v>601</v>
      </c>
      <c r="F36" s="634">
        <v>1998</v>
      </c>
      <c r="G36" s="634">
        <v>1958</v>
      </c>
      <c r="H36" s="634">
        <v>2032</v>
      </c>
      <c r="I36" s="612">
        <v>1931</v>
      </c>
      <c r="J36" s="702"/>
      <c r="K36" s="703"/>
      <c r="L36" s="1207">
        <v>558</v>
      </c>
      <c r="M36" s="550">
        <f>S36-L36</f>
        <v>590</v>
      </c>
      <c r="N36" s="714"/>
      <c r="O36" s="577"/>
      <c r="P36" s="723">
        <f t="shared" si="2"/>
        <v>1148</v>
      </c>
      <c r="Q36" s="705" t="e">
        <f t="shared" si="3"/>
        <v>#DIV/0!</v>
      </c>
      <c r="R36" s="674"/>
      <c r="S36" s="1226">
        <v>1148</v>
      </c>
      <c r="T36" s="715"/>
      <c r="U36" s="612"/>
    </row>
    <row r="37" spans="1:21" ht="15.75" thickBot="1">
      <c r="A37" s="554" t="s">
        <v>91</v>
      </c>
      <c r="B37" s="555" t="s">
        <v>92</v>
      </c>
      <c r="C37" s="381">
        <v>1190</v>
      </c>
      <c r="D37" s="381">
        <v>1857</v>
      </c>
      <c r="E37" s="616">
        <v>602</v>
      </c>
      <c r="F37" s="636">
        <v>112</v>
      </c>
      <c r="G37" s="636">
        <v>100</v>
      </c>
      <c r="H37" s="636">
        <v>50</v>
      </c>
      <c r="I37" s="594">
        <v>53</v>
      </c>
      <c r="J37" s="707"/>
      <c r="K37" s="708"/>
      <c r="L37" s="1060">
        <v>0</v>
      </c>
      <c r="M37" s="550">
        <f>S37-L37</f>
        <v>29</v>
      </c>
      <c r="N37" s="714"/>
      <c r="O37" s="550"/>
      <c r="P37" s="723">
        <f t="shared" si="2"/>
        <v>29</v>
      </c>
      <c r="Q37" s="705" t="e">
        <f t="shared" si="3"/>
        <v>#DIV/0!</v>
      </c>
      <c r="R37" s="674"/>
      <c r="S37" s="1224">
        <v>29</v>
      </c>
      <c r="T37" s="709"/>
      <c r="U37" s="594"/>
    </row>
    <row r="38" spans="1:21" ht="15.75" thickBot="1">
      <c r="A38" s="554" t="s">
        <v>93</v>
      </c>
      <c r="B38" s="555" t="s">
        <v>94</v>
      </c>
      <c r="C38" s="381">
        <v>0</v>
      </c>
      <c r="D38" s="381">
        <v>0</v>
      </c>
      <c r="E38" s="616">
        <v>604</v>
      </c>
      <c r="F38" s="636">
        <v>87</v>
      </c>
      <c r="G38" s="636">
        <v>28</v>
      </c>
      <c r="H38" s="636">
        <v>0</v>
      </c>
      <c r="I38" s="594">
        <v>15</v>
      </c>
      <c r="J38" s="707"/>
      <c r="K38" s="708"/>
      <c r="L38" s="1060">
        <v>5</v>
      </c>
      <c r="M38" s="550">
        <f>S38-L38</f>
        <v>7</v>
      </c>
      <c r="N38" s="714"/>
      <c r="O38" s="550"/>
      <c r="P38" s="723">
        <f t="shared" si="2"/>
        <v>12</v>
      </c>
      <c r="Q38" s="705" t="e">
        <f t="shared" si="3"/>
        <v>#DIV/0!</v>
      </c>
      <c r="R38" s="674"/>
      <c r="S38" s="1224">
        <v>12</v>
      </c>
      <c r="T38" s="709"/>
      <c r="U38" s="594"/>
    </row>
    <row r="39" spans="1:21" ht="15.75" thickBot="1">
      <c r="A39" s="554" t="s">
        <v>95</v>
      </c>
      <c r="B39" s="555" t="s">
        <v>96</v>
      </c>
      <c r="C39" s="381">
        <v>12472</v>
      </c>
      <c r="D39" s="381">
        <v>13728</v>
      </c>
      <c r="E39" s="616" t="s">
        <v>97</v>
      </c>
      <c r="F39" s="636">
        <v>13454</v>
      </c>
      <c r="G39" s="636">
        <v>13860</v>
      </c>
      <c r="H39" s="636">
        <v>13442</v>
      </c>
      <c r="I39" s="594">
        <v>14664</v>
      </c>
      <c r="J39" s="707">
        <f>J35</f>
        <v>14276</v>
      </c>
      <c r="K39" s="708">
        <v>14276</v>
      </c>
      <c r="L39" s="1060">
        <v>3314</v>
      </c>
      <c r="M39" s="550">
        <f>S39-L39</f>
        <v>3216</v>
      </c>
      <c r="N39" s="714"/>
      <c r="O39" s="550"/>
      <c r="P39" s="723">
        <f t="shared" si="2"/>
        <v>6530</v>
      </c>
      <c r="Q39" s="705">
        <f t="shared" si="3"/>
        <v>45.741103950686465</v>
      </c>
      <c r="R39" s="674"/>
      <c r="S39" s="1224">
        <v>6530</v>
      </c>
      <c r="T39" s="709"/>
      <c r="U39" s="594"/>
    </row>
    <row r="40" spans="1:21" ht="15.75" thickBot="1">
      <c r="A40" s="520" t="s">
        <v>98</v>
      </c>
      <c r="B40" s="558"/>
      <c r="C40" s="559">
        <v>12330</v>
      </c>
      <c r="D40" s="559">
        <v>13218</v>
      </c>
      <c r="E40" s="618" t="s">
        <v>99</v>
      </c>
      <c r="F40" s="637">
        <v>399</v>
      </c>
      <c r="G40" s="637">
        <v>331</v>
      </c>
      <c r="H40" s="637">
        <v>206</v>
      </c>
      <c r="I40" s="620">
        <v>354</v>
      </c>
      <c r="J40" s="716"/>
      <c r="K40" s="717"/>
      <c r="L40" s="1217">
        <v>209</v>
      </c>
      <c r="M40" s="550">
        <f>S40-L40</f>
        <v>23</v>
      </c>
      <c r="N40" s="714"/>
      <c r="O40" s="550"/>
      <c r="P40" s="723">
        <f t="shared" si="2"/>
        <v>232</v>
      </c>
      <c r="Q40" s="705" t="e">
        <f t="shared" si="3"/>
        <v>#DIV/0!</v>
      </c>
      <c r="R40" s="674"/>
      <c r="S40" s="1223">
        <v>232</v>
      </c>
      <c r="T40" s="718"/>
      <c r="U40" s="620"/>
    </row>
    <row r="41" spans="1:21" ht="15.75" thickBot="1">
      <c r="A41" s="625" t="s">
        <v>100</v>
      </c>
      <c r="B41" s="626" t="s">
        <v>101</v>
      </c>
      <c r="C41" s="335">
        <f>SUM(C36:C40)</f>
        <v>25992</v>
      </c>
      <c r="D41" s="335">
        <f>SUM(D36:D40)</f>
        <v>28803</v>
      </c>
      <c r="E41" s="627" t="s">
        <v>32</v>
      </c>
      <c r="F41" s="628">
        <f aca="true" t="shared" si="5" ref="F41:O41">SUM(F36:F40)</f>
        <v>16050</v>
      </c>
      <c r="G41" s="628">
        <f t="shared" si="5"/>
        <v>16277</v>
      </c>
      <c r="H41" s="628">
        <f t="shared" si="5"/>
        <v>15730</v>
      </c>
      <c r="I41" s="628">
        <f t="shared" si="5"/>
        <v>17017</v>
      </c>
      <c r="J41" s="719">
        <f t="shared" si="5"/>
        <v>14276</v>
      </c>
      <c r="K41" s="720">
        <f t="shared" si="5"/>
        <v>14276</v>
      </c>
      <c r="L41" s="628">
        <f t="shared" si="5"/>
        <v>4086</v>
      </c>
      <c r="M41" s="638">
        <f>SUM(M36:M40)</f>
        <v>3865</v>
      </c>
      <c r="N41" s="628">
        <f t="shared" si="5"/>
        <v>0</v>
      </c>
      <c r="O41" s="863">
        <f t="shared" si="5"/>
        <v>0</v>
      </c>
      <c r="P41" s="723">
        <f t="shared" si="2"/>
        <v>7951</v>
      </c>
      <c r="Q41" s="705">
        <f t="shared" si="3"/>
        <v>55.69487251330904</v>
      </c>
      <c r="R41" s="674"/>
      <c r="S41" s="628">
        <f>SUM(S36:S40)</f>
        <v>7951</v>
      </c>
      <c r="T41" s="721">
        <f>SUM(T36:T40)</f>
        <v>0</v>
      </c>
      <c r="U41" s="628">
        <f>SUM(U36:U40)</f>
        <v>0</v>
      </c>
    </row>
    <row r="42" spans="1:21" ht="6.75" customHeight="1" thickBot="1">
      <c r="A42" s="520"/>
      <c r="B42" s="357"/>
      <c r="C42" s="640"/>
      <c r="D42" s="640"/>
      <c r="E42" s="641"/>
      <c r="F42" s="637"/>
      <c r="G42" s="637"/>
      <c r="H42" s="637"/>
      <c r="I42" s="643"/>
      <c r="J42" s="724"/>
      <c r="K42" s="725"/>
      <c r="L42" s="637"/>
      <c r="M42" s="646"/>
      <c r="N42" s="647">
        <f>T42-M42</f>
        <v>0</v>
      </c>
      <c r="O42" s="646"/>
      <c r="P42" s="723">
        <f t="shared" si="2"/>
        <v>0</v>
      </c>
      <c r="Q42" s="705" t="e">
        <f t="shared" si="3"/>
        <v>#DIV/0!</v>
      </c>
      <c r="R42" s="674"/>
      <c r="S42" s="727"/>
      <c r="T42" s="643"/>
      <c r="U42" s="643"/>
    </row>
    <row r="43" spans="1:21" ht="15.75" thickBot="1">
      <c r="A43" s="650" t="s">
        <v>102</v>
      </c>
      <c r="B43" s="626" t="s">
        <v>63</v>
      </c>
      <c r="C43" s="335">
        <f>+C41-C39</f>
        <v>13520</v>
      </c>
      <c r="D43" s="335">
        <f>+D41-D39</f>
        <v>15075</v>
      </c>
      <c r="E43" s="627" t="s">
        <v>32</v>
      </c>
      <c r="F43" s="628">
        <f aca="true" t="shared" si="6" ref="F43:O43">F41-F39</f>
        <v>2596</v>
      </c>
      <c r="G43" s="628">
        <f t="shared" si="6"/>
        <v>2417</v>
      </c>
      <c r="H43" s="628">
        <f t="shared" si="6"/>
        <v>2288</v>
      </c>
      <c r="I43" s="628">
        <f t="shared" si="6"/>
        <v>2353</v>
      </c>
      <c r="J43" s="628">
        <f>J41-J39</f>
        <v>0</v>
      </c>
      <c r="K43" s="633">
        <f t="shared" si="6"/>
        <v>0</v>
      </c>
      <c r="L43" s="628">
        <f t="shared" si="6"/>
        <v>772</v>
      </c>
      <c r="M43" s="638">
        <f t="shared" si="6"/>
        <v>649</v>
      </c>
      <c r="N43" s="628">
        <f t="shared" si="6"/>
        <v>0</v>
      </c>
      <c r="O43" s="721">
        <f t="shared" si="6"/>
        <v>0</v>
      </c>
      <c r="P43" s="723">
        <f t="shared" si="2"/>
        <v>1421</v>
      </c>
      <c r="Q43" s="705" t="e">
        <f t="shared" si="3"/>
        <v>#DIV/0!</v>
      </c>
      <c r="R43" s="674"/>
      <c r="S43" s="628">
        <f>S41-S39</f>
        <v>1421</v>
      </c>
      <c r="T43" s="721">
        <f>T41-T39</f>
        <v>0</v>
      </c>
      <c r="U43" s="628">
        <f>U41-U39</f>
        <v>0</v>
      </c>
    </row>
    <row r="44" spans="1:21" ht="15.75" thickBot="1">
      <c r="A44" s="625" t="s">
        <v>103</v>
      </c>
      <c r="B44" s="626" t="s">
        <v>104</v>
      </c>
      <c r="C44" s="335">
        <f>+C41-C35</f>
        <v>93</v>
      </c>
      <c r="D44" s="335">
        <f>+D41-D35</f>
        <v>-465</v>
      </c>
      <c r="E44" s="627" t="s">
        <v>32</v>
      </c>
      <c r="F44" s="628">
        <f aca="true" t="shared" si="7" ref="F44:O44">F41-F35</f>
        <v>39</v>
      </c>
      <c r="G44" s="628">
        <f t="shared" si="7"/>
        <v>10</v>
      </c>
      <c r="H44" s="628">
        <f t="shared" si="7"/>
        <v>70</v>
      </c>
      <c r="I44" s="628">
        <f t="shared" si="7"/>
        <v>145</v>
      </c>
      <c r="J44" s="628">
        <f>J41-J35</f>
        <v>0</v>
      </c>
      <c r="K44" s="633">
        <f t="shared" si="7"/>
        <v>0</v>
      </c>
      <c r="L44" s="628">
        <f t="shared" si="7"/>
        <v>0</v>
      </c>
      <c r="M44" s="638">
        <f t="shared" si="7"/>
        <v>0</v>
      </c>
      <c r="N44" s="628">
        <f t="shared" si="7"/>
        <v>0</v>
      </c>
      <c r="O44" s="721">
        <f t="shared" si="7"/>
        <v>0</v>
      </c>
      <c r="P44" s="723">
        <f t="shared" si="2"/>
        <v>0</v>
      </c>
      <c r="Q44" s="705" t="e">
        <f t="shared" si="3"/>
        <v>#DIV/0!</v>
      </c>
      <c r="R44" s="674"/>
      <c r="S44" s="628">
        <f>S41-S35</f>
        <v>0</v>
      </c>
      <c r="T44" s="721">
        <f>T41-T35</f>
        <v>0</v>
      </c>
      <c r="U44" s="628">
        <f>U41-U35</f>
        <v>0</v>
      </c>
    </row>
    <row r="45" spans="1:21" ht="15.75" thickBot="1">
      <c r="A45" s="654" t="s">
        <v>105</v>
      </c>
      <c r="B45" s="655" t="s">
        <v>63</v>
      </c>
      <c r="C45" s="427">
        <f>+C44-C39</f>
        <v>-12379</v>
      </c>
      <c r="D45" s="427">
        <f>+D44-D39</f>
        <v>-14193</v>
      </c>
      <c r="E45" s="656" t="s">
        <v>32</v>
      </c>
      <c r="F45" s="628">
        <f aca="true" t="shared" si="8" ref="F45:O45">F44-F39</f>
        <v>-13415</v>
      </c>
      <c r="G45" s="628">
        <f t="shared" si="8"/>
        <v>-13850</v>
      </c>
      <c r="H45" s="628">
        <f t="shared" si="8"/>
        <v>-13372</v>
      </c>
      <c r="I45" s="628">
        <f t="shared" si="8"/>
        <v>-14519</v>
      </c>
      <c r="J45" s="628">
        <f t="shared" si="8"/>
        <v>-14276</v>
      </c>
      <c r="K45" s="633">
        <f t="shared" si="8"/>
        <v>-14276</v>
      </c>
      <c r="L45" s="628">
        <f t="shared" si="8"/>
        <v>-3314</v>
      </c>
      <c r="M45" s="638">
        <f t="shared" si="8"/>
        <v>-3216</v>
      </c>
      <c r="N45" s="628">
        <f t="shared" si="8"/>
        <v>0</v>
      </c>
      <c r="O45" s="721">
        <f t="shared" si="8"/>
        <v>0</v>
      </c>
      <c r="P45" s="628">
        <f t="shared" si="2"/>
        <v>-6530</v>
      </c>
      <c r="Q45" s="633">
        <f t="shared" si="3"/>
        <v>45.741103950686465</v>
      </c>
      <c r="R45" s="674"/>
      <c r="S45" s="628">
        <f>S44-S39</f>
        <v>-6530</v>
      </c>
      <c r="T45" s="721">
        <f>T44-T39</f>
        <v>0</v>
      </c>
      <c r="U45" s="628">
        <f>U44-U39</f>
        <v>0</v>
      </c>
    </row>
    <row r="46" ht="15">
      <c r="A46" s="662"/>
    </row>
    <row r="47" ht="15">
      <c r="A47" s="662"/>
    </row>
    <row r="48" spans="1:5" ht="15">
      <c r="A48" s="932"/>
      <c r="B48" s="933" t="s">
        <v>210</v>
      </c>
      <c r="E48" s="934" t="s">
        <v>211</v>
      </c>
    </row>
    <row r="49" ht="15">
      <c r="A49" s="662"/>
    </row>
    <row r="50" spans="1:21" ht="15">
      <c r="A50" s="658" t="s">
        <v>188</v>
      </c>
      <c r="P50"/>
      <c r="Q50"/>
      <c r="R50"/>
      <c r="S50"/>
      <c r="T50"/>
      <c r="U50"/>
    </row>
    <row r="51" spans="1:21" ht="15">
      <c r="A51" s="659" t="s">
        <v>233</v>
      </c>
      <c r="P51"/>
      <c r="Q51"/>
      <c r="R51"/>
      <c r="S51"/>
      <c r="T51"/>
      <c r="U51"/>
    </row>
    <row r="52" spans="1:21" ht="15">
      <c r="A52" s="660" t="s">
        <v>190</v>
      </c>
      <c r="P52"/>
      <c r="Q52"/>
      <c r="R52"/>
      <c r="S52"/>
      <c r="T52"/>
      <c r="U52"/>
    </row>
    <row r="53" spans="1:21" ht="15">
      <c r="A53" s="661"/>
      <c r="P53"/>
      <c r="Q53"/>
      <c r="R53"/>
      <c r="S53"/>
      <c r="T53"/>
      <c r="U53"/>
    </row>
    <row r="54" spans="1:21" ht="15">
      <c r="A54" s="662" t="s">
        <v>238</v>
      </c>
      <c r="P54"/>
      <c r="Q54"/>
      <c r="R54"/>
      <c r="S54"/>
      <c r="T54"/>
      <c r="U54"/>
    </row>
    <row r="55" spans="1:21" ht="15">
      <c r="A55" s="662"/>
      <c r="P55"/>
      <c r="Q55"/>
      <c r="R55"/>
      <c r="S55"/>
      <c r="T55"/>
      <c r="U55"/>
    </row>
    <row r="56" spans="1:21" ht="15">
      <c r="A56" s="662" t="s">
        <v>212</v>
      </c>
      <c r="P56"/>
      <c r="Q56"/>
      <c r="R56"/>
      <c r="S56"/>
      <c r="T56"/>
      <c r="U56"/>
    </row>
    <row r="57" ht="15">
      <c r="A57" s="662" t="s">
        <v>237</v>
      </c>
    </row>
    <row r="58" ht="15">
      <c r="A58" s="662"/>
    </row>
    <row r="59" ht="15">
      <c r="A59" s="662"/>
    </row>
    <row r="60" ht="15">
      <c r="A60" s="662"/>
    </row>
    <row r="61" ht="15">
      <c r="A61" s="662"/>
    </row>
    <row r="62" ht="15">
      <c r="A62" s="662"/>
    </row>
    <row r="63" ht="15">
      <c r="A63" s="662"/>
    </row>
    <row r="64" ht="15">
      <c r="A64" s="662"/>
    </row>
    <row r="65" ht="15">
      <c r="A65" s="662"/>
    </row>
    <row r="66" ht="15">
      <c r="A66" s="662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63" customWidth="1"/>
    <col min="6" max="6" width="11.7109375" style="0" hidden="1" customWidth="1"/>
    <col min="7" max="8" width="11.57421875" style="0" hidden="1" customWidth="1"/>
    <col min="9" max="9" width="11.57421875" style="0" customWidth="1"/>
    <col min="10" max="11" width="11.57421875" style="388" customWidth="1"/>
    <col min="12" max="12" width="11.421875" style="388" customWidth="1"/>
    <col min="13" max="13" width="9.8515625" style="388" customWidth="1"/>
    <col min="14" max="14" width="9.140625" style="388" customWidth="1"/>
    <col min="15" max="15" width="9.28125" style="388" bestFit="1" customWidth="1"/>
    <col min="16" max="16" width="9.140625" style="388" customWidth="1"/>
    <col min="17" max="17" width="12.00390625" style="388" customWidth="1"/>
    <col min="18" max="18" width="9.140625" style="368" customWidth="1"/>
    <col min="19" max="19" width="3.421875" style="388" customWidth="1"/>
    <col min="20" max="20" width="12.57421875" style="388" customWidth="1"/>
    <col min="21" max="21" width="11.8515625" style="388" customWidth="1"/>
    <col min="22" max="22" width="12.00390625" style="388" customWidth="1"/>
  </cols>
  <sheetData>
    <row r="1" spans="1:22" ht="26.25">
      <c r="A1" s="1394" t="s">
        <v>232</v>
      </c>
      <c r="B1" s="1395"/>
      <c r="C1" s="1395"/>
      <c r="D1" s="1395"/>
      <c r="E1" s="1395"/>
      <c r="F1" s="1395"/>
      <c r="G1" s="1395"/>
      <c r="H1" s="1395"/>
      <c r="I1" s="1395"/>
      <c r="J1" s="1395"/>
      <c r="K1" s="1395"/>
      <c r="L1" s="1395"/>
      <c r="M1" s="1395"/>
      <c r="N1" s="1395"/>
      <c r="O1" s="1395"/>
      <c r="P1" s="1395"/>
      <c r="Q1" s="1395"/>
      <c r="R1" s="1395"/>
      <c r="S1" s="1395"/>
      <c r="T1" s="1395"/>
      <c r="U1" s="1395"/>
      <c r="V1" s="1395"/>
    </row>
    <row r="2" spans="1:13" ht="21.75" customHeight="1">
      <c r="A2" s="499" t="s">
        <v>107</v>
      </c>
      <c r="B2" s="460"/>
      <c r="L2" s="500"/>
      <c r="M2" s="500"/>
    </row>
    <row r="3" spans="1:13" ht="15">
      <c r="A3" s="509"/>
      <c r="L3" s="500"/>
      <c r="M3" s="500"/>
    </row>
    <row r="4" spans="1:13" ht="15.75" thickBot="1">
      <c r="A4" s="662"/>
      <c r="B4" s="204"/>
      <c r="C4" s="204"/>
      <c r="D4" s="204"/>
      <c r="E4" s="461"/>
      <c r="F4" s="204"/>
      <c r="G4" s="204"/>
      <c r="L4" s="500"/>
      <c r="M4" s="500"/>
    </row>
    <row r="5" spans="1:13" ht="16.5" thickBot="1">
      <c r="A5" s="501" t="s">
        <v>199</v>
      </c>
      <c r="B5" s="502" t="s">
        <v>213</v>
      </c>
      <c r="C5" s="921"/>
      <c r="D5" s="921"/>
      <c r="E5" s="922"/>
      <c r="F5" s="921"/>
      <c r="G5" s="923"/>
      <c r="H5" s="921"/>
      <c r="I5" s="921"/>
      <c r="J5" s="924"/>
      <c r="K5" s="507"/>
      <c r="L5" s="508"/>
      <c r="M5" s="508"/>
    </row>
    <row r="6" spans="1:13" ht="23.25" customHeight="1" thickBot="1">
      <c r="A6" s="509" t="s">
        <v>4</v>
      </c>
      <c r="L6" s="500"/>
      <c r="M6" s="500"/>
    </row>
    <row r="7" spans="1:22" ht="15.75" thickBot="1">
      <c r="A7" s="1375" t="s">
        <v>9</v>
      </c>
      <c r="B7" s="1366" t="s">
        <v>10</v>
      </c>
      <c r="C7" s="510"/>
      <c r="D7" s="510"/>
      <c r="E7" s="1366" t="s">
        <v>13</v>
      </c>
      <c r="F7" s="510"/>
      <c r="G7" s="510"/>
      <c r="H7" s="1366" t="s">
        <v>14</v>
      </c>
      <c r="I7" s="1367" t="s">
        <v>176</v>
      </c>
      <c r="J7" s="1367" t="s">
        <v>177</v>
      </c>
      <c r="K7" s="1377" t="s">
        <v>178</v>
      </c>
      <c r="L7" s="1396"/>
      <c r="M7" s="1370" t="s">
        <v>6</v>
      </c>
      <c r="N7" s="1379"/>
      <c r="O7" s="1379"/>
      <c r="P7" s="1378"/>
      <c r="Q7" s="664" t="s">
        <v>179</v>
      </c>
      <c r="R7" s="665" t="s">
        <v>8</v>
      </c>
      <c r="T7" s="1380" t="s">
        <v>180</v>
      </c>
      <c r="U7" s="1373"/>
      <c r="V7" s="1374"/>
    </row>
    <row r="8" spans="1:22" ht="15.75" thickBot="1">
      <c r="A8" s="1376"/>
      <c r="B8" s="1365"/>
      <c r="C8" s="511" t="s">
        <v>11</v>
      </c>
      <c r="D8" s="511" t="s">
        <v>12</v>
      </c>
      <c r="E8" s="1365"/>
      <c r="F8" s="511" t="s">
        <v>181</v>
      </c>
      <c r="G8" s="511" t="s">
        <v>182</v>
      </c>
      <c r="H8" s="1365"/>
      <c r="I8" s="1365"/>
      <c r="J8" s="1365"/>
      <c r="K8" s="513" t="s">
        <v>183</v>
      </c>
      <c r="L8" s="513" t="s">
        <v>194</v>
      </c>
      <c r="M8" s="514" t="s">
        <v>19</v>
      </c>
      <c r="N8" s="515" t="s">
        <v>22</v>
      </c>
      <c r="O8" s="515" t="s">
        <v>25</v>
      </c>
      <c r="P8" s="516" t="s">
        <v>28</v>
      </c>
      <c r="Q8" s="666" t="s">
        <v>29</v>
      </c>
      <c r="R8" s="667" t="s">
        <v>30</v>
      </c>
      <c r="T8" s="668" t="s">
        <v>185</v>
      </c>
      <c r="U8" s="669" t="s">
        <v>186</v>
      </c>
      <c r="V8" s="669" t="s">
        <v>187</v>
      </c>
    </row>
    <row r="9" spans="1:22" ht="15">
      <c r="A9" s="520" t="s">
        <v>31</v>
      </c>
      <c r="B9" s="521"/>
      <c r="C9" s="522">
        <v>104</v>
      </c>
      <c r="D9" s="522">
        <v>104</v>
      </c>
      <c r="E9" s="523"/>
      <c r="F9" s="670">
        <v>30</v>
      </c>
      <c r="G9" s="670">
        <v>31</v>
      </c>
      <c r="H9" s="670">
        <v>30</v>
      </c>
      <c r="I9" s="527">
        <v>30</v>
      </c>
      <c r="J9" s="926">
        <v>30</v>
      </c>
      <c r="K9" s="671"/>
      <c r="L9" s="935"/>
      <c r="M9" s="527">
        <v>30</v>
      </c>
      <c r="N9" s="1281">
        <f aca="true" t="shared" si="0" ref="N9:P10">T9</f>
        <v>0</v>
      </c>
      <c r="O9" s="647">
        <f t="shared" si="0"/>
        <v>0</v>
      </c>
      <c r="P9" s="1221">
        <f t="shared" si="0"/>
        <v>0</v>
      </c>
      <c r="Q9" s="672" t="s">
        <v>32</v>
      </c>
      <c r="R9" s="673" t="s">
        <v>32</v>
      </c>
      <c r="S9" s="674"/>
      <c r="T9" s="1296"/>
      <c r="U9" s="926"/>
      <c r="V9" s="926"/>
    </row>
    <row r="10" spans="1:22" ht="15.75" thickBot="1">
      <c r="A10" s="533" t="s">
        <v>33</v>
      </c>
      <c r="B10" s="370"/>
      <c r="C10" s="534">
        <v>101</v>
      </c>
      <c r="D10" s="534">
        <v>104</v>
      </c>
      <c r="E10" s="535"/>
      <c r="F10" s="675">
        <v>28</v>
      </c>
      <c r="G10" s="675">
        <v>29</v>
      </c>
      <c r="H10" s="675">
        <v>29</v>
      </c>
      <c r="I10" s="538">
        <v>29</v>
      </c>
      <c r="J10" s="927">
        <v>31</v>
      </c>
      <c r="K10" s="676"/>
      <c r="L10" s="697"/>
      <c r="M10" s="538">
        <v>29</v>
      </c>
      <c r="N10" s="1284">
        <f t="shared" si="0"/>
        <v>0</v>
      </c>
      <c r="O10" s="623">
        <f t="shared" si="0"/>
        <v>0</v>
      </c>
      <c r="P10" s="540">
        <f t="shared" si="0"/>
        <v>0</v>
      </c>
      <c r="Q10" s="565" t="s">
        <v>32</v>
      </c>
      <c r="R10" s="677" t="s">
        <v>32</v>
      </c>
      <c r="S10" s="674"/>
      <c r="T10" s="1297"/>
      <c r="U10" s="927"/>
      <c r="V10" s="927"/>
    </row>
    <row r="11" spans="1:22" ht="15">
      <c r="A11" s="543" t="s">
        <v>34</v>
      </c>
      <c r="B11" s="544" t="s">
        <v>35</v>
      </c>
      <c r="C11" s="392">
        <v>37915</v>
      </c>
      <c r="D11" s="392">
        <v>39774</v>
      </c>
      <c r="E11" s="545" t="s">
        <v>36</v>
      </c>
      <c r="F11" s="636">
        <v>6049</v>
      </c>
      <c r="G11" s="636">
        <v>6122</v>
      </c>
      <c r="H11" s="636">
        <v>6544</v>
      </c>
      <c r="I11" s="549">
        <v>6823</v>
      </c>
      <c r="J11" s="696">
        <v>6905</v>
      </c>
      <c r="K11" s="679" t="s">
        <v>32</v>
      </c>
      <c r="L11" s="680" t="s">
        <v>32</v>
      </c>
      <c r="M11" s="1057">
        <v>6961</v>
      </c>
      <c r="N11" s="983">
        <f>T11-M11</f>
        <v>338</v>
      </c>
      <c r="O11" s="597"/>
      <c r="P11" s="550"/>
      <c r="Q11" s="557" t="s">
        <v>32</v>
      </c>
      <c r="R11" s="682" t="s">
        <v>32</v>
      </c>
      <c r="S11" s="674"/>
      <c r="T11" s="1296">
        <v>7299</v>
      </c>
      <c r="U11" s="696"/>
      <c r="V11" s="696"/>
    </row>
    <row r="12" spans="1:22" ht="15">
      <c r="A12" s="554" t="s">
        <v>37</v>
      </c>
      <c r="B12" s="555" t="s">
        <v>38</v>
      </c>
      <c r="C12" s="381">
        <v>-16164</v>
      </c>
      <c r="D12" s="381">
        <v>-17825</v>
      </c>
      <c r="E12" s="545" t="s">
        <v>39</v>
      </c>
      <c r="F12" s="636">
        <v>-5541</v>
      </c>
      <c r="G12" s="636">
        <v>-5584</v>
      </c>
      <c r="H12" s="636">
        <v>-6014</v>
      </c>
      <c r="I12" s="549">
        <v>6351</v>
      </c>
      <c r="J12" s="696">
        <v>6490</v>
      </c>
      <c r="K12" s="683" t="s">
        <v>32</v>
      </c>
      <c r="L12" s="684" t="s">
        <v>32</v>
      </c>
      <c r="M12" s="549">
        <v>6561</v>
      </c>
      <c r="N12" s="983">
        <f>T12-M12</f>
        <v>301</v>
      </c>
      <c r="O12" s="597"/>
      <c r="P12" s="550"/>
      <c r="Q12" s="557" t="s">
        <v>32</v>
      </c>
      <c r="R12" s="682" t="s">
        <v>32</v>
      </c>
      <c r="S12" s="674"/>
      <c r="T12" s="1298">
        <v>6862</v>
      </c>
      <c r="U12" s="696"/>
      <c r="V12" s="696"/>
    </row>
    <row r="13" spans="1:22" ht="15">
      <c r="A13" s="554" t="s">
        <v>40</v>
      </c>
      <c r="B13" s="555" t="s">
        <v>41</v>
      </c>
      <c r="C13" s="381">
        <v>604</v>
      </c>
      <c r="D13" s="381">
        <v>619</v>
      </c>
      <c r="E13" s="545" t="s">
        <v>42</v>
      </c>
      <c r="F13" s="636">
        <v>116</v>
      </c>
      <c r="G13" s="636">
        <v>96</v>
      </c>
      <c r="H13" s="636">
        <v>113</v>
      </c>
      <c r="I13" s="549">
        <v>92</v>
      </c>
      <c r="J13" s="696">
        <v>154</v>
      </c>
      <c r="K13" s="683" t="s">
        <v>32</v>
      </c>
      <c r="L13" s="684" t="s">
        <v>32</v>
      </c>
      <c r="M13" s="549">
        <v>122</v>
      </c>
      <c r="N13" s="983">
        <f>T13-M13</f>
        <v>-42</v>
      </c>
      <c r="O13" s="597"/>
      <c r="P13" s="550"/>
      <c r="Q13" s="557" t="s">
        <v>32</v>
      </c>
      <c r="R13" s="682" t="s">
        <v>32</v>
      </c>
      <c r="S13" s="674"/>
      <c r="T13" s="1298">
        <v>80</v>
      </c>
      <c r="U13" s="696"/>
      <c r="V13" s="696"/>
    </row>
    <row r="14" spans="1:22" ht="15">
      <c r="A14" s="554" t="s">
        <v>43</v>
      </c>
      <c r="B14" s="555" t="s">
        <v>44</v>
      </c>
      <c r="C14" s="381">
        <v>221</v>
      </c>
      <c r="D14" s="381">
        <v>610</v>
      </c>
      <c r="E14" s="545" t="s">
        <v>32</v>
      </c>
      <c r="F14" s="636">
        <v>468</v>
      </c>
      <c r="G14" s="636">
        <v>594</v>
      </c>
      <c r="H14" s="636">
        <v>719</v>
      </c>
      <c r="I14" s="549">
        <v>673</v>
      </c>
      <c r="J14" s="696">
        <v>542</v>
      </c>
      <c r="K14" s="683" t="s">
        <v>32</v>
      </c>
      <c r="L14" s="684" t="s">
        <v>32</v>
      </c>
      <c r="M14" s="549">
        <v>2329</v>
      </c>
      <c r="N14" s="983">
        <f>T14-M14</f>
        <v>-647</v>
      </c>
      <c r="O14" s="597"/>
      <c r="P14" s="550"/>
      <c r="Q14" s="557" t="s">
        <v>32</v>
      </c>
      <c r="R14" s="682" t="s">
        <v>32</v>
      </c>
      <c r="S14" s="674"/>
      <c r="T14" s="1298">
        <v>1682</v>
      </c>
      <c r="U14" s="696"/>
      <c r="V14" s="696"/>
    </row>
    <row r="15" spans="1:22" ht="15.75" thickBot="1">
      <c r="A15" s="520" t="s">
        <v>45</v>
      </c>
      <c r="B15" s="558" t="s">
        <v>46</v>
      </c>
      <c r="C15" s="559">
        <v>2021</v>
      </c>
      <c r="D15" s="559">
        <v>852</v>
      </c>
      <c r="E15" s="560" t="s">
        <v>47</v>
      </c>
      <c r="F15" s="637">
        <v>980</v>
      </c>
      <c r="G15" s="637">
        <v>1183</v>
      </c>
      <c r="H15" s="637">
        <v>976</v>
      </c>
      <c r="I15" s="562">
        <v>1028</v>
      </c>
      <c r="J15" s="873">
        <v>1046</v>
      </c>
      <c r="K15" s="686" t="s">
        <v>32</v>
      </c>
      <c r="L15" s="687" t="s">
        <v>32</v>
      </c>
      <c r="M15" s="562">
        <v>2172</v>
      </c>
      <c r="N15" s="983">
        <f>T15-M15</f>
        <v>354</v>
      </c>
      <c r="O15" s="607"/>
      <c r="P15" s="939"/>
      <c r="Q15" s="672" t="s">
        <v>32</v>
      </c>
      <c r="R15" s="673" t="s">
        <v>32</v>
      </c>
      <c r="S15" s="674"/>
      <c r="T15" s="1299">
        <v>2526</v>
      </c>
      <c r="U15" s="873"/>
      <c r="V15" s="873"/>
    </row>
    <row r="16" spans="1:22" ht="15.75" thickBot="1">
      <c r="A16" s="567" t="s">
        <v>48</v>
      </c>
      <c r="B16" s="568"/>
      <c r="C16" s="401">
        <v>24618</v>
      </c>
      <c r="D16" s="401">
        <v>24087</v>
      </c>
      <c r="E16" s="569"/>
      <c r="F16" s="689">
        <v>2081</v>
      </c>
      <c r="G16" s="689">
        <v>2411</v>
      </c>
      <c r="H16" s="689">
        <v>2340</v>
      </c>
      <c r="I16" s="574">
        <v>2265</v>
      </c>
      <c r="J16" s="694">
        <f>J11-J12+J13+J14+J15</f>
        <v>2157</v>
      </c>
      <c r="K16" s="691" t="s">
        <v>32</v>
      </c>
      <c r="L16" s="692" t="s">
        <v>32</v>
      </c>
      <c r="M16" s="574">
        <f>M11-M12+M13+M14+M15</f>
        <v>5023</v>
      </c>
      <c r="N16" s="574">
        <f>N11-N12+N13+N14+N15</f>
        <v>-298</v>
      </c>
      <c r="O16" s="574">
        <f>O11-O12+O13+O14+O15</f>
        <v>0</v>
      </c>
      <c r="P16" s="574">
        <f>P11-P12+P13+P14+P15</f>
        <v>0</v>
      </c>
      <c r="Q16" s="574" t="s">
        <v>32</v>
      </c>
      <c r="R16" s="693" t="s">
        <v>32</v>
      </c>
      <c r="S16" s="674"/>
      <c r="T16" s="694">
        <f>T11-T12+T13+T14+T15</f>
        <v>4725</v>
      </c>
      <c r="U16" s="694">
        <f>U11-U12+U13+U14+U15</f>
        <v>0</v>
      </c>
      <c r="V16" s="694">
        <f>V11-V12+V13+V14+V15</f>
        <v>0</v>
      </c>
    </row>
    <row r="17" spans="1:22" ht="15">
      <c r="A17" s="520" t="s">
        <v>49</v>
      </c>
      <c r="B17" s="544" t="s">
        <v>50</v>
      </c>
      <c r="C17" s="392">
        <v>7043</v>
      </c>
      <c r="D17" s="392">
        <v>7240</v>
      </c>
      <c r="E17" s="560">
        <v>401</v>
      </c>
      <c r="F17" s="637">
        <v>508</v>
      </c>
      <c r="G17" s="637">
        <v>537</v>
      </c>
      <c r="H17" s="525">
        <v>530</v>
      </c>
      <c r="I17" s="562">
        <v>472</v>
      </c>
      <c r="J17" s="873">
        <v>429</v>
      </c>
      <c r="K17" s="941" t="s">
        <v>32</v>
      </c>
      <c r="L17" s="942" t="s">
        <v>32</v>
      </c>
      <c r="M17" s="562">
        <v>400</v>
      </c>
      <c r="N17" s="1004">
        <f>T17-M17</f>
        <v>37</v>
      </c>
      <c r="O17" s="714"/>
      <c r="P17" s="577"/>
      <c r="Q17" s="672" t="s">
        <v>32</v>
      </c>
      <c r="R17" s="673" t="s">
        <v>32</v>
      </c>
      <c r="S17" s="674"/>
      <c r="T17" s="1226">
        <v>437</v>
      </c>
      <c r="U17" s="566"/>
      <c r="V17" s="566"/>
    </row>
    <row r="18" spans="1:22" ht="15">
      <c r="A18" s="554" t="s">
        <v>51</v>
      </c>
      <c r="B18" s="555" t="s">
        <v>52</v>
      </c>
      <c r="C18" s="381">
        <v>1001</v>
      </c>
      <c r="D18" s="381">
        <v>820</v>
      </c>
      <c r="E18" s="545" t="s">
        <v>53</v>
      </c>
      <c r="F18" s="636">
        <v>112</v>
      </c>
      <c r="G18" s="636">
        <v>106</v>
      </c>
      <c r="H18" s="546">
        <v>160</v>
      </c>
      <c r="I18" s="549">
        <v>85</v>
      </c>
      <c r="J18" s="696">
        <v>432</v>
      </c>
      <c r="K18" s="943" t="s">
        <v>32</v>
      </c>
      <c r="L18" s="944" t="s">
        <v>32</v>
      </c>
      <c r="M18" s="549">
        <v>344</v>
      </c>
      <c r="N18" s="1004">
        <f aca="true" t="shared" si="1" ref="N18:N34">T18-M18</f>
        <v>-75</v>
      </c>
      <c r="O18" s="597"/>
      <c r="P18" s="550"/>
      <c r="Q18" s="557" t="s">
        <v>32</v>
      </c>
      <c r="R18" s="682" t="s">
        <v>32</v>
      </c>
      <c r="S18" s="674"/>
      <c r="T18" s="1224">
        <v>269</v>
      </c>
      <c r="U18" s="553"/>
      <c r="V18" s="553"/>
    </row>
    <row r="19" spans="1:22" ht="15">
      <c r="A19" s="554" t="s">
        <v>54</v>
      </c>
      <c r="B19" s="555" t="s">
        <v>55</v>
      </c>
      <c r="C19" s="381">
        <v>14718</v>
      </c>
      <c r="D19" s="381">
        <v>14718</v>
      </c>
      <c r="E19" s="545" t="s">
        <v>32</v>
      </c>
      <c r="F19" s="636"/>
      <c r="G19" s="636"/>
      <c r="H19" s="546"/>
      <c r="I19" s="549"/>
      <c r="J19" s="696"/>
      <c r="K19" s="943" t="s">
        <v>32</v>
      </c>
      <c r="L19" s="944" t="s">
        <v>32</v>
      </c>
      <c r="M19" s="549"/>
      <c r="N19" s="1004">
        <f t="shared" si="1"/>
        <v>0</v>
      </c>
      <c r="O19" s="597"/>
      <c r="P19" s="550"/>
      <c r="Q19" s="557" t="s">
        <v>32</v>
      </c>
      <c r="R19" s="682" t="s">
        <v>32</v>
      </c>
      <c r="S19" s="674"/>
      <c r="T19" s="1224"/>
      <c r="U19" s="696"/>
      <c r="V19" s="553"/>
    </row>
    <row r="20" spans="1:22" ht="15">
      <c r="A20" s="554" t="s">
        <v>56</v>
      </c>
      <c r="B20" s="555" t="s">
        <v>57</v>
      </c>
      <c r="C20" s="381">
        <v>1758</v>
      </c>
      <c r="D20" s="381">
        <v>1762</v>
      </c>
      <c r="E20" s="545" t="s">
        <v>32</v>
      </c>
      <c r="F20" s="636">
        <v>894</v>
      </c>
      <c r="G20" s="636">
        <v>1172</v>
      </c>
      <c r="H20" s="546">
        <v>1069</v>
      </c>
      <c r="I20" s="549">
        <v>1701</v>
      </c>
      <c r="J20" s="696">
        <v>1296</v>
      </c>
      <c r="K20" s="943" t="s">
        <v>32</v>
      </c>
      <c r="L20" s="944" t="s">
        <v>32</v>
      </c>
      <c r="M20" s="549">
        <v>4279</v>
      </c>
      <c r="N20" s="1004">
        <f t="shared" si="1"/>
        <v>-260</v>
      </c>
      <c r="O20" s="597"/>
      <c r="P20" s="550"/>
      <c r="Q20" s="557" t="s">
        <v>32</v>
      </c>
      <c r="R20" s="682" t="s">
        <v>32</v>
      </c>
      <c r="S20" s="674"/>
      <c r="T20" s="1224">
        <v>4019</v>
      </c>
      <c r="U20" s="696"/>
      <c r="V20" s="553"/>
    </row>
    <row r="21" spans="1:22" ht="15.75" thickBot="1">
      <c r="A21" s="533" t="s">
        <v>58</v>
      </c>
      <c r="B21" s="578" t="s">
        <v>59</v>
      </c>
      <c r="C21" s="579">
        <v>0</v>
      </c>
      <c r="D21" s="579">
        <v>0</v>
      </c>
      <c r="E21" s="580" t="s">
        <v>32</v>
      </c>
      <c r="F21" s="636"/>
      <c r="G21" s="636"/>
      <c r="H21" s="546"/>
      <c r="I21" s="538"/>
      <c r="J21" s="542"/>
      <c r="K21" s="945" t="s">
        <v>32</v>
      </c>
      <c r="L21" s="946" t="s">
        <v>32</v>
      </c>
      <c r="M21" s="1287"/>
      <c r="N21" s="1281">
        <f t="shared" si="1"/>
        <v>0</v>
      </c>
      <c r="O21" s="607"/>
      <c r="P21" s="939"/>
      <c r="Q21" s="564" t="s">
        <v>32</v>
      </c>
      <c r="R21" s="699" t="s">
        <v>32</v>
      </c>
      <c r="S21" s="674"/>
      <c r="T21" s="1223"/>
      <c r="U21" s="700"/>
      <c r="V21" s="581"/>
    </row>
    <row r="22" spans="1:23" ht="15.75" thickBot="1">
      <c r="A22" s="582" t="s">
        <v>60</v>
      </c>
      <c r="B22" s="544" t="s">
        <v>61</v>
      </c>
      <c r="C22" s="392">
        <v>12472</v>
      </c>
      <c r="D22" s="392">
        <v>13728</v>
      </c>
      <c r="E22" s="583" t="s">
        <v>32</v>
      </c>
      <c r="F22" s="701">
        <v>11510</v>
      </c>
      <c r="G22" s="701">
        <v>11943</v>
      </c>
      <c r="H22" s="584">
        <v>13364</v>
      </c>
      <c r="I22" s="586">
        <v>12980</v>
      </c>
      <c r="J22" s="586">
        <v>12991</v>
      </c>
      <c r="K22" s="702">
        <f>K35</f>
        <v>13063</v>
      </c>
      <c r="L22" s="703">
        <v>13063</v>
      </c>
      <c r="M22" s="1207">
        <v>4132</v>
      </c>
      <c r="N22" s="928">
        <f t="shared" si="1"/>
        <v>2521</v>
      </c>
      <c r="O22" s="589"/>
      <c r="P22" s="947"/>
      <c r="Q22" s="723">
        <f>SUM(M22:P22)</f>
        <v>6653</v>
      </c>
      <c r="R22" s="705">
        <f>(Q22/L22)*100</f>
        <v>50.93010793845212</v>
      </c>
      <c r="S22" s="674"/>
      <c r="T22" s="1222">
        <v>6653</v>
      </c>
      <c r="U22" s="706"/>
      <c r="V22" s="586"/>
      <c r="W22" s="932"/>
    </row>
    <row r="23" spans="1:22" ht="15.75" thickBot="1">
      <c r="A23" s="554" t="s">
        <v>62</v>
      </c>
      <c r="B23" s="555" t="s">
        <v>63</v>
      </c>
      <c r="C23" s="381">
        <v>0</v>
      </c>
      <c r="D23" s="381">
        <v>0</v>
      </c>
      <c r="E23" s="593" t="s">
        <v>32</v>
      </c>
      <c r="F23" s="636">
        <v>200</v>
      </c>
      <c r="G23" s="636"/>
      <c r="H23" s="546"/>
      <c r="I23" s="594"/>
      <c r="J23" s="594">
        <v>0</v>
      </c>
      <c r="K23" s="707"/>
      <c r="L23" s="708"/>
      <c r="M23" s="1060">
        <v>3418</v>
      </c>
      <c r="N23" s="1289">
        <f t="shared" si="1"/>
        <v>-3418</v>
      </c>
      <c r="O23" s="597"/>
      <c r="P23" s="577"/>
      <c r="Q23" s="723">
        <f aca="true" t="shared" si="2" ref="Q23:Q45">SUM(M23:P23)</f>
        <v>0</v>
      </c>
      <c r="R23" s="705" t="e">
        <f aca="true" t="shared" si="3" ref="R23:R45">(Q23/L23)*100</f>
        <v>#DIV/0!</v>
      </c>
      <c r="S23" s="674"/>
      <c r="T23" s="1224"/>
      <c r="U23" s="709"/>
      <c r="V23" s="594"/>
    </row>
    <row r="24" spans="1:22" ht="15.75" thickBot="1">
      <c r="A24" s="533" t="s">
        <v>65</v>
      </c>
      <c r="B24" s="578" t="s">
        <v>63</v>
      </c>
      <c r="C24" s="579">
        <v>0</v>
      </c>
      <c r="D24" s="579">
        <v>1215</v>
      </c>
      <c r="E24" s="601">
        <v>672</v>
      </c>
      <c r="F24" s="710">
        <v>2755</v>
      </c>
      <c r="G24" s="710">
        <v>2972</v>
      </c>
      <c r="H24" s="602">
        <v>3417</v>
      </c>
      <c r="I24" s="604">
        <v>3050</v>
      </c>
      <c r="J24" s="604">
        <v>2800</v>
      </c>
      <c r="K24" s="711">
        <f>K25+K26+K27+K28+K29</f>
        <v>2850</v>
      </c>
      <c r="L24" s="712">
        <v>2850</v>
      </c>
      <c r="M24" s="1212">
        <v>714</v>
      </c>
      <c r="N24" s="1294">
        <f t="shared" si="1"/>
        <v>-714</v>
      </c>
      <c r="O24" s="623"/>
      <c r="P24" s="939"/>
      <c r="Q24" s="723">
        <f t="shared" si="2"/>
        <v>0</v>
      </c>
      <c r="R24" s="705">
        <f t="shared" si="3"/>
        <v>0</v>
      </c>
      <c r="S24" s="674"/>
      <c r="T24" s="1225"/>
      <c r="U24" s="713"/>
      <c r="V24" s="604"/>
    </row>
    <row r="25" spans="1:22" ht="15.75" thickBot="1">
      <c r="A25" s="543" t="s">
        <v>66</v>
      </c>
      <c r="B25" s="544" t="s">
        <v>67</v>
      </c>
      <c r="C25" s="392">
        <v>6341</v>
      </c>
      <c r="D25" s="392">
        <v>6960</v>
      </c>
      <c r="E25" s="611">
        <v>501</v>
      </c>
      <c r="F25" s="636">
        <v>1767</v>
      </c>
      <c r="G25" s="636">
        <v>1661</v>
      </c>
      <c r="H25" s="546">
        <v>1939</v>
      </c>
      <c r="I25" s="612">
        <v>1685</v>
      </c>
      <c r="J25" s="612">
        <v>1754</v>
      </c>
      <c r="K25" s="702">
        <v>950</v>
      </c>
      <c r="L25" s="703">
        <v>950</v>
      </c>
      <c r="M25" s="1058">
        <v>357</v>
      </c>
      <c r="N25" s="1004">
        <f t="shared" si="1"/>
        <v>410</v>
      </c>
      <c r="O25" s="714"/>
      <c r="P25" s="589"/>
      <c r="Q25" s="723">
        <f t="shared" si="2"/>
        <v>767</v>
      </c>
      <c r="R25" s="705">
        <f t="shared" si="3"/>
        <v>80.73684210526316</v>
      </c>
      <c r="S25" s="674"/>
      <c r="T25" s="1226">
        <v>767</v>
      </c>
      <c r="U25" s="715"/>
      <c r="V25" s="612"/>
    </row>
    <row r="26" spans="1:22" ht="15.75" thickBot="1">
      <c r="A26" s="554" t="s">
        <v>68</v>
      </c>
      <c r="B26" s="555" t="s">
        <v>69</v>
      </c>
      <c r="C26" s="381">
        <v>1745</v>
      </c>
      <c r="D26" s="381">
        <v>2223</v>
      </c>
      <c r="E26" s="616">
        <v>502</v>
      </c>
      <c r="F26" s="636">
        <v>943</v>
      </c>
      <c r="G26" s="636">
        <v>1037</v>
      </c>
      <c r="H26" s="546">
        <v>1072</v>
      </c>
      <c r="I26" s="594">
        <v>1011</v>
      </c>
      <c r="J26" s="594">
        <v>990</v>
      </c>
      <c r="K26" s="707">
        <v>900</v>
      </c>
      <c r="L26" s="708">
        <v>900</v>
      </c>
      <c r="M26" s="1060">
        <v>706</v>
      </c>
      <c r="N26" s="1004">
        <f t="shared" si="1"/>
        <v>183</v>
      </c>
      <c r="O26" s="597"/>
      <c r="P26" s="597"/>
      <c r="Q26" s="723">
        <f t="shared" si="2"/>
        <v>889</v>
      </c>
      <c r="R26" s="705">
        <f t="shared" si="3"/>
        <v>98.77777777777777</v>
      </c>
      <c r="S26" s="674"/>
      <c r="T26" s="1224">
        <v>889</v>
      </c>
      <c r="U26" s="709"/>
      <c r="V26" s="594"/>
    </row>
    <row r="27" spans="1:22" ht="15.75" thickBot="1">
      <c r="A27" s="554" t="s">
        <v>70</v>
      </c>
      <c r="B27" s="555" t="s">
        <v>71</v>
      </c>
      <c r="C27" s="381">
        <v>0</v>
      </c>
      <c r="D27" s="381">
        <v>0</v>
      </c>
      <c r="E27" s="616">
        <v>504</v>
      </c>
      <c r="F27" s="636"/>
      <c r="G27" s="636"/>
      <c r="H27" s="546"/>
      <c r="I27" s="594"/>
      <c r="J27" s="594">
        <v>0</v>
      </c>
      <c r="K27" s="707"/>
      <c r="L27" s="708"/>
      <c r="M27" s="1060"/>
      <c r="N27" s="1004">
        <f t="shared" si="1"/>
        <v>0</v>
      </c>
      <c r="O27" s="597"/>
      <c r="P27" s="597"/>
      <c r="Q27" s="723">
        <f t="shared" si="2"/>
        <v>0</v>
      </c>
      <c r="R27" s="705" t="e">
        <f t="shared" si="3"/>
        <v>#DIV/0!</v>
      </c>
      <c r="S27" s="674"/>
      <c r="T27" s="1224"/>
      <c r="U27" s="709"/>
      <c r="V27" s="594"/>
    </row>
    <row r="28" spans="1:22" ht="15.75" thickBot="1">
      <c r="A28" s="554" t="s">
        <v>72</v>
      </c>
      <c r="B28" s="555" t="s">
        <v>73</v>
      </c>
      <c r="C28" s="381">
        <v>428</v>
      </c>
      <c r="D28" s="381">
        <v>253</v>
      </c>
      <c r="E28" s="616">
        <v>511</v>
      </c>
      <c r="F28" s="636">
        <v>592</v>
      </c>
      <c r="G28" s="636">
        <v>582</v>
      </c>
      <c r="H28" s="546">
        <v>851</v>
      </c>
      <c r="I28" s="594">
        <v>788</v>
      </c>
      <c r="J28" s="594">
        <v>765</v>
      </c>
      <c r="K28" s="707">
        <v>500</v>
      </c>
      <c r="L28" s="708">
        <v>500</v>
      </c>
      <c r="M28" s="1060">
        <v>5</v>
      </c>
      <c r="N28" s="1004">
        <f t="shared" si="1"/>
        <v>84</v>
      </c>
      <c r="O28" s="597"/>
      <c r="P28" s="597"/>
      <c r="Q28" s="723">
        <f t="shared" si="2"/>
        <v>89</v>
      </c>
      <c r="R28" s="705">
        <f t="shared" si="3"/>
        <v>17.8</v>
      </c>
      <c r="S28" s="674"/>
      <c r="T28" s="1224">
        <v>89</v>
      </c>
      <c r="U28" s="709"/>
      <c r="V28" s="594"/>
    </row>
    <row r="29" spans="1:22" ht="15.75" thickBot="1">
      <c r="A29" s="554" t="s">
        <v>74</v>
      </c>
      <c r="B29" s="555" t="s">
        <v>75</v>
      </c>
      <c r="C29" s="381">
        <v>1057</v>
      </c>
      <c r="D29" s="381">
        <v>1451</v>
      </c>
      <c r="E29" s="616">
        <v>518</v>
      </c>
      <c r="F29" s="636">
        <v>640</v>
      </c>
      <c r="G29" s="636">
        <v>725</v>
      </c>
      <c r="H29" s="546">
        <v>799</v>
      </c>
      <c r="I29" s="594">
        <v>592</v>
      </c>
      <c r="J29" s="594">
        <v>619</v>
      </c>
      <c r="K29" s="707">
        <v>500</v>
      </c>
      <c r="L29" s="708">
        <v>500</v>
      </c>
      <c r="M29" s="1060">
        <v>177</v>
      </c>
      <c r="N29" s="1004">
        <f t="shared" si="1"/>
        <v>163</v>
      </c>
      <c r="O29" s="597"/>
      <c r="P29" s="597"/>
      <c r="Q29" s="723">
        <f t="shared" si="2"/>
        <v>340</v>
      </c>
      <c r="R29" s="705">
        <f t="shared" si="3"/>
        <v>68</v>
      </c>
      <c r="S29" s="674"/>
      <c r="T29" s="1224">
        <v>340</v>
      </c>
      <c r="U29" s="709"/>
      <c r="V29" s="594"/>
    </row>
    <row r="30" spans="1:22" ht="15.75" thickBot="1">
      <c r="A30" s="554" t="s">
        <v>76</v>
      </c>
      <c r="B30" s="617" t="s">
        <v>77</v>
      </c>
      <c r="C30" s="381">
        <v>10408</v>
      </c>
      <c r="D30" s="381">
        <v>11792</v>
      </c>
      <c r="E30" s="616">
        <v>521</v>
      </c>
      <c r="F30" s="636">
        <v>6236</v>
      </c>
      <c r="G30" s="636">
        <v>6825</v>
      </c>
      <c r="H30" s="546">
        <v>7396</v>
      </c>
      <c r="I30" s="594">
        <v>7482</v>
      </c>
      <c r="J30" s="594">
        <v>7565</v>
      </c>
      <c r="K30" s="707">
        <v>7497</v>
      </c>
      <c r="L30" s="708">
        <v>7497</v>
      </c>
      <c r="M30" s="1060">
        <v>1923</v>
      </c>
      <c r="N30" s="1004">
        <f t="shared" si="1"/>
        <v>1874</v>
      </c>
      <c r="O30" s="597"/>
      <c r="P30" s="597"/>
      <c r="Q30" s="723">
        <f t="shared" si="2"/>
        <v>3797</v>
      </c>
      <c r="R30" s="705">
        <f t="shared" si="3"/>
        <v>50.64692543684141</v>
      </c>
      <c r="S30" s="674"/>
      <c r="T30" s="1224">
        <v>3797</v>
      </c>
      <c r="U30" s="709"/>
      <c r="V30" s="594"/>
    </row>
    <row r="31" spans="1:22" ht="15.75" thickBot="1">
      <c r="A31" s="554" t="s">
        <v>78</v>
      </c>
      <c r="B31" s="617" t="s">
        <v>79</v>
      </c>
      <c r="C31" s="381">
        <v>3640</v>
      </c>
      <c r="D31" s="381">
        <v>4174</v>
      </c>
      <c r="E31" s="616" t="s">
        <v>80</v>
      </c>
      <c r="F31" s="636">
        <v>2438</v>
      </c>
      <c r="G31" s="636">
        <v>2649</v>
      </c>
      <c r="H31" s="546">
        <v>2738</v>
      </c>
      <c r="I31" s="594">
        <v>2976</v>
      </c>
      <c r="J31" s="594">
        <v>2862</v>
      </c>
      <c r="K31" s="707">
        <v>2624</v>
      </c>
      <c r="L31" s="708">
        <v>2624</v>
      </c>
      <c r="M31" s="1060">
        <v>730</v>
      </c>
      <c r="N31" s="1004">
        <f t="shared" si="1"/>
        <v>703</v>
      </c>
      <c r="O31" s="597"/>
      <c r="P31" s="597"/>
      <c r="Q31" s="723">
        <f t="shared" si="2"/>
        <v>1433</v>
      </c>
      <c r="R31" s="705">
        <f t="shared" si="3"/>
        <v>54.61128048780488</v>
      </c>
      <c r="S31" s="674"/>
      <c r="T31" s="1224">
        <v>1433</v>
      </c>
      <c r="U31" s="709"/>
      <c r="V31" s="594"/>
    </row>
    <row r="32" spans="1:22" ht="15.75" thickBot="1">
      <c r="A32" s="554" t="s">
        <v>81</v>
      </c>
      <c r="B32" s="555" t="s">
        <v>82</v>
      </c>
      <c r="C32" s="381">
        <v>0</v>
      </c>
      <c r="D32" s="381">
        <v>0</v>
      </c>
      <c r="E32" s="616">
        <v>557</v>
      </c>
      <c r="F32" s="636"/>
      <c r="G32" s="636"/>
      <c r="H32" s="546"/>
      <c r="I32" s="594"/>
      <c r="J32" s="594"/>
      <c r="K32" s="707"/>
      <c r="L32" s="708"/>
      <c r="M32" s="1060"/>
      <c r="N32" s="1004">
        <f t="shared" si="1"/>
        <v>0</v>
      </c>
      <c r="O32" s="597"/>
      <c r="P32" s="597"/>
      <c r="Q32" s="723">
        <f t="shared" si="2"/>
        <v>0</v>
      </c>
      <c r="R32" s="705" t="e">
        <f t="shared" si="3"/>
        <v>#DIV/0!</v>
      </c>
      <c r="S32" s="674"/>
      <c r="T32" s="1224"/>
      <c r="U32" s="709"/>
      <c r="V32" s="594"/>
    </row>
    <row r="33" spans="1:22" ht="15.75" thickBot="1">
      <c r="A33" s="554" t="s">
        <v>83</v>
      </c>
      <c r="B33" s="555" t="s">
        <v>84</v>
      </c>
      <c r="C33" s="381">
        <v>1711</v>
      </c>
      <c r="D33" s="381">
        <v>1801</v>
      </c>
      <c r="E33" s="616">
        <v>551</v>
      </c>
      <c r="F33" s="636">
        <v>72</v>
      </c>
      <c r="G33" s="636">
        <v>64</v>
      </c>
      <c r="H33" s="546">
        <v>48</v>
      </c>
      <c r="I33" s="594">
        <v>57</v>
      </c>
      <c r="J33" s="594">
        <v>57</v>
      </c>
      <c r="K33" s="707"/>
      <c r="L33" s="708"/>
      <c r="M33" s="1060">
        <v>14</v>
      </c>
      <c r="N33" s="1004">
        <f t="shared" si="1"/>
        <v>15</v>
      </c>
      <c r="O33" s="597"/>
      <c r="P33" s="597"/>
      <c r="Q33" s="723">
        <f t="shared" si="2"/>
        <v>29</v>
      </c>
      <c r="R33" s="705" t="e">
        <f t="shared" si="3"/>
        <v>#DIV/0!</v>
      </c>
      <c r="S33" s="674"/>
      <c r="T33" s="1224">
        <v>29</v>
      </c>
      <c r="U33" s="709"/>
      <c r="V33" s="594"/>
    </row>
    <row r="34" spans="1:22" ht="15.75" thickBot="1">
      <c r="A34" s="520" t="s">
        <v>85</v>
      </c>
      <c r="B34" s="558"/>
      <c r="C34" s="559">
        <v>569</v>
      </c>
      <c r="D34" s="559">
        <v>614</v>
      </c>
      <c r="E34" s="618" t="s">
        <v>86</v>
      </c>
      <c r="F34" s="637">
        <v>68</v>
      </c>
      <c r="G34" s="637">
        <v>58</v>
      </c>
      <c r="H34" s="525">
        <v>65</v>
      </c>
      <c r="I34" s="620">
        <v>48</v>
      </c>
      <c r="J34" s="620">
        <v>48</v>
      </c>
      <c r="K34" s="716">
        <v>92</v>
      </c>
      <c r="L34" s="717">
        <v>92</v>
      </c>
      <c r="M34" s="1217">
        <v>17</v>
      </c>
      <c r="N34" s="1004">
        <f t="shared" si="1"/>
        <v>262</v>
      </c>
      <c r="O34" s="597"/>
      <c r="P34" s="623"/>
      <c r="Q34" s="723">
        <f t="shared" si="2"/>
        <v>279</v>
      </c>
      <c r="R34" s="705">
        <f t="shared" si="3"/>
        <v>303.2608695652174</v>
      </c>
      <c r="S34" s="674"/>
      <c r="T34" s="1223">
        <v>279</v>
      </c>
      <c r="U34" s="718"/>
      <c r="V34" s="620"/>
    </row>
    <row r="35" spans="1:22" ht="15.75" thickBot="1">
      <c r="A35" s="625" t="s">
        <v>87</v>
      </c>
      <c r="B35" s="626" t="s">
        <v>88</v>
      </c>
      <c r="C35" s="335">
        <f>SUM(C25:C34)</f>
        <v>25899</v>
      </c>
      <c r="D35" s="335">
        <f>SUM(D25:D34)</f>
        <v>29268</v>
      </c>
      <c r="E35" s="627"/>
      <c r="F35" s="628">
        <f aca="true" t="shared" si="4" ref="F35:P35">SUM(F25:F34)</f>
        <v>12756</v>
      </c>
      <c r="G35" s="628">
        <f t="shared" si="4"/>
        <v>13601</v>
      </c>
      <c r="H35" s="628">
        <f t="shared" si="4"/>
        <v>14908</v>
      </c>
      <c r="I35" s="628">
        <f t="shared" si="4"/>
        <v>14639</v>
      </c>
      <c r="J35" s="628">
        <f>SUM(J25:J34)</f>
        <v>14660</v>
      </c>
      <c r="K35" s="719">
        <f t="shared" si="4"/>
        <v>13063</v>
      </c>
      <c r="L35" s="720">
        <f t="shared" si="4"/>
        <v>13063</v>
      </c>
      <c r="M35" s="720">
        <f t="shared" si="4"/>
        <v>3929</v>
      </c>
      <c r="N35" s="628">
        <f t="shared" si="4"/>
        <v>3694</v>
      </c>
      <c r="O35" s="628">
        <f t="shared" si="4"/>
        <v>0</v>
      </c>
      <c r="P35" s="863">
        <f t="shared" si="4"/>
        <v>0</v>
      </c>
      <c r="Q35" s="723">
        <f t="shared" si="2"/>
        <v>7623</v>
      </c>
      <c r="R35" s="705">
        <f t="shared" si="3"/>
        <v>58.3556610273291</v>
      </c>
      <c r="S35" s="674"/>
      <c r="T35" s="628">
        <f>SUM(T25:T34)</f>
        <v>7623</v>
      </c>
      <c r="U35" s="721">
        <f>SUM(U25:U34)</f>
        <v>0</v>
      </c>
      <c r="V35" s="628">
        <f>SUM(V25:V34)</f>
        <v>0</v>
      </c>
    </row>
    <row r="36" spans="1:22" ht="15.75" thickBot="1">
      <c r="A36" s="543" t="s">
        <v>89</v>
      </c>
      <c r="B36" s="544" t="s">
        <v>90</v>
      </c>
      <c r="C36" s="392">
        <v>0</v>
      </c>
      <c r="D36" s="392">
        <v>0</v>
      </c>
      <c r="E36" s="611">
        <v>601</v>
      </c>
      <c r="F36" s="634">
        <v>811</v>
      </c>
      <c r="G36" s="634">
        <v>932</v>
      </c>
      <c r="H36" s="547">
        <v>857</v>
      </c>
      <c r="I36" s="612">
        <v>844</v>
      </c>
      <c r="J36" s="612">
        <v>933</v>
      </c>
      <c r="K36" s="702"/>
      <c r="L36" s="703"/>
      <c r="M36" s="1207">
        <v>268</v>
      </c>
      <c r="N36" s="983">
        <f>T36-M36</f>
        <v>281</v>
      </c>
      <c r="O36" s="714"/>
      <c r="P36" s="550"/>
      <c r="Q36" s="723">
        <f t="shared" si="2"/>
        <v>549</v>
      </c>
      <c r="R36" s="705" t="e">
        <f t="shared" si="3"/>
        <v>#DIV/0!</v>
      </c>
      <c r="S36" s="674"/>
      <c r="T36" s="1226">
        <v>549</v>
      </c>
      <c r="U36" s="715"/>
      <c r="V36" s="612"/>
    </row>
    <row r="37" spans="1:22" ht="15.75" thickBot="1">
      <c r="A37" s="554" t="s">
        <v>91</v>
      </c>
      <c r="B37" s="555" t="s">
        <v>92</v>
      </c>
      <c r="C37" s="381">
        <v>1190</v>
      </c>
      <c r="D37" s="381">
        <v>1857</v>
      </c>
      <c r="E37" s="616">
        <v>602</v>
      </c>
      <c r="F37" s="636">
        <v>278</v>
      </c>
      <c r="G37" s="636">
        <v>380</v>
      </c>
      <c r="H37" s="546">
        <v>309</v>
      </c>
      <c r="I37" s="594">
        <v>272</v>
      </c>
      <c r="J37" s="594">
        <v>69</v>
      </c>
      <c r="K37" s="707"/>
      <c r="L37" s="708"/>
      <c r="M37" s="1060">
        <v>5</v>
      </c>
      <c r="N37" s="983">
        <f>T37-M37</f>
        <v>20</v>
      </c>
      <c r="O37" s="714"/>
      <c r="P37" s="550"/>
      <c r="Q37" s="723">
        <f t="shared" si="2"/>
        <v>25</v>
      </c>
      <c r="R37" s="705" t="e">
        <f t="shared" si="3"/>
        <v>#DIV/0!</v>
      </c>
      <c r="S37" s="674"/>
      <c r="T37" s="1224">
        <v>25</v>
      </c>
      <c r="U37" s="709"/>
      <c r="V37" s="594"/>
    </row>
    <row r="38" spans="1:22" ht="15.75" thickBot="1">
      <c r="A38" s="554" t="s">
        <v>93</v>
      </c>
      <c r="B38" s="555" t="s">
        <v>94</v>
      </c>
      <c r="C38" s="381">
        <v>0</v>
      </c>
      <c r="D38" s="381">
        <v>0</v>
      </c>
      <c r="E38" s="616">
        <v>604</v>
      </c>
      <c r="F38" s="636"/>
      <c r="G38" s="636">
        <v>5</v>
      </c>
      <c r="H38" s="546"/>
      <c r="I38" s="594"/>
      <c r="J38" s="594"/>
      <c r="K38" s="707"/>
      <c r="L38" s="708"/>
      <c r="M38" s="1060"/>
      <c r="N38" s="983">
        <f>T38-M38</f>
        <v>0</v>
      </c>
      <c r="O38" s="714"/>
      <c r="P38" s="550"/>
      <c r="Q38" s="723">
        <f t="shared" si="2"/>
        <v>0</v>
      </c>
      <c r="R38" s="705" t="e">
        <f t="shared" si="3"/>
        <v>#DIV/0!</v>
      </c>
      <c r="S38" s="674"/>
      <c r="T38" s="1224"/>
      <c r="U38" s="709"/>
      <c r="V38" s="594"/>
    </row>
    <row r="39" spans="1:22" ht="15.75" thickBot="1">
      <c r="A39" s="554" t="s">
        <v>95</v>
      </c>
      <c r="B39" s="555" t="s">
        <v>96</v>
      </c>
      <c r="C39" s="381">
        <v>12472</v>
      </c>
      <c r="D39" s="381">
        <v>13728</v>
      </c>
      <c r="E39" s="616" t="s">
        <v>97</v>
      </c>
      <c r="F39" s="636">
        <v>11310</v>
      </c>
      <c r="G39" s="636">
        <v>11943</v>
      </c>
      <c r="H39" s="546">
        <v>13364</v>
      </c>
      <c r="I39" s="594">
        <v>12980</v>
      </c>
      <c r="J39" s="594">
        <v>12991</v>
      </c>
      <c r="K39" s="707">
        <f>K35</f>
        <v>13063</v>
      </c>
      <c r="L39" s="708">
        <v>13063</v>
      </c>
      <c r="M39" s="1060">
        <v>3418</v>
      </c>
      <c r="N39" s="983">
        <f>T39-M39</f>
        <v>3235</v>
      </c>
      <c r="O39" s="714"/>
      <c r="P39" s="550"/>
      <c r="Q39" s="723">
        <f t="shared" si="2"/>
        <v>6653</v>
      </c>
      <c r="R39" s="705">
        <f t="shared" si="3"/>
        <v>50.93010793845212</v>
      </c>
      <c r="S39" s="674"/>
      <c r="T39" s="1224">
        <v>6653</v>
      </c>
      <c r="U39" s="709"/>
      <c r="V39" s="594"/>
    </row>
    <row r="40" spans="1:22" ht="15.75" thickBot="1">
      <c r="A40" s="520" t="s">
        <v>98</v>
      </c>
      <c r="B40" s="558"/>
      <c r="C40" s="559">
        <v>12330</v>
      </c>
      <c r="D40" s="559">
        <v>13218</v>
      </c>
      <c r="E40" s="618" t="s">
        <v>99</v>
      </c>
      <c r="F40" s="637">
        <v>361</v>
      </c>
      <c r="G40" s="637">
        <v>369</v>
      </c>
      <c r="H40" s="525">
        <v>411</v>
      </c>
      <c r="I40" s="620">
        <v>550</v>
      </c>
      <c r="J40" s="620">
        <v>667</v>
      </c>
      <c r="K40" s="716"/>
      <c r="L40" s="717"/>
      <c r="M40" s="1217">
        <v>238</v>
      </c>
      <c r="N40" s="983">
        <f>T40-M40</f>
        <v>158</v>
      </c>
      <c r="O40" s="714"/>
      <c r="P40" s="550"/>
      <c r="Q40" s="723">
        <f t="shared" si="2"/>
        <v>396</v>
      </c>
      <c r="R40" s="705" t="e">
        <f t="shared" si="3"/>
        <v>#DIV/0!</v>
      </c>
      <c r="S40" s="674"/>
      <c r="T40" s="1223">
        <v>396</v>
      </c>
      <c r="U40" s="718"/>
      <c r="V40" s="620"/>
    </row>
    <row r="41" spans="1:22" ht="15.75" thickBot="1">
      <c r="A41" s="625" t="s">
        <v>100</v>
      </c>
      <c r="B41" s="626" t="s">
        <v>101</v>
      </c>
      <c r="C41" s="335">
        <f>SUM(C36:C40)</f>
        <v>25992</v>
      </c>
      <c r="D41" s="335">
        <f>SUM(D36:D40)</f>
        <v>28803</v>
      </c>
      <c r="E41" s="627" t="s">
        <v>32</v>
      </c>
      <c r="F41" s="628">
        <f aca="true" t="shared" si="5" ref="F41:P41">SUM(F36:F40)</f>
        <v>12760</v>
      </c>
      <c r="G41" s="628">
        <f t="shared" si="5"/>
        <v>13629</v>
      </c>
      <c r="H41" s="628">
        <f t="shared" si="5"/>
        <v>14941</v>
      </c>
      <c r="I41" s="628">
        <f t="shared" si="5"/>
        <v>14646</v>
      </c>
      <c r="J41" s="628">
        <f>SUM(J36:J40)</f>
        <v>14660</v>
      </c>
      <c r="K41" s="719">
        <f t="shared" si="5"/>
        <v>13063</v>
      </c>
      <c r="L41" s="720">
        <f t="shared" si="5"/>
        <v>13063</v>
      </c>
      <c r="M41" s="628">
        <f t="shared" si="5"/>
        <v>3929</v>
      </c>
      <c r="N41" s="638">
        <f t="shared" si="5"/>
        <v>3694</v>
      </c>
      <c r="O41" s="628">
        <f t="shared" si="5"/>
        <v>0</v>
      </c>
      <c r="P41" s="863">
        <f t="shared" si="5"/>
        <v>0</v>
      </c>
      <c r="Q41" s="723">
        <f t="shared" si="2"/>
        <v>7623</v>
      </c>
      <c r="R41" s="705">
        <f t="shared" si="3"/>
        <v>58.3556610273291</v>
      </c>
      <c r="S41" s="674"/>
      <c r="T41" s="628">
        <f>SUM(T36:T40)</f>
        <v>7623</v>
      </c>
      <c r="U41" s="721">
        <f>SUM(U36:U40)</f>
        <v>0</v>
      </c>
      <c r="V41" s="628">
        <f>SUM(V36:V40)</f>
        <v>0</v>
      </c>
    </row>
    <row r="42" spans="1:22" ht="6.75" customHeight="1" thickBot="1">
      <c r="A42" s="520"/>
      <c r="B42" s="357"/>
      <c r="C42" s="640"/>
      <c r="D42" s="640"/>
      <c r="E42" s="641"/>
      <c r="F42" s="637"/>
      <c r="G42" s="637"/>
      <c r="H42" s="637"/>
      <c r="I42" s="643"/>
      <c r="J42" s="643"/>
      <c r="K42" s="724"/>
      <c r="L42" s="725"/>
      <c r="M42" s="637"/>
      <c r="N42" s="726"/>
      <c r="O42" s="647">
        <f>U42-N42</f>
        <v>0</v>
      </c>
      <c r="P42" s="646"/>
      <c r="Q42" s="723">
        <f t="shared" si="2"/>
        <v>0</v>
      </c>
      <c r="R42" s="705" t="e">
        <f t="shared" si="3"/>
        <v>#DIV/0!</v>
      </c>
      <c r="S42" s="674"/>
      <c r="T42" s="727"/>
      <c r="U42" s="643"/>
      <c r="V42" s="643"/>
    </row>
    <row r="43" spans="1:22" ht="15.75" thickBot="1">
      <c r="A43" s="650" t="s">
        <v>102</v>
      </c>
      <c r="B43" s="626" t="s">
        <v>63</v>
      </c>
      <c r="C43" s="335">
        <f>+C41-C39</f>
        <v>13520</v>
      </c>
      <c r="D43" s="335">
        <f>+D41-D39</f>
        <v>15075</v>
      </c>
      <c r="E43" s="627" t="s">
        <v>32</v>
      </c>
      <c r="F43" s="628">
        <f aca="true" t="shared" si="6" ref="F43:P43">F41-F39</f>
        <v>1450</v>
      </c>
      <c r="G43" s="628">
        <f t="shared" si="6"/>
        <v>1686</v>
      </c>
      <c r="H43" s="628">
        <f t="shared" si="6"/>
        <v>1577</v>
      </c>
      <c r="I43" s="628">
        <f>I41-I39</f>
        <v>1666</v>
      </c>
      <c r="J43" s="628">
        <f>J41-J39</f>
        <v>1669</v>
      </c>
      <c r="K43" s="628">
        <f>K41-K39</f>
        <v>0</v>
      </c>
      <c r="L43" s="633">
        <f t="shared" si="6"/>
        <v>0</v>
      </c>
      <c r="M43" s="628">
        <f t="shared" si="6"/>
        <v>511</v>
      </c>
      <c r="N43" s="638">
        <f t="shared" si="6"/>
        <v>459</v>
      </c>
      <c r="O43" s="628">
        <f t="shared" si="6"/>
        <v>0</v>
      </c>
      <c r="P43" s="721">
        <f t="shared" si="6"/>
        <v>0</v>
      </c>
      <c r="Q43" s="723">
        <f t="shared" si="2"/>
        <v>970</v>
      </c>
      <c r="R43" s="705" t="e">
        <f t="shared" si="3"/>
        <v>#DIV/0!</v>
      </c>
      <c r="S43" s="674"/>
      <c r="T43" s="628">
        <f>T41-T39</f>
        <v>970</v>
      </c>
      <c r="U43" s="721">
        <f>U41-U39</f>
        <v>0</v>
      </c>
      <c r="V43" s="628">
        <f>V41-V39</f>
        <v>0</v>
      </c>
    </row>
    <row r="44" spans="1:22" ht="15.75" thickBot="1">
      <c r="A44" s="625" t="s">
        <v>103</v>
      </c>
      <c r="B44" s="626" t="s">
        <v>104</v>
      </c>
      <c r="C44" s="335">
        <f>+C41-C35</f>
        <v>93</v>
      </c>
      <c r="D44" s="335">
        <f>+D41-D35</f>
        <v>-465</v>
      </c>
      <c r="E44" s="627" t="s">
        <v>32</v>
      </c>
      <c r="F44" s="628">
        <f aca="true" t="shared" si="7" ref="F44:P44">F41-F35</f>
        <v>4</v>
      </c>
      <c r="G44" s="628">
        <f t="shared" si="7"/>
        <v>28</v>
      </c>
      <c r="H44" s="628">
        <f t="shared" si="7"/>
        <v>33</v>
      </c>
      <c r="I44" s="628">
        <f>I41-I35</f>
        <v>7</v>
      </c>
      <c r="J44" s="628">
        <f>J41-J35</f>
        <v>0</v>
      </c>
      <c r="K44" s="628">
        <f>K41-K35</f>
        <v>0</v>
      </c>
      <c r="L44" s="633">
        <f t="shared" si="7"/>
        <v>0</v>
      </c>
      <c r="M44" s="628">
        <f t="shared" si="7"/>
        <v>0</v>
      </c>
      <c r="N44" s="638">
        <f t="shared" si="7"/>
        <v>0</v>
      </c>
      <c r="O44" s="628">
        <f t="shared" si="7"/>
        <v>0</v>
      </c>
      <c r="P44" s="721">
        <f t="shared" si="7"/>
        <v>0</v>
      </c>
      <c r="Q44" s="723">
        <f t="shared" si="2"/>
        <v>0</v>
      </c>
      <c r="R44" s="705" t="e">
        <f t="shared" si="3"/>
        <v>#DIV/0!</v>
      </c>
      <c r="S44" s="674"/>
      <c r="T44" s="628">
        <f>T41-T35</f>
        <v>0</v>
      </c>
      <c r="U44" s="721">
        <f>U41-U35</f>
        <v>0</v>
      </c>
      <c r="V44" s="628">
        <f>V41-V35</f>
        <v>0</v>
      </c>
    </row>
    <row r="45" spans="1:22" ht="15.75" thickBot="1">
      <c r="A45" s="654" t="s">
        <v>105</v>
      </c>
      <c r="B45" s="655" t="s">
        <v>63</v>
      </c>
      <c r="C45" s="427">
        <f>+C44-C39</f>
        <v>-12379</v>
      </c>
      <c r="D45" s="427">
        <f>+D44-D39</f>
        <v>-14193</v>
      </c>
      <c r="E45" s="656" t="s">
        <v>32</v>
      </c>
      <c r="F45" s="628">
        <f aca="true" t="shared" si="8" ref="F45:P45">F44-F39</f>
        <v>-11306</v>
      </c>
      <c r="G45" s="628">
        <f t="shared" si="8"/>
        <v>-11915</v>
      </c>
      <c r="H45" s="628">
        <f t="shared" si="8"/>
        <v>-13331</v>
      </c>
      <c r="I45" s="628">
        <f t="shared" si="8"/>
        <v>-12973</v>
      </c>
      <c r="J45" s="628">
        <f>J44-J39</f>
        <v>-12991</v>
      </c>
      <c r="K45" s="628">
        <f t="shared" si="8"/>
        <v>-13063</v>
      </c>
      <c r="L45" s="633">
        <f t="shared" si="8"/>
        <v>-13063</v>
      </c>
      <c r="M45" s="628">
        <f t="shared" si="8"/>
        <v>-3418</v>
      </c>
      <c r="N45" s="638">
        <f t="shared" si="8"/>
        <v>-3235</v>
      </c>
      <c r="O45" s="628">
        <f t="shared" si="8"/>
        <v>0</v>
      </c>
      <c r="P45" s="721">
        <f t="shared" si="8"/>
        <v>0</v>
      </c>
      <c r="Q45" s="723">
        <f t="shared" si="2"/>
        <v>-6653</v>
      </c>
      <c r="R45" s="633">
        <f t="shared" si="3"/>
        <v>50.93010793845212</v>
      </c>
      <c r="S45" s="674"/>
      <c r="T45" s="628">
        <f>T44-T39</f>
        <v>-6653</v>
      </c>
      <c r="U45" s="721">
        <f>U44-U39</f>
        <v>0</v>
      </c>
      <c r="V45" s="628">
        <f>V44-V39</f>
        <v>0</v>
      </c>
    </row>
    <row r="46" ht="15">
      <c r="A46" s="662"/>
    </row>
    <row r="47" spans="1:5" ht="15">
      <c r="A47" s="932"/>
      <c r="B47" s="948" t="s">
        <v>210</v>
      </c>
      <c r="C47" t="s">
        <v>214</v>
      </c>
      <c r="E47" s="934" t="s">
        <v>215</v>
      </c>
    </row>
    <row r="48" ht="15">
      <c r="A48" s="662"/>
    </row>
    <row r="49" spans="1:22" ht="15">
      <c r="A49" s="658" t="s">
        <v>188</v>
      </c>
      <c r="Q49"/>
      <c r="R49"/>
      <c r="S49"/>
      <c r="T49"/>
      <c r="U49"/>
      <c r="V49"/>
    </row>
    <row r="50" spans="1:22" ht="15">
      <c r="A50" s="659" t="s">
        <v>233</v>
      </c>
      <c r="Q50"/>
      <c r="R50"/>
      <c r="S50"/>
      <c r="T50"/>
      <c r="U50"/>
      <c r="V50"/>
    </row>
    <row r="51" spans="1:22" ht="15">
      <c r="A51" s="660" t="s">
        <v>190</v>
      </c>
      <c r="Q51"/>
      <c r="R51"/>
      <c r="S51"/>
      <c r="T51"/>
      <c r="U51"/>
      <c r="V51"/>
    </row>
    <row r="52" spans="1:22" ht="15">
      <c r="A52" s="661"/>
      <c r="Q52"/>
      <c r="R52"/>
      <c r="S52"/>
      <c r="T52"/>
      <c r="U52"/>
      <c r="V52"/>
    </row>
    <row r="53" spans="1:22" ht="15">
      <c r="A53" s="662" t="s">
        <v>197</v>
      </c>
      <c r="Q53"/>
      <c r="R53"/>
      <c r="S53"/>
      <c r="T53"/>
      <c r="U53"/>
      <c r="V53"/>
    </row>
    <row r="54" spans="1:22" ht="15">
      <c r="A54" s="662"/>
      <c r="Q54"/>
      <c r="R54"/>
      <c r="S54"/>
      <c r="T54"/>
      <c r="U54"/>
      <c r="V54"/>
    </row>
    <row r="55" spans="1:22" ht="15">
      <c r="A55" s="662" t="s">
        <v>216</v>
      </c>
      <c r="Q55"/>
      <c r="R55"/>
      <c r="S55"/>
      <c r="T55"/>
      <c r="U55"/>
      <c r="V55"/>
    </row>
    <row r="56" ht="15">
      <c r="A56" s="662" t="s">
        <v>237</v>
      </c>
    </row>
    <row r="57" ht="15">
      <c r="A57" s="662"/>
    </row>
    <row r="58" ht="15">
      <c r="A58" s="662"/>
    </row>
    <row r="59" ht="15">
      <c r="A59" s="662"/>
    </row>
    <row r="60" ht="15">
      <c r="A60" s="662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63" customWidth="1"/>
    <col min="6" max="6" width="11.7109375" style="460" hidden="1" customWidth="1"/>
    <col min="7" max="8" width="11.57421875" style="460" hidden="1" customWidth="1"/>
    <col min="9" max="9" width="11.57421875" style="460" customWidth="1"/>
    <col min="10" max="11" width="11.57421875" style="674" customWidth="1"/>
    <col min="12" max="12" width="11.421875" style="674" customWidth="1"/>
    <col min="13" max="13" width="9.8515625" style="674" customWidth="1"/>
    <col min="14" max="14" width="9.140625" style="674" customWidth="1"/>
    <col min="15" max="15" width="9.28125" style="674" customWidth="1"/>
    <col min="16" max="16" width="9.140625" style="674" customWidth="1"/>
    <col min="17" max="17" width="12.00390625" style="674" customWidth="1"/>
    <col min="18" max="18" width="9.140625" style="950" customWidth="1"/>
    <col min="19" max="19" width="3.421875" style="674" customWidth="1"/>
    <col min="20" max="20" width="12.57421875" style="674" customWidth="1"/>
    <col min="21" max="21" width="11.8515625" style="674" customWidth="1"/>
    <col min="22" max="22" width="12.421875" style="674" customWidth="1"/>
    <col min="23" max="32" width="9.140625" style="388" customWidth="1"/>
  </cols>
  <sheetData>
    <row r="1" spans="1:32" ht="26.25">
      <c r="A1" s="1362" t="s">
        <v>232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  <c r="V1" s="1363"/>
      <c r="W1"/>
      <c r="X1"/>
      <c r="Y1"/>
      <c r="Z1"/>
      <c r="AA1"/>
      <c r="AB1"/>
      <c r="AC1"/>
      <c r="AD1"/>
      <c r="AE1"/>
      <c r="AF1"/>
    </row>
    <row r="2" spans="1:13" ht="21.75" customHeight="1">
      <c r="A2" s="499" t="s">
        <v>107</v>
      </c>
      <c r="B2" s="460"/>
      <c r="L2" s="949"/>
      <c r="M2" s="949"/>
    </row>
    <row r="3" spans="1:13" ht="15">
      <c r="A3" s="509"/>
      <c r="L3" s="949"/>
      <c r="M3" s="949"/>
    </row>
    <row r="4" spans="1:13" ht="15.75" thickBot="1">
      <c r="A4" s="662"/>
      <c r="B4" s="204"/>
      <c r="C4" s="204"/>
      <c r="D4" s="204"/>
      <c r="E4" s="461"/>
      <c r="F4" s="951"/>
      <c r="G4" s="951"/>
      <c r="L4" s="949"/>
      <c r="M4" s="949"/>
    </row>
    <row r="5" spans="1:20" ht="16.5" thickBot="1">
      <c r="A5" s="501" t="s">
        <v>199</v>
      </c>
      <c r="B5" s="952" t="s">
        <v>217</v>
      </c>
      <c r="C5" s="921"/>
      <c r="D5" s="921"/>
      <c r="E5" s="922"/>
      <c r="F5" s="921"/>
      <c r="G5" s="923"/>
      <c r="H5" s="921"/>
      <c r="I5" s="921"/>
      <c r="J5" s="953"/>
      <c r="K5" s="953"/>
      <c r="L5" s="954"/>
      <c r="M5" s="954"/>
      <c r="N5" s="955"/>
      <c r="O5" s="955"/>
      <c r="P5" s="955"/>
      <c r="Q5" s="955"/>
      <c r="R5" s="956"/>
      <c r="S5" s="955"/>
      <c r="T5" s="957"/>
    </row>
    <row r="6" spans="1:13" ht="23.25" customHeight="1" thickBot="1">
      <c r="A6" s="509" t="s">
        <v>4</v>
      </c>
      <c r="L6" s="949"/>
      <c r="M6" s="949"/>
    </row>
    <row r="7" spans="1:32" s="663" customFormat="1" ht="15.75" thickBot="1">
      <c r="A7" s="1397" t="s">
        <v>9</v>
      </c>
      <c r="B7" s="1399" t="s">
        <v>10</v>
      </c>
      <c r="C7" s="958"/>
      <c r="D7" s="958"/>
      <c r="E7" s="1399" t="s">
        <v>13</v>
      </c>
      <c r="F7" s="958"/>
      <c r="G7" s="958"/>
      <c r="H7" s="1399" t="s">
        <v>14</v>
      </c>
      <c r="I7" s="1401" t="s">
        <v>176</v>
      </c>
      <c r="J7" s="1401" t="s">
        <v>177</v>
      </c>
      <c r="K7" s="1377" t="s">
        <v>178</v>
      </c>
      <c r="L7" s="1378"/>
      <c r="M7" s="1370" t="s">
        <v>6</v>
      </c>
      <c r="N7" s="1379"/>
      <c r="O7" s="1379"/>
      <c r="P7" s="1378"/>
      <c r="Q7" s="664" t="s">
        <v>179</v>
      </c>
      <c r="R7" s="665" t="s">
        <v>8</v>
      </c>
      <c r="S7" s="857"/>
      <c r="T7" s="1380" t="s">
        <v>180</v>
      </c>
      <c r="U7" s="1373"/>
      <c r="V7" s="1374"/>
      <c r="W7" s="857"/>
      <c r="X7" s="857"/>
      <c r="Y7" s="857"/>
      <c r="Z7" s="857"/>
      <c r="AA7" s="857"/>
      <c r="AB7" s="857"/>
      <c r="AC7" s="857"/>
      <c r="AD7" s="857"/>
      <c r="AE7" s="857"/>
      <c r="AF7" s="857"/>
    </row>
    <row r="8" spans="1:32" s="663" customFormat="1" ht="15.75" thickBot="1">
      <c r="A8" s="1398"/>
      <c r="B8" s="1400"/>
      <c r="C8" s="519" t="s">
        <v>11</v>
      </c>
      <c r="D8" s="519" t="s">
        <v>12</v>
      </c>
      <c r="E8" s="1400"/>
      <c r="F8" s="519" t="s">
        <v>181</v>
      </c>
      <c r="G8" s="519" t="s">
        <v>182</v>
      </c>
      <c r="H8" s="1400"/>
      <c r="I8" s="1400"/>
      <c r="J8" s="1400"/>
      <c r="K8" s="513" t="s">
        <v>183</v>
      </c>
      <c r="L8" s="513" t="s">
        <v>194</v>
      </c>
      <c r="M8" s="514" t="s">
        <v>19</v>
      </c>
      <c r="N8" s="515" t="s">
        <v>22</v>
      </c>
      <c r="O8" s="515" t="s">
        <v>25</v>
      </c>
      <c r="P8" s="516" t="s">
        <v>28</v>
      </c>
      <c r="Q8" s="666" t="s">
        <v>29</v>
      </c>
      <c r="R8" s="667" t="s">
        <v>30</v>
      </c>
      <c r="S8" s="857"/>
      <c r="T8" s="668" t="s">
        <v>185</v>
      </c>
      <c r="U8" s="669" t="s">
        <v>186</v>
      </c>
      <c r="V8" s="669" t="s">
        <v>187</v>
      </c>
      <c r="W8" s="857"/>
      <c r="X8" s="857"/>
      <c r="Y8" s="857"/>
      <c r="Z8" s="857"/>
      <c r="AA8" s="857"/>
      <c r="AB8" s="857"/>
      <c r="AC8" s="857"/>
      <c r="AD8" s="857"/>
      <c r="AE8" s="857"/>
      <c r="AF8" s="857"/>
    </row>
    <row r="9" spans="1:22" ht="15">
      <c r="A9" s="959" t="s">
        <v>31</v>
      </c>
      <c r="B9" s="960"/>
      <c r="C9" s="961">
        <v>104</v>
      </c>
      <c r="D9" s="961">
        <v>104</v>
      </c>
      <c r="E9" s="962"/>
      <c r="F9" s="963">
        <v>78</v>
      </c>
      <c r="G9" s="963">
        <v>75</v>
      </c>
      <c r="H9" s="963">
        <v>74</v>
      </c>
      <c r="I9" s="964">
        <v>77</v>
      </c>
      <c r="J9" s="926">
        <v>75</v>
      </c>
      <c r="K9" s="965"/>
      <c r="L9" s="965"/>
      <c r="M9" s="527">
        <v>75</v>
      </c>
      <c r="N9" s="1281">
        <f aca="true" t="shared" si="0" ref="N9:P10">T9</f>
        <v>77</v>
      </c>
      <c r="O9" s="1282">
        <f t="shared" si="0"/>
        <v>0</v>
      </c>
      <c r="P9" s="1283">
        <f t="shared" si="0"/>
        <v>0</v>
      </c>
      <c r="Q9" s="966" t="s">
        <v>32</v>
      </c>
      <c r="R9" s="967" t="s">
        <v>32</v>
      </c>
      <c r="S9" s="968"/>
      <c r="T9" s="1296">
        <v>77</v>
      </c>
      <c r="U9" s="936"/>
      <c r="V9" s="926"/>
    </row>
    <row r="10" spans="1:22" ht="15.75" thickBot="1">
      <c r="A10" s="969" t="s">
        <v>33</v>
      </c>
      <c r="B10" s="970"/>
      <c r="C10" s="971">
        <v>101</v>
      </c>
      <c r="D10" s="971">
        <v>104</v>
      </c>
      <c r="E10" s="972"/>
      <c r="F10" s="973">
        <v>73</v>
      </c>
      <c r="G10" s="973">
        <v>71</v>
      </c>
      <c r="H10" s="973">
        <v>70</v>
      </c>
      <c r="I10" s="974">
        <v>69</v>
      </c>
      <c r="J10" s="927">
        <v>67</v>
      </c>
      <c r="K10" s="945"/>
      <c r="L10" s="945"/>
      <c r="M10" s="538">
        <v>67</v>
      </c>
      <c r="N10" s="1284">
        <f t="shared" si="0"/>
        <v>65</v>
      </c>
      <c r="O10" s="930">
        <f t="shared" si="0"/>
        <v>0</v>
      </c>
      <c r="P10" s="1284">
        <f t="shared" si="0"/>
        <v>0</v>
      </c>
      <c r="Q10" s="975" t="s">
        <v>32</v>
      </c>
      <c r="R10" s="976" t="s">
        <v>32</v>
      </c>
      <c r="S10" s="968"/>
      <c r="T10" s="1297">
        <v>65</v>
      </c>
      <c r="U10" s="937"/>
      <c r="V10" s="927"/>
    </row>
    <row r="11" spans="1:22" ht="15">
      <c r="A11" s="977" t="s">
        <v>34</v>
      </c>
      <c r="B11" s="978" t="s">
        <v>35</v>
      </c>
      <c r="C11" s="979">
        <v>37915</v>
      </c>
      <c r="D11" s="979">
        <v>39774</v>
      </c>
      <c r="E11" s="980" t="s">
        <v>36</v>
      </c>
      <c r="F11" s="981">
        <v>15286</v>
      </c>
      <c r="G11" s="981">
        <v>16458</v>
      </c>
      <c r="H11" s="981">
        <v>15309</v>
      </c>
      <c r="I11" s="982">
        <v>15839</v>
      </c>
      <c r="J11" s="696">
        <v>15783</v>
      </c>
      <c r="K11" s="941" t="s">
        <v>32</v>
      </c>
      <c r="L11" s="941" t="s">
        <v>32</v>
      </c>
      <c r="M11" s="1057">
        <v>15806</v>
      </c>
      <c r="N11" s="983">
        <f>T11-M11</f>
        <v>231</v>
      </c>
      <c r="O11" s="929"/>
      <c r="P11" s="983"/>
      <c r="Q11" s="984" t="s">
        <v>32</v>
      </c>
      <c r="R11" s="985" t="s">
        <v>32</v>
      </c>
      <c r="S11" s="968"/>
      <c r="T11" s="1296">
        <v>16037</v>
      </c>
      <c r="U11" s="936"/>
      <c r="V11" s="696"/>
    </row>
    <row r="12" spans="1:22" ht="15">
      <c r="A12" s="986" t="s">
        <v>37</v>
      </c>
      <c r="B12" s="987" t="s">
        <v>38</v>
      </c>
      <c r="C12" s="988">
        <v>-16164</v>
      </c>
      <c r="D12" s="988">
        <v>-17825</v>
      </c>
      <c r="E12" s="980" t="s">
        <v>39</v>
      </c>
      <c r="F12" s="981">
        <v>-14113</v>
      </c>
      <c r="G12" s="981">
        <v>-15252</v>
      </c>
      <c r="H12" s="981">
        <v>-14434</v>
      </c>
      <c r="I12" s="982">
        <v>15278</v>
      </c>
      <c r="J12" s="696">
        <v>15437</v>
      </c>
      <c r="K12" s="943" t="s">
        <v>32</v>
      </c>
      <c r="L12" s="943" t="s">
        <v>32</v>
      </c>
      <c r="M12" s="549">
        <v>15495</v>
      </c>
      <c r="N12" s="983">
        <f>T12-M12</f>
        <v>267</v>
      </c>
      <c r="O12" s="929"/>
      <c r="P12" s="983"/>
      <c r="Q12" s="984" t="s">
        <v>32</v>
      </c>
      <c r="R12" s="985" t="s">
        <v>32</v>
      </c>
      <c r="S12" s="968"/>
      <c r="T12" s="1298">
        <v>15762</v>
      </c>
      <c r="U12" s="938"/>
      <c r="V12" s="696"/>
    </row>
    <row r="13" spans="1:22" ht="15">
      <c r="A13" s="986" t="s">
        <v>40</v>
      </c>
      <c r="B13" s="987" t="s">
        <v>41</v>
      </c>
      <c r="C13" s="988">
        <v>604</v>
      </c>
      <c r="D13" s="988">
        <v>619</v>
      </c>
      <c r="E13" s="980" t="s">
        <v>42</v>
      </c>
      <c r="F13" s="981">
        <v>865.85</v>
      </c>
      <c r="G13" s="981">
        <v>976.33</v>
      </c>
      <c r="H13" s="981">
        <v>491.49</v>
      </c>
      <c r="I13" s="982">
        <v>436</v>
      </c>
      <c r="J13" s="696">
        <v>439</v>
      </c>
      <c r="K13" s="943" t="s">
        <v>32</v>
      </c>
      <c r="L13" s="943" t="s">
        <v>32</v>
      </c>
      <c r="M13" s="549">
        <v>520</v>
      </c>
      <c r="N13" s="983">
        <f>T13-M13</f>
        <v>-151</v>
      </c>
      <c r="O13" s="929"/>
      <c r="P13" s="983"/>
      <c r="Q13" s="984" t="s">
        <v>32</v>
      </c>
      <c r="R13" s="985" t="s">
        <v>32</v>
      </c>
      <c r="S13" s="968"/>
      <c r="T13" s="1298">
        <v>369</v>
      </c>
      <c r="U13" s="938"/>
      <c r="V13" s="696"/>
    </row>
    <row r="14" spans="1:22" ht="15">
      <c r="A14" s="986" t="s">
        <v>43</v>
      </c>
      <c r="B14" s="987" t="s">
        <v>44</v>
      </c>
      <c r="C14" s="988">
        <v>221</v>
      </c>
      <c r="D14" s="988">
        <v>610</v>
      </c>
      <c r="E14" s="980" t="s">
        <v>32</v>
      </c>
      <c r="F14" s="981">
        <v>3059</v>
      </c>
      <c r="G14" s="981">
        <v>3285</v>
      </c>
      <c r="H14" s="981">
        <v>3261</v>
      </c>
      <c r="I14" s="982">
        <v>3513</v>
      </c>
      <c r="J14" s="696">
        <v>2787</v>
      </c>
      <c r="K14" s="943" t="s">
        <v>32</v>
      </c>
      <c r="L14" s="944" t="s">
        <v>32</v>
      </c>
      <c r="M14" s="549">
        <v>8462</v>
      </c>
      <c r="N14" s="983">
        <f>T14-M14</f>
        <v>-1982</v>
      </c>
      <c r="O14" s="929"/>
      <c r="P14" s="983"/>
      <c r="Q14" s="984" t="s">
        <v>32</v>
      </c>
      <c r="R14" s="985" t="s">
        <v>32</v>
      </c>
      <c r="S14" s="968"/>
      <c r="T14" s="1298">
        <v>6480</v>
      </c>
      <c r="U14" s="938"/>
      <c r="V14" s="696"/>
    </row>
    <row r="15" spans="1:22" ht="15.75" thickBot="1">
      <c r="A15" s="959" t="s">
        <v>45</v>
      </c>
      <c r="B15" s="989" t="s">
        <v>46</v>
      </c>
      <c r="C15" s="990">
        <v>2021</v>
      </c>
      <c r="D15" s="990">
        <v>852</v>
      </c>
      <c r="E15" s="991" t="s">
        <v>47</v>
      </c>
      <c r="F15" s="992">
        <v>6163</v>
      </c>
      <c r="G15" s="992">
        <v>5169</v>
      </c>
      <c r="H15" s="992">
        <v>4914</v>
      </c>
      <c r="I15" s="993">
        <v>5727</v>
      </c>
      <c r="J15" s="873">
        <v>6338</v>
      </c>
      <c r="K15" s="994" t="s">
        <v>32</v>
      </c>
      <c r="L15" s="995" t="s">
        <v>32</v>
      </c>
      <c r="M15" s="562">
        <v>8695</v>
      </c>
      <c r="N15" s="983">
        <f>T15-M15</f>
        <v>1684</v>
      </c>
      <c r="O15" s="1295"/>
      <c r="P15" s="996"/>
      <c r="Q15" s="966" t="s">
        <v>32</v>
      </c>
      <c r="R15" s="967" t="s">
        <v>32</v>
      </c>
      <c r="S15" s="968"/>
      <c r="T15" s="1299">
        <v>10379</v>
      </c>
      <c r="U15" s="940"/>
      <c r="V15" s="873"/>
    </row>
    <row r="16" spans="1:22" ht="15.75" thickBot="1">
      <c r="A16" s="997" t="s">
        <v>48</v>
      </c>
      <c r="B16" s="998"/>
      <c r="C16" s="999">
        <v>24618</v>
      </c>
      <c r="D16" s="999">
        <v>24087</v>
      </c>
      <c r="E16" s="1000"/>
      <c r="F16" s="1001">
        <v>11306</v>
      </c>
      <c r="G16" s="1001">
        <v>10667</v>
      </c>
      <c r="H16" s="1001">
        <v>9554</v>
      </c>
      <c r="I16" s="694">
        <v>10237</v>
      </c>
      <c r="J16" s="931">
        <f>J11-J12+J13+J14+J15</f>
        <v>9910</v>
      </c>
      <c r="K16" s="691" t="s">
        <v>32</v>
      </c>
      <c r="L16" s="692" t="s">
        <v>32</v>
      </c>
      <c r="M16" s="574">
        <f>M11-M12+M13+M14+M15</f>
        <v>17988</v>
      </c>
      <c r="N16" s="574">
        <f>N11-N12+N13+N14+N15</f>
        <v>-485</v>
      </c>
      <c r="O16" s="574">
        <f>O11-O12+O13+O14+O15</f>
        <v>0</v>
      </c>
      <c r="P16" s="1002">
        <f>V16-U16</f>
        <v>0</v>
      </c>
      <c r="Q16" s="574" t="s">
        <v>32</v>
      </c>
      <c r="R16" s="693" t="s">
        <v>32</v>
      </c>
      <c r="S16" s="1003"/>
      <c r="T16" s="931">
        <f>T11-T12+T13+T14+T15</f>
        <v>17503</v>
      </c>
      <c r="U16" s="931">
        <f>U11-U12+U13+U14+U15</f>
        <v>0</v>
      </c>
      <c r="V16" s="931">
        <f>V11-V12+V13+V14+V15</f>
        <v>0</v>
      </c>
    </row>
    <row r="17" spans="1:22" ht="15">
      <c r="A17" s="959" t="s">
        <v>49</v>
      </c>
      <c r="B17" s="978" t="s">
        <v>50</v>
      </c>
      <c r="C17" s="979">
        <v>7043</v>
      </c>
      <c r="D17" s="979">
        <v>7240</v>
      </c>
      <c r="E17" s="991">
        <v>401</v>
      </c>
      <c r="F17" s="992">
        <v>1189</v>
      </c>
      <c r="G17" s="992">
        <v>1223</v>
      </c>
      <c r="H17" s="992">
        <v>890</v>
      </c>
      <c r="I17" s="993">
        <v>588</v>
      </c>
      <c r="J17" s="873">
        <v>372</v>
      </c>
      <c r="K17" s="941" t="s">
        <v>32</v>
      </c>
      <c r="L17" s="942" t="s">
        <v>32</v>
      </c>
      <c r="M17" s="562">
        <v>337</v>
      </c>
      <c r="N17" s="1004">
        <f>T17-M17</f>
        <v>-36</v>
      </c>
      <c r="O17" s="1289"/>
      <c r="P17" s="1004"/>
      <c r="Q17" s="966" t="s">
        <v>32</v>
      </c>
      <c r="R17" s="967" t="s">
        <v>32</v>
      </c>
      <c r="S17" s="968"/>
      <c r="T17" s="1300">
        <v>301</v>
      </c>
      <c r="U17" s="1005"/>
      <c r="V17" s="873"/>
    </row>
    <row r="18" spans="1:22" ht="15">
      <c r="A18" s="986" t="s">
        <v>51</v>
      </c>
      <c r="B18" s="987" t="s">
        <v>52</v>
      </c>
      <c r="C18" s="988">
        <v>1001</v>
      </c>
      <c r="D18" s="988">
        <v>820</v>
      </c>
      <c r="E18" s="980" t="s">
        <v>53</v>
      </c>
      <c r="F18" s="981">
        <v>1816</v>
      </c>
      <c r="G18" s="981">
        <v>2162</v>
      </c>
      <c r="H18" s="981">
        <v>2060</v>
      </c>
      <c r="I18" s="982">
        <v>2747</v>
      </c>
      <c r="J18" s="696">
        <v>3107</v>
      </c>
      <c r="K18" s="943" t="s">
        <v>32</v>
      </c>
      <c r="L18" s="944" t="s">
        <v>32</v>
      </c>
      <c r="M18" s="549">
        <v>2971</v>
      </c>
      <c r="N18" s="1004">
        <f aca="true" t="shared" si="1" ref="N18:N34">T18-M18</f>
        <v>-240</v>
      </c>
      <c r="O18" s="929"/>
      <c r="P18" s="983"/>
      <c r="Q18" s="984" t="s">
        <v>32</v>
      </c>
      <c r="R18" s="985" t="s">
        <v>32</v>
      </c>
      <c r="S18" s="968"/>
      <c r="T18" s="1298">
        <v>2731</v>
      </c>
      <c r="U18" s="938"/>
      <c r="V18" s="696"/>
    </row>
    <row r="19" spans="1:22" ht="15">
      <c r="A19" s="986" t="s">
        <v>54</v>
      </c>
      <c r="B19" s="987" t="s">
        <v>55</v>
      </c>
      <c r="C19" s="988">
        <v>14718</v>
      </c>
      <c r="D19" s="988">
        <v>14718</v>
      </c>
      <c r="E19" s="980" t="s">
        <v>32</v>
      </c>
      <c r="F19" s="981">
        <v>0</v>
      </c>
      <c r="G19" s="981">
        <v>0</v>
      </c>
      <c r="H19" s="981">
        <v>0</v>
      </c>
      <c r="I19" s="982">
        <v>0</v>
      </c>
      <c r="J19" s="696">
        <v>0</v>
      </c>
      <c r="K19" s="943" t="s">
        <v>32</v>
      </c>
      <c r="L19" s="944" t="s">
        <v>32</v>
      </c>
      <c r="M19" s="549">
        <v>0</v>
      </c>
      <c r="N19" s="1004">
        <f t="shared" si="1"/>
        <v>0</v>
      </c>
      <c r="O19" s="929"/>
      <c r="P19" s="983"/>
      <c r="Q19" s="984" t="s">
        <v>32</v>
      </c>
      <c r="R19" s="985" t="s">
        <v>32</v>
      </c>
      <c r="S19" s="968"/>
      <c r="T19" s="1298">
        <v>0</v>
      </c>
      <c r="U19" s="938"/>
      <c r="V19" s="696"/>
    </row>
    <row r="20" spans="1:22" ht="15">
      <c r="A20" s="986" t="s">
        <v>56</v>
      </c>
      <c r="B20" s="987" t="s">
        <v>57</v>
      </c>
      <c r="C20" s="988">
        <v>1758</v>
      </c>
      <c r="D20" s="988">
        <v>1762</v>
      </c>
      <c r="E20" s="980" t="s">
        <v>32</v>
      </c>
      <c r="F20" s="981">
        <v>3966</v>
      </c>
      <c r="G20" s="981">
        <v>3634</v>
      </c>
      <c r="H20" s="981">
        <v>3171</v>
      </c>
      <c r="I20" s="982">
        <v>6758</v>
      </c>
      <c r="J20" s="696">
        <v>6354</v>
      </c>
      <c r="K20" s="943" t="s">
        <v>32</v>
      </c>
      <c r="L20" s="944" t="s">
        <v>32</v>
      </c>
      <c r="M20" s="549">
        <v>14543</v>
      </c>
      <c r="N20" s="1004">
        <f t="shared" si="1"/>
        <v>-917</v>
      </c>
      <c r="O20" s="929"/>
      <c r="P20" s="983"/>
      <c r="Q20" s="984" t="s">
        <v>32</v>
      </c>
      <c r="R20" s="985" t="s">
        <v>32</v>
      </c>
      <c r="S20" s="968"/>
      <c r="T20" s="1298">
        <v>13626</v>
      </c>
      <c r="U20" s="938"/>
      <c r="V20" s="696"/>
    </row>
    <row r="21" spans="1:22" ht="15.75" thickBot="1">
      <c r="A21" s="969" t="s">
        <v>58</v>
      </c>
      <c r="B21" s="1006" t="s">
        <v>59</v>
      </c>
      <c r="C21" s="1007">
        <v>0</v>
      </c>
      <c r="D21" s="1007">
        <v>0</v>
      </c>
      <c r="E21" s="1008" t="s">
        <v>32</v>
      </c>
      <c r="F21" s="981">
        <v>0</v>
      </c>
      <c r="G21" s="981">
        <v>0</v>
      </c>
      <c r="H21" s="981">
        <v>0</v>
      </c>
      <c r="I21" s="974">
        <v>0</v>
      </c>
      <c r="J21" s="700">
        <v>0</v>
      </c>
      <c r="K21" s="945" t="s">
        <v>32</v>
      </c>
      <c r="L21" s="946" t="s">
        <v>32</v>
      </c>
      <c r="M21" s="1287">
        <v>0</v>
      </c>
      <c r="N21" s="1281">
        <f t="shared" si="1"/>
        <v>0</v>
      </c>
      <c r="O21" s="1295"/>
      <c r="P21" s="996"/>
      <c r="Q21" s="1009" t="s">
        <v>32</v>
      </c>
      <c r="R21" s="1010" t="s">
        <v>32</v>
      </c>
      <c r="S21" s="968"/>
      <c r="T21" s="1297">
        <v>0</v>
      </c>
      <c r="U21" s="937"/>
      <c r="V21" s="700"/>
    </row>
    <row r="22" spans="1:22" ht="15.75" thickBot="1">
      <c r="A22" s="1011" t="s">
        <v>60</v>
      </c>
      <c r="B22" s="978" t="s">
        <v>61</v>
      </c>
      <c r="C22" s="979">
        <v>12472</v>
      </c>
      <c r="D22" s="979">
        <v>13728</v>
      </c>
      <c r="E22" s="1012" t="s">
        <v>32</v>
      </c>
      <c r="F22" s="1013">
        <v>34038</v>
      </c>
      <c r="G22" s="1013">
        <v>33242</v>
      </c>
      <c r="H22" s="1013">
        <v>33404</v>
      </c>
      <c r="I22" s="1014">
        <v>32231</v>
      </c>
      <c r="J22" s="586">
        <v>31385</v>
      </c>
      <c r="K22" s="1015">
        <f>K35</f>
        <v>29812</v>
      </c>
      <c r="L22" s="1016">
        <v>29812</v>
      </c>
      <c r="M22" s="1207">
        <v>7653</v>
      </c>
      <c r="N22" s="928">
        <f t="shared" si="1"/>
        <v>7664</v>
      </c>
      <c r="O22" s="928"/>
      <c r="P22" s="928"/>
      <c r="Q22" s="1017">
        <f>SUM(M22:P22)</f>
        <v>15317</v>
      </c>
      <c r="R22" s="1018">
        <f>(Q22/L22)*100</f>
        <v>51.3786394740373</v>
      </c>
      <c r="S22" s="968"/>
      <c r="T22" s="1296">
        <v>15317</v>
      </c>
      <c r="U22" s="936"/>
      <c r="V22" s="586"/>
    </row>
    <row r="23" spans="1:22" ht="15.75" thickBot="1">
      <c r="A23" s="986" t="s">
        <v>62</v>
      </c>
      <c r="B23" s="987" t="s">
        <v>63</v>
      </c>
      <c r="C23" s="988">
        <v>0</v>
      </c>
      <c r="D23" s="988">
        <v>0</v>
      </c>
      <c r="E23" s="1019" t="s">
        <v>32</v>
      </c>
      <c r="F23" s="981">
        <v>230</v>
      </c>
      <c r="G23" s="981">
        <v>0</v>
      </c>
      <c r="H23" s="981"/>
      <c r="I23" s="982"/>
      <c r="J23" s="594">
        <v>0</v>
      </c>
      <c r="K23" s="1020"/>
      <c r="L23" s="1021"/>
      <c r="M23" s="1060"/>
      <c r="N23" s="1289">
        <f t="shared" si="1"/>
        <v>0</v>
      </c>
      <c r="O23" s="929"/>
      <c r="P23" s="929"/>
      <c r="Q23" s="1017">
        <f aca="true" t="shared" si="2" ref="Q23:Q45">SUM(M23:P23)</f>
        <v>0</v>
      </c>
      <c r="R23" s="1018" t="e">
        <f aca="true" t="shared" si="3" ref="R23:R45">(Q23/L23)*100</f>
        <v>#DIV/0!</v>
      </c>
      <c r="S23" s="968"/>
      <c r="T23" s="1298">
        <v>0</v>
      </c>
      <c r="U23" s="938"/>
      <c r="V23" s="594"/>
    </row>
    <row r="24" spans="1:22" ht="15.75" thickBot="1">
      <c r="A24" s="969" t="s">
        <v>65</v>
      </c>
      <c r="B24" s="1006" t="s">
        <v>63</v>
      </c>
      <c r="C24" s="1007">
        <v>0</v>
      </c>
      <c r="D24" s="1007">
        <v>1215</v>
      </c>
      <c r="E24" s="1022">
        <v>672</v>
      </c>
      <c r="F24" s="1023">
        <v>10265</v>
      </c>
      <c r="G24" s="1023">
        <v>11176</v>
      </c>
      <c r="H24" s="1023">
        <v>10817</v>
      </c>
      <c r="I24" s="974">
        <v>10900</v>
      </c>
      <c r="J24" s="604">
        <v>9850</v>
      </c>
      <c r="K24" s="1024">
        <f>K25+K26+K27+K28+K29</f>
        <v>8800</v>
      </c>
      <c r="L24" s="1025">
        <v>8800</v>
      </c>
      <c r="M24" s="1212">
        <v>2199</v>
      </c>
      <c r="N24" s="1294">
        <f t="shared" si="1"/>
        <v>2199</v>
      </c>
      <c r="O24" s="930"/>
      <c r="P24" s="930"/>
      <c r="Q24" s="1017">
        <f t="shared" si="2"/>
        <v>4398</v>
      </c>
      <c r="R24" s="1018">
        <f t="shared" si="3"/>
        <v>49.97727272727273</v>
      </c>
      <c r="S24" s="968"/>
      <c r="T24" s="1299">
        <v>4398</v>
      </c>
      <c r="U24" s="940"/>
      <c r="V24" s="604"/>
    </row>
    <row r="25" spans="1:22" ht="15.75" thickBot="1">
      <c r="A25" s="977" t="s">
        <v>66</v>
      </c>
      <c r="B25" s="978" t="s">
        <v>67</v>
      </c>
      <c r="C25" s="979">
        <v>6341</v>
      </c>
      <c r="D25" s="979">
        <v>6960</v>
      </c>
      <c r="E25" s="1012">
        <v>501</v>
      </c>
      <c r="F25" s="981">
        <v>5346</v>
      </c>
      <c r="G25" s="981">
        <v>6445</v>
      </c>
      <c r="H25" s="981">
        <v>6094</v>
      </c>
      <c r="I25" s="1005">
        <v>5295</v>
      </c>
      <c r="J25" s="612">
        <v>5297</v>
      </c>
      <c r="K25" s="1015">
        <v>2500</v>
      </c>
      <c r="L25" s="1016">
        <v>2500</v>
      </c>
      <c r="M25" s="1058">
        <v>1164</v>
      </c>
      <c r="N25" s="1004">
        <f t="shared" si="1"/>
        <v>1141</v>
      </c>
      <c r="O25" s="1289"/>
      <c r="P25" s="1004"/>
      <c r="Q25" s="1017">
        <f t="shared" si="2"/>
        <v>2305</v>
      </c>
      <c r="R25" s="1018">
        <f t="shared" si="3"/>
        <v>92.2</v>
      </c>
      <c r="S25" s="968"/>
      <c r="T25" s="1300">
        <v>2305</v>
      </c>
      <c r="U25" s="1026"/>
      <c r="V25" s="612"/>
    </row>
    <row r="26" spans="1:22" ht="15.75" thickBot="1">
      <c r="A26" s="986" t="s">
        <v>68</v>
      </c>
      <c r="B26" s="987" t="s">
        <v>69</v>
      </c>
      <c r="C26" s="988">
        <v>1745</v>
      </c>
      <c r="D26" s="988">
        <v>2223</v>
      </c>
      <c r="E26" s="1019">
        <v>502</v>
      </c>
      <c r="F26" s="981">
        <v>3410</v>
      </c>
      <c r="G26" s="981">
        <v>3650</v>
      </c>
      <c r="H26" s="981">
        <v>3802</v>
      </c>
      <c r="I26" s="982">
        <v>3536</v>
      </c>
      <c r="J26" s="594">
        <v>4465</v>
      </c>
      <c r="K26" s="1020">
        <v>3800</v>
      </c>
      <c r="L26" s="1021">
        <v>3800</v>
      </c>
      <c r="M26" s="1060">
        <v>1397</v>
      </c>
      <c r="N26" s="1004">
        <f t="shared" si="1"/>
        <v>749</v>
      </c>
      <c r="O26" s="929"/>
      <c r="P26" s="983"/>
      <c r="Q26" s="1017">
        <f t="shared" si="2"/>
        <v>2146</v>
      </c>
      <c r="R26" s="1018">
        <f t="shared" si="3"/>
        <v>56.47368421052632</v>
      </c>
      <c r="S26" s="968"/>
      <c r="T26" s="1298">
        <v>2146</v>
      </c>
      <c r="U26" s="938"/>
      <c r="V26" s="594"/>
    </row>
    <row r="27" spans="1:22" ht="15.75" thickBot="1">
      <c r="A27" s="986" t="s">
        <v>70</v>
      </c>
      <c r="B27" s="987" t="s">
        <v>71</v>
      </c>
      <c r="C27" s="988">
        <v>0</v>
      </c>
      <c r="D27" s="988">
        <v>0</v>
      </c>
      <c r="E27" s="1019">
        <v>504</v>
      </c>
      <c r="F27" s="981">
        <v>320</v>
      </c>
      <c r="G27" s="981">
        <v>253.75</v>
      </c>
      <c r="H27" s="981">
        <v>184</v>
      </c>
      <c r="I27" s="982">
        <v>155</v>
      </c>
      <c r="J27" s="594">
        <v>189</v>
      </c>
      <c r="K27" s="1020"/>
      <c r="L27" s="1021"/>
      <c r="M27" s="1060">
        <v>49</v>
      </c>
      <c r="N27" s="1004">
        <f t="shared" si="1"/>
        <v>36</v>
      </c>
      <c r="O27" s="929"/>
      <c r="P27" s="983"/>
      <c r="Q27" s="1017">
        <f t="shared" si="2"/>
        <v>85</v>
      </c>
      <c r="R27" s="1018" t="e">
        <f t="shared" si="3"/>
        <v>#DIV/0!</v>
      </c>
      <c r="S27" s="968"/>
      <c r="T27" s="1298">
        <v>85</v>
      </c>
      <c r="U27" s="938"/>
      <c r="V27" s="594"/>
    </row>
    <row r="28" spans="1:22" ht="15.75" thickBot="1">
      <c r="A28" s="986" t="s">
        <v>72</v>
      </c>
      <c r="B28" s="987" t="s">
        <v>73</v>
      </c>
      <c r="C28" s="988">
        <v>428</v>
      </c>
      <c r="D28" s="988">
        <v>253</v>
      </c>
      <c r="E28" s="1019">
        <v>511</v>
      </c>
      <c r="F28" s="981">
        <v>698</v>
      </c>
      <c r="G28" s="981">
        <v>1404</v>
      </c>
      <c r="H28" s="981">
        <v>568</v>
      </c>
      <c r="I28" s="982">
        <v>1119</v>
      </c>
      <c r="J28" s="594">
        <v>1050</v>
      </c>
      <c r="K28" s="1020">
        <v>900</v>
      </c>
      <c r="L28" s="1021">
        <v>900</v>
      </c>
      <c r="M28" s="1060">
        <v>151</v>
      </c>
      <c r="N28" s="1004">
        <f t="shared" si="1"/>
        <v>211</v>
      </c>
      <c r="O28" s="929"/>
      <c r="P28" s="983"/>
      <c r="Q28" s="1017">
        <f t="shared" si="2"/>
        <v>362</v>
      </c>
      <c r="R28" s="1018">
        <f t="shared" si="3"/>
        <v>40.22222222222222</v>
      </c>
      <c r="S28" s="968"/>
      <c r="T28" s="1298">
        <v>362</v>
      </c>
      <c r="U28" s="938"/>
      <c r="V28" s="594"/>
    </row>
    <row r="29" spans="1:22" ht="15.75" thickBot="1">
      <c r="A29" s="986" t="s">
        <v>74</v>
      </c>
      <c r="B29" s="987" t="s">
        <v>75</v>
      </c>
      <c r="C29" s="988">
        <v>1057</v>
      </c>
      <c r="D29" s="988">
        <v>1451</v>
      </c>
      <c r="E29" s="1019">
        <v>518</v>
      </c>
      <c r="F29" s="981">
        <v>2744</v>
      </c>
      <c r="G29" s="981">
        <v>2465</v>
      </c>
      <c r="H29" s="981">
        <v>3548</v>
      </c>
      <c r="I29" s="982">
        <v>3195</v>
      </c>
      <c r="J29" s="594">
        <v>1832</v>
      </c>
      <c r="K29" s="1020">
        <v>1600</v>
      </c>
      <c r="L29" s="1021">
        <v>1600</v>
      </c>
      <c r="M29" s="1060">
        <v>212</v>
      </c>
      <c r="N29" s="1004">
        <f t="shared" si="1"/>
        <v>475</v>
      </c>
      <c r="O29" s="929"/>
      <c r="P29" s="983"/>
      <c r="Q29" s="1017">
        <f t="shared" si="2"/>
        <v>687</v>
      </c>
      <c r="R29" s="1018">
        <f t="shared" si="3"/>
        <v>42.9375</v>
      </c>
      <c r="S29" s="968"/>
      <c r="T29" s="1298">
        <v>687</v>
      </c>
      <c r="U29" s="938"/>
      <c r="V29" s="594"/>
    </row>
    <row r="30" spans="1:22" ht="15.75" thickBot="1">
      <c r="A30" s="986" t="s">
        <v>76</v>
      </c>
      <c r="B30" s="987" t="s">
        <v>77</v>
      </c>
      <c r="C30" s="988">
        <v>10408</v>
      </c>
      <c r="D30" s="988">
        <v>11792</v>
      </c>
      <c r="E30" s="1019">
        <v>521</v>
      </c>
      <c r="F30" s="981">
        <v>17448</v>
      </c>
      <c r="G30" s="981">
        <v>17077</v>
      </c>
      <c r="H30" s="981">
        <v>16713</v>
      </c>
      <c r="I30" s="982">
        <v>16245</v>
      </c>
      <c r="J30" s="594">
        <v>16486</v>
      </c>
      <c r="K30" s="1020">
        <v>15409</v>
      </c>
      <c r="L30" s="1021">
        <v>15409</v>
      </c>
      <c r="M30" s="1060">
        <v>4107</v>
      </c>
      <c r="N30" s="1004">
        <f t="shared" si="1"/>
        <v>4245</v>
      </c>
      <c r="O30" s="929"/>
      <c r="P30" s="983"/>
      <c r="Q30" s="1017">
        <f t="shared" si="2"/>
        <v>8352</v>
      </c>
      <c r="R30" s="1018">
        <f t="shared" si="3"/>
        <v>54.20208968784477</v>
      </c>
      <c r="S30" s="968"/>
      <c r="T30" s="1298">
        <v>8352</v>
      </c>
      <c r="U30" s="938"/>
      <c r="V30" s="594"/>
    </row>
    <row r="31" spans="1:22" ht="15.75" thickBot="1">
      <c r="A31" s="986" t="s">
        <v>78</v>
      </c>
      <c r="B31" s="987" t="s">
        <v>79</v>
      </c>
      <c r="C31" s="988">
        <v>3640</v>
      </c>
      <c r="D31" s="988">
        <v>4174</v>
      </c>
      <c r="E31" s="1019" t="s">
        <v>80</v>
      </c>
      <c r="F31" s="981">
        <v>6393</v>
      </c>
      <c r="G31" s="981">
        <v>6173</v>
      </c>
      <c r="H31" s="981">
        <v>5777</v>
      </c>
      <c r="I31" s="982">
        <v>5864</v>
      </c>
      <c r="J31" s="594">
        <v>5751</v>
      </c>
      <c r="K31" s="1020">
        <v>5393</v>
      </c>
      <c r="L31" s="1021">
        <v>5393</v>
      </c>
      <c r="M31" s="1060">
        <v>1373</v>
      </c>
      <c r="N31" s="1004">
        <f t="shared" si="1"/>
        <v>1421</v>
      </c>
      <c r="O31" s="929"/>
      <c r="P31" s="983"/>
      <c r="Q31" s="1017">
        <f t="shared" si="2"/>
        <v>2794</v>
      </c>
      <c r="R31" s="1018">
        <f t="shared" si="3"/>
        <v>51.80789912849991</v>
      </c>
      <c r="S31" s="968"/>
      <c r="T31" s="1258">
        <v>2794</v>
      </c>
      <c r="U31" s="938"/>
      <c r="V31" s="594"/>
    </row>
    <row r="32" spans="1:22" ht="15.75" thickBot="1">
      <c r="A32" s="986" t="s">
        <v>81</v>
      </c>
      <c r="B32" s="987" t="s">
        <v>82</v>
      </c>
      <c r="C32" s="988">
        <v>0</v>
      </c>
      <c r="D32" s="988">
        <v>0</v>
      </c>
      <c r="E32" s="1019">
        <v>557</v>
      </c>
      <c r="F32" s="981">
        <v>0</v>
      </c>
      <c r="G32" s="981">
        <v>0</v>
      </c>
      <c r="H32" s="981">
        <v>7</v>
      </c>
      <c r="I32" s="982">
        <v>0</v>
      </c>
      <c r="J32" s="594">
        <v>0</v>
      </c>
      <c r="K32" s="1020"/>
      <c r="L32" s="1021"/>
      <c r="M32" s="1060">
        <v>0</v>
      </c>
      <c r="N32" s="1004">
        <f t="shared" si="1"/>
        <v>0</v>
      </c>
      <c r="O32" s="929"/>
      <c r="P32" s="983"/>
      <c r="Q32" s="1017">
        <f t="shared" si="2"/>
        <v>0</v>
      </c>
      <c r="R32" s="1018" t="e">
        <f t="shared" si="3"/>
        <v>#DIV/0!</v>
      </c>
      <c r="S32" s="968"/>
      <c r="T32" s="1298">
        <v>0</v>
      </c>
      <c r="U32" s="938"/>
      <c r="V32" s="594"/>
    </row>
    <row r="33" spans="1:22" ht="15.75" thickBot="1">
      <c r="A33" s="986" t="s">
        <v>83</v>
      </c>
      <c r="B33" s="987" t="s">
        <v>84</v>
      </c>
      <c r="C33" s="988">
        <v>1711</v>
      </c>
      <c r="D33" s="988">
        <v>1801</v>
      </c>
      <c r="E33" s="1019">
        <v>551</v>
      </c>
      <c r="F33" s="981">
        <v>367</v>
      </c>
      <c r="G33" s="981">
        <v>377</v>
      </c>
      <c r="H33" s="981">
        <v>441</v>
      </c>
      <c r="I33" s="982">
        <v>313</v>
      </c>
      <c r="J33" s="594">
        <v>215</v>
      </c>
      <c r="K33" s="1020"/>
      <c r="L33" s="1021"/>
      <c r="M33" s="1060">
        <v>36</v>
      </c>
      <c r="N33" s="1004">
        <f t="shared" si="1"/>
        <v>35</v>
      </c>
      <c r="O33" s="929"/>
      <c r="P33" s="550"/>
      <c r="Q33" s="723">
        <f t="shared" si="2"/>
        <v>71</v>
      </c>
      <c r="R33" s="1018" t="e">
        <f t="shared" si="3"/>
        <v>#DIV/0!</v>
      </c>
      <c r="T33" s="1258">
        <v>71</v>
      </c>
      <c r="U33" s="685"/>
      <c r="V33" s="594"/>
    </row>
    <row r="34" spans="1:22" ht="15.75" thickBot="1">
      <c r="A34" s="959" t="s">
        <v>85</v>
      </c>
      <c r="B34" s="989"/>
      <c r="C34" s="990">
        <v>569</v>
      </c>
      <c r="D34" s="990">
        <v>614</v>
      </c>
      <c r="E34" s="1027" t="s">
        <v>86</v>
      </c>
      <c r="F34" s="992">
        <v>655</v>
      </c>
      <c r="G34" s="992">
        <v>138</v>
      </c>
      <c r="H34" s="992">
        <v>309</v>
      </c>
      <c r="I34" s="1028">
        <v>154</v>
      </c>
      <c r="J34" s="620">
        <v>438</v>
      </c>
      <c r="K34" s="1029">
        <v>210</v>
      </c>
      <c r="L34" s="1030">
        <v>210</v>
      </c>
      <c r="M34" s="1217">
        <v>136</v>
      </c>
      <c r="N34" s="1004">
        <f t="shared" si="1"/>
        <v>343</v>
      </c>
      <c r="O34" s="929"/>
      <c r="P34" s="550"/>
      <c r="Q34" s="723">
        <f t="shared" si="2"/>
        <v>479</v>
      </c>
      <c r="R34" s="1018">
        <f t="shared" si="3"/>
        <v>228.09523809523807</v>
      </c>
      <c r="T34" s="1301">
        <v>479</v>
      </c>
      <c r="U34" s="678"/>
      <c r="V34" s="620"/>
    </row>
    <row r="35" spans="1:22" ht="15.75" thickBot="1">
      <c r="A35" s="997" t="s">
        <v>87</v>
      </c>
      <c r="B35" s="998" t="s">
        <v>88</v>
      </c>
      <c r="C35" s="999">
        <f>SUM(C25:C34)</f>
        <v>25899</v>
      </c>
      <c r="D35" s="999">
        <f>SUM(D25:D34)</f>
        <v>29268</v>
      </c>
      <c r="E35" s="1031"/>
      <c r="F35" s="694">
        <f aca="true" t="shared" si="4" ref="F35:P35">SUM(F25:F34)</f>
        <v>37381</v>
      </c>
      <c r="G35" s="694">
        <f t="shared" si="4"/>
        <v>37982.75</v>
      </c>
      <c r="H35" s="694">
        <f t="shared" si="4"/>
        <v>37443</v>
      </c>
      <c r="I35" s="694">
        <f t="shared" si="4"/>
        <v>35876</v>
      </c>
      <c r="J35" s="628">
        <f>SUM(J25:J34)</f>
        <v>35723</v>
      </c>
      <c r="K35" s="1032">
        <f t="shared" si="4"/>
        <v>29812</v>
      </c>
      <c r="L35" s="1033">
        <f t="shared" si="4"/>
        <v>29812</v>
      </c>
      <c r="M35" s="628">
        <f t="shared" si="4"/>
        <v>8625</v>
      </c>
      <c r="N35" s="628">
        <f t="shared" si="4"/>
        <v>8656</v>
      </c>
      <c r="O35" s="628">
        <f t="shared" si="4"/>
        <v>0</v>
      </c>
      <c r="P35" s="863">
        <f t="shared" si="4"/>
        <v>0</v>
      </c>
      <c r="Q35" s="723">
        <f t="shared" si="2"/>
        <v>17281</v>
      </c>
      <c r="R35" s="1018">
        <f t="shared" si="3"/>
        <v>57.966590634643765</v>
      </c>
      <c r="T35" s="628">
        <f>SUM(T25:T34)</f>
        <v>17281</v>
      </c>
      <c r="U35" s="628">
        <f>SUM(U25:U34)</f>
        <v>0</v>
      </c>
      <c r="V35" s="628">
        <f>SUM(V25:V34)</f>
        <v>0</v>
      </c>
    </row>
    <row r="36" spans="1:22" ht="15.75" thickBot="1">
      <c r="A36" s="977" t="s">
        <v>89</v>
      </c>
      <c r="B36" s="978" t="s">
        <v>90</v>
      </c>
      <c r="C36" s="979">
        <v>0</v>
      </c>
      <c r="D36" s="979">
        <v>0</v>
      </c>
      <c r="E36" s="1012">
        <v>601</v>
      </c>
      <c r="F36" s="1034">
        <v>2877</v>
      </c>
      <c r="G36" s="1034">
        <v>3123</v>
      </c>
      <c r="H36" s="1034">
        <v>3105</v>
      </c>
      <c r="I36" s="1005">
        <v>2093</v>
      </c>
      <c r="J36" s="612">
        <v>1973</v>
      </c>
      <c r="K36" s="1015"/>
      <c r="L36" s="1016"/>
      <c r="M36" s="1207">
        <v>444</v>
      </c>
      <c r="N36" s="928">
        <f>T36-M36</f>
        <v>493</v>
      </c>
      <c r="O36" s="714"/>
      <c r="P36" s="550"/>
      <c r="Q36" s="723">
        <f t="shared" si="2"/>
        <v>937</v>
      </c>
      <c r="R36" s="1018" t="e">
        <f t="shared" si="3"/>
        <v>#DIV/0!</v>
      </c>
      <c r="T36" s="1302">
        <v>937</v>
      </c>
      <c r="U36" s="695"/>
      <c r="V36" s="612"/>
    </row>
    <row r="37" spans="1:22" ht="15.75" thickBot="1">
      <c r="A37" s="986" t="s">
        <v>91</v>
      </c>
      <c r="B37" s="987" t="s">
        <v>92</v>
      </c>
      <c r="C37" s="988">
        <v>1190</v>
      </c>
      <c r="D37" s="988">
        <v>1857</v>
      </c>
      <c r="E37" s="1019">
        <v>602</v>
      </c>
      <c r="F37" s="981">
        <v>763</v>
      </c>
      <c r="G37" s="981">
        <v>489</v>
      </c>
      <c r="H37" s="981">
        <v>687</v>
      </c>
      <c r="I37" s="982">
        <v>1081</v>
      </c>
      <c r="J37" s="594">
        <v>1393</v>
      </c>
      <c r="K37" s="1020"/>
      <c r="L37" s="1021"/>
      <c r="M37" s="1060">
        <v>550</v>
      </c>
      <c r="N37" s="928">
        <f>T37-M37</f>
        <v>553</v>
      </c>
      <c r="O37" s="714"/>
      <c r="P37" s="550"/>
      <c r="Q37" s="723">
        <f t="shared" si="2"/>
        <v>1103</v>
      </c>
      <c r="R37" s="1018" t="e">
        <f t="shared" si="3"/>
        <v>#DIV/0!</v>
      </c>
      <c r="T37" s="1298">
        <v>1103</v>
      </c>
      <c r="U37" s="685"/>
      <c r="V37" s="594"/>
    </row>
    <row r="38" spans="1:22" ht="15.75" thickBot="1">
      <c r="A38" s="986" t="s">
        <v>93</v>
      </c>
      <c r="B38" s="987" t="s">
        <v>94</v>
      </c>
      <c r="C38" s="988">
        <v>0</v>
      </c>
      <c r="D38" s="988">
        <v>0</v>
      </c>
      <c r="E38" s="1019">
        <v>604</v>
      </c>
      <c r="F38" s="981">
        <v>405.61</v>
      </c>
      <c r="G38" s="981">
        <v>342.28</v>
      </c>
      <c r="H38" s="981">
        <v>251</v>
      </c>
      <c r="I38" s="982">
        <v>205</v>
      </c>
      <c r="J38" s="594">
        <v>255</v>
      </c>
      <c r="K38" s="1020"/>
      <c r="L38" s="1021"/>
      <c r="M38" s="1060">
        <v>63</v>
      </c>
      <c r="N38" s="928">
        <f>T38-M38</f>
        <v>58</v>
      </c>
      <c r="O38" s="714"/>
      <c r="P38" s="550"/>
      <c r="Q38" s="723">
        <f t="shared" si="2"/>
        <v>121</v>
      </c>
      <c r="R38" s="1018" t="e">
        <f t="shared" si="3"/>
        <v>#DIV/0!</v>
      </c>
      <c r="T38" s="1298">
        <v>121</v>
      </c>
      <c r="U38" s="685"/>
      <c r="V38" s="594"/>
    </row>
    <row r="39" spans="1:22" ht="15.75" thickBot="1">
      <c r="A39" s="986" t="s">
        <v>95</v>
      </c>
      <c r="B39" s="987" t="s">
        <v>96</v>
      </c>
      <c r="C39" s="988">
        <v>12472</v>
      </c>
      <c r="D39" s="988">
        <v>13728</v>
      </c>
      <c r="E39" s="1019" t="s">
        <v>97</v>
      </c>
      <c r="F39" s="981">
        <v>33807</v>
      </c>
      <c r="G39" s="981">
        <v>33241</v>
      </c>
      <c r="H39" s="981">
        <v>33404</v>
      </c>
      <c r="I39" s="982">
        <v>32231</v>
      </c>
      <c r="J39" s="594">
        <v>31385</v>
      </c>
      <c r="K39" s="1020">
        <f>K35</f>
        <v>29812</v>
      </c>
      <c r="L39" s="1021">
        <v>29812</v>
      </c>
      <c r="M39" s="1060">
        <v>7653</v>
      </c>
      <c r="N39" s="928">
        <f>T39-M39</f>
        <v>7664</v>
      </c>
      <c r="O39" s="714"/>
      <c r="P39" s="550"/>
      <c r="Q39" s="723">
        <f t="shared" si="2"/>
        <v>15317</v>
      </c>
      <c r="R39" s="1018">
        <f t="shared" si="3"/>
        <v>51.3786394740373</v>
      </c>
      <c r="T39" s="1298">
        <v>15317</v>
      </c>
      <c r="U39" s="685"/>
      <c r="V39" s="594"/>
    </row>
    <row r="40" spans="1:22" ht="15.75" thickBot="1">
      <c r="A40" s="959" t="s">
        <v>98</v>
      </c>
      <c r="B40" s="989"/>
      <c r="C40" s="990">
        <v>12330</v>
      </c>
      <c r="D40" s="990">
        <v>13218</v>
      </c>
      <c r="E40" s="1027" t="s">
        <v>99</v>
      </c>
      <c r="F40" s="992">
        <v>171</v>
      </c>
      <c r="G40" s="992">
        <v>876</v>
      </c>
      <c r="H40" s="992">
        <v>313</v>
      </c>
      <c r="I40" s="1028">
        <v>410</v>
      </c>
      <c r="J40" s="620">
        <v>794</v>
      </c>
      <c r="K40" s="1029"/>
      <c r="L40" s="1030"/>
      <c r="M40" s="1217">
        <v>53</v>
      </c>
      <c r="N40" s="928">
        <f>T40-M40</f>
        <v>594</v>
      </c>
      <c r="O40" s="714"/>
      <c r="P40" s="550"/>
      <c r="Q40" s="723">
        <f t="shared" si="2"/>
        <v>647</v>
      </c>
      <c r="R40" s="1018" t="e">
        <f t="shared" si="3"/>
        <v>#DIV/0!</v>
      </c>
      <c r="T40" s="1301">
        <v>647</v>
      </c>
      <c r="U40" s="678"/>
      <c r="V40" s="620"/>
    </row>
    <row r="41" spans="1:22" ht="15.75" thickBot="1">
      <c r="A41" s="997" t="s">
        <v>100</v>
      </c>
      <c r="B41" s="998" t="s">
        <v>101</v>
      </c>
      <c r="C41" s="999">
        <f>SUM(C36:C40)</f>
        <v>25992</v>
      </c>
      <c r="D41" s="999">
        <f>SUM(D36:D40)</f>
        <v>28803</v>
      </c>
      <c r="E41" s="1031" t="s">
        <v>32</v>
      </c>
      <c r="F41" s="694">
        <f aca="true" t="shared" si="5" ref="F41:P41">SUM(F36:F40)</f>
        <v>38023.61</v>
      </c>
      <c r="G41" s="694">
        <f t="shared" si="5"/>
        <v>38071.28</v>
      </c>
      <c r="H41" s="694">
        <f t="shared" si="5"/>
        <v>37760</v>
      </c>
      <c r="I41" s="694">
        <f t="shared" si="5"/>
        <v>36020</v>
      </c>
      <c r="J41" s="628">
        <f>SUM(J36:J40)</f>
        <v>35800</v>
      </c>
      <c r="K41" s="1032">
        <f t="shared" si="5"/>
        <v>29812</v>
      </c>
      <c r="L41" s="1033">
        <f t="shared" si="5"/>
        <v>29812</v>
      </c>
      <c r="M41" s="628">
        <f t="shared" si="5"/>
        <v>8763</v>
      </c>
      <c r="N41" s="639">
        <f>SUM(N36:N40)</f>
        <v>9362</v>
      </c>
      <c r="O41" s="628">
        <f t="shared" si="5"/>
        <v>0</v>
      </c>
      <c r="P41" s="863">
        <f t="shared" si="5"/>
        <v>0</v>
      </c>
      <c r="Q41" s="723">
        <f t="shared" si="2"/>
        <v>18125</v>
      </c>
      <c r="R41" s="1018">
        <f t="shared" si="3"/>
        <v>60.7976653696498</v>
      </c>
      <c r="T41" s="628">
        <f>SUM(T36:T40)</f>
        <v>18125</v>
      </c>
      <c r="U41" s="628">
        <f>SUM(U36:U40)</f>
        <v>0</v>
      </c>
      <c r="V41" s="628">
        <f>SUM(V36:V40)</f>
        <v>0</v>
      </c>
    </row>
    <row r="42" spans="1:22" ht="6.75" customHeight="1" thickBot="1">
      <c r="A42" s="959"/>
      <c r="B42" s="1035"/>
      <c r="C42" s="1036"/>
      <c r="D42" s="1036"/>
      <c r="E42" s="1037"/>
      <c r="F42" s="992"/>
      <c r="G42" s="992"/>
      <c r="H42" s="992"/>
      <c r="I42" s="1038"/>
      <c r="J42" s="643"/>
      <c r="K42" s="1039"/>
      <c r="L42" s="1040"/>
      <c r="M42" s="637"/>
      <c r="N42" s="646"/>
      <c r="O42" s="647">
        <f>U42-N42</f>
        <v>0</v>
      </c>
      <c r="P42" s="646"/>
      <c r="Q42" s="723">
        <f t="shared" si="2"/>
        <v>0</v>
      </c>
      <c r="R42" s="1018" t="e">
        <f t="shared" si="3"/>
        <v>#DIV/0!</v>
      </c>
      <c r="T42" s="1303"/>
      <c r="U42" s="727"/>
      <c r="V42" s="643"/>
    </row>
    <row r="43" spans="1:22" ht="15.75" thickBot="1">
      <c r="A43" s="1041" t="s">
        <v>102</v>
      </c>
      <c r="B43" s="998" t="s">
        <v>63</v>
      </c>
      <c r="C43" s="999">
        <f>+C41-C39</f>
        <v>13520</v>
      </c>
      <c r="D43" s="999">
        <f>+D41-D39</f>
        <v>15075</v>
      </c>
      <c r="E43" s="1031" t="s">
        <v>32</v>
      </c>
      <c r="F43" s="694">
        <f aca="true" t="shared" si="6" ref="F43:P43">F41-F39</f>
        <v>4216.610000000001</v>
      </c>
      <c r="G43" s="694">
        <f t="shared" si="6"/>
        <v>4830.279999999999</v>
      </c>
      <c r="H43" s="694">
        <f t="shared" si="6"/>
        <v>4356</v>
      </c>
      <c r="I43" s="694">
        <f>I41-I39</f>
        <v>3789</v>
      </c>
      <c r="J43" s="628">
        <f>J41-J39</f>
        <v>4415</v>
      </c>
      <c r="K43" s="574">
        <f>K41-K39</f>
        <v>0</v>
      </c>
      <c r="L43" s="1042">
        <f t="shared" si="6"/>
        <v>0</v>
      </c>
      <c r="M43" s="628">
        <f t="shared" si="6"/>
        <v>1110</v>
      </c>
      <c r="N43" s="638">
        <f t="shared" si="6"/>
        <v>1698</v>
      </c>
      <c r="O43" s="628">
        <f t="shared" si="6"/>
        <v>0</v>
      </c>
      <c r="P43" s="721">
        <f t="shared" si="6"/>
        <v>0</v>
      </c>
      <c r="Q43" s="723">
        <f t="shared" si="2"/>
        <v>2808</v>
      </c>
      <c r="R43" s="1018" t="e">
        <f t="shared" si="3"/>
        <v>#DIV/0!</v>
      </c>
      <c r="T43" s="628">
        <f>T41-T39</f>
        <v>2808</v>
      </c>
      <c r="U43" s="628">
        <f>U41-U39</f>
        <v>0</v>
      </c>
      <c r="V43" s="628">
        <f>V41-V39</f>
        <v>0</v>
      </c>
    </row>
    <row r="44" spans="1:22" ht="15.75" thickBot="1">
      <c r="A44" s="997" t="s">
        <v>103</v>
      </c>
      <c r="B44" s="998" t="s">
        <v>104</v>
      </c>
      <c r="C44" s="999">
        <f>+C41-C35</f>
        <v>93</v>
      </c>
      <c r="D44" s="999">
        <f>+D41-D35</f>
        <v>-465</v>
      </c>
      <c r="E44" s="1031" t="s">
        <v>32</v>
      </c>
      <c r="F44" s="694">
        <f aca="true" t="shared" si="7" ref="F44:P44">F41-F35</f>
        <v>642.6100000000006</v>
      </c>
      <c r="G44" s="694">
        <f t="shared" si="7"/>
        <v>88.52999999999884</v>
      </c>
      <c r="H44" s="694">
        <f t="shared" si="7"/>
        <v>317</v>
      </c>
      <c r="I44" s="694">
        <f>I41-I35</f>
        <v>144</v>
      </c>
      <c r="J44" s="628">
        <f>J41-J35</f>
        <v>77</v>
      </c>
      <c r="K44" s="574">
        <f>K41-K35</f>
        <v>0</v>
      </c>
      <c r="L44" s="1042">
        <f t="shared" si="7"/>
        <v>0</v>
      </c>
      <c r="M44" s="628">
        <f t="shared" si="7"/>
        <v>138</v>
      </c>
      <c r="N44" s="638">
        <f t="shared" si="7"/>
        <v>706</v>
      </c>
      <c r="O44" s="628">
        <f t="shared" si="7"/>
        <v>0</v>
      </c>
      <c r="P44" s="721">
        <f t="shared" si="7"/>
        <v>0</v>
      </c>
      <c r="Q44" s="723">
        <f t="shared" si="2"/>
        <v>844</v>
      </c>
      <c r="R44" s="1018" t="e">
        <f t="shared" si="3"/>
        <v>#DIV/0!</v>
      </c>
      <c r="T44" s="628">
        <f>T41-T35</f>
        <v>844</v>
      </c>
      <c r="U44" s="628">
        <f>U41-U35</f>
        <v>0</v>
      </c>
      <c r="V44" s="628">
        <f>V41-V35</f>
        <v>0</v>
      </c>
    </row>
    <row r="45" spans="1:22" ht="15.75" thickBot="1">
      <c r="A45" s="1043" t="s">
        <v>105</v>
      </c>
      <c r="B45" s="1044" t="s">
        <v>63</v>
      </c>
      <c r="C45" s="1045">
        <f>+C44-C39</f>
        <v>-12379</v>
      </c>
      <c r="D45" s="1045">
        <f>+D44-D39</f>
        <v>-14193</v>
      </c>
      <c r="E45" s="1046" t="s">
        <v>32</v>
      </c>
      <c r="F45" s="694">
        <f aca="true" t="shared" si="8" ref="F45:P45">F44-F39</f>
        <v>-33164.39</v>
      </c>
      <c r="G45" s="694">
        <f t="shared" si="8"/>
        <v>-33152.47</v>
      </c>
      <c r="H45" s="694">
        <f t="shared" si="8"/>
        <v>-33087</v>
      </c>
      <c r="I45" s="694">
        <f t="shared" si="8"/>
        <v>-32087</v>
      </c>
      <c r="J45" s="628">
        <f>J44-J39</f>
        <v>-31308</v>
      </c>
      <c r="K45" s="574">
        <f t="shared" si="8"/>
        <v>-29812</v>
      </c>
      <c r="L45" s="1042">
        <f t="shared" si="8"/>
        <v>-29812</v>
      </c>
      <c r="M45" s="628">
        <f t="shared" si="8"/>
        <v>-7515</v>
      </c>
      <c r="N45" s="638">
        <f t="shared" si="8"/>
        <v>-6958</v>
      </c>
      <c r="O45" s="628">
        <f t="shared" si="8"/>
        <v>0</v>
      </c>
      <c r="P45" s="721">
        <f t="shared" si="8"/>
        <v>0</v>
      </c>
      <c r="Q45" s="723">
        <f t="shared" si="2"/>
        <v>-14473</v>
      </c>
      <c r="R45" s="633">
        <f t="shared" si="3"/>
        <v>48.547564739031266</v>
      </c>
      <c r="T45" s="628">
        <f>T44-T39</f>
        <v>-14473</v>
      </c>
      <c r="U45" s="628">
        <f>U44-U39</f>
        <v>0</v>
      </c>
      <c r="V45" s="628">
        <f>V44-V39</f>
        <v>0</v>
      </c>
    </row>
    <row r="46" ht="15">
      <c r="A46" s="662"/>
    </row>
    <row r="47" spans="1:5" ht="15">
      <c r="A47" s="932"/>
      <c r="B47" s="948" t="s">
        <v>210</v>
      </c>
      <c r="C47" t="s">
        <v>215</v>
      </c>
      <c r="E47" s="934" t="s">
        <v>218</v>
      </c>
    </row>
    <row r="48" ht="15">
      <c r="A48" s="662"/>
    </row>
    <row r="49" spans="1:32" ht="15">
      <c r="A49" s="658" t="s">
        <v>188</v>
      </c>
      <c r="F49"/>
      <c r="G49"/>
      <c r="H49"/>
      <c r="I49"/>
      <c r="J49" s="388"/>
      <c r="K49" s="388"/>
      <c r="L49" s="388"/>
      <c r="M49" s="388"/>
      <c r="N49" s="388"/>
      <c r="O49" s="388"/>
      <c r="P49" s="388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>
      <c r="A50" s="659" t="s">
        <v>233</v>
      </c>
      <c r="F50"/>
      <c r="G50"/>
      <c r="H50"/>
      <c r="I50"/>
      <c r="J50" s="388"/>
      <c r="K50" s="388"/>
      <c r="L50" s="388"/>
      <c r="M50" s="388"/>
      <c r="N50" s="388"/>
      <c r="O50" s="388"/>
      <c r="P50" s="388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>
      <c r="A51" s="660" t="s">
        <v>190</v>
      </c>
      <c r="F51"/>
      <c r="G51"/>
      <c r="H51"/>
      <c r="I51"/>
      <c r="J51" s="388"/>
      <c r="K51" s="388"/>
      <c r="L51" s="388"/>
      <c r="M51" s="388"/>
      <c r="N51" s="388"/>
      <c r="O51" s="388"/>
      <c r="P51" s="388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>
      <c r="A52" s="661"/>
      <c r="F52"/>
      <c r="G52"/>
      <c r="H52"/>
      <c r="I52"/>
      <c r="J52" s="388"/>
      <c r="K52" s="388"/>
      <c r="L52" s="388"/>
      <c r="M52" s="388"/>
      <c r="N52" s="388"/>
      <c r="O52" s="388"/>
      <c r="P52" s="388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>
      <c r="A53" s="662" t="s">
        <v>197</v>
      </c>
      <c r="F53"/>
      <c r="G53"/>
      <c r="H53"/>
      <c r="I53"/>
      <c r="J53" s="388"/>
      <c r="K53" s="388"/>
      <c r="L53" s="388"/>
      <c r="M53" s="388"/>
      <c r="N53" s="388"/>
      <c r="O53" s="388"/>
      <c r="P53" s="388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>
      <c r="A54" s="662"/>
      <c r="F54"/>
      <c r="G54"/>
      <c r="H54"/>
      <c r="I54"/>
      <c r="J54" s="388"/>
      <c r="K54" s="388"/>
      <c r="L54" s="388"/>
      <c r="M54" s="388"/>
      <c r="N54" s="388"/>
      <c r="O54" s="388"/>
      <c r="P54" s="388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>
      <c r="A55" s="662" t="s">
        <v>219</v>
      </c>
      <c r="F55"/>
      <c r="G55"/>
      <c r="H55"/>
      <c r="I55"/>
      <c r="J55" s="388"/>
      <c r="K55" s="388"/>
      <c r="L55" s="388"/>
      <c r="M55" s="388"/>
      <c r="N55" s="388"/>
      <c r="O55" s="388"/>
      <c r="P55" s="388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ht="15">
      <c r="A56" s="662" t="s">
        <v>237</v>
      </c>
    </row>
    <row r="57" ht="15">
      <c r="A57" s="662"/>
    </row>
    <row r="58" ht="15">
      <c r="A58" s="662"/>
    </row>
    <row r="59" ht="15">
      <c r="A59" s="662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63" customWidth="1"/>
    <col min="6" max="6" width="11.7109375" style="0" hidden="1" customWidth="1"/>
    <col min="7" max="8" width="11.57421875" style="0" hidden="1" customWidth="1"/>
    <col min="9" max="9" width="11.57421875" style="0" customWidth="1"/>
    <col min="10" max="11" width="11.57421875" style="388" customWidth="1"/>
    <col min="12" max="12" width="11.421875" style="388" customWidth="1"/>
    <col min="13" max="13" width="9.8515625" style="388" customWidth="1"/>
    <col min="14" max="14" width="9.140625" style="388" customWidth="1"/>
    <col min="15" max="15" width="9.28125" style="388" customWidth="1"/>
    <col min="16" max="16" width="9.140625" style="388" customWidth="1"/>
    <col min="17" max="17" width="12.00390625" style="388" customWidth="1"/>
    <col min="18" max="18" width="9.140625" style="368" customWidth="1"/>
    <col min="19" max="19" width="3.421875" style="388" customWidth="1"/>
    <col min="20" max="20" width="12.57421875" style="388" customWidth="1"/>
    <col min="21" max="21" width="11.8515625" style="388" customWidth="1"/>
    <col min="22" max="22" width="12.00390625" style="388" customWidth="1"/>
  </cols>
  <sheetData>
    <row r="1" spans="1:22" ht="26.25">
      <c r="A1" s="1362" t="s">
        <v>232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  <c r="V1" s="1363"/>
    </row>
    <row r="2" spans="1:13" ht="21.75" customHeight="1">
      <c r="A2" s="499" t="s">
        <v>107</v>
      </c>
      <c r="B2" s="460"/>
      <c r="L2" s="500"/>
      <c r="M2" s="500"/>
    </row>
    <row r="3" spans="1:13" ht="15">
      <c r="A3" s="509"/>
      <c r="L3" s="500"/>
      <c r="M3" s="500"/>
    </row>
    <row r="4" spans="1:13" ht="15.75" thickBot="1">
      <c r="A4" s="662"/>
      <c r="B4" s="204"/>
      <c r="C4" s="204"/>
      <c r="D4" s="204"/>
      <c r="E4" s="461"/>
      <c r="F4" s="204"/>
      <c r="G4" s="204"/>
      <c r="L4" s="500"/>
      <c r="M4" s="500"/>
    </row>
    <row r="5" spans="1:13" ht="16.5" thickBot="1">
      <c r="A5" s="501" t="s">
        <v>199</v>
      </c>
      <c r="B5" s="502" t="s">
        <v>220</v>
      </c>
      <c r="C5" s="921"/>
      <c r="D5" s="921"/>
      <c r="E5" s="922"/>
      <c r="F5" s="921"/>
      <c r="G5" s="923"/>
      <c r="H5" s="921"/>
      <c r="I5" s="921"/>
      <c r="J5" s="924"/>
      <c r="K5" s="507"/>
      <c r="L5" s="508"/>
      <c r="M5" s="508"/>
    </row>
    <row r="6" spans="1:13" ht="23.25" customHeight="1" thickBot="1">
      <c r="A6" s="509" t="s">
        <v>4</v>
      </c>
      <c r="L6" s="500"/>
      <c r="M6" s="500"/>
    </row>
    <row r="7" spans="1:22" ht="15.75" thickBot="1">
      <c r="A7" s="1375" t="s">
        <v>9</v>
      </c>
      <c r="B7" s="1366" t="s">
        <v>10</v>
      </c>
      <c r="C7" s="510"/>
      <c r="D7" s="510"/>
      <c r="E7" s="1366" t="s">
        <v>13</v>
      </c>
      <c r="F7" s="510"/>
      <c r="G7" s="510"/>
      <c r="H7" s="1366" t="s">
        <v>221</v>
      </c>
      <c r="I7" s="1367" t="s">
        <v>176</v>
      </c>
      <c r="J7" s="1367" t="s">
        <v>177</v>
      </c>
      <c r="K7" s="1377" t="s">
        <v>178</v>
      </c>
      <c r="L7" s="1378"/>
      <c r="M7" s="1370" t="s">
        <v>6</v>
      </c>
      <c r="N7" s="1379"/>
      <c r="O7" s="1379"/>
      <c r="P7" s="1378"/>
      <c r="Q7" s="664" t="s">
        <v>179</v>
      </c>
      <c r="R7" s="665" t="s">
        <v>8</v>
      </c>
      <c r="T7" s="1380" t="s">
        <v>180</v>
      </c>
      <c r="U7" s="1373"/>
      <c r="V7" s="1374"/>
    </row>
    <row r="8" spans="1:22" ht="15.75" thickBot="1">
      <c r="A8" s="1376"/>
      <c r="B8" s="1365"/>
      <c r="C8" s="511" t="s">
        <v>11</v>
      </c>
      <c r="D8" s="511" t="s">
        <v>12</v>
      </c>
      <c r="E8" s="1365"/>
      <c r="F8" s="511" t="s">
        <v>181</v>
      </c>
      <c r="G8" s="511" t="s">
        <v>182</v>
      </c>
      <c r="H8" s="1365"/>
      <c r="I8" s="1365"/>
      <c r="J8" s="1365"/>
      <c r="K8" s="513" t="s">
        <v>183</v>
      </c>
      <c r="L8" s="513" t="s">
        <v>194</v>
      </c>
      <c r="M8" s="514" t="s">
        <v>19</v>
      </c>
      <c r="N8" s="515" t="s">
        <v>22</v>
      </c>
      <c r="O8" s="515" t="s">
        <v>25</v>
      </c>
      <c r="P8" s="516" t="s">
        <v>28</v>
      </c>
      <c r="Q8" s="666" t="s">
        <v>29</v>
      </c>
      <c r="R8" s="667" t="s">
        <v>30</v>
      </c>
      <c r="T8" s="668" t="s">
        <v>185</v>
      </c>
      <c r="U8" s="669" t="s">
        <v>186</v>
      </c>
      <c r="V8" s="669" t="s">
        <v>187</v>
      </c>
    </row>
    <row r="9" spans="1:22" ht="15">
      <c r="A9" s="520" t="s">
        <v>31</v>
      </c>
      <c r="B9" s="521"/>
      <c r="C9" s="522">
        <v>104</v>
      </c>
      <c r="D9" s="522">
        <v>104</v>
      </c>
      <c r="E9" s="523"/>
      <c r="F9" s="670">
        <v>36</v>
      </c>
      <c r="G9" s="670">
        <v>33</v>
      </c>
      <c r="H9" s="670">
        <v>32</v>
      </c>
      <c r="I9" s="527">
        <v>32</v>
      </c>
      <c r="J9" s="926">
        <v>35</v>
      </c>
      <c r="K9" s="671"/>
      <c r="L9" s="671"/>
      <c r="M9" s="1196">
        <v>34</v>
      </c>
      <c r="N9" s="529">
        <f aca="true" t="shared" si="0" ref="N9:P10">T9</f>
        <v>34</v>
      </c>
      <c r="O9" s="647">
        <f t="shared" si="0"/>
        <v>0</v>
      </c>
      <c r="P9" s="1221">
        <f t="shared" si="0"/>
        <v>0</v>
      </c>
      <c r="Q9" s="672" t="s">
        <v>32</v>
      </c>
      <c r="R9" s="673" t="s">
        <v>32</v>
      </c>
      <c r="S9" s="674"/>
      <c r="T9" s="1296">
        <v>34</v>
      </c>
      <c r="U9" s="936"/>
      <c r="V9" s="926"/>
    </row>
    <row r="10" spans="1:22" ht="15.75" thickBot="1">
      <c r="A10" s="533" t="s">
        <v>33</v>
      </c>
      <c r="B10" s="370"/>
      <c r="C10" s="534">
        <v>101</v>
      </c>
      <c r="D10" s="534">
        <v>104</v>
      </c>
      <c r="E10" s="535"/>
      <c r="F10" s="675">
        <v>36</v>
      </c>
      <c r="G10" s="675">
        <v>33</v>
      </c>
      <c r="H10" s="675">
        <v>32</v>
      </c>
      <c r="I10" s="538">
        <v>32</v>
      </c>
      <c r="J10" s="927">
        <v>34</v>
      </c>
      <c r="K10" s="676"/>
      <c r="L10" s="676"/>
      <c r="M10" s="1050">
        <v>33.19</v>
      </c>
      <c r="N10" s="540">
        <f t="shared" si="0"/>
        <v>33</v>
      </c>
      <c r="O10" s="623">
        <f t="shared" si="0"/>
        <v>0</v>
      </c>
      <c r="P10" s="540">
        <f t="shared" si="0"/>
        <v>0</v>
      </c>
      <c r="Q10" s="565" t="s">
        <v>32</v>
      </c>
      <c r="R10" s="677" t="s">
        <v>32</v>
      </c>
      <c r="S10" s="674"/>
      <c r="T10" s="1297">
        <v>33</v>
      </c>
      <c r="U10" s="937"/>
      <c r="V10" s="927"/>
    </row>
    <row r="11" spans="1:22" ht="15">
      <c r="A11" s="543" t="s">
        <v>34</v>
      </c>
      <c r="B11" s="544" t="s">
        <v>35</v>
      </c>
      <c r="C11" s="392">
        <v>37915</v>
      </c>
      <c r="D11" s="392">
        <v>39774</v>
      </c>
      <c r="E11" s="545" t="s">
        <v>36</v>
      </c>
      <c r="F11" s="636">
        <v>9128</v>
      </c>
      <c r="G11" s="636">
        <v>9847</v>
      </c>
      <c r="H11" s="636">
        <v>10246</v>
      </c>
      <c r="I11" s="549">
        <v>9923</v>
      </c>
      <c r="J11" s="696">
        <v>10193</v>
      </c>
      <c r="K11" s="679" t="s">
        <v>32</v>
      </c>
      <c r="L11" s="679" t="s">
        <v>32</v>
      </c>
      <c r="M11" s="1052">
        <v>10193</v>
      </c>
      <c r="N11" s="550">
        <f>T11-M11</f>
        <v>67</v>
      </c>
      <c r="O11" s="597"/>
      <c r="P11" s="589"/>
      <c r="Q11" s="557" t="s">
        <v>32</v>
      </c>
      <c r="R11" s="682" t="s">
        <v>32</v>
      </c>
      <c r="S11" s="674"/>
      <c r="T11" s="1296">
        <v>10260</v>
      </c>
      <c r="U11" s="936"/>
      <c r="V11" s="696"/>
    </row>
    <row r="12" spans="1:22" ht="15">
      <c r="A12" s="554" t="s">
        <v>37</v>
      </c>
      <c r="B12" s="555" t="s">
        <v>38</v>
      </c>
      <c r="C12" s="381">
        <v>-16164</v>
      </c>
      <c r="D12" s="381">
        <v>-17825</v>
      </c>
      <c r="E12" s="545" t="s">
        <v>39</v>
      </c>
      <c r="F12" s="636">
        <v>-8254</v>
      </c>
      <c r="G12" s="636">
        <v>-9049</v>
      </c>
      <c r="H12" s="636">
        <v>-9430</v>
      </c>
      <c r="I12" s="549">
        <v>8973</v>
      </c>
      <c r="J12" s="696">
        <v>9341</v>
      </c>
      <c r="K12" s="683" t="s">
        <v>32</v>
      </c>
      <c r="L12" s="683" t="s">
        <v>32</v>
      </c>
      <c r="M12" s="1053">
        <v>9363</v>
      </c>
      <c r="N12" s="550">
        <f>T12-M12</f>
        <v>90</v>
      </c>
      <c r="O12" s="597"/>
      <c r="P12" s="597"/>
      <c r="Q12" s="557" t="s">
        <v>32</v>
      </c>
      <c r="R12" s="682" t="s">
        <v>32</v>
      </c>
      <c r="S12" s="674"/>
      <c r="T12" s="1298">
        <v>9453</v>
      </c>
      <c r="U12" s="938"/>
      <c r="V12" s="696"/>
    </row>
    <row r="13" spans="1:22" ht="15">
      <c r="A13" s="554" t="s">
        <v>40</v>
      </c>
      <c r="B13" s="555" t="s">
        <v>41</v>
      </c>
      <c r="C13" s="381">
        <v>604</v>
      </c>
      <c r="D13" s="381">
        <v>619</v>
      </c>
      <c r="E13" s="545" t="s">
        <v>42</v>
      </c>
      <c r="F13" s="636">
        <v>155</v>
      </c>
      <c r="G13" s="636">
        <v>171</v>
      </c>
      <c r="H13" s="636">
        <v>231</v>
      </c>
      <c r="I13" s="549">
        <v>222</v>
      </c>
      <c r="J13" s="696">
        <v>127</v>
      </c>
      <c r="K13" s="683" t="s">
        <v>32</v>
      </c>
      <c r="L13" s="683" t="s">
        <v>32</v>
      </c>
      <c r="M13" s="1053">
        <v>136</v>
      </c>
      <c r="N13" s="550">
        <f>T13-M13</f>
        <v>-86</v>
      </c>
      <c r="O13" s="597"/>
      <c r="P13" s="597"/>
      <c r="Q13" s="557" t="s">
        <v>32</v>
      </c>
      <c r="R13" s="682" t="s">
        <v>32</v>
      </c>
      <c r="S13" s="674"/>
      <c r="T13" s="1298">
        <v>50</v>
      </c>
      <c r="U13" s="938"/>
      <c r="V13" s="696"/>
    </row>
    <row r="14" spans="1:22" ht="15">
      <c r="A14" s="554" t="s">
        <v>43</v>
      </c>
      <c r="B14" s="555" t="s">
        <v>44</v>
      </c>
      <c r="C14" s="381">
        <v>221</v>
      </c>
      <c r="D14" s="381">
        <v>610</v>
      </c>
      <c r="E14" s="545" t="s">
        <v>32</v>
      </c>
      <c r="F14" s="636">
        <v>1778</v>
      </c>
      <c r="G14" s="636">
        <v>1611</v>
      </c>
      <c r="H14" s="636">
        <v>1677</v>
      </c>
      <c r="I14" s="549">
        <v>1597</v>
      </c>
      <c r="J14" s="696">
        <v>1651</v>
      </c>
      <c r="K14" s="683" t="s">
        <v>32</v>
      </c>
      <c r="L14" s="683" t="s">
        <v>32</v>
      </c>
      <c r="M14" s="1053">
        <v>4062</v>
      </c>
      <c r="N14" s="550">
        <f>T14-M14</f>
        <v>-824</v>
      </c>
      <c r="O14" s="597"/>
      <c r="P14" s="597"/>
      <c r="Q14" s="557" t="s">
        <v>32</v>
      </c>
      <c r="R14" s="682" t="s">
        <v>32</v>
      </c>
      <c r="S14" s="674"/>
      <c r="T14" s="1298">
        <v>3238</v>
      </c>
      <c r="U14" s="938"/>
      <c r="V14" s="696"/>
    </row>
    <row r="15" spans="1:22" ht="15.75" thickBot="1">
      <c r="A15" s="520" t="s">
        <v>45</v>
      </c>
      <c r="B15" s="558" t="s">
        <v>46</v>
      </c>
      <c r="C15" s="559">
        <v>2021</v>
      </c>
      <c r="D15" s="559">
        <v>852</v>
      </c>
      <c r="E15" s="560" t="s">
        <v>47</v>
      </c>
      <c r="F15" s="637">
        <v>2151</v>
      </c>
      <c r="G15" s="637">
        <v>1665</v>
      </c>
      <c r="H15" s="637">
        <v>1411</v>
      </c>
      <c r="I15" s="562">
        <v>1629</v>
      </c>
      <c r="J15" s="873">
        <v>2235</v>
      </c>
      <c r="K15" s="686" t="s">
        <v>32</v>
      </c>
      <c r="L15" s="686" t="s">
        <v>32</v>
      </c>
      <c r="M15" s="1048">
        <v>3265</v>
      </c>
      <c r="N15" s="550">
        <f>T15-M15</f>
        <v>1156</v>
      </c>
      <c r="O15" s="607"/>
      <c r="P15" s="623"/>
      <c r="Q15" s="672" t="s">
        <v>32</v>
      </c>
      <c r="R15" s="673" t="s">
        <v>32</v>
      </c>
      <c r="S15" s="674"/>
      <c r="T15" s="1299">
        <v>4421</v>
      </c>
      <c r="U15" s="940"/>
      <c r="V15" s="873"/>
    </row>
    <row r="16" spans="1:22" ht="15.75" thickBot="1">
      <c r="A16" s="567" t="s">
        <v>48</v>
      </c>
      <c r="B16" s="568"/>
      <c r="C16" s="401">
        <v>24618</v>
      </c>
      <c r="D16" s="401">
        <v>24087</v>
      </c>
      <c r="E16" s="569"/>
      <c r="F16" s="689">
        <v>4978</v>
      </c>
      <c r="G16" s="689">
        <v>4288</v>
      </c>
      <c r="H16" s="689">
        <v>4157</v>
      </c>
      <c r="I16" s="574">
        <v>4398</v>
      </c>
      <c r="J16" s="694">
        <f>J11-J12+J13+J14+J15</f>
        <v>4865</v>
      </c>
      <c r="K16" s="691" t="s">
        <v>32</v>
      </c>
      <c r="L16" s="691" t="s">
        <v>32</v>
      </c>
      <c r="M16" s="574">
        <f>M11-M12+M13+M14+M15</f>
        <v>8293</v>
      </c>
      <c r="N16" s="574">
        <f>N11-N12+N13+N14+N15</f>
        <v>223</v>
      </c>
      <c r="O16" s="574">
        <f>O11-O12+O13+O14+O15</f>
        <v>0</v>
      </c>
      <c r="P16" s="574">
        <f>P11-P12+P13+P14+P15</f>
        <v>0</v>
      </c>
      <c r="Q16" s="574" t="s">
        <v>32</v>
      </c>
      <c r="R16" s="693" t="s">
        <v>32</v>
      </c>
      <c r="S16" s="674"/>
      <c r="T16" s="694">
        <f>T11-T12+T13+T14+T15</f>
        <v>8516</v>
      </c>
      <c r="U16" s="694">
        <f>U11-U12+U13+U14+U15</f>
        <v>0</v>
      </c>
      <c r="V16" s="694">
        <f>V11-V12+V13+V14+V15</f>
        <v>0</v>
      </c>
    </row>
    <row r="17" spans="1:22" ht="15">
      <c r="A17" s="520" t="s">
        <v>49</v>
      </c>
      <c r="B17" s="544" t="s">
        <v>50</v>
      </c>
      <c r="C17" s="392">
        <v>7043</v>
      </c>
      <c r="D17" s="392">
        <v>7240</v>
      </c>
      <c r="E17" s="560">
        <v>401</v>
      </c>
      <c r="F17" s="637">
        <v>919</v>
      </c>
      <c r="G17" s="637">
        <v>843</v>
      </c>
      <c r="H17" s="637">
        <v>861</v>
      </c>
      <c r="I17" s="562">
        <v>994</v>
      </c>
      <c r="J17" s="873">
        <v>897</v>
      </c>
      <c r="K17" s="679" t="s">
        <v>32</v>
      </c>
      <c r="L17" s="679" t="s">
        <v>32</v>
      </c>
      <c r="M17" s="1048">
        <v>875</v>
      </c>
      <c r="N17" s="577">
        <f>T17-M17</f>
        <v>-23</v>
      </c>
      <c r="O17" s="714"/>
      <c r="P17" s="589"/>
      <c r="Q17" s="672" t="s">
        <v>32</v>
      </c>
      <c r="R17" s="673" t="s">
        <v>32</v>
      </c>
      <c r="S17" s="674"/>
      <c r="T17" s="1302">
        <v>852</v>
      </c>
      <c r="U17" s="1026"/>
      <c r="V17" s="873"/>
    </row>
    <row r="18" spans="1:22" ht="15">
      <c r="A18" s="554" t="s">
        <v>51</v>
      </c>
      <c r="B18" s="555" t="s">
        <v>52</v>
      </c>
      <c r="C18" s="381">
        <v>1001</v>
      </c>
      <c r="D18" s="381">
        <v>820</v>
      </c>
      <c r="E18" s="545" t="s">
        <v>53</v>
      </c>
      <c r="F18" s="636">
        <v>366</v>
      </c>
      <c r="G18" s="636">
        <v>428</v>
      </c>
      <c r="H18" s="636">
        <v>383</v>
      </c>
      <c r="I18" s="549">
        <v>285</v>
      </c>
      <c r="J18" s="696">
        <v>736</v>
      </c>
      <c r="K18" s="683" t="s">
        <v>32</v>
      </c>
      <c r="L18" s="683" t="s">
        <v>32</v>
      </c>
      <c r="M18" s="1053">
        <v>697</v>
      </c>
      <c r="N18" s="577">
        <f aca="true" t="shared" si="1" ref="N18:N34">T18-M18</f>
        <v>-114</v>
      </c>
      <c r="O18" s="597"/>
      <c r="P18" s="597"/>
      <c r="Q18" s="557" t="s">
        <v>32</v>
      </c>
      <c r="R18" s="682" t="s">
        <v>32</v>
      </c>
      <c r="S18" s="674"/>
      <c r="T18" s="1298">
        <v>583</v>
      </c>
      <c r="U18" s="938"/>
      <c r="V18" s="696"/>
    </row>
    <row r="19" spans="1:22" ht="15">
      <c r="A19" s="554" t="s">
        <v>54</v>
      </c>
      <c r="B19" s="555" t="s">
        <v>55</v>
      </c>
      <c r="C19" s="381">
        <v>14718</v>
      </c>
      <c r="D19" s="381">
        <v>14718</v>
      </c>
      <c r="E19" s="545" t="s">
        <v>32</v>
      </c>
      <c r="F19" s="636">
        <v>0</v>
      </c>
      <c r="G19" s="636">
        <v>0</v>
      </c>
      <c r="H19" s="636">
        <v>0</v>
      </c>
      <c r="I19" s="549">
        <v>0</v>
      </c>
      <c r="J19" s="696">
        <v>0</v>
      </c>
      <c r="K19" s="683" t="s">
        <v>32</v>
      </c>
      <c r="L19" s="683" t="s">
        <v>32</v>
      </c>
      <c r="M19" s="1053">
        <v>0</v>
      </c>
      <c r="N19" s="577">
        <f t="shared" si="1"/>
        <v>0</v>
      </c>
      <c r="O19" s="597"/>
      <c r="P19" s="597"/>
      <c r="Q19" s="557" t="s">
        <v>32</v>
      </c>
      <c r="R19" s="682" t="s">
        <v>32</v>
      </c>
      <c r="S19" s="674"/>
      <c r="T19" s="1298">
        <v>0</v>
      </c>
      <c r="U19" s="938"/>
      <c r="V19" s="696"/>
    </row>
    <row r="20" spans="1:22" ht="15">
      <c r="A20" s="554" t="s">
        <v>56</v>
      </c>
      <c r="B20" s="555" t="s">
        <v>57</v>
      </c>
      <c r="C20" s="381">
        <v>1758</v>
      </c>
      <c r="D20" s="381">
        <v>1762</v>
      </c>
      <c r="E20" s="545" t="s">
        <v>32</v>
      </c>
      <c r="F20" s="636">
        <v>2121</v>
      </c>
      <c r="G20" s="636">
        <v>1263</v>
      </c>
      <c r="H20" s="636">
        <v>1314</v>
      </c>
      <c r="I20" s="549">
        <v>3005</v>
      </c>
      <c r="J20" s="696">
        <v>3165</v>
      </c>
      <c r="K20" s="683" t="s">
        <v>32</v>
      </c>
      <c r="L20" s="683" t="s">
        <v>32</v>
      </c>
      <c r="M20" s="1053">
        <v>6696</v>
      </c>
      <c r="N20" s="577">
        <f t="shared" si="1"/>
        <v>-79</v>
      </c>
      <c r="O20" s="597"/>
      <c r="P20" s="597"/>
      <c r="Q20" s="557" t="s">
        <v>32</v>
      </c>
      <c r="R20" s="682" t="s">
        <v>32</v>
      </c>
      <c r="S20" s="674"/>
      <c r="T20" s="1298">
        <v>6617</v>
      </c>
      <c r="U20" s="938"/>
      <c r="V20" s="696"/>
    </row>
    <row r="21" spans="1:22" ht="15.75" thickBot="1">
      <c r="A21" s="533" t="s">
        <v>58</v>
      </c>
      <c r="B21" s="578" t="s">
        <v>59</v>
      </c>
      <c r="C21" s="579">
        <v>0</v>
      </c>
      <c r="D21" s="579">
        <v>0</v>
      </c>
      <c r="E21" s="580" t="s">
        <v>32</v>
      </c>
      <c r="F21" s="636">
        <v>0</v>
      </c>
      <c r="G21" s="636">
        <v>0</v>
      </c>
      <c r="H21" s="636">
        <v>0</v>
      </c>
      <c r="I21" s="538">
        <v>0</v>
      </c>
      <c r="J21" s="700">
        <v>0</v>
      </c>
      <c r="K21" s="676" t="s">
        <v>32</v>
      </c>
      <c r="L21" s="676" t="s">
        <v>32</v>
      </c>
      <c r="M21" s="1054">
        <v>0</v>
      </c>
      <c r="N21" s="529">
        <f t="shared" si="1"/>
        <v>0</v>
      </c>
      <c r="O21" s="607"/>
      <c r="P21" s="623"/>
      <c r="Q21" s="564" t="s">
        <v>32</v>
      </c>
      <c r="R21" s="699" t="s">
        <v>32</v>
      </c>
      <c r="S21" s="674"/>
      <c r="T21" s="1297">
        <v>0</v>
      </c>
      <c r="U21" s="937"/>
      <c r="V21" s="700"/>
    </row>
    <row r="22" spans="1:23" ht="15.75" thickBot="1">
      <c r="A22" s="582" t="s">
        <v>60</v>
      </c>
      <c r="B22" s="544" t="s">
        <v>61</v>
      </c>
      <c r="C22" s="392">
        <v>12472</v>
      </c>
      <c r="D22" s="392">
        <v>13728</v>
      </c>
      <c r="E22" s="583" t="s">
        <v>32</v>
      </c>
      <c r="F22" s="701">
        <v>16044</v>
      </c>
      <c r="G22" s="701">
        <v>16453</v>
      </c>
      <c r="H22" s="701">
        <v>15723</v>
      </c>
      <c r="I22" s="586">
        <v>15041</v>
      </c>
      <c r="J22" s="586">
        <v>15699</v>
      </c>
      <c r="K22" s="702">
        <f>K35</f>
        <v>16189</v>
      </c>
      <c r="L22" s="703">
        <v>16189</v>
      </c>
      <c r="M22" s="1207">
        <v>3997</v>
      </c>
      <c r="N22" s="589">
        <f t="shared" si="1"/>
        <v>4073</v>
      </c>
      <c r="O22" s="589"/>
      <c r="P22" s="589"/>
      <c r="Q22" s="723">
        <f>SUM(M22:P22)</f>
        <v>8070</v>
      </c>
      <c r="R22" s="705">
        <f>(Q22/L22)*100</f>
        <v>49.848662672184815</v>
      </c>
      <c r="S22" s="674"/>
      <c r="T22" s="1296">
        <v>8070</v>
      </c>
      <c r="U22" s="936"/>
      <c r="V22" s="586"/>
      <c r="W22" s="932"/>
    </row>
    <row r="23" spans="1:22" ht="15.75" thickBot="1">
      <c r="A23" s="554" t="s">
        <v>62</v>
      </c>
      <c r="B23" s="555" t="s">
        <v>63</v>
      </c>
      <c r="C23" s="381">
        <v>0</v>
      </c>
      <c r="D23" s="381">
        <v>0</v>
      </c>
      <c r="E23" s="593" t="s">
        <v>32</v>
      </c>
      <c r="F23" s="636">
        <v>0</v>
      </c>
      <c r="G23" s="636">
        <v>0</v>
      </c>
      <c r="H23" s="636">
        <v>0</v>
      </c>
      <c r="I23" s="594">
        <v>0</v>
      </c>
      <c r="J23" s="594">
        <v>0</v>
      </c>
      <c r="K23" s="707"/>
      <c r="L23" s="708"/>
      <c r="M23" s="1060">
        <v>0</v>
      </c>
      <c r="N23" s="714">
        <f t="shared" si="1"/>
        <v>0</v>
      </c>
      <c r="O23" s="597"/>
      <c r="P23" s="597"/>
      <c r="Q23" s="723">
        <f aca="true" t="shared" si="2" ref="Q23:Q45">SUM(M23:P23)</f>
        <v>0</v>
      </c>
      <c r="R23" s="705" t="e">
        <f aca="true" t="shared" si="3" ref="R23:R45">(Q23/L23)*100</f>
        <v>#DIV/0!</v>
      </c>
      <c r="S23" s="674"/>
      <c r="T23" s="1298">
        <v>0</v>
      </c>
      <c r="U23" s="938"/>
      <c r="V23" s="594"/>
    </row>
    <row r="24" spans="1:22" ht="15.75" thickBot="1">
      <c r="A24" s="533" t="s">
        <v>65</v>
      </c>
      <c r="B24" s="578" t="s">
        <v>63</v>
      </c>
      <c r="C24" s="579">
        <v>0</v>
      </c>
      <c r="D24" s="579">
        <v>1215</v>
      </c>
      <c r="E24" s="601">
        <v>672</v>
      </c>
      <c r="F24" s="710">
        <v>4494</v>
      </c>
      <c r="G24" s="710">
        <v>5315</v>
      </c>
      <c r="H24" s="710">
        <v>4983</v>
      </c>
      <c r="I24" s="604">
        <v>4700</v>
      </c>
      <c r="J24" s="604">
        <v>4400</v>
      </c>
      <c r="K24" s="711">
        <f>K25+K26+K27+K28+K29</f>
        <v>4500</v>
      </c>
      <c r="L24" s="712">
        <v>4500</v>
      </c>
      <c r="M24" s="1212">
        <v>1125</v>
      </c>
      <c r="N24" s="1227">
        <f t="shared" si="1"/>
        <v>1125</v>
      </c>
      <c r="O24" s="623"/>
      <c r="P24" s="623"/>
      <c r="Q24" s="723">
        <f t="shared" si="2"/>
        <v>2250</v>
      </c>
      <c r="R24" s="705">
        <f t="shared" si="3"/>
        <v>50</v>
      </c>
      <c r="S24" s="674"/>
      <c r="T24" s="1299">
        <v>2250</v>
      </c>
      <c r="U24" s="940"/>
      <c r="V24" s="604"/>
    </row>
    <row r="25" spans="1:22" ht="15.75" thickBot="1">
      <c r="A25" s="543" t="s">
        <v>66</v>
      </c>
      <c r="B25" s="544" t="s">
        <v>67</v>
      </c>
      <c r="C25" s="392">
        <v>6341</v>
      </c>
      <c r="D25" s="392">
        <v>6960</v>
      </c>
      <c r="E25" s="611">
        <v>501</v>
      </c>
      <c r="F25" s="636">
        <v>2712</v>
      </c>
      <c r="G25" s="636">
        <v>3239</v>
      </c>
      <c r="H25" s="636">
        <v>2518</v>
      </c>
      <c r="I25" s="612">
        <v>2062</v>
      </c>
      <c r="J25" s="612">
        <v>2587</v>
      </c>
      <c r="K25" s="702">
        <v>780</v>
      </c>
      <c r="L25" s="703">
        <v>780</v>
      </c>
      <c r="M25" s="1058">
        <v>543</v>
      </c>
      <c r="N25" s="577">
        <f t="shared" si="1"/>
        <v>512</v>
      </c>
      <c r="O25" s="714"/>
      <c r="P25" s="589"/>
      <c r="Q25" s="723">
        <f t="shared" si="2"/>
        <v>1055</v>
      </c>
      <c r="R25" s="705">
        <f t="shared" si="3"/>
        <v>135.25641025641028</v>
      </c>
      <c r="S25" s="674"/>
      <c r="T25" s="1302">
        <v>1055</v>
      </c>
      <c r="U25" s="1026"/>
      <c r="V25" s="612"/>
    </row>
    <row r="26" spans="1:22" ht="15.75" thickBot="1">
      <c r="A26" s="554" t="s">
        <v>68</v>
      </c>
      <c r="B26" s="555" t="s">
        <v>69</v>
      </c>
      <c r="C26" s="381">
        <v>1745</v>
      </c>
      <c r="D26" s="381">
        <v>2223</v>
      </c>
      <c r="E26" s="616">
        <v>502</v>
      </c>
      <c r="F26" s="636">
        <v>1777</v>
      </c>
      <c r="G26" s="636">
        <v>1284</v>
      </c>
      <c r="H26" s="636">
        <v>1847</v>
      </c>
      <c r="I26" s="594">
        <v>1950</v>
      </c>
      <c r="J26" s="594">
        <v>1731</v>
      </c>
      <c r="K26" s="707">
        <v>2100</v>
      </c>
      <c r="L26" s="708">
        <v>2100</v>
      </c>
      <c r="M26" s="1060">
        <v>681</v>
      </c>
      <c r="N26" s="577">
        <f t="shared" si="1"/>
        <v>277</v>
      </c>
      <c r="O26" s="597"/>
      <c r="P26" s="597"/>
      <c r="Q26" s="723">
        <f t="shared" si="2"/>
        <v>958</v>
      </c>
      <c r="R26" s="705">
        <f t="shared" si="3"/>
        <v>45.61904761904762</v>
      </c>
      <c r="S26" s="674"/>
      <c r="T26" s="1298">
        <v>958</v>
      </c>
      <c r="U26" s="938"/>
      <c r="V26" s="594"/>
    </row>
    <row r="27" spans="1:22" ht="15.75" thickBot="1">
      <c r="A27" s="554" t="s">
        <v>70</v>
      </c>
      <c r="B27" s="555" t="s">
        <v>71</v>
      </c>
      <c r="C27" s="381">
        <v>0</v>
      </c>
      <c r="D27" s="381">
        <v>0</v>
      </c>
      <c r="E27" s="616">
        <v>504</v>
      </c>
      <c r="F27" s="636">
        <v>173</v>
      </c>
      <c r="G27" s="636">
        <v>145</v>
      </c>
      <c r="H27" s="636">
        <v>109</v>
      </c>
      <c r="I27" s="594">
        <v>108</v>
      </c>
      <c r="J27" s="594">
        <v>12</v>
      </c>
      <c r="K27" s="707"/>
      <c r="L27" s="708"/>
      <c r="M27" s="1060">
        <v>0</v>
      </c>
      <c r="N27" s="577">
        <f t="shared" si="1"/>
        <v>0</v>
      </c>
      <c r="O27" s="597"/>
      <c r="P27" s="597"/>
      <c r="Q27" s="723">
        <f t="shared" si="2"/>
        <v>0</v>
      </c>
      <c r="R27" s="705" t="e">
        <f t="shared" si="3"/>
        <v>#DIV/0!</v>
      </c>
      <c r="S27" s="674"/>
      <c r="T27" s="1298">
        <v>0</v>
      </c>
      <c r="U27" s="938"/>
      <c r="V27" s="594"/>
    </row>
    <row r="28" spans="1:22" ht="15.75" thickBot="1">
      <c r="A28" s="554" t="s">
        <v>72</v>
      </c>
      <c r="B28" s="555" t="s">
        <v>73</v>
      </c>
      <c r="C28" s="381">
        <v>428</v>
      </c>
      <c r="D28" s="381">
        <v>253</v>
      </c>
      <c r="E28" s="616">
        <v>511</v>
      </c>
      <c r="F28" s="636">
        <v>1044</v>
      </c>
      <c r="G28" s="636">
        <v>1388</v>
      </c>
      <c r="H28" s="636">
        <v>2056</v>
      </c>
      <c r="I28" s="594">
        <v>1213</v>
      </c>
      <c r="J28" s="594">
        <v>985</v>
      </c>
      <c r="K28" s="707">
        <v>760</v>
      </c>
      <c r="L28" s="708">
        <v>760</v>
      </c>
      <c r="M28" s="1060">
        <v>74</v>
      </c>
      <c r="N28" s="577">
        <f t="shared" si="1"/>
        <v>137</v>
      </c>
      <c r="O28" s="597"/>
      <c r="P28" s="597"/>
      <c r="Q28" s="723">
        <f t="shared" si="2"/>
        <v>211</v>
      </c>
      <c r="R28" s="705">
        <f t="shared" si="3"/>
        <v>27.76315789473684</v>
      </c>
      <c r="S28" s="674"/>
      <c r="T28" s="1298">
        <v>211</v>
      </c>
      <c r="U28" s="938"/>
      <c r="V28" s="594"/>
    </row>
    <row r="29" spans="1:22" ht="15.75" thickBot="1">
      <c r="A29" s="554" t="s">
        <v>74</v>
      </c>
      <c r="B29" s="555" t="s">
        <v>75</v>
      </c>
      <c r="C29" s="381">
        <v>1057</v>
      </c>
      <c r="D29" s="381">
        <v>1451</v>
      </c>
      <c r="E29" s="616">
        <v>518</v>
      </c>
      <c r="F29" s="636">
        <v>589</v>
      </c>
      <c r="G29" s="636">
        <v>715</v>
      </c>
      <c r="H29" s="636">
        <v>566</v>
      </c>
      <c r="I29" s="594">
        <v>630</v>
      </c>
      <c r="J29" s="594">
        <v>716</v>
      </c>
      <c r="K29" s="707">
        <v>860</v>
      </c>
      <c r="L29" s="708">
        <v>860</v>
      </c>
      <c r="M29" s="1060">
        <v>228</v>
      </c>
      <c r="N29" s="577">
        <f t="shared" si="1"/>
        <v>186</v>
      </c>
      <c r="O29" s="597"/>
      <c r="P29" s="597"/>
      <c r="Q29" s="723">
        <f t="shared" si="2"/>
        <v>414</v>
      </c>
      <c r="R29" s="705">
        <f t="shared" si="3"/>
        <v>48.13953488372093</v>
      </c>
      <c r="S29" s="674"/>
      <c r="T29" s="1298">
        <v>414</v>
      </c>
      <c r="U29" s="938"/>
      <c r="V29" s="594"/>
    </row>
    <row r="30" spans="1:22" ht="15.75" thickBot="1">
      <c r="A30" s="554" t="s">
        <v>76</v>
      </c>
      <c r="B30" s="617" t="s">
        <v>77</v>
      </c>
      <c r="C30" s="381">
        <v>10408</v>
      </c>
      <c r="D30" s="381">
        <v>11792</v>
      </c>
      <c r="E30" s="616">
        <v>521</v>
      </c>
      <c r="F30" s="636">
        <v>8361</v>
      </c>
      <c r="G30" s="636">
        <v>8126</v>
      </c>
      <c r="H30" s="636">
        <v>7842</v>
      </c>
      <c r="I30" s="594">
        <v>7812</v>
      </c>
      <c r="J30" s="594">
        <v>8393</v>
      </c>
      <c r="K30" s="707">
        <v>8565</v>
      </c>
      <c r="L30" s="708">
        <v>8565</v>
      </c>
      <c r="M30" s="1060">
        <v>2184</v>
      </c>
      <c r="N30" s="577">
        <f t="shared" si="1"/>
        <v>2197</v>
      </c>
      <c r="O30" s="597"/>
      <c r="P30" s="597"/>
      <c r="Q30" s="723">
        <f t="shared" si="2"/>
        <v>4381</v>
      </c>
      <c r="R30" s="705">
        <f t="shared" si="3"/>
        <v>51.150029188558086</v>
      </c>
      <c r="S30" s="674"/>
      <c r="T30" s="1298">
        <v>4381</v>
      </c>
      <c r="U30" s="938"/>
      <c r="V30" s="594"/>
    </row>
    <row r="31" spans="1:22" ht="15.75" thickBot="1">
      <c r="A31" s="554" t="s">
        <v>78</v>
      </c>
      <c r="B31" s="617" t="s">
        <v>79</v>
      </c>
      <c r="C31" s="381">
        <v>3640</v>
      </c>
      <c r="D31" s="381">
        <v>4174</v>
      </c>
      <c r="E31" s="616" t="s">
        <v>80</v>
      </c>
      <c r="F31" s="636">
        <v>3075</v>
      </c>
      <c r="G31" s="636">
        <v>2969</v>
      </c>
      <c r="H31" s="636">
        <v>2737</v>
      </c>
      <c r="I31" s="594">
        <v>2860</v>
      </c>
      <c r="J31" s="594">
        <v>2965</v>
      </c>
      <c r="K31" s="707">
        <v>2998</v>
      </c>
      <c r="L31" s="708">
        <v>2998</v>
      </c>
      <c r="M31" s="1060">
        <v>749</v>
      </c>
      <c r="N31" s="577">
        <f t="shared" si="1"/>
        <v>751</v>
      </c>
      <c r="O31" s="597"/>
      <c r="P31" s="597"/>
      <c r="Q31" s="723">
        <f t="shared" si="2"/>
        <v>1500</v>
      </c>
      <c r="R31" s="705">
        <f t="shared" si="3"/>
        <v>50.03335557038026</v>
      </c>
      <c r="S31" s="674"/>
      <c r="T31" s="1298">
        <v>1500</v>
      </c>
      <c r="U31" s="938"/>
      <c r="V31" s="594"/>
    </row>
    <row r="32" spans="1:22" ht="15.75" thickBot="1">
      <c r="A32" s="554" t="s">
        <v>81</v>
      </c>
      <c r="B32" s="555" t="s">
        <v>82</v>
      </c>
      <c r="C32" s="381">
        <v>0</v>
      </c>
      <c r="D32" s="381">
        <v>0</v>
      </c>
      <c r="E32" s="616">
        <v>557</v>
      </c>
      <c r="F32" s="636">
        <v>0</v>
      </c>
      <c r="G32" s="636">
        <v>0</v>
      </c>
      <c r="H32" s="636">
        <v>0</v>
      </c>
      <c r="I32" s="594">
        <v>0</v>
      </c>
      <c r="J32" s="594">
        <v>0</v>
      </c>
      <c r="K32" s="707"/>
      <c r="L32" s="708"/>
      <c r="M32" s="1060">
        <v>0</v>
      </c>
      <c r="N32" s="577">
        <f t="shared" si="1"/>
        <v>0</v>
      </c>
      <c r="O32" s="597"/>
      <c r="P32" s="597"/>
      <c r="Q32" s="723">
        <f t="shared" si="2"/>
        <v>0</v>
      </c>
      <c r="R32" s="705" t="e">
        <f t="shared" si="3"/>
        <v>#DIV/0!</v>
      </c>
      <c r="S32" s="674"/>
      <c r="T32" s="1298">
        <v>0</v>
      </c>
      <c r="U32" s="938"/>
      <c r="V32" s="594"/>
    </row>
    <row r="33" spans="1:22" ht="15.75" thickBot="1">
      <c r="A33" s="554" t="s">
        <v>83</v>
      </c>
      <c r="B33" s="555" t="s">
        <v>84</v>
      </c>
      <c r="C33" s="381">
        <v>1711</v>
      </c>
      <c r="D33" s="381">
        <v>1801</v>
      </c>
      <c r="E33" s="616">
        <v>551</v>
      </c>
      <c r="F33" s="636">
        <v>80</v>
      </c>
      <c r="G33" s="636">
        <v>73</v>
      </c>
      <c r="H33" s="636">
        <v>95</v>
      </c>
      <c r="I33" s="594">
        <v>97</v>
      </c>
      <c r="J33" s="594">
        <v>97</v>
      </c>
      <c r="K33" s="707"/>
      <c r="L33" s="708"/>
      <c r="M33" s="1060">
        <v>23</v>
      </c>
      <c r="N33" s="577">
        <f t="shared" si="1"/>
        <v>22</v>
      </c>
      <c r="O33" s="597"/>
      <c r="P33" s="597"/>
      <c r="Q33" s="723">
        <f t="shared" si="2"/>
        <v>45</v>
      </c>
      <c r="R33" s="705" t="e">
        <f t="shared" si="3"/>
        <v>#DIV/0!</v>
      </c>
      <c r="S33" s="674"/>
      <c r="T33" s="1298">
        <v>45</v>
      </c>
      <c r="U33" s="938"/>
      <c r="V33" s="594"/>
    </row>
    <row r="34" spans="1:22" ht="15.75" thickBot="1">
      <c r="A34" s="520" t="s">
        <v>85</v>
      </c>
      <c r="B34" s="558"/>
      <c r="C34" s="559">
        <v>569</v>
      </c>
      <c r="D34" s="559">
        <v>614</v>
      </c>
      <c r="E34" s="618" t="s">
        <v>86</v>
      </c>
      <c r="F34" s="637">
        <v>88</v>
      </c>
      <c r="G34" s="637">
        <v>138</v>
      </c>
      <c r="H34" s="637">
        <v>106</v>
      </c>
      <c r="I34" s="620">
        <v>37</v>
      </c>
      <c r="J34" s="620">
        <v>46</v>
      </c>
      <c r="K34" s="716">
        <v>126</v>
      </c>
      <c r="L34" s="717">
        <v>126</v>
      </c>
      <c r="M34" s="1217">
        <v>34</v>
      </c>
      <c r="N34" s="577">
        <f t="shared" si="1"/>
        <v>108</v>
      </c>
      <c r="O34" s="597"/>
      <c r="P34" s="623"/>
      <c r="Q34" s="723">
        <f t="shared" si="2"/>
        <v>142</v>
      </c>
      <c r="R34" s="705">
        <f t="shared" si="3"/>
        <v>112.6984126984127</v>
      </c>
      <c r="S34" s="674"/>
      <c r="T34" s="1297">
        <v>142</v>
      </c>
      <c r="U34" s="937"/>
      <c r="V34" s="620"/>
    </row>
    <row r="35" spans="1:22" ht="15.75" thickBot="1">
      <c r="A35" s="625" t="s">
        <v>87</v>
      </c>
      <c r="B35" s="626" t="s">
        <v>88</v>
      </c>
      <c r="C35" s="335">
        <f>SUM(C25:C34)</f>
        <v>25899</v>
      </c>
      <c r="D35" s="335">
        <f>SUM(D25:D34)</f>
        <v>29268</v>
      </c>
      <c r="E35" s="627"/>
      <c r="F35" s="628">
        <f>SUM(F25:F34)</f>
        <v>17899</v>
      </c>
      <c r="G35" s="628">
        <f>SUM(G25:G34)</f>
        <v>18077</v>
      </c>
      <c r="H35" s="628">
        <f>SUM(H25:H34)</f>
        <v>17876</v>
      </c>
      <c r="I35" s="628">
        <v>16769</v>
      </c>
      <c r="J35" s="628">
        <f>SUM(J25:J34)</f>
        <v>17532</v>
      </c>
      <c r="K35" s="719">
        <f aca="true" t="shared" si="4" ref="K35:P35">SUM(K25:K34)</f>
        <v>16189</v>
      </c>
      <c r="L35" s="720">
        <f t="shared" si="4"/>
        <v>16189</v>
      </c>
      <c r="M35" s="628">
        <f t="shared" si="4"/>
        <v>4516</v>
      </c>
      <c r="N35" s="628">
        <f t="shared" si="4"/>
        <v>4190</v>
      </c>
      <c r="O35" s="628">
        <f t="shared" si="4"/>
        <v>0</v>
      </c>
      <c r="P35" s="628">
        <f t="shared" si="4"/>
        <v>0</v>
      </c>
      <c r="Q35" s="723">
        <f t="shared" si="2"/>
        <v>8706</v>
      </c>
      <c r="R35" s="705">
        <f t="shared" si="3"/>
        <v>53.777256161591204</v>
      </c>
      <c r="S35" s="674"/>
      <c r="T35" s="628">
        <f>SUM(T25:T34)</f>
        <v>8706</v>
      </c>
      <c r="U35" s="628">
        <f>SUM(U25:U34)</f>
        <v>0</v>
      </c>
      <c r="V35" s="628">
        <f>SUM(V25:V34)</f>
        <v>0</v>
      </c>
    </row>
    <row r="36" spans="1:22" ht="15.75" thickBot="1">
      <c r="A36" s="543" t="s">
        <v>89</v>
      </c>
      <c r="B36" s="544" t="s">
        <v>90</v>
      </c>
      <c r="C36" s="392">
        <v>0</v>
      </c>
      <c r="D36" s="392">
        <v>0</v>
      </c>
      <c r="E36" s="611">
        <v>601</v>
      </c>
      <c r="F36" s="634">
        <v>0</v>
      </c>
      <c r="G36" s="634">
        <v>0</v>
      </c>
      <c r="H36" s="634">
        <v>0</v>
      </c>
      <c r="I36" s="612">
        <v>0</v>
      </c>
      <c r="J36" s="612">
        <v>0</v>
      </c>
      <c r="K36" s="702"/>
      <c r="L36" s="703"/>
      <c r="M36" s="1207">
        <v>0</v>
      </c>
      <c r="N36" s="550">
        <f>T36-M36</f>
        <v>0</v>
      </c>
      <c r="O36" s="714"/>
      <c r="P36" s="589"/>
      <c r="Q36" s="723">
        <f t="shared" si="2"/>
        <v>0</v>
      </c>
      <c r="R36" s="705" t="e">
        <f t="shared" si="3"/>
        <v>#DIV/0!</v>
      </c>
      <c r="S36" s="674"/>
      <c r="T36" s="1226">
        <v>0</v>
      </c>
      <c r="U36" s="695"/>
      <c r="V36" s="612"/>
    </row>
    <row r="37" spans="1:22" ht="15.75" thickBot="1">
      <c r="A37" s="554" t="s">
        <v>91</v>
      </c>
      <c r="B37" s="555" t="s">
        <v>92</v>
      </c>
      <c r="C37" s="381">
        <v>1190</v>
      </c>
      <c r="D37" s="381">
        <v>1857</v>
      </c>
      <c r="E37" s="616">
        <v>602</v>
      </c>
      <c r="F37" s="636">
        <v>1507</v>
      </c>
      <c r="G37" s="636">
        <v>1622</v>
      </c>
      <c r="H37" s="636">
        <v>1604</v>
      </c>
      <c r="I37" s="594">
        <v>1461</v>
      </c>
      <c r="J37" s="594">
        <v>1519</v>
      </c>
      <c r="K37" s="707"/>
      <c r="L37" s="708"/>
      <c r="M37" s="1060">
        <v>515</v>
      </c>
      <c r="N37" s="550">
        <f>T37-M37</f>
        <v>502</v>
      </c>
      <c r="O37" s="714"/>
      <c r="P37" s="597"/>
      <c r="Q37" s="723">
        <f t="shared" si="2"/>
        <v>1017</v>
      </c>
      <c r="R37" s="705" t="e">
        <f t="shared" si="3"/>
        <v>#DIV/0!</v>
      </c>
      <c r="S37" s="674"/>
      <c r="T37" s="1224">
        <v>1017</v>
      </c>
      <c r="U37" s="685"/>
      <c r="V37" s="594"/>
    </row>
    <row r="38" spans="1:22" ht="15.75" thickBot="1">
      <c r="A38" s="554" t="s">
        <v>93</v>
      </c>
      <c r="B38" s="555" t="s">
        <v>94</v>
      </c>
      <c r="C38" s="381">
        <v>0</v>
      </c>
      <c r="D38" s="381">
        <v>0</v>
      </c>
      <c r="E38" s="616">
        <v>604</v>
      </c>
      <c r="F38" s="636">
        <v>193</v>
      </c>
      <c r="G38" s="636">
        <v>163</v>
      </c>
      <c r="H38" s="636">
        <v>124</v>
      </c>
      <c r="I38" s="594">
        <v>124</v>
      </c>
      <c r="J38" s="594">
        <v>14</v>
      </c>
      <c r="K38" s="707"/>
      <c r="L38" s="708"/>
      <c r="M38" s="1060">
        <v>0</v>
      </c>
      <c r="N38" s="550">
        <f>T38-M38</f>
        <v>0</v>
      </c>
      <c r="O38" s="714"/>
      <c r="P38" s="597"/>
      <c r="Q38" s="723">
        <f t="shared" si="2"/>
        <v>0</v>
      </c>
      <c r="R38" s="705" t="e">
        <f t="shared" si="3"/>
        <v>#DIV/0!</v>
      </c>
      <c r="S38" s="674"/>
      <c r="T38" s="1224">
        <v>0</v>
      </c>
      <c r="U38" s="685"/>
      <c r="V38" s="594"/>
    </row>
    <row r="39" spans="1:22" ht="15.75" thickBot="1">
      <c r="A39" s="554" t="s">
        <v>95</v>
      </c>
      <c r="B39" s="555" t="s">
        <v>96</v>
      </c>
      <c r="C39" s="381">
        <v>12472</v>
      </c>
      <c r="D39" s="381">
        <v>13728</v>
      </c>
      <c r="E39" s="616" t="s">
        <v>97</v>
      </c>
      <c r="F39" s="636">
        <v>16044</v>
      </c>
      <c r="G39" s="636">
        <v>16453</v>
      </c>
      <c r="H39" s="636">
        <v>15723</v>
      </c>
      <c r="I39" s="594">
        <v>15041</v>
      </c>
      <c r="J39" s="594">
        <v>15699</v>
      </c>
      <c r="K39" s="707">
        <f>K35</f>
        <v>16189</v>
      </c>
      <c r="L39" s="708">
        <v>16189</v>
      </c>
      <c r="M39" s="1060">
        <v>3997</v>
      </c>
      <c r="N39" s="550">
        <f>T39-M39</f>
        <v>4073</v>
      </c>
      <c r="O39" s="714"/>
      <c r="P39" s="597"/>
      <c r="Q39" s="723">
        <f t="shared" si="2"/>
        <v>8070</v>
      </c>
      <c r="R39" s="705">
        <f t="shared" si="3"/>
        <v>49.848662672184815</v>
      </c>
      <c r="S39" s="674"/>
      <c r="T39" s="1224">
        <v>8070</v>
      </c>
      <c r="U39" s="685"/>
      <c r="V39" s="594"/>
    </row>
    <row r="40" spans="1:22" ht="15.75" thickBot="1">
      <c r="A40" s="520" t="s">
        <v>98</v>
      </c>
      <c r="B40" s="558"/>
      <c r="C40" s="559">
        <v>12330</v>
      </c>
      <c r="D40" s="559">
        <v>13218</v>
      </c>
      <c r="E40" s="618" t="s">
        <v>99</v>
      </c>
      <c r="F40" s="637">
        <v>198</v>
      </c>
      <c r="G40" s="637">
        <v>138</v>
      </c>
      <c r="H40" s="637">
        <v>452</v>
      </c>
      <c r="I40" s="620">
        <v>257</v>
      </c>
      <c r="J40" s="620">
        <v>366</v>
      </c>
      <c r="K40" s="716"/>
      <c r="L40" s="717"/>
      <c r="M40" s="1217">
        <v>29</v>
      </c>
      <c r="N40" s="550">
        <f>T40-M40</f>
        <v>54</v>
      </c>
      <c r="O40" s="714"/>
      <c r="P40" s="623"/>
      <c r="Q40" s="723">
        <f t="shared" si="2"/>
        <v>83</v>
      </c>
      <c r="R40" s="705" t="e">
        <f t="shared" si="3"/>
        <v>#DIV/0!</v>
      </c>
      <c r="S40" s="674"/>
      <c r="T40" s="1223">
        <v>83</v>
      </c>
      <c r="U40" s="678"/>
      <c r="V40" s="620"/>
    </row>
    <row r="41" spans="1:22" ht="15.75" thickBot="1">
      <c r="A41" s="625" t="s">
        <v>100</v>
      </c>
      <c r="B41" s="626" t="s">
        <v>101</v>
      </c>
      <c r="C41" s="335">
        <f>SUM(C36:C40)</f>
        <v>25992</v>
      </c>
      <c r="D41" s="335">
        <f>SUM(D36:D40)</f>
        <v>28803</v>
      </c>
      <c r="E41" s="627" t="s">
        <v>32</v>
      </c>
      <c r="F41" s="628">
        <f aca="true" t="shared" si="5" ref="F41:P41">SUM(F36:F40)</f>
        <v>17942</v>
      </c>
      <c r="G41" s="628">
        <f t="shared" si="5"/>
        <v>18376</v>
      </c>
      <c r="H41" s="628">
        <f t="shared" si="5"/>
        <v>17903</v>
      </c>
      <c r="I41" s="628">
        <f t="shared" si="5"/>
        <v>16883</v>
      </c>
      <c r="J41" s="628">
        <f>SUM(J36:J40)</f>
        <v>17598</v>
      </c>
      <c r="K41" s="719">
        <f t="shared" si="5"/>
        <v>16189</v>
      </c>
      <c r="L41" s="720">
        <f t="shared" si="5"/>
        <v>16189</v>
      </c>
      <c r="M41" s="628">
        <f t="shared" si="5"/>
        <v>4541</v>
      </c>
      <c r="N41" s="638">
        <f>SUM(N36:N40)</f>
        <v>4629</v>
      </c>
      <c r="O41" s="628">
        <f t="shared" si="5"/>
        <v>0</v>
      </c>
      <c r="P41" s="863">
        <f t="shared" si="5"/>
        <v>0</v>
      </c>
      <c r="Q41" s="723">
        <f t="shared" si="2"/>
        <v>9170</v>
      </c>
      <c r="R41" s="705">
        <f t="shared" si="3"/>
        <v>56.64339983939713</v>
      </c>
      <c r="S41" s="674"/>
      <c r="T41" s="628">
        <f>SUM(T36:T40)</f>
        <v>9170</v>
      </c>
      <c r="U41" s="628">
        <f>SUM(U36:U40)</f>
        <v>0</v>
      </c>
      <c r="V41" s="628">
        <f>SUM(V36:V40)</f>
        <v>0</v>
      </c>
    </row>
    <row r="42" spans="1:22" ht="6.75" customHeight="1" thickBot="1">
      <c r="A42" s="520"/>
      <c r="B42" s="357"/>
      <c r="C42" s="640"/>
      <c r="D42" s="640"/>
      <c r="E42" s="641"/>
      <c r="F42" s="637"/>
      <c r="G42" s="637"/>
      <c r="H42" s="637"/>
      <c r="I42" s="643"/>
      <c r="J42" s="643"/>
      <c r="K42" s="724"/>
      <c r="L42" s="725"/>
      <c r="M42" s="637"/>
      <c r="N42" s="646"/>
      <c r="O42" s="647"/>
      <c r="P42" s="646"/>
      <c r="Q42" s="723"/>
      <c r="R42" s="705"/>
      <c r="S42" s="674"/>
      <c r="T42" s="727"/>
      <c r="U42" s="727"/>
      <c r="V42" s="643"/>
    </row>
    <row r="43" spans="1:22" ht="15.75" thickBot="1">
      <c r="A43" s="650" t="s">
        <v>102</v>
      </c>
      <c r="B43" s="626" t="s">
        <v>63</v>
      </c>
      <c r="C43" s="335">
        <f>+C41-C39</f>
        <v>13520</v>
      </c>
      <c r="D43" s="335">
        <f>+D41-D39</f>
        <v>15075</v>
      </c>
      <c r="E43" s="627" t="s">
        <v>32</v>
      </c>
      <c r="F43" s="633">
        <f aca="true" t="shared" si="6" ref="F43:P43">F41-F39</f>
        <v>1898</v>
      </c>
      <c r="G43" s="633">
        <f t="shared" si="6"/>
        <v>1923</v>
      </c>
      <c r="H43" s="633">
        <f t="shared" si="6"/>
        <v>2180</v>
      </c>
      <c r="I43" s="628">
        <f>I41-I39</f>
        <v>1842</v>
      </c>
      <c r="J43" s="628">
        <f>J41-J39</f>
        <v>1899</v>
      </c>
      <c r="K43" s="628">
        <f>K41-K39</f>
        <v>0</v>
      </c>
      <c r="L43" s="633">
        <f t="shared" si="6"/>
        <v>0</v>
      </c>
      <c r="M43" s="628">
        <f t="shared" si="6"/>
        <v>544</v>
      </c>
      <c r="N43" s="638">
        <f t="shared" si="6"/>
        <v>556</v>
      </c>
      <c r="O43" s="628">
        <f t="shared" si="6"/>
        <v>0</v>
      </c>
      <c r="P43" s="721">
        <f t="shared" si="6"/>
        <v>0</v>
      </c>
      <c r="Q43" s="723">
        <f t="shared" si="2"/>
        <v>1100</v>
      </c>
      <c r="R43" s="705" t="e">
        <f t="shared" si="3"/>
        <v>#DIV/0!</v>
      </c>
      <c r="S43" s="674"/>
      <c r="T43" s="628">
        <f>T41-T39</f>
        <v>1100</v>
      </c>
      <c r="U43" s="628">
        <f>U41-U39</f>
        <v>0</v>
      </c>
      <c r="V43" s="628">
        <f>V41-V39</f>
        <v>0</v>
      </c>
    </row>
    <row r="44" spans="1:22" ht="15.75" thickBot="1">
      <c r="A44" s="625" t="s">
        <v>103</v>
      </c>
      <c r="B44" s="626" t="s">
        <v>104</v>
      </c>
      <c r="C44" s="335">
        <f>+C41-C35</f>
        <v>93</v>
      </c>
      <c r="D44" s="335">
        <f>+D41-D35</f>
        <v>-465</v>
      </c>
      <c r="E44" s="627" t="s">
        <v>32</v>
      </c>
      <c r="F44" s="633">
        <f aca="true" t="shared" si="7" ref="F44:P44">F41-F35</f>
        <v>43</v>
      </c>
      <c r="G44" s="633">
        <f t="shared" si="7"/>
        <v>299</v>
      </c>
      <c r="H44" s="633">
        <f t="shared" si="7"/>
        <v>27</v>
      </c>
      <c r="I44" s="628">
        <f>I41-I35</f>
        <v>114</v>
      </c>
      <c r="J44" s="628">
        <f>J41-J35</f>
        <v>66</v>
      </c>
      <c r="K44" s="628">
        <f>K41-K35</f>
        <v>0</v>
      </c>
      <c r="L44" s="633">
        <f t="shared" si="7"/>
        <v>0</v>
      </c>
      <c r="M44" s="628">
        <f t="shared" si="7"/>
        <v>25</v>
      </c>
      <c r="N44" s="638">
        <f t="shared" si="7"/>
        <v>439</v>
      </c>
      <c r="O44" s="628">
        <f t="shared" si="7"/>
        <v>0</v>
      </c>
      <c r="P44" s="721">
        <f t="shared" si="7"/>
        <v>0</v>
      </c>
      <c r="Q44" s="723">
        <f t="shared" si="2"/>
        <v>464</v>
      </c>
      <c r="R44" s="705" t="e">
        <f t="shared" si="3"/>
        <v>#DIV/0!</v>
      </c>
      <c r="S44" s="674"/>
      <c r="T44" s="628">
        <f>T41-T35</f>
        <v>464</v>
      </c>
      <c r="U44" s="628">
        <f>U41-U35</f>
        <v>0</v>
      </c>
      <c r="V44" s="628">
        <f>V41-V35</f>
        <v>0</v>
      </c>
    </row>
    <row r="45" spans="1:22" ht="15.75" thickBot="1">
      <c r="A45" s="654" t="s">
        <v>105</v>
      </c>
      <c r="B45" s="655" t="s">
        <v>63</v>
      </c>
      <c r="C45" s="427">
        <f>+C44-C39</f>
        <v>-12379</v>
      </c>
      <c r="D45" s="427">
        <f>+D44-D39</f>
        <v>-14193</v>
      </c>
      <c r="E45" s="656" t="s">
        <v>32</v>
      </c>
      <c r="F45" s="633">
        <f aca="true" t="shared" si="8" ref="F45:P45">F44-F39</f>
        <v>-16001</v>
      </c>
      <c r="G45" s="633">
        <f t="shared" si="8"/>
        <v>-16154</v>
      </c>
      <c r="H45" s="633">
        <f t="shared" si="8"/>
        <v>-15696</v>
      </c>
      <c r="I45" s="628">
        <f t="shared" si="8"/>
        <v>-14927</v>
      </c>
      <c r="J45" s="628">
        <f>J44-J39</f>
        <v>-15633</v>
      </c>
      <c r="K45" s="628">
        <f t="shared" si="8"/>
        <v>-16189</v>
      </c>
      <c r="L45" s="633">
        <f t="shared" si="8"/>
        <v>-16189</v>
      </c>
      <c r="M45" s="628">
        <f t="shared" si="8"/>
        <v>-3972</v>
      </c>
      <c r="N45" s="638">
        <f t="shared" si="8"/>
        <v>-3634</v>
      </c>
      <c r="O45" s="628">
        <f t="shared" si="8"/>
        <v>0</v>
      </c>
      <c r="P45" s="721">
        <f t="shared" si="8"/>
        <v>0</v>
      </c>
      <c r="Q45" s="723">
        <f t="shared" si="2"/>
        <v>-7606</v>
      </c>
      <c r="R45" s="633">
        <f t="shared" si="3"/>
        <v>46.9825189943789</v>
      </c>
      <c r="S45" s="674"/>
      <c r="T45" s="628">
        <f>T44-T39</f>
        <v>-7606</v>
      </c>
      <c r="U45" s="628">
        <f>U44-U39</f>
        <v>0</v>
      </c>
      <c r="V45" s="628">
        <f>V44-V39</f>
        <v>0</v>
      </c>
    </row>
    <row r="46" ht="15">
      <c r="A46" s="662"/>
    </row>
    <row r="47" spans="1:5" ht="15">
      <c r="A47" s="932"/>
      <c r="B47" s="948" t="s">
        <v>222</v>
      </c>
      <c r="E47" s="934" t="s">
        <v>223</v>
      </c>
    </row>
    <row r="48" ht="15">
      <c r="A48" s="662"/>
    </row>
    <row r="49" spans="1:22" ht="15">
      <c r="A49" s="658" t="s">
        <v>188</v>
      </c>
      <c r="Q49"/>
      <c r="R49"/>
      <c r="S49"/>
      <c r="T49"/>
      <c r="U49"/>
      <c r="V49"/>
    </row>
    <row r="50" spans="1:22" ht="15">
      <c r="A50" s="659" t="s">
        <v>233</v>
      </c>
      <c r="Q50"/>
      <c r="R50"/>
      <c r="S50"/>
      <c r="T50"/>
      <c r="U50"/>
      <c r="V50"/>
    </row>
    <row r="51" spans="1:22" ht="15">
      <c r="A51" s="660" t="s">
        <v>190</v>
      </c>
      <c r="Q51"/>
      <c r="R51"/>
      <c r="S51"/>
      <c r="T51"/>
      <c r="U51"/>
      <c r="V51"/>
    </row>
    <row r="52" spans="1:22" ht="15">
      <c r="A52" s="661"/>
      <c r="Q52"/>
      <c r="R52"/>
      <c r="S52"/>
      <c r="T52"/>
      <c r="U52"/>
      <c r="V52"/>
    </row>
    <row r="53" spans="1:22" ht="15">
      <c r="A53" s="662" t="s">
        <v>239</v>
      </c>
      <c r="Q53"/>
      <c r="R53"/>
      <c r="S53"/>
      <c r="T53"/>
      <c r="U53"/>
      <c r="V53"/>
    </row>
    <row r="54" spans="1:22" ht="15">
      <c r="A54" s="662"/>
      <c r="Q54"/>
      <c r="R54"/>
      <c r="S54"/>
      <c r="T54"/>
      <c r="U54"/>
      <c r="V54"/>
    </row>
    <row r="55" spans="1:22" ht="15">
      <c r="A55" s="662" t="s">
        <v>224</v>
      </c>
      <c r="Q55"/>
      <c r="R55"/>
      <c r="S55"/>
      <c r="T55"/>
      <c r="U55"/>
      <c r="V55"/>
    </row>
    <row r="56" ht="15">
      <c r="A56" s="662" t="s">
        <v>237</v>
      </c>
    </row>
    <row r="57" ht="15">
      <c r="A57" s="662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63" customWidth="1"/>
    <col min="6" max="6" width="11.7109375" style="0" hidden="1" customWidth="1"/>
    <col min="7" max="8" width="11.57421875" style="0" hidden="1" customWidth="1"/>
    <col min="9" max="9" width="11.57421875" style="0" customWidth="1"/>
    <col min="10" max="11" width="11.57421875" style="388" customWidth="1"/>
    <col min="12" max="12" width="11.421875" style="388" customWidth="1"/>
    <col min="13" max="13" width="9.8515625" style="388" customWidth="1"/>
    <col min="14" max="14" width="9.140625" style="388" customWidth="1"/>
    <col min="15" max="15" width="9.28125" style="388" customWidth="1"/>
    <col min="16" max="16" width="9.140625" style="388" customWidth="1"/>
    <col min="17" max="17" width="12.00390625" style="388" customWidth="1"/>
    <col min="18" max="18" width="9.140625" style="368" customWidth="1"/>
    <col min="19" max="19" width="3.421875" style="388" customWidth="1"/>
    <col min="20" max="20" width="12.57421875" style="388" customWidth="1"/>
    <col min="21" max="21" width="11.8515625" style="388" customWidth="1"/>
    <col min="22" max="22" width="12.00390625" style="388" customWidth="1"/>
  </cols>
  <sheetData>
    <row r="1" spans="1:22" ht="26.25">
      <c r="A1" s="1362" t="s">
        <v>232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  <c r="V1" s="1363"/>
    </row>
    <row r="2" spans="1:13" ht="21.75" customHeight="1">
      <c r="A2" s="499" t="s">
        <v>107</v>
      </c>
      <c r="B2" s="460"/>
      <c r="L2" s="500"/>
      <c r="M2" s="500"/>
    </row>
    <row r="3" spans="1:13" ht="15">
      <c r="A3" s="509"/>
      <c r="L3" s="500"/>
      <c r="M3" s="500"/>
    </row>
    <row r="4" spans="1:13" ht="15.75" thickBot="1">
      <c r="A4" s="662"/>
      <c r="B4" s="204"/>
      <c r="C4" s="204"/>
      <c r="D4" s="204"/>
      <c r="E4" s="461"/>
      <c r="F4" s="204"/>
      <c r="G4" s="204"/>
      <c r="L4" s="500"/>
      <c r="M4" s="500"/>
    </row>
    <row r="5" spans="1:13" ht="16.5" thickBot="1">
      <c r="A5" s="501" t="s">
        <v>199</v>
      </c>
      <c r="B5" s="502" t="s">
        <v>225</v>
      </c>
      <c r="C5" s="921"/>
      <c r="D5" s="921"/>
      <c r="E5" s="922"/>
      <c r="F5" s="921"/>
      <c r="G5" s="923"/>
      <c r="H5" s="921"/>
      <c r="I5" s="921"/>
      <c r="J5" s="924"/>
      <c r="K5" s="507"/>
      <c r="L5" s="508"/>
      <c r="M5" s="508"/>
    </row>
    <row r="6" spans="1:13" ht="23.25" customHeight="1" thickBot="1">
      <c r="A6" s="509" t="s">
        <v>4</v>
      </c>
      <c r="L6" s="500"/>
      <c r="M6" s="500"/>
    </row>
    <row r="7" spans="1:22" ht="15.75" thickBot="1">
      <c r="A7" s="1375" t="s">
        <v>9</v>
      </c>
      <c r="B7" s="1366" t="s">
        <v>10</v>
      </c>
      <c r="C7" s="510"/>
      <c r="D7" s="510"/>
      <c r="E7" s="1366" t="s">
        <v>13</v>
      </c>
      <c r="F7" s="510"/>
      <c r="G7" s="510"/>
      <c r="H7" s="1366" t="s">
        <v>221</v>
      </c>
      <c r="I7" s="1367" t="s">
        <v>176</v>
      </c>
      <c r="J7" s="1367" t="s">
        <v>177</v>
      </c>
      <c r="K7" s="1377" t="s">
        <v>178</v>
      </c>
      <c r="L7" s="1378"/>
      <c r="M7" s="1370" t="s">
        <v>6</v>
      </c>
      <c r="N7" s="1371"/>
      <c r="O7" s="1371"/>
      <c r="P7" s="1390"/>
      <c r="Q7" s="664" t="s">
        <v>179</v>
      </c>
      <c r="R7" s="665" t="s">
        <v>8</v>
      </c>
      <c r="T7" s="1380" t="s">
        <v>180</v>
      </c>
      <c r="U7" s="1373"/>
      <c r="V7" s="1374"/>
    </row>
    <row r="8" spans="1:22" ht="15.75" thickBot="1">
      <c r="A8" s="1376"/>
      <c r="B8" s="1365"/>
      <c r="C8" s="511" t="s">
        <v>11</v>
      </c>
      <c r="D8" s="511" t="s">
        <v>12</v>
      </c>
      <c r="E8" s="1365"/>
      <c r="F8" s="511" t="s">
        <v>181</v>
      </c>
      <c r="G8" s="511" t="s">
        <v>182</v>
      </c>
      <c r="H8" s="1365"/>
      <c r="I8" s="1365"/>
      <c r="J8" s="1365"/>
      <c r="K8" s="513" t="s">
        <v>183</v>
      </c>
      <c r="L8" s="513" t="s">
        <v>194</v>
      </c>
      <c r="M8" s="514" t="s">
        <v>19</v>
      </c>
      <c r="N8" s="515" t="s">
        <v>22</v>
      </c>
      <c r="O8" s="515" t="s">
        <v>25</v>
      </c>
      <c r="P8" s="516" t="s">
        <v>28</v>
      </c>
      <c r="Q8" s="666" t="s">
        <v>29</v>
      </c>
      <c r="R8" s="667" t="s">
        <v>30</v>
      </c>
      <c r="T8" s="668" t="s">
        <v>185</v>
      </c>
      <c r="U8" s="669" t="s">
        <v>186</v>
      </c>
      <c r="V8" s="669" t="s">
        <v>187</v>
      </c>
    </row>
    <row r="9" spans="1:22" ht="15">
      <c r="A9" s="520" t="s">
        <v>31</v>
      </c>
      <c r="B9" s="521"/>
      <c r="C9" s="522">
        <v>104</v>
      </c>
      <c r="D9" s="522">
        <v>104</v>
      </c>
      <c r="E9" s="523"/>
      <c r="F9" s="670">
        <v>84</v>
      </c>
      <c r="G9" s="670">
        <v>84</v>
      </c>
      <c r="H9" s="670">
        <v>89</v>
      </c>
      <c r="I9" s="926">
        <v>73</v>
      </c>
      <c r="J9" s="926">
        <v>72</v>
      </c>
      <c r="K9" s="1047"/>
      <c r="L9" s="1047"/>
      <c r="M9" s="527">
        <v>72</v>
      </c>
      <c r="N9" s="1281">
        <f aca="true" t="shared" si="0" ref="N9:P10">T9</f>
        <v>71</v>
      </c>
      <c r="O9" s="647">
        <f t="shared" si="0"/>
        <v>0</v>
      </c>
      <c r="P9" s="1221">
        <f t="shared" si="0"/>
        <v>0</v>
      </c>
      <c r="Q9" s="672" t="s">
        <v>32</v>
      </c>
      <c r="R9" s="673" t="s">
        <v>32</v>
      </c>
      <c r="S9" s="1049"/>
      <c r="T9" s="1296">
        <v>71</v>
      </c>
      <c r="U9" s="926"/>
      <c r="V9" s="926"/>
    </row>
    <row r="10" spans="1:22" ht="15.75" thickBot="1">
      <c r="A10" s="533" t="s">
        <v>33</v>
      </c>
      <c r="B10" s="370"/>
      <c r="C10" s="534">
        <v>101</v>
      </c>
      <c r="D10" s="534">
        <v>104</v>
      </c>
      <c r="E10" s="535"/>
      <c r="F10" s="675">
        <v>64</v>
      </c>
      <c r="G10" s="675">
        <v>65</v>
      </c>
      <c r="H10" s="675">
        <v>65</v>
      </c>
      <c r="I10" s="927">
        <v>67.4</v>
      </c>
      <c r="J10" s="927">
        <v>68</v>
      </c>
      <c r="K10" s="1050"/>
      <c r="L10" s="1050"/>
      <c r="M10" s="538">
        <v>70</v>
      </c>
      <c r="N10" s="1284">
        <f t="shared" si="0"/>
        <v>69</v>
      </c>
      <c r="O10" s="623">
        <f t="shared" si="0"/>
        <v>0</v>
      </c>
      <c r="P10" s="540">
        <f t="shared" si="0"/>
        <v>0</v>
      </c>
      <c r="Q10" s="565" t="s">
        <v>32</v>
      </c>
      <c r="R10" s="677" t="s">
        <v>32</v>
      </c>
      <c r="S10" s="1049"/>
      <c r="T10" s="1297">
        <v>69</v>
      </c>
      <c r="U10" s="927"/>
      <c r="V10" s="927"/>
    </row>
    <row r="11" spans="1:22" ht="15">
      <c r="A11" s="543" t="s">
        <v>34</v>
      </c>
      <c r="B11" s="544" t="s">
        <v>35</v>
      </c>
      <c r="C11" s="392">
        <v>37915</v>
      </c>
      <c r="D11" s="392">
        <v>39774</v>
      </c>
      <c r="E11" s="545" t="s">
        <v>36</v>
      </c>
      <c r="F11" s="636">
        <v>18212</v>
      </c>
      <c r="G11" s="636">
        <v>18633</v>
      </c>
      <c r="H11" s="636">
        <v>19883</v>
      </c>
      <c r="I11" s="1051">
        <v>20972</v>
      </c>
      <c r="J11" s="696">
        <v>20786</v>
      </c>
      <c r="K11" s="1052" t="s">
        <v>32</v>
      </c>
      <c r="L11" s="1052" t="s">
        <v>32</v>
      </c>
      <c r="M11" s="1057">
        <v>20885</v>
      </c>
      <c r="N11" s="983">
        <f>T11-M11</f>
        <v>77</v>
      </c>
      <c r="O11" s="597"/>
      <c r="P11" s="589"/>
      <c r="Q11" s="557" t="s">
        <v>32</v>
      </c>
      <c r="R11" s="682" t="s">
        <v>32</v>
      </c>
      <c r="S11" s="1049"/>
      <c r="T11" s="1296">
        <v>20962</v>
      </c>
      <c r="U11" s="696"/>
      <c r="V11" s="696"/>
    </row>
    <row r="12" spans="1:22" ht="15">
      <c r="A12" s="554" t="s">
        <v>37</v>
      </c>
      <c r="B12" s="555" t="s">
        <v>38</v>
      </c>
      <c r="C12" s="381">
        <v>-16164</v>
      </c>
      <c r="D12" s="381">
        <v>-17825</v>
      </c>
      <c r="E12" s="545" t="s">
        <v>39</v>
      </c>
      <c r="F12" s="636">
        <v>-14504</v>
      </c>
      <c r="G12" s="636">
        <v>-15065</v>
      </c>
      <c r="H12" s="636">
        <v>-16622</v>
      </c>
      <c r="I12" s="549">
        <v>17548</v>
      </c>
      <c r="J12" s="696">
        <v>17222</v>
      </c>
      <c r="K12" s="1053" t="s">
        <v>32</v>
      </c>
      <c r="L12" s="1053" t="s">
        <v>32</v>
      </c>
      <c r="M12" s="549">
        <v>17381</v>
      </c>
      <c r="N12" s="983">
        <f>T12-M12</f>
        <v>137</v>
      </c>
      <c r="O12" s="597"/>
      <c r="P12" s="597"/>
      <c r="Q12" s="557" t="s">
        <v>32</v>
      </c>
      <c r="R12" s="682" t="s">
        <v>32</v>
      </c>
      <c r="S12" s="1049"/>
      <c r="T12" s="1298">
        <v>17518</v>
      </c>
      <c r="U12" s="696"/>
      <c r="V12" s="696"/>
    </row>
    <row r="13" spans="1:22" ht="15">
      <c r="A13" s="554" t="s">
        <v>40</v>
      </c>
      <c r="B13" s="555" t="s">
        <v>41</v>
      </c>
      <c r="C13" s="381">
        <v>604</v>
      </c>
      <c r="D13" s="381">
        <v>619</v>
      </c>
      <c r="E13" s="545" t="s">
        <v>42</v>
      </c>
      <c r="F13" s="636">
        <v>365</v>
      </c>
      <c r="G13" s="636">
        <v>465</v>
      </c>
      <c r="H13" s="636">
        <v>413</v>
      </c>
      <c r="I13" s="549">
        <v>323</v>
      </c>
      <c r="J13" s="696">
        <v>236</v>
      </c>
      <c r="K13" s="1053" t="s">
        <v>32</v>
      </c>
      <c r="L13" s="1053" t="s">
        <v>32</v>
      </c>
      <c r="M13" s="549">
        <v>244</v>
      </c>
      <c r="N13" s="983">
        <f>T13-M13</f>
        <v>-99</v>
      </c>
      <c r="O13" s="597"/>
      <c r="P13" s="597"/>
      <c r="Q13" s="557" t="s">
        <v>32</v>
      </c>
      <c r="R13" s="682" t="s">
        <v>32</v>
      </c>
      <c r="S13" s="1049"/>
      <c r="T13" s="1298">
        <v>145</v>
      </c>
      <c r="U13" s="696"/>
      <c r="V13" s="696"/>
    </row>
    <row r="14" spans="1:22" ht="15">
      <c r="A14" s="554" t="s">
        <v>43</v>
      </c>
      <c r="B14" s="555" t="s">
        <v>44</v>
      </c>
      <c r="C14" s="381">
        <v>221</v>
      </c>
      <c r="D14" s="381">
        <v>610</v>
      </c>
      <c r="E14" s="545" t="s">
        <v>32</v>
      </c>
      <c r="F14" s="636">
        <v>677</v>
      </c>
      <c r="G14" s="636">
        <v>2368</v>
      </c>
      <c r="H14" s="636">
        <v>751</v>
      </c>
      <c r="I14" s="549">
        <v>5507</v>
      </c>
      <c r="J14" s="696">
        <v>2614</v>
      </c>
      <c r="K14" s="1053" t="s">
        <v>32</v>
      </c>
      <c r="L14" s="1053" t="s">
        <v>32</v>
      </c>
      <c r="M14" s="549">
        <v>8191</v>
      </c>
      <c r="N14" s="983">
        <f>T14-M14</f>
        <v>-2447</v>
      </c>
      <c r="O14" s="597"/>
      <c r="P14" s="597"/>
      <c r="Q14" s="557" t="s">
        <v>32</v>
      </c>
      <c r="R14" s="682" t="s">
        <v>32</v>
      </c>
      <c r="S14" s="1049"/>
      <c r="T14" s="1258">
        <v>5744</v>
      </c>
      <c r="U14" s="696"/>
      <c r="V14" s="696"/>
    </row>
    <row r="15" spans="1:22" ht="15.75" thickBot="1">
      <c r="A15" s="520" t="s">
        <v>45</v>
      </c>
      <c r="B15" s="558" t="s">
        <v>46</v>
      </c>
      <c r="C15" s="559">
        <v>2021</v>
      </c>
      <c r="D15" s="559">
        <v>852</v>
      </c>
      <c r="E15" s="560" t="s">
        <v>47</v>
      </c>
      <c r="F15" s="637">
        <v>3986</v>
      </c>
      <c r="G15" s="637">
        <v>4614</v>
      </c>
      <c r="H15" s="637">
        <v>5607</v>
      </c>
      <c r="I15" s="562">
        <v>4827</v>
      </c>
      <c r="J15" s="873">
        <v>7399</v>
      </c>
      <c r="K15" s="1054" t="s">
        <v>32</v>
      </c>
      <c r="L15" s="1054" t="s">
        <v>32</v>
      </c>
      <c r="M15" s="562">
        <v>10293</v>
      </c>
      <c r="N15" s="983">
        <f>T15-M15</f>
        <v>1825</v>
      </c>
      <c r="O15" s="607"/>
      <c r="P15" s="623"/>
      <c r="Q15" s="672" t="s">
        <v>32</v>
      </c>
      <c r="R15" s="673" t="s">
        <v>32</v>
      </c>
      <c r="S15" s="1049"/>
      <c r="T15" s="1299">
        <v>12118</v>
      </c>
      <c r="U15" s="873"/>
      <c r="V15" s="873"/>
    </row>
    <row r="16" spans="1:22" ht="15.75" thickBot="1">
      <c r="A16" s="567" t="s">
        <v>48</v>
      </c>
      <c r="B16" s="568"/>
      <c r="C16" s="401">
        <v>24618</v>
      </c>
      <c r="D16" s="401">
        <v>24087</v>
      </c>
      <c r="E16" s="569"/>
      <c r="F16" s="628">
        <v>8777</v>
      </c>
      <c r="G16" s="628">
        <v>11030</v>
      </c>
      <c r="H16" s="628">
        <v>10110</v>
      </c>
      <c r="I16" s="574">
        <v>11494</v>
      </c>
      <c r="J16" s="694">
        <f>J11-J12+J13+J14+J15</f>
        <v>13813</v>
      </c>
      <c r="K16" s="1055" t="s">
        <v>32</v>
      </c>
      <c r="L16" s="1055" t="s">
        <v>32</v>
      </c>
      <c r="M16" s="574">
        <f>M11-M12+M13+M14+M15</f>
        <v>22232</v>
      </c>
      <c r="N16" s="574">
        <f>N11-N12+N13+N14+N15</f>
        <v>-781</v>
      </c>
      <c r="O16" s="574">
        <f>O11-O12+O13+O14+O15</f>
        <v>0</v>
      </c>
      <c r="P16" s="574">
        <f>P11-P12+P13+P14+P15</f>
        <v>0</v>
      </c>
      <c r="Q16" s="574" t="s">
        <v>32</v>
      </c>
      <c r="R16" s="693" t="s">
        <v>32</v>
      </c>
      <c r="S16" s="674"/>
      <c r="T16" s="1304">
        <f>T11-T12+T13+T14+T15</f>
        <v>21451</v>
      </c>
      <c r="U16" s="1056">
        <f>U11-U12+U13+U14+U15</f>
        <v>0</v>
      </c>
      <c r="V16" s="1056">
        <f>V11-V12+V13+V14+V15</f>
        <v>0</v>
      </c>
    </row>
    <row r="17" spans="1:22" ht="15">
      <c r="A17" s="520" t="s">
        <v>49</v>
      </c>
      <c r="B17" s="544" t="s">
        <v>50</v>
      </c>
      <c r="C17" s="392">
        <v>7043</v>
      </c>
      <c r="D17" s="392">
        <v>7240</v>
      </c>
      <c r="E17" s="560">
        <v>401</v>
      </c>
      <c r="F17" s="637">
        <v>3708</v>
      </c>
      <c r="G17" s="637">
        <v>3568</v>
      </c>
      <c r="H17" s="525">
        <v>3261</v>
      </c>
      <c r="I17" s="562">
        <v>3424</v>
      </c>
      <c r="J17" s="873">
        <v>3564</v>
      </c>
      <c r="K17" s="1057" t="s">
        <v>32</v>
      </c>
      <c r="L17" s="1057" t="s">
        <v>32</v>
      </c>
      <c r="M17" s="562">
        <v>3504</v>
      </c>
      <c r="N17" s="1004">
        <f>T17-M17</f>
        <v>-60</v>
      </c>
      <c r="O17" s="1289"/>
      <c r="P17" s="589"/>
      <c r="Q17" s="672" t="s">
        <v>32</v>
      </c>
      <c r="R17" s="673" t="s">
        <v>32</v>
      </c>
      <c r="S17" s="1049"/>
      <c r="T17" s="1302">
        <v>3444</v>
      </c>
      <c r="U17" s="873"/>
      <c r="V17" s="873"/>
    </row>
    <row r="18" spans="1:22" ht="15">
      <c r="A18" s="554" t="s">
        <v>51</v>
      </c>
      <c r="B18" s="555" t="s">
        <v>52</v>
      </c>
      <c r="C18" s="381">
        <v>1001</v>
      </c>
      <c r="D18" s="381">
        <v>820</v>
      </c>
      <c r="E18" s="545" t="s">
        <v>53</v>
      </c>
      <c r="F18" s="636">
        <v>1446</v>
      </c>
      <c r="G18" s="636">
        <v>1406</v>
      </c>
      <c r="H18" s="546">
        <v>1723</v>
      </c>
      <c r="I18" s="549">
        <v>1691</v>
      </c>
      <c r="J18" s="696">
        <v>3304</v>
      </c>
      <c r="K18" s="549" t="s">
        <v>32</v>
      </c>
      <c r="L18" s="549" t="s">
        <v>32</v>
      </c>
      <c r="M18" s="549">
        <v>3445</v>
      </c>
      <c r="N18" s="1004">
        <f aca="true" t="shared" si="1" ref="N18:N34">T18-M18</f>
        <v>-244</v>
      </c>
      <c r="O18" s="929"/>
      <c r="P18" s="597"/>
      <c r="Q18" s="557" t="s">
        <v>32</v>
      </c>
      <c r="R18" s="682" t="s">
        <v>32</v>
      </c>
      <c r="S18" s="1049"/>
      <c r="T18" s="1298">
        <v>3201</v>
      </c>
      <c r="U18" s="696"/>
      <c r="V18" s="696"/>
    </row>
    <row r="19" spans="1:22" ht="15">
      <c r="A19" s="554" t="s">
        <v>54</v>
      </c>
      <c r="B19" s="555" t="s">
        <v>55</v>
      </c>
      <c r="C19" s="381">
        <v>14718</v>
      </c>
      <c r="D19" s="381">
        <v>14718</v>
      </c>
      <c r="E19" s="545" t="s">
        <v>32</v>
      </c>
      <c r="F19" s="636">
        <v>0</v>
      </c>
      <c r="G19" s="636">
        <v>0</v>
      </c>
      <c r="H19" s="546">
        <v>0</v>
      </c>
      <c r="I19" s="549">
        <v>0</v>
      </c>
      <c r="J19" s="696">
        <v>0</v>
      </c>
      <c r="K19" s="549" t="s">
        <v>32</v>
      </c>
      <c r="L19" s="549" t="s">
        <v>32</v>
      </c>
      <c r="M19" s="549">
        <v>0</v>
      </c>
      <c r="N19" s="1004">
        <f t="shared" si="1"/>
        <v>0</v>
      </c>
      <c r="O19" s="929"/>
      <c r="P19" s="597"/>
      <c r="Q19" s="557" t="s">
        <v>32</v>
      </c>
      <c r="R19" s="682" t="s">
        <v>32</v>
      </c>
      <c r="S19" s="1049"/>
      <c r="T19" s="1298">
        <v>0</v>
      </c>
      <c r="U19" s="696"/>
      <c r="V19" s="696"/>
    </row>
    <row r="20" spans="1:22" ht="15">
      <c r="A20" s="554" t="s">
        <v>56</v>
      </c>
      <c r="B20" s="555" t="s">
        <v>57</v>
      </c>
      <c r="C20" s="381">
        <v>1758</v>
      </c>
      <c r="D20" s="381">
        <v>1762</v>
      </c>
      <c r="E20" s="545" t="s">
        <v>32</v>
      </c>
      <c r="F20" s="636">
        <v>2986</v>
      </c>
      <c r="G20" s="636">
        <v>3621</v>
      </c>
      <c r="H20" s="546">
        <v>4335</v>
      </c>
      <c r="I20" s="549">
        <v>6129</v>
      </c>
      <c r="J20" s="696">
        <v>6779</v>
      </c>
      <c r="K20" s="549" t="s">
        <v>32</v>
      </c>
      <c r="L20" s="549" t="s">
        <v>32</v>
      </c>
      <c r="M20" s="549">
        <v>15282</v>
      </c>
      <c r="N20" s="1004">
        <f t="shared" si="1"/>
        <v>-476</v>
      </c>
      <c r="O20" s="929"/>
      <c r="P20" s="597"/>
      <c r="Q20" s="557" t="s">
        <v>32</v>
      </c>
      <c r="R20" s="682" t="s">
        <v>32</v>
      </c>
      <c r="S20" s="1049"/>
      <c r="T20" s="1298">
        <v>14806</v>
      </c>
      <c r="U20" s="696"/>
      <c r="V20" s="696"/>
    </row>
    <row r="21" spans="1:22" ht="15.75" thickBot="1">
      <c r="A21" s="533" t="s">
        <v>58</v>
      </c>
      <c r="B21" s="578" t="s">
        <v>59</v>
      </c>
      <c r="C21" s="579">
        <v>0</v>
      </c>
      <c r="D21" s="579">
        <v>0</v>
      </c>
      <c r="E21" s="580" t="s">
        <v>32</v>
      </c>
      <c r="F21" s="636">
        <v>0</v>
      </c>
      <c r="G21" s="636">
        <v>0</v>
      </c>
      <c r="H21" s="546">
        <v>0</v>
      </c>
      <c r="I21" s="538">
        <v>0</v>
      </c>
      <c r="J21" s="700">
        <v>0</v>
      </c>
      <c r="K21" s="538" t="s">
        <v>32</v>
      </c>
      <c r="L21" s="538" t="s">
        <v>32</v>
      </c>
      <c r="M21" s="1287">
        <v>0</v>
      </c>
      <c r="N21" s="1281">
        <f t="shared" si="1"/>
        <v>0</v>
      </c>
      <c r="O21" s="1295"/>
      <c r="P21" s="623"/>
      <c r="Q21" s="564" t="s">
        <v>32</v>
      </c>
      <c r="R21" s="699" t="s">
        <v>32</v>
      </c>
      <c r="S21" s="1049"/>
      <c r="T21" s="1297">
        <v>0</v>
      </c>
      <c r="U21" s="700"/>
      <c r="V21" s="700"/>
    </row>
    <row r="22" spans="1:23" ht="15.75" thickBot="1">
      <c r="A22" s="582" t="s">
        <v>60</v>
      </c>
      <c r="B22" s="544" t="s">
        <v>61</v>
      </c>
      <c r="C22" s="392">
        <v>12472</v>
      </c>
      <c r="D22" s="392">
        <v>13728</v>
      </c>
      <c r="E22" s="583" t="s">
        <v>32</v>
      </c>
      <c r="F22" s="701">
        <v>29448</v>
      </c>
      <c r="G22" s="701">
        <v>31500.443</v>
      </c>
      <c r="H22" s="584">
        <v>34304</v>
      </c>
      <c r="I22" s="586">
        <v>34233</v>
      </c>
      <c r="J22" s="592">
        <v>33458.5</v>
      </c>
      <c r="K22" s="1058">
        <f>K35</f>
        <v>34229</v>
      </c>
      <c r="L22" s="1059">
        <v>34229</v>
      </c>
      <c r="M22" s="1207">
        <v>7719</v>
      </c>
      <c r="N22" s="928">
        <f t="shared" si="1"/>
        <v>7703</v>
      </c>
      <c r="O22" s="928"/>
      <c r="P22" s="589"/>
      <c r="Q22" s="723">
        <f>SUM(M22:P22)</f>
        <v>15422</v>
      </c>
      <c r="R22" s="705">
        <f>(Q22/L22)*100</f>
        <v>45.05536241198983</v>
      </c>
      <c r="S22" s="1049"/>
      <c r="T22" s="1296">
        <v>15422</v>
      </c>
      <c r="U22" s="706"/>
      <c r="V22" s="592"/>
      <c r="W22" s="932"/>
    </row>
    <row r="23" spans="1:22" ht="15.75" thickBot="1">
      <c r="A23" s="554" t="s">
        <v>62</v>
      </c>
      <c r="B23" s="555" t="s">
        <v>63</v>
      </c>
      <c r="C23" s="381">
        <v>0</v>
      </c>
      <c r="D23" s="381">
        <v>0</v>
      </c>
      <c r="E23" s="593" t="s">
        <v>32</v>
      </c>
      <c r="F23" s="636">
        <v>0</v>
      </c>
      <c r="G23" s="636">
        <v>0</v>
      </c>
      <c r="H23" s="546">
        <v>0</v>
      </c>
      <c r="I23" s="594">
        <v>0</v>
      </c>
      <c r="J23" s="594">
        <v>0</v>
      </c>
      <c r="K23" s="1060"/>
      <c r="L23" s="1060"/>
      <c r="M23" s="1060"/>
      <c r="N23" s="1289">
        <f t="shared" si="1"/>
        <v>0</v>
      </c>
      <c r="O23" s="929"/>
      <c r="P23" s="597"/>
      <c r="Q23" s="723">
        <f aca="true" t="shared" si="2" ref="Q23:Q45">SUM(M23:P23)</f>
        <v>0</v>
      </c>
      <c r="R23" s="705" t="e">
        <f aca="true" t="shared" si="3" ref="R23:R45">(Q23/L23)*100</f>
        <v>#DIV/0!</v>
      </c>
      <c r="S23" s="1049"/>
      <c r="T23" s="1298">
        <v>0</v>
      </c>
      <c r="U23" s="709"/>
      <c r="V23" s="594"/>
    </row>
    <row r="24" spans="1:22" ht="15.75" thickBot="1">
      <c r="A24" s="533" t="s">
        <v>65</v>
      </c>
      <c r="B24" s="578" t="s">
        <v>63</v>
      </c>
      <c r="C24" s="579">
        <v>0</v>
      </c>
      <c r="D24" s="579">
        <v>1215</v>
      </c>
      <c r="E24" s="601">
        <v>672</v>
      </c>
      <c r="F24" s="710">
        <v>6343</v>
      </c>
      <c r="G24" s="710">
        <v>7266.443</v>
      </c>
      <c r="H24" s="602">
        <v>8793</v>
      </c>
      <c r="I24" s="604">
        <v>9520</v>
      </c>
      <c r="J24" s="604">
        <v>8500</v>
      </c>
      <c r="K24" s="1061">
        <f>K25+K26+K28+K29</f>
        <v>8700</v>
      </c>
      <c r="L24" s="1062">
        <v>8700</v>
      </c>
      <c r="M24" s="1212">
        <v>2175</v>
      </c>
      <c r="N24" s="1294">
        <f t="shared" si="1"/>
        <v>2175</v>
      </c>
      <c r="O24" s="930"/>
      <c r="P24" s="623"/>
      <c r="Q24" s="723">
        <f t="shared" si="2"/>
        <v>4350</v>
      </c>
      <c r="R24" s="705">
        <f t="shared" si="3"/>
        <v>50</v>
      </c>
      <c r="S24" s="1049"/>
      <c r="T24" s="1299">
        <v>4350</v>
      </c>
      <c r="U24" s="713"/>
      <c r="V24" s="604"/>
    </row>
    <row r="25" spans="1:22" ht="15.75" thickBot="1">
      <c r="A25" s="543" t="s">
        <v>66</v>
      </c>
      <c r="B25" s="544" t="s">
        <v>67</v>
      </c>
      <c r="C25" s="392">
        <v>6341</v>
      </c>
      <c r="D25" s="392">
        <v>6960</v>
      </c>
      <c r="E25" s="611">
        <v>501</v>
      </c>
      <c r="F25" s="636">
        <v>4283</v>
      </c>
      <c r="G25" s="636">
        <v>3784</v>
      </c>
      <c r="H25" s="546">
        <v>5008</v>
      </c>
      <c r="I25" s="612">
        <v>4722</v>
      </c>
      <c r="J25" s="612">
        <v>4771</v>
      </c>
      <c r="K25" s="1058">
        <v>1800</v>
      </c>
      <c r="L25" s="1059">
        <v>1800</v>
      </c>
      <c r="M25" s="1058">
        <v>983</v>
      </c>
      <c r="N25" s="1004">
        <f t="shared" si="1"/>
        <v>982</v>
      </c>
      <c r="O25" s="1289"/>
      <c r="P25" s="589"/>
      <c r="Q25" s="723">
        <f t="shared" si="2"/>
        <v>1965</v>
      </c>
      <c r="R25" s="705">
        <f t="shared" si="3"/>
        <v>109.16666666666666</v>
      </c>
      <c r="S25" s="1049"/>
      <c r="T25" s="1302">
        <v>1965</v>
      </c>
      <c r="U25" s="715"/>
      <c r="V25" s="612"/>
    </row>
    <row r="26" spans="1:22" ht="15.75" thickBot="1">
      <c r="A26" s="554" t="s">
        <v>68</v>
      </c>
      <c r="B26" s="555" t="s">
        <v>69</v>
      </c>
      <c r="C26" s="381">
        <v>1745</v>
      </c>
      <c r="D26" s="381">
        <v>2223</v>
      </c>
      <c r="E26" s="616">
        <v>502</v>
      </c>
      <c r="F26" s="636">
        <v>2338</v>
      </c>
      <c r="G26" s="636">
        <v>2512</v>
      </c>
      <c r="H26" s="546">
        <v>2824</v>
      </c>
      <c r="I26" s="594">
        <v>2774</v>
      </c>
      <c r="J26" s="594">
        <v>3399</v>
      </c>
      <c r="K26" s="1060">
        <v>2800</v>
      </c>
      <c r="L26" s="1063">
        <v>2800</v>
      </c>
      <c r="M26" s="1060">
        <v>757</v>
      </c>
      <c r="N26" s="1004">
        <f t="shared" si="1"/>
        <v>253</v>
      </c>
      <c r="O26" s="929"/>
      <c r="P26" s="597"/>
      <c r="Q26" s="723">
        <f t="shared" si="2"/>
        <v>1010</v>
      </c>
      <c r="R26" s="705">
        <f t="shared" si="3"/>
        <v>36.07142857142857</v>
      </c>
      <c r="S26" s="1049"/>
      <c r="T26" s="1298">
        <v>1010</v>
      </c>
      <c r="U26" s="709"/>
      <c r="V26" s="594"/>
    </row>
    <row r="27" spans="1:22" ht="15.75" thickBot="1">
      <c r="A27" s="554" t="s">
        <v>70</v>
      </c>
      <c r="B27" s="555" t="s">
        <v>71</v>
      </c>
      <c r="C27" s="381">
        <v>0</v>
      </c>
      <c r="D27" s="381">
        <v>0</v>
      </c>
      <c r="E27" s="616">
        <v>504</v>
      </c>
      <c r="F27" s="636">
        <v>723</v>
      </c>
      <c r="G27" s="636">
        <v>701</v>
      </c>
      <c r="H27" s="546">
        <v>656</v>
      </c>
      <c r="I27" s="594">
        <v>708</v>
      </c>
      <c r="J27" s="594">
        <v>627</v>
      </c>
      <c r="K27" s="1060"/>
      <c r="L27" s="1063"/>
      <c r="M27" s="1060">
        <v>146</v>
      </c>
      <c r="N27" s="1004">
        <f t="shared" si="1"/>
        <v>163</v>
      </c>
      <c r="O27" s="929"/>
      <c r="P27" s="597"/>
      <c r="Q27" s="723">
        <f t="shared" si="2"/>
        <v>309</v>
      </c>
      <c r="R27" s="705" t="e">
        <f t="shared" si="3"/>
        <v>#DIV/0!</v>
      </c>
      <c r="S27" s="1049"/>
      <c r="T27" s="1298">
        <v>309</v>
      </c>
      <c r="U27" s="709"/>
      <c r="V27" s="594"/>
    </row>
    <row r="28" spans="1:22" ht="15.75" thickBot="1">
      <c r="A28" s="554" t="s">
        <v>72</v>
      </c>
      <c r="B28" s="555" t="s">
        <v>73</v>
      </c>
      <c r="C28" s="381">
        <v>428</v>
      </c>
      <c r="D28" s="381">
        <v>253</v>
      </c>
      <c r="E28" s="616">
        <v>511</v>
      </c>
      <c r="F28" s="636">
        <v>1225</v>
      </c>
      <c r="G28" s="636">
        <v>1363</v>
      </c>
      <c r="H28" s="546">
        <v>1724</v>
      </c>
      <c r="I28" s="594">
        <v>2384</v>
      </c>
      <c r="J28" s="594">
        <v>1531</v>
      </c>
      <c r="K28" s="1060">
        <v>1550</v>
      </c>
      <c r="L28" s="1063">
        <v>1550</v>
      </c>
      <c r="M28" s="1060">
        <v>237</v>
      </c>
      <c r="N28" s="1004">
        <f t="shared" si="1"/>
        <v>297</v>
      </c>
      <c r="O28" s="929"/>
      <c r="P28" s="597"/>
      <c r="Q28" s="723">
        <f t="shared" si="2"/>
        <v>534</v>
      </c>
      <c r="R28" s="705">
        <f t="shared" si="3"/>
        <v>34.45161290322581</v>
      </c>
      <c r="S28" s="1049"/>
      <c r="T28" s="1298">
        <v>534</v>
      </c>
      <c r="U28" s="709"/>
      <c r="V28" s="594"/>
    </row>
    <row r="29" spans="1:22" ht="15.75" thickBot="1">
      <c r="A29" s="554" t="s">
        <v>74</v>
      </c>
      <c r="B29" s="555" t="s">
        <v>75</v>
      </c>
      <c r="C29" s="381">
        <v>1057</v>
      </c>
      <c r="D29" s="381">
        <v>1451</v>
      </c>
      <c r="E29" s="616">
        <v>518</v>
      </c>
      <c r="F29" s="636">
        <v>1299</v>
      </c>
      <c r="G29" s="636">
        <v>2398</v>
      </c>
      <c r="H29" s="546">
        <v>2068</v>
      </c>
      <c r="I29" s="594">
        <v>2099</v>
      </c>
      <c r="J29" s="594">
        <v>1556</v>
      </c>
      <c r="K29" s="1060">
        <v>2550</v>
      </c>
      <c r="L29" s="1063">
        <v>2550</v>
      </c>
      <c r="M29" s="1060">
        <v>354</v>
      </c>
      <c r="N29" s="1004">
        <f t="shared" si="1"/>
        <v>287</v>
      </c>
      <c r="O29" s="929"/>
      <c r="P29" s="597"/>
      <c r="Q29" s="723">
        <f t="shared" si="2"/>
        <v>641</v>
      </c>
      <c r="R29" s="705">
        <f t="shared" si="3"/>
        <v>25.13725490196078</v>
      </c>
      <c r="S29" s="1049"/>
      <c r="T29" s="1258">
        <v>641</v>
      </c>
      <c r="U29" s="709"/>
      <c r="V29" s="594"/>
    </row>
    <row r="30" spans="1:22" ht="15.75" thickBot="1">
      <c r="A30" s="554" t="s">
        <v>76</v>
      </c>
      <c r="B30" s="617" t="s">
        <v>77</v>
      </c>
      <c r="C30" s="381">
        <v>10408</v>
      </c>
      <c r="D30" s="381">
        <v>11792</v>
      </c>
      <c r="E30" s="616">
        <v>521</v>
      </c>
      <c r="F30" s="636">
        <v>16440</v>
      </c>
      <c r="G30" s="636">
        <v>17442</v>
      </c>
      <c r="H30" s="546">
        <v>18411</v>
      </c>
      <c r="I30" s="594">
        <v>18226</v>
      </c>
      <c r="J30" s="594">
        <v>18656</v>
      </c>
      <c r="K30" s="1060">
        <v>18673</v>
      </c>
      <c r="L30" s="1063">
        <v>18673</v>
      </c>
      <c r="M30" s="1060">
        <v>4919</v>
      </c>
      <c r="N30" s="1004">
        <f t="shared" si="1"/>
        <v>4963</v>
      </c>
      <c r="O30" s="929"/>
      <c r="P30" s="597"/>
      <c r="Q30" s="723">
        <f t="shared" si="2"/>
        <v>9882</v>
      </c>
      <c r="R30" s="705">
        <f t="shared" si="3"/>
        <v>52.9213302629465</v>
      </c>
      <c r="S30" s="1049"/>
      <c r="T30" s="1298">
        <v>9882</v>
      </c>
      <c r="U30" s="709"/>
      <c r="V30" s="594"/>
    </row>
    <row r="31" spans="1:22" ht="15.75" thickBot="1">
      <c r="A31" s="554" t="s">
        <v>78</v>
      </c>
      <c r="B31" s="617" t="s">
        <v>79</v>
      </c>
      <c r="C31" s="381">
        <v>3640</v>
      </c>
      <c r="D31" s="381">
        <v>4174</v>
      </c>
      <c r="E31" s="616" t="s">
        <v>80</v>
      </c>
      <c r="F31" s="636">
        <v>6157</v>
      </c>
      <c r="G31" s="636">
        <v>6485</v>
      </c>
      <c r="H31" s="546">
        <v>6549</v>
      </c>
      <c r="I31" s="594">
        <v>6762</v>
      </c>
      <c r="J31" s="594">
        <v>6647</v>
      </c>
      <c r="K31" s="1060">
        <v>6535</v>
      </c>
      <c r="L31" s="1063">
        <v>6535</v>
      </c>
      <c r="M31" s="1060">
        <v>1672</v>
      </c>
      <c r="N31" s="1004">
        <f t="shared" si="1"/>
        <v>1645</v>
      </c>
      <c r="O31" s="929"/>
      <c r="P31" s="597"/>
      <c r="Q31" s="723">
        <f t="shared" si="2"/>
        <v>3317</v>
      </c>
      <c r="R31" s="705">
        <f t="shared" si="3"/>
        <v>50.75745983167559</v>
      </c>
      <c r="S31" s="1049"/>
      <c r="T31" s="1298">
        <v>3317</v>
      </c>
      <c r="U31" s="709"/>
      <c r="V31" s="594"/>
    </row>
    <row r="32" spans="1:22" ht="15.75" thickBot="1">
      <c r="A32" s="554" t="s">
        <v>81</v>
      </c>
      <c r="B32" s="555" t="s">
        <v>82</v>
      </c>
      <c r="C32" s="381">
        <v>0</v>
      </c>
      <c r="D32" s="381">
        <v>0</v>
      </c>
      <c r="E32" s="616">
        <v>557</v>
      </c>
      <c r="F32" s="636">
        <v>0</v>
      </c>
      <c r="G32" s="636">
        <v>0</v>
      </c>
      <c r="H32" s="546">
        <v>26</v>
      </c>
      <c r="I32" s="594">
        <v>0</v>
      </c>
      <c r="J32" s="594">
        <v>3</v>
      </c>
      <c r="K32" s="1060"/>
      <c r="L32" s="1063"/>
      <c r="M32" s="1060">
        <v>0</v>
      </c>
      <c r="N32" s="1004">
        <f t="shared" si="1"/>
        <v>0</v>
      </c>
      <c r="O32" s="929"/>
      <c r="P32" s="597"/>
      <c r="Q32" s="723">
        <f t="shared" si="2"/>
        <v>0</v>
      </c>
      <c r="R32" s="705" t="e">
        <f t="shared" si="3"/>
        <v>#DIV/0!</v>
      </c>
      <c r="S32" s="1049"/>
      <c r="T32" s="1298">
        <v>0</v>
      </c>
      <c r="U32" s="709"/>
      <c r="V32" s="594"/>
    </row>
    <row r="33" spans="1:22" ht="15.75" thickBot="1">
      <c r="A33" s="554" t="s">
        <v>83</v>
      </c>
      <c r="B33" s="555" t="s">
        <v>84</v>
      </c>
      <c r="C33" s="381">
        <v>1711</v>
      </c>
      <c r="D33" s="381">
        <v>1801</v>
      </c>
      <c r="E33" s="616">
        <v>551</v>
      </c>
      <c r="F33" s="636">
        <v>284</v>
      </c>
      <c r="G33" s="636">
        <v>325</v>
      </c>
      <c r="H33" s="546">
        <v>307</v>
      </c>
      <c r="I33" s="594">
        <v>274</v>
      </c>
      <c r="J33" s="594">
        <v>281</v>
      </c>
      <c r="K33" s="1060"/>
      <c r="L33" s="1063"/>
      <c r="M33" s="1060">
        <v>60</v>
      </c>
      <c r="N33" s="1004">
        <f t="shared" si="1"/>
        <v>61</v>
      </c>
      <c r="O33" s="929"/>
      <c r="P33" s="597"/>
      <c r="Q33" s="723">
        <f t="shared" si="2"/>
        <v>121</v>
      </c>
      <c r="R33" s="705" t="e">
        <f t="shared" si="3"/>
        <v>#DIV/0!</v>
      </c>
      <c r="S33" s="1049"/>
      <c r="T33" s="1298">
        <v>121</v>
      </c>
      <c r="U33" s="709"/>
      <c r="V33" s="594"/>
    </row>
    <row r="34" spans="1:22" ht="15.75" thickBot="1">
      <c r="A34" s="520" t="s">
        <v>85</v>
      </c>
      <c r="B34" s="558"/>
      <c r="C34" s="559">
        <v>569</v>
      </c>
      <c r="D34" s="559">
        <v>614</v>
      </c>
      <c r="E34" s="618" t="s">
        <v>86</v>
      </c>
      <c r="F34" s="637">
        <v>830</v>
      </c>
      <c r="G34" s="637">
        <v>1054</v>
      </c>
      <c r="H34" s="525">
        <v>598</v>
      </c>
      <c r="I34" s="620">
        <v>849</v>
      </c>
      <c r="J34" s="620">
        <v>452</v>
      </c>
      <c r="K34" s="1064">
        <v>321</v>
      </c>
      <c r="L34" s="1065">
        <v>321</v>
      </c>
      <c r="M34" s="1217">
        <v>232</v>
      </c>
      <c r="N34" s="1004">
        <f t="shared" si="1"/>
        <v>773</v>
      </c>
      <c r="O34" s="1295"/>
      <c r="P34" s="623"/>
      <c r="Q34" s="723">
        <f t="shared" si="2"/>
        <v>1005</v>
      </c>
      <c r="R34" s="705">
        <f t="shared" si="3"/>
        <v>313.0841121495327</v>
      </c>
      <c r="S34" s="1049"/>
      <c r="T34" s="1301">
        <v>1005</v>
      </c>
      <c r="U34" s="718"/>
      <c r="V34" s="620"/>
    </row>
    <row r="35" spans="1:22" ht="15.75" thickBot="1">
      <c r="A35" s="625" t="s">
        <v>87</v>
      </c>
      <c r="B35" s="626" t="s">
        <v>88</v>
      </c>
      <c r="C35" s="335">
        <f>SUM(C25:C34)</f>
        <v>25899</v>
      </c>
      <c r="D35" s="335">
        <f>SUM(D25:D34)</f>
        <v>29268</v>
      </c>
      <c r="E35" s="627"/>
      <c r="F35" s="628">
        <f aca="true" t="shared" si="4" ref="F35:P35">SUM(F25:F34)</f>
        <v>33579</v>
      </c>
      <c r="G35" s="628">
        <f t="shared" si="4"/>
        <v>36064</v>
      </c>
      <c r="H35" s="628">
        <f t="shared" si="4"/>
        <v>38171</v>
      </c>
      <c r="I35" s="628">
        <f t="shared" si="4"/>
        <v>38798</v>
      </c>
      <c r="J35" s="628">
        <f>SUM(J25:J34)</f>
        <v>37923</v>
      </c>
      <c r="K35" s="719">
        <f t="shared" si="4"/>
        <v>34229</v>
      </c>
      <c r="L35" s="720">
        <f t="shared" si="4"/>
        <v>34229</v>
      </c>
      <c r="M35" s="628">
        <f t="shared" si="4"/>
        <v>9360</v>
      </c>
      <c r="N35" s="628">
        <f>SUM(N25:N34)</f>
        <v>9424</v>
      </c>
      <c r="O35" s="628">
        <f t="shared" si="4"/>
        <v>0</v>
      </c>
      <c r="P35" s="628">
        <f t="shared" si="4"/>
        <v>0</v>
      </c>
      <c r="Q35" s="723">
        <f t="shared" si="2"/>
        <v>18784</v>
      </c>
      <c r="R35" s="705">
        <f t="shared" si="3"/>
        <v>54.87744310380087</v>
      </c>
      <c r="S35" s="674"/>
      <c r="T35" s="628">
        <f>SUM(T25:T34)</f>
        <v>18784</v>
      </c>
      <c r="U35" s="721">
        <f>SUM(U25:U34)</f>
        <v>0</v>
      </c>
      <c r="V35" s="628">
        <f>SUM(V25:V34)</f>
        <v>0</v>
      </c>
    </row>
    <row r="36" spans="1:22" ht="15.75" thickBot="1">
      <c r="A36" s="543" t="s">
        <v>89</v>
      </c>
      <c r="B36" s="544" t="s">
        <v>90</v>
      </c>
      <c r="C36" s="392">
        <v>0</v>
      </c>
      <c r="D36" s="392">
        <v>0</v>
      </c>
      <c r="E36" s="611">
        <v>601</v>
      </c>
      <c r="F36" s="634">
        <v>2142</v>
      </c>
      <c r="G36" s="634">
        <v>2321</v>
      </c>
      <c r="H36" s="547">
        <v>2334</v>
      </c>
      <c r="I36" s="612">
        <v>2667</v>
      </c>
      <c r="J36" s="612">
        <v>3032</v>
      </c>
      <c r="K36" s="1058"/>
      <c r="L36" s="1058"/>
      <c r="M36" s="1207">
        <v>905</v>
      </c>
      <c r="N36" s="983">
        <f>T36-M36</f>
        <v>955</v>
      </c>
      <c r="O36" s="1289"/>
      <c r="P36" s="550"/>
      <c r="Q36" s="723">
        <f t="shared" si="2"/>
        <v>1860</v>
      </c>
      <c r="R36" s="705" t="e">
        <f t="shared" si="3"/>
        <v>#DIV/0!</v>
      </c>
      <c r="S36" s="1049"/>
      <c r="T36" s="1302">
        <v>1860</v>
      </c>
      <c r="U36" s="715"/>
      <c r="V36" s="612"/>
    </row>
    <row r="37" spans="1:22" ht="15.75" thickBot="1">
      <c r="A37" s="554" t="s">
        <v>91</v>
      </c>
      <c r="B37" s="555" t="s">
        <v>92</v>
      </c>
      <c r="C37" s="381">
        <v>1190</v>
      </c>
      <c r="D37" s="381">
        <v>1857</v>
      </c>
      <c r="E37" s="616">
        <v>602</v>
      </c>
      <c r="F37" s="636">
        <v>380</v>
      </c>
      <c r="G37" s="636">
        <v>367</v>
      </c>
      <c r="H37" s="546">
        <v>359</v>
      </c>
      <c r="I37" s="594">
        <v>111</v>
      </c>
      <c r="J37" s="594">
        <v>97</v>
      </c>
      <c r="K37" s="1060"/>
      <c r="L37" s="1060"/>
      <c r="M37" s="1060">
        <v>75.1</v>
      </c>
      <c r="N37" s="983">
        <f>T37-M37</f>
        <v>5.900000000000006</v>
      </c>
      <c r="O37" s="1289"/>
      <c r="P37" s="550"/>
      <c r="Q37" s="723">
        <f t="shared" si="2"/>
        <v>81</v>
      </c>
      <c r="R37" s="705" t="e">
        <f t="shared" si="3"/>
        <v>#DIV/0!</v>
      </c>
      <c r="S37" s="1049"/>
      <c r="T37" s="1258">
        <v>81</v>
      </c>
      <c r="U37" s="709"/>
      <c r="V37" s="594"/>
    </row>
    <row r="38" spans="1:22" ht="15.75" thickBot="1">
      <c r="A38" s="554" t="s">
        <v>93</v>
      </c>
      <c r="B38" s="555" t="s">
        <v>94</v>
      </c>
      <c r="C38" s="381">
        <v>0</v>
      </c>
      <c r="D38" s="381">
        <v>0</v>
      </c>
      <c r="E38" s="616">
        <v>604</v>
      </c>
      <c r="F38" s="636">
        <v>813</v>
      </c>
      <c r="G38" s="636">
        <v>799</v>
      </c>
      <c r="H38" s="546">
        <v>658</v>
      </c>
      <c r="I38" s="594">
        <v>712</v>
      </c>
      <c r="J38" s="594">
        <v>636</v>
      </c>
      <c r="K38" s="1060"/>
      <c r="L38" s="1060"/>
      <c r="M38" s="1060">
        <v>137</v>
      </c>
      <c r="N38" s="983">
        <f>T38-M38</f>
        <v>260</v>
      </c>
      <c r="O38" s="1289"/>
      <c r="P38" s="550"/>
      <c r="Q38" s="723">
        <f t="shared" si="2"/>
        <v>397</v>
      </c>
      <c r="R38" s="705" t="e">
        <f t="shared" si="3"/>
        <v>#DIV/0!</v>
      </c>
      <c r="S38" s="1049"/>
      <c r="T38" s="1298">
        <v>397</v>
      </c>
      <c r="U38" s="709"/>
      <c r="V38" s="594"/>
    </row>
    <row r="39" spans="1:22" ht="15.75" thickBot="1">
      <c r="A39" s="554" t="s">
        <v>95</v>
      </c>
      <c r="B39" s="555" t="s">
        <v>96</v>
      </c>
      <c r="C39" s="381">
        <v>12472</v>
      </c>
      <c r="D39" s="381">
        <v>13728</v>
      </c>
      <c r="E39" s="616" t="s">
        <v>97</v>
      </c>
      <c r="F39" s="636">
        <v>29448</v>
      </c>
      <c r="G39" s="636">
        <v>31500</v>
      </c>
      <c r="H39" s="546">
        <v>34304</v>
      </c>
      <c r="I39" s="594">
        <v>34233</v>
      </c>
      <c r="J39" s="600">
        <v>33458.5</v>
      </c>
      <c r="K39" s="1060">
        <f>K35</f>
        <v>34229</v>
      </c>
      <c r="L39" s="1063">
        <v>34229</v>
      </c>
      <c r="M39" s="1060">
        <v>7719</v>
      </c>
      <c r="N39" s="983">
        <f>T39-M39</f>
        <v>7703</v>
      </c>
      <c r="O39" s="1289"/>
      <c r="P39" s="550"/>
      <c r="Q39" s="723">
        <f t="shared" si="2"/>
        <v>15422</v>
      </c>
      <c r="R39" s="705">
        <f t="shared" si="3"/>
        <v>45.05536241198983</v>
      </c>
      <c r="S39" s="1049"/>
      <c r="T39" s="1298">
        <v>15422</v>
      </c>
      <c r="U39" s="709"/>
      <c r="V39" s="600"/>
    </row>
    <row r="40" spans="1:22" ht="15.75" thickBot="1">
      <c r="A40" s="520" t="s">
        <v>98</v>
      </c>
      <c r="B40" s="558"/>
      <c r="C40" s="559">
        <v>12330</v>
      </c>
      <c r="D40" s="559">
        <v>13218</v>
      </c>
      <c r="E40" s="618" t="s">
        <v>99</v>
      </c>
      <c r="F40" s="637">
        <v>925.58</v>
      </c>
      <c r="G40" s="637">
        <v>1078</v>
      </c>
      <c r="H40" s="525">
        <v>689</v>
      </c>
      <c r="I40" s="620">
        <v>1325</v>
      </c>
      <c r="J40" s="620">
        <v>864</v>
      </c>
      <c r="K40" s="1064"/>
      <c r="L40" s="1064"/>
      <c r="M40" s="1217">
        <v>524</v>
      </c>
      <c r="N40" s="983">
        <f>T40-M40</f>
        <v>500</v>
      </c>
      <c r="O40" s="1289"/>
      <c r="P40" s="550"/>
      <c r="Q40" s="723">
        <f t="shared" si="2"/>
        <v>1024</v>
      </c>
      <c r="R40" s="705" t="e">
        <f t="shared" si="3"/>
        <v>#DIV/0!</v>
      </c>
      <c r="S40" s="1049"/>
      <c r="T40" s="1301">
        <v>1024</v>
      </c>
      <c r="U40" s="718"/>
      <c r="V40" s="620"/>
    </row>
    <row r="41" spans="1:22" ht="15.75" thickBot="1">
      <c r="A41" s="625" t="s">
        <v>100</v>
      </c>
      <c r="B41" s="626" t="s">
        <v>101</v>
      </c>
      <c r="C41" s="335">
        <f>SUM(C36:C40)</f>
        <v>25992</v>
      </c>
      <c r="D41" s="335">
        <f>SUM(D36:D40)</f>
        <v>28803</v>
      </c>
      <c r="E41" s="627" t="s">
        <v>32</v>
      </c>
      <c r="F41" s="628">
        <f>SUM(F36:F40)</f>
        <v>33708.58</v>
      </c>
      <c r="G41" s="628">
        <f>SUM(G36:G40)</f>
        <v>36065</v>
      </c>
      <c r="H41" s="628">
        <v>38344</v>
      </c>
      <c r="I41" s="628">
        <f aca="true" t="shared" si="5" ref="I41:P41">SUM(I36:I40)</f>
        <v>39048</v>
      </c>
      <c r="J41" s="628">
        <f>SUM(J36:J40)</f>
        <v>38087.5</v>
      </c>
      <c r="K41" s="719">
        <f t="shared" si="5"/>
        <v>34229</v>
      </c>
      <c r="L41" s="720">
        <f t="shared" si="5"/>
        <v>34229</v>
      </c>
      <c r="M41" s="628">
        <f t="shared" si="5"/>
        <v>9360.1</v>
      </c>
      <c r="N41" s="638">
        <f t="shared" si="5"/>
        <v>9423.9</v>
      </c>
      <c r="O41" s="628">
        <f t="shared" si="5"/>
        <v>0</v>
      </c>
      <c r="P41" s="863">
        <f t="shared" si="5"/>
        <v>0</v>
      </c>
      <c r="Q41" s="723">
        <f t="shared" si="2"/>
        <v>18784</v>
      </c>
      <c r="R41" s="705">
        <f t="shared" si="3"/>
        <v>54.87744310380087</v>
      </c>
      <c r="S41" s="674"/>
      <c r="T41" s="628">
        <f>SUM(T36:T40)</f>
        <v>18784</v>
      </c>
      <c r="U41" s="721">
        <f>SUM(U36:U40)</f>
        <v>0</v>
      </c>
      <c r="V41" s="628">
        <f>SUM(V36:V40)</f>
        <v>0</v>
      </c>
    </row>
    <row r="42" spans="1:22" ht="6.75" customHeight="1" thickBot="1">
      <c r="A42" s="520"/>
      <c r="B42" s="357"/>
      <c r="C42" s="640"/>
      <c r="D42" s="640"/>
      <c r="E42" s="641"/>
      <c r="F42" s="637"/>
      <c r="G42" s="637"/>
      <c r="H42" s="637"/>
      <c r="I42" s="643"/>
      <c r="J42" s="643"/>
      <c r="K42" s="724"/>
      <c r="L42" s="724"/>
      <c r="M42" s="637"/>
      <c r="N42" s="726"/>
      <c r="O42" s="647">
        <f>U42-N42</f>
        <v>0</v>
      </c>
      <c r="P42" s="726"/>
      <c r="Q42" s="723">
        <f t="shared" si="2"/>
        <v>0</v>
      </c>
      <c r="R42" s="705" t="e">
        <f t="shared" si="3"/>
        <v>#DIV/0!</v>
      </c>
      <c r="S42" s="674"/>
      <c r="T42" s="1303"/>
      <c r="U42" s="643"/>
      <c r="V42" s="643"/>
    </row>
    <row r="43" spans="1:22" ht="15.75" thickBot="1">
      <c r="A43" s="650" t="s">
        <v>102</v>
      </c>
      <c r="B43" s="626" t="s">
        <v>63</v>
      </c>
      <c r="C43" s="335">
        <f>+C41-C39</f>
        <v>13520</v>
      </c>
      <c r="D43" s="335">
        <f>+D41-D39</f>
        <v>15075</v>
      </c>
      <c r="E43" s="627" t="s">
        <v>32</v>
      </c>
      <c r="F43" s="633">
        <f aca="true" t="shared" si="6" ref="F43:P43">F41-F39</f>
        <v>4260.580000000002</v>
      </c>
      <c r="G43" s="633">
        <f t="shared" si="6"/>
        <v>4565</v>
      </c>
      <c r="H43" s="633">
        <f t="shared" si="6"/>
        <v>4040</v>
      </c>
      <c r="I43" s="628">
        <f>I41-I39</f>
        <v>4815</v>
      </c>
      <c r="J43" s="628">
        <f>J41-J39</f>
        <v>4629</v>
      </c>
      <c r="K43" s="628">
        <f>K41-K39</f>
        <v>0</v>
      </c>
      <c r="L43" s="633">
        <f t="shared" si="6"/>
        <v>0</v>
      </c>
      <c r="M43" s="628">
        <f t="shared" si="6"/>
        <v>1641.1000000000004</v>
      </c>
      <c r="N43" s="638">
        <f t="shared" si="6"/>
        <v>1720.8999999999996</v>
      </c>
      <c r="O43" s="628">
        <f t="shared" si="6"/>
        <v>0</v>
      </c>
      <c r="P43" s="721">
        <f t="shared" si="6"/>
        <v>0</v>
      </c>
      <c r="Q43" s="723">
        <f t="shared" si="2"/>
        <v>3362</v>
      </c>
      <c r="R43" s="705" t="e">
        <f t="shared" si="3"/>
        <v>#DIV/0!</v>
      </c>
      <c r="S43" s="674"/>
      <c r="T43" s="628">
        <f>T41-T39</f>
        <v>3362</v>
      </c>
      <c r="U43" s="721">
        <f>U41-U39</f>
        <v>0</v>
      </c>
      <c r="V43" s="628">
        <f>V41-V39</f>
        <v>0</v>
      </c>
    </row>
    <row r="44" spans="1:22" ht="15.75" thickBot="1">
      <c r="A44" s="625" t="s">
        <v>103</v>
      </c>
      <c r="B44" s="626" t="s">
        <v>104</v>
      </c>
      <c r="C44" s="335">
        <f>+C41-C35</f>
        <v>93</v>
      </c>
      <c r="D44" s="335">
        <f>+D41-D35</f>
        <v>-465</v>
      </c>
      <c r="E44" s="627" t="s">
        <v>32</v>
      </c>
      <c r="F44" s="633">
        <f aca="true" t="shared" si="7" ref="F44:P44">F41-F35</f>
        <v>129.58000000000175</v>
      </c>
      <c r="G44" s="633">
        <f t="shared" si="7"/>
        <v>1</v>
      </c>
      <c r="H44" s="633">
        <f t="shared" si="7"/>
        <v>173</v>
      </c>
      <c r="I44" s="628">
        <f>I41-I35</f>
        <v>250</v>
      </c>
      <c r="J44" s="628">
        <f>J41-J35</f>
        <v>164.5</v>
      </c>
      <c r="K44" s="628">
        <f>K41-K35</f>
        <v>0</v>
      </c>
      <c r="L44" s="633">
        <f t="shared" si="7"/>
        <v>0</v>
      </c>
      <c r="M44" s="628">
        <f t="shared" si="7"/>
        <v>0.1000000000003638</v>
      </c>
      <c r="N44" s="638">
        <f t="shared" si="7"/>
        <v>-0.1000000000003638</v>
      </c>
      <c r="O44" s="628">
        <f t="shared" si="7"/>
        <v>0</v>
      </c>
      <c r="P44" s="721">
        <f t="shared" si="7"/>
        <v>0</v>
      </c>
      <c r="Q44" s="723">
        <f t="shared" si="2"/>
        <v>0</v>
      </c>
      <c r="R44" s="705" t="e">
        <f t="shared" si="3"/>
        <v>#DIV/0!</v>
      </c>
      <c r="S44" s="674"/>
      <c r="T44" s="628">
        <f>T41-T35</f>
        <v>0</v>
      </c>
      <c r="U44" s="721">
        <f>U41-U35</f>
        <v>0</v>
      </c>
      <c r="V44" s="628">
        <f>V41-V35</f>
        <v>0</v>
      </c>
    </row>
    <row r="45" spans="1:22" ht="15.75" thickBot="1">
      <c r="A45" s="654" t="s">
        <v>105</v>
      </c>
      <c r="B45" s="655" t="s">
        <v>63</v>
      </c>
      <c r="C45" s="427">
        <f>+C44-C39</f>
        <v>-12379</v>
      </c>
      <c r="D45" s="427">
        <f>+D44-D39</f>
        <v>-14193</v>
      </c>
      <c r="E45" s="656" t="s">
        <v>32</v>
      </c>
      <c r="F45" s="633">
        <f aca="true" t="shared" si="8" ref="F45:P45">F44-F39</f>
        <v>-29318.42</v>
      </c>
      <c r="G45" s="633">
        <f t="shared" si="8"/>
        <v>-31499</v>
      </c>
      <c r="H45" s="633">
        <f t="shared" si="8"/>
        <v>-34131</v>
      </c>
      <c r="I45" s="628">
        <f t="shared" si="8"/>
        <v>-33983</v>
      </c>
      <c r="J45" s="628">
        <f>J44-J39</f>
        <v>-33294</v>
      </c>
      <c r="K45" s="628">
        <f t="shared" si="8"/>
        <v>-34229</v>
      </c>
      <c r="L45" s="633">
        <f t="shared" si="8"/>
        <v>-34229</v>
      </c>
      <c r="M45" s="628">
        <f t="shared" si="8"/>
        <v>-7718.9</v>
      </c>
      <c r="N45" s="638">
        <f t="shared" si="8"/>
        <v>-7703.1</v>
      </c>
      <c r="O45" s="628">
        <f t="shared" si="8"/>
        <v>0</v>
      </c>
      <c r="P45" s="721">
        <f t="shared" si="8"/>
        <v>0</v>
      </c>
      <c r="Q45" s="723">
        <f t="shared" si="2"/>
        <v>-15422</v>
      </c>
      <c r="R45" s="633">
        <f t="shared" si="3"/>
        <v>45.05536241198983</v>
      </c>
      <c r="S45" s="674"/>
      <c r="T45" s="628">
        <f>T44-T39</f>
        <v>-15422</v>
      </c>
      <c r="U45" s="721">
        <f>U44-U39</f>
        <v>0</v>
      </c>
      <c r="V45" s="628">
        <f>V44-V39</f>
        <v>0</v>
      </c>
    </row>
    <row r="46" ht="15">
      <c r="A46" s="662"/>
    </row>
    <row r="47" spans="1:5" ht="15">
      <c r="A47" s="932"/>
      <c r="B47" s="948" t="s">
        <v>222</v>
      </c>
      <c r="E47" s="934" t="s">
        <v>226</v>
      </c>
    </row>
    <row r="48" ht="15">
      <c r="A48" s="662"/>
    </row>
    <row r="49" spans="1:22" ht="15">
      <c r="A49" s="658" t="s">
        <v>188</v>
      </c>
      <c r="Q49"/>
      <c r="R49"/>
      <c r="S49"/>
      <c r="T49"/>
      <c r="U49"/>
      <c r="V49"/>
    </row>
    <row r="50" spans="1:22" ht="15">
      <c r="A50" s="659" t="s">
        <v>189</v>
      </c>
      <c r="Q50"/>
      <c r="R50"/>
      <c r="S50"/>
      <c r="T50"/>
      <c r="U50"/>
      <c r="V50"/>
    </row>
    <row r="51" spans="1:22" ht="15">
      <c r="A51" s="660" t="s">
        <v>190</v>
      </c>
      <c r="Q51"/>
      <c r="R51"/>
      <c r="S51"/>
      <c r="T51"/>
      <c r="U51"/>
      <c r="V51"/>
    </row>
    <row r="52" spans="1:22" ht="15">
      <c r="A52" s="661"/>
      <c r="Q52"/>
      <c r="R52"/>
      <c r="S52"/>
      <c r="T52"/>
      <c r="U52"/>
      <c r="V52"/>
    </row>
    <row r="53" spans="1:22" ht="15">
      <c r="A53" s="662" t="s">
        <v>240</v>
      </c>
      <c r="Q53"/>
      <c r="R53"/>
      <c r="S53"/>
      <c r="T53"/>
      <c r="U53"/>
      <c r="V53"/>
    </row>
    <row r="54" spans="1:22" ht="15">
      <c r="A54" s="662"/>
      <c r="Q54"/>
      <c r="R54"/>
      <c r="S54"/>
      <c r="T54"/>
      <c r="U54"/>
      <c r="V54"/>
    </row>
    <row r="55" spans="1:22" ht="15">
      <c r="A55" s="662" t="s">
        <v>227</v>
      </c>
      <c r="Q55"/>
      <c r="R55"/>
      <c r="S55"/>
      <c r="T55"/>
      <c r="U55"/>
      <c r="V55"/>
    </row>
    <row r="56" ht="15">
      <c r="A56" s="662" t="s">
        <v>237</v>
      </c>
    </row>
    <row r="57" ht="15">
      <c r="A57" s="662"/>
    </row>
    <row r="58" ht="15">
      <c r="A58" s="662"/>
    </row>
    <row r="59" ht="15">
      <c r="A59" s="662"/>
    </row>
    <row r="60" ht="15">
      <c r="A60" s="662"/>
    </row>
    <row r="61" ht="15">
      <c r="A61" s="662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663" customWidth="1"/>
    <col min="6" max="8" width="0" style="0" hidden="1" customWidth="1"/>
    <col min="9" max="9" width="11.57421875" style="0" customWidth="1"/>
    <col min="10" max="11" width="11.57421875" style="388" customWidth="1"/>
    <col min="12" max="12" width="11.421875" style="388" customWidth="1"/>
    <col min="13" max="13" width="9.8515625" style="388" customWidth="1"/>
    <col min="14" max="14" width="9.140625" style="388" customWidth="1"/>
    <col min="15" max="15" width="9.28125" style="388" customWidth="1"/>
    <col min="16" max="16" width="9.140625" style="388" customWidth="1"/>
    <col min="17" max="17" width="12.00390625" style="388" customWidth="1"/>
    <col min="18" max="18" width="9.140625" style="368" customWidth="1"/>
    <col min="19" max="19" width="3.421875" style="388" customWidth="1"/>
    <col min="20" max="20" width="12.57421875" style="388" customWidth="1"/>
    <col min="21" max="21" width="11.8515625" style="388" customWidth="1"/>
    <col min="22" max="22" width="12.00390625" style="388" customWidth="1"/>
  </cols>
  <sheetData>
    <row r="1" spans="1:22" ht="26.25">
      <c r="A1" s="1388" t="s">
        <v>232</v>
      </c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  <c r="T1" s="1388"/>
      <c r="U1" s="1388"/>
      <c r="V1" s="1388"/>
    </row>
    <row r="2" spans="1:13" ht="21.75" customHeight="1">
      <c r="A2" s="728" t="s">
        <v>107</v>
      </c>
      <c r="B2" s="460"/>
      <c r="L2" s="500"/>
      <c r="M2" s="500"/>
    </row>
    <row r="3" spans="1:13" ht="15">
      <c r="A3" s="509"/>
      <c r="L3" s="500"/>
      <c r="M3" s="500"/>
    </row>
    <row r="4" spans="1:13" ht="15.75" thickBot="1">
      <c r="A4" s="662"/>
      <c r="B4" s="204"/>
      <c r="C4" s="204"/>
      <c r="D4" s="204"/>
      <c r="E4" s="461"/>
      <c r="F4" s="204"/>
      <c r="G4" s="204"/>
      <c r="L4" s="500"/>
      <c r="M4" s="500"/>
    </row>
    <row r="5" spans="1:13" ht="16.5" thickBot="1">
      <c r="A5" s="729" t="s">
        <v>199</v>
      </c>
      <c r="B5" s="730" t="s">
        <v>228</v>
      </c>
      <c r="C5" s="899"/>
      <c r="D5" s="899"/>
      <c r="E5" s="900"/>
      <c r="F5" s="899"/>
      <c r="G5" s="899"/>
      <c r="H5" s="899"/>
      <c r="I5" s="899"/>
      <c r="J5" s="1066"/>
      <c r="K5" s="507"/>
      <c r="L5" s="508"/>
      <c r="M5" s="508"/>
    </row>
    <row r="6" spans="1:13" ht="23.25" customHeight="1" thickBot="1">
      <c r="A6" s="509" t="s">
        <v>4</v>
      </c>
      <c r="L6" s="500"/>
      <c r="M6" s="500"/>
    </row>
    <row r="7" spans="1:22" ht="15.75" thickBot="1">
      <c r="A7" s="1402" t="s">
        <v>9</v>
      </c>
      <c r="B7" s="1383" t="s">
        <v>10</v>
      </c>
      <c r="C7" s="736"/>
      <c r="D7" s="736"/>
      <c r="E7" s="1383" t="s">
        <v>13</v>
      </c>
      <c r="F7" s="736"/>
      <c r="G7" s="736"/>
      <c r="H7" s="1383" t="s">
        <v>221</v>
      </c>
      <c r="I7" s="1403" t="s">
        <v>176</v>
      </c>
      <c r="J7" s="1384" t="s">
        <v>177</v>
      </c>
      <c r="K7" s="1385" t="s">
        <v>178</v>
      </c>
      <c r="L7" s="1385"/>
      <c r="M7" s="1389" t="s">
        <v>6</v>
      </c>
      <c r="N7" s="1389"/>
      <c r="O7" s="1389"/>
      <c r="P7" s="1389"/>
      <c r="Q7" s="737" t="s">
        <v>179</v>
      </c>
      <c r="R7" s="738" t="s">
        <v>8</v>
      </c>
      <c r="T7" s="1387" t="s">
        <v>180</v>
      </c>
      <c r="U7" s="1387"/>
      <c r="V7" s="1387"/>
    </row>
    <row r="8" spans="1:22" ht="15.75" thickBot="1">
      <c r="A8" s="1402"/>
      <c r="B8" s="1383"/>
      <c r="C8" s="739" t="s">
        <v>11</v>
      </c>
      <c r="D8" s="739" t="s">
        <v>12</v>
      </c>
      <c r="E8" s="1383"/>
      <c r="F8" s="739" t="s">
        <v>181</v>
      </c>
      <c r="G8" s="739" t="s">
        <v>182</v>
      </c>
      <c r="H8" s="1383"/>
      <c r="I8" s="1403"/>
      <c r="J8" s="1384"/>
      <c r="K8" s="740" t="s">
        <v>183</v>
      </c>
      <c r="L8" s="740" t="s">
        <v>194</v>
      </c>
      <c r="M8" s="741" t="s">
        <v>19</v>
      </c>
      <c r="N8" s="742" t="s">
        <v>22</v>
      </c>
      <c r="O8" s="742" t="s">
        <v>25</v>
      </c>
      <c r="P8" s="743" t="s">
        <v>28</v>
      </c>
      <c r="Q8" s="744" t="s">
        <v>29</v>
      </c>
      <c r="R8" s="745" t="s">
        <v>30</v>
      </c>
      <c r="T8" s="746" t="s">
        <v>185</v>
      </c>
      <c r="U8" s="747" t="s">
        <v>186</v>
      </c>
      <c r="V8" s="747" t="s">
        <v>187</v>
      </c>
    </row>
    <row r="9" spans="1:22" ht="15">
      <c r="A9" s="1067" t="s">
        <v>31</v>
      </c>
      <c r="B9" s="1068"/>
      <c r="C9" s="1069">
        <v>104</v>
      </c>
      <c r="D9" s="1069">
        <v>104</v>
      </c>
      <c r="E9" s="1070"/>
      <c r="F9" s="1071">
        <v>19</v>
      </c>
      <c r="G9" s="1071">
        <v>19</v>
      </c>
      <c r="H9" s="1072">
        <v>19</v>
      </c>
      <c r="I9" s="1073">
        <v>19</v>
      </c>
      <c r="J9" s="1074">
        <v>19</v>
      </c>
      <c r="K9" s="1075"/>
      <c r="L9" s="1075"/>
      <c r="M9" s="1228">
        <v>19</v>
      </c>
      <c r="N9" s="1229">
        <f aca="true" t="shared" si="0" ref="N9:P10">T9</f>
        <v>19</v>
      </c>
      <c r="O9" s="848">
        <f t="shared" si="0"/>
        <v>0</v>
      </c>
      <c r="P9" s="1260">
        <f t="shared" si="0"/>
        <v>0</v>
      </c>
      <c r="Q9" s="752" t="s">
        <v>32</v>
      </c>
      <c r="R9" s="753" t="s">
        <v>32</v>
      </c>
      <c r="S9" s="1049"/>
      <c r="T9" s="1305">
        <v>19</v>
      </c>
      <c r="U9" s="891"/>
      <c r="V9" s="1074"/>
    </row>
    <row r="10" spans="1:22" ht="15.75" thickBot="1">
      <c r="A10" s="1077" t="s">
        <v>33</v>
      </c>
      <c r="B10" s="1078"/>
      <c r="C10" s="1079">
        <v>101</v>
      </c>
      <c r="D10" s="1079">
        <v>104</v>
      </c>
      <c r="E10" s="1080"/>
      <c r="F10" s="1081">
        <v>15</v>
      </c>
      <c r="G10" s="1081">
        <v>15</v>
      </c>
      <c r="H10" s="1082">
        <v>15</v>
      </c>
      <c r="I10" s="1083">
        <v>15</v>
      </c>
      <c r="J10" s="1084">
        <v>15</v>
      </c>
      <c r="K10" s="1085"/>
      <c r="L10" s="1085"/>
      <c r="M10" s="1085">
        <v>15</v>
      </c>
      <c r="N10" s="1231">
        <f t="shared" si="0"/>
        <v>15</v>
      </c>
      <c r="O10" s="883">
        <f t="shared" si="0"/>
        <v>0</v>
      </c>
      <c r="P10" s="1232">
        <f t="shared" si="0"/>
        <v>0</v>
      </c>
      <c r="Q10" s="759" t="s">
        <v>32</v>
      </c>
      <c r="R10" s="760" t="s">
        <v>32</v>
      </c>
      <c r="S10" s="1049"/>
      <c r="T10" s="1270">
        <v>15</v>
      </c>
      <c r="U10" s="1086"/>
      <c r="V10" s="1084"/>
    </row>
    <row r="11" spans="1:22" ht="15">
      <c r="A11" s="1087" t="s">
        <v>34</v>
      </c>
      <c r="B11" s="471" t="s">
        <v>35</v>
      </c>
      <c r="C11" s="1088">
        <v>37915</v>
      </c>
      <c r="D11" s="1088">
        <v>39774</v>
      </c>
      <c r="E11" s="473" t="s">
        <v>36</v>
      </c>
      <c r="F11" s="792">
        <v>4746</v>
      </c>
      <c r="G11" s="792">
        <v>4798</v>
      </c>
      <c r="H11" s="824">
        <v>4874</v>
      </c>
      <c r="I11" s="888">
        <v>4864</v>
      </c>
      <c r="J11" s="793">
        <v>5349</v>
      </c>
      <c r="K11" s="1089" t="s">
        <v>32</v>
      </c>
      <c r="L11" s="1089" t="s">
        <v>32</v>
      </c>
      <c r="M11" s="1089">
        <v>5349</v>
      </c>
      <c r="N11" s="1234">
        <f>T11-M11</f>
        <v>77</v>
      </c>
      <c r="O11" s="771"/>
      <c r="P11" s="879"/>
      <c r="Q11" s="880" t="s">
        <v>32</v>
      </c>
      <c r="R11" s="768" t="s">
        <v>32</v>
      </c>
      <c r="S11" s="1049"/>
      <c r="T11" s="1262">
        <v>5426</v>
      </c>
      <c r="U11" s="891"/>
      <c r="V11" s="793"/>
    </row>
    <row r="12" spans="1:22" ht="15">
      <c r="A12" s="1090" t="s">
        <v>37</v>
      </c>
      <c r="B12" s="474" t="s">
        <v>38</v>
      </c>
      <c r="C12" s="1091">
        <v>-16164</v>
      </c>
      <c r="D12" s="1091">
        <v>-17825</v>
      </c>
      <c r="E12" s="473" t="s">
        <v>39</v>
      </c>
      <c r="F12" s="792">
        <v>-4512</v>
      </c>
      <c r="G12" s="792">
        <v>-4656</v>
      </c>
      <c r="H12" s="824">
        <v>-4815</v>
      </c>
      <c r="I12" s="888">
        <v>4806</v>
      </c>
      <c r="J12" s="793">
        <v>5290</v>
      </c>
      <c r="K12" s="1092" t="s">
        <v>32</v>
      </c>
      <c r="L12" s="1092" t="s">
        <v>32</v>
      </c>
      <c r="M12" s="1092">
        <v>5290</v>
      </c>
      <c r="N12" s="1234">
        <f>T12-M12</f>
        <v>77</v>
      </c>
      <c r="O12" s="771"/>
      <c r="P12" s="881"/>
      <c r="Q12" s="880" t="s">
        <v>32</v>
      </c>
      <c r="R12" s="768" t="s">
        <v>32</v>
      </c>
      <c r="S12" s="1049"/>
      <c r="T12" s="1263">
        <v>5367</v>
      </c>
      <c r="U12" s="888"/>
      <c r="V12" s="793"/>
    </row>
    <row r="13" spans="1:22" ht="15">
      <c r="A13" s="1090" t="s">
        <v>40</v>
      </c>
      <c r="B13" s="474" t="s">
        <v>41</v>
      </c>
      <c r="C13" s="1091">
        <v>604</v>
      </c>
      <c r="D13" s="1091">
        <v>619</v>
      </c>
      <c r="E13" s="473" t="s">
        <v>42</v>
      </c>
      <c r="F13" s="792">
        <v>24</v>
      </c>
      <c r="G13" s="792">
        <v>24</v>
      </c>
      <c r="H13" s="824">
        <v>28</v>
      </c>
      <c r="I13" s="888">
        <v>31</v>
      </c>
      <c r="J13" s="793">
        <v>32</v>
      </c>
      <c r="K13" s="1092" t="s">
        <v>32</v>
      </c>
      <c r="L13" s="1092" t="s">
        <v>32</v>
      </c>
      <c r="M13" s="1092">
        <v>12</v>
      </c>
      <c r="N13" s="1234">
        <f>T13-M13</f>
        <v>-7</v>
      </c>
      <c r="O13" s="771"/>
      <c r="P13" s="881"/>
      <c r="Q13" s="880" t="s">
        <v>32</v>
      </c>
      <c r="R13" s="768" t="s">
        <v>32</v>
      </c>
      <c r="S13" s="1049"/>
      <c r="T13" s="1263">
        <v>5</v>
      </c>
      <c r="U13" s="888"/>
      <c r="V13" s="793"/>
    </row>
    <row r="14" spans="1:22" ht="15">
      <c r="A14" s="1090" t="s">
        <v>43</v>
      </c>
      <c r="B14" s="474" t="s">
        <v>44</v>
      </c>
      <c r="C14" s="1091">
        <v>221</v>
      </c>
      <c r="D14" s="1091">
        <v>610</v>
      </c>
      <c r="E14" s="473" t="s">
        <v>32</v>
      </c>
      <c r="F14" s="792">
        <v>50</v>
      </c>
      <c r="G14" s="792">
        <v>305</v>
      </c>
      <c r="H14" s="824">
        <v>337</v>
      </c>
      <c r="I14" s="888">
        <v>364</v>
      </c>
      <c r="J14" s="793">
        <v>543</v>
      </c>
      <c r="K14" s="1092" t="s">
        <v>32</v>
      </c>
      <c r="L14" s="1092" t="s">
        <v>32</v>
      </c>
      <c r="M14" s="1092">
        <v>1691</v>
      </c>
      <c r="N14" s="1234">
        <f>T14-M14</f>
        <v>-528</v>
      </c>
      <c r="O14" s="771"/>
      <c r="P14" s="881"/>
      <c r="Q14" s="880" t="s">
        <v>32</v>
      </c>
      <c r="R14" s="768" t="s">
        <v>32</v>
      </c>
      <c r="S14" s="1049"/>
      <c r="T14" s="1263">
        <v>1163</v>
      </c>
      <c r="U14" s="888"/>
      <c r="V14" s="793"/>
    </row>
    <row r="15" spans="1:22" ht="15.75" thickBot="1">
      <c r="A15" s="1067" t="s">
        <v>45</v>
      </c>
      <c r="B15" s="476" t="s">
        <v>46</v>
      </c>
      <c r="C15" s="1093">
        <v>2021</v>
      </c>
      <c r="D15" s="1093">
        <v>852</v>
      </c>
      <c r="E15" s="478" t="s">
        <v>47</v>
      </c>
      <c r="F15" s="787">
        <v>917</v>
      </c>
      <c r="G15" s="787">
        <v>1150</v>
      </c>
      <c r="H15" s="827">
        <v>970</v>
      </c>
      <c r="I15" s="887">
        <v>1018</v>
      </c>
      <c r="J15" s="788">
        <v>1234</v>
      </c>
      <c r="K15" s="1094" t="s">
        <v>32</v>
      </c>
      <c r="L15" s="1094" t="s">
        <v>32</v>
      </c>
      <c r="M15" s="1076">
        <v>1855</v>
      </c>
      <c r="N15" s="1234">
        <f>T15-M15</f>
        <v>759</v>
      </c>
      <c r="O15" s="776"/>
      <c r="P15" s="883"/>
      <c r="Q15" s="884" t="s">
        <v>32</v>
      </c>
      <c r="R15" s="753" t="s">
        <v>32</v>
      </c>
      <c r="S15" s="1049"/>
      <c r="T15" s="1264">
        <v>2614</v>
      </c>
      <c r="U15" s="1083"/>
      <c r="V15" s="788"/>
    </row>
    <row r="16" spans="1:22" ht="15.75" thickBot="1">
      <c r="A16" s="1095" t="s">
        <v>48</v>
      </c>
      <c r="B16" s="1096"/>
      <c r="C16" s="1097">
        <v>24618</v>
      </c>
      <c r="D16" s="1097">
        <v>24087</v>
      </c>
      <c r="E16" s="1098"/>
      <c r="F16" s="1099">
        <v>1254</v>
      </c>
      <c r="G16" s="1099">
        <v>1655</v>
      </c>
      <c r="H16" s="1100">
        <v>1438</v>
      </c>
      <c r="I16" s="786">
        <v>1471</v>
      </c>
      <c r="J16" s="1101">
        <f>J11-J12+J13+J14+J15</f>
        <v>1868</v>
      </c>
      <c r="K16" s="781" t="s">
        <v>32</v>
      </c>
      <c r="L16" s="781" t="s">
        <v>32</v>
      </c>
      <c r="M16" s="783">
        <f>M11-M12+M13+M14+M15</f>
        <v>3617</v>
      </c>
      <c r="N16" s="783">
        <f>N11-N12+N13+N14+N15</f>
        <v>224</v>
      </c>
      <c r="O16" s="783">
        <f>O11-O12+O13+O14+O15</f>
        <v>0</v>
      </c>
      <c r="P16" s="783">
        <f>P11-P12+P13+P14+P15</f>
        <v>0</v>
      </c>
      <c r="Q16" s="885" t="s">
        <v>32</v>
      </c>
      <c r="R16" s="886" t="s">
        <v>32</v>
      </c>
      <c r="S16" s="674"/>
      <c r="T16" s="786">
        <f>T11-T12+T13+T14+T15</f>
        <v>3841</v>
      </c>
      <c r="U16" s="786">
        <f>U11-U12+U13+U14+U15</f>
        <v>0</v>
      </c>
      <c r="V16" s="786">
        <f>V11-V12+V13+V14+V15</f>
        <v>0</v>
      </c>
    </row>
    <row r="17" spans="1:23" ht="15">
      <c r="A17" s="1067" t="s">
        <v>49</v>
      </c>
      <c r="B17" s="471" t="s">
        <v>50</v>
      </c>
      <c r="C17" s="1088">
        <v>7043</v>
      </c>
      <c r="D17" s="1088">
        <v>7240</v>
      </c>
      <c r="E17" s="478">
        <v>401</v>
      </c>
      <c r="F17" s="787">
        <v>242</v>
      </c>
      <c r="G17" s="787">
        <v>152</v>
      </c>
      <c r="H17" s="827">
        <v>68</v>
      </c>
      <c r="I17" s="887">
        <v>68</v>
      </c>
      <c r="J17" s="788">
        <v>68</v>
      </c>
      <c r="K17" s="1089" t="s">
        <v>32</v>
      </c>
      <c r="L17" s="1089" t="s">
        <v>32</v>
      </c>
      <c r="M17" s="1076">
        <v>68</v>
      </c>
      <c r="N17" s="1277">
        <f>T17-M17</f>
        <v>0</v>
      </c>
      <c r="O17" s="790"/>
      <c r="P17" s="879"/>
      <c r="Q17" s="884" t="s">
        <v>32</v>
      </c>
      <c r="R17" s="753" t="s">
        <v>32</v>
      </c>
      <c r="S17" s="1049"/>
      <c r="T17" s="1266">
        <v>68</v>
      </c>
      <c r="U17" s="1102"/>
      <c r="V17" s="788"/>
      <c r="W17" s="1103"/>
    </row>
    <row r="18" spans="1:23" ht="15">
      <c r="A18" s="1090" t="s">
        <v>51</v>
      </c>
      <c r="B18" s="474" t="s">
        <v>52</v>
      </c>
      <c r="C18" s="1091">
        <v>1001</v>
      </c>
      <c r="D18" s="1091">
        <v>820</v>
      </c>
      <c r="E18" s="473" t="s">
        <v>53</v>
      </c>
      <c r="F18" s="792">
        <v>497</v>
      </c>
      <c r="G18" s="792">
        <v>475</v>
      </c>
      <c r="H18" s="824">
        <v>253</v>
      </c>
      <c r="I18" s="888">
        <v>420</v>
      </c>
      <c r="J18" s="793">
        <v>515</v>
      </c>
      <c r="K18" s="1092" t="s">
        <v>32</v>
      </c>
      <c r="L18" s="1092" t="s">
        <v>32</v>
      </c>
      <c r="M18" s="1092">
        <v>606</v>
      </c>
      <c r="N18" s="1277">
        <f aca="true" t="shared" si="1" ref="N18:N34">T18-M18</f>
        <v>-52</v>
      </c>
      <c r="O18" s="771"/>
      <c r="P18" s="881"/>
      <c r="Q18" s="880" t="s">
        <v>32</v>
      </c>
      <c r="R18" s="768" t="s">
        <v>32</v>
      </c>
      <c r="S18" s="1049"/>
      <c r="T18" s="1263">
        <v>554</v>
      </c>
      <c r="U18" s="888"/>
      <c r="V18" s="793"/>
      <c r="W18" s="1103"/>
    </row>
    <row r="19" spans="1:23" ht="15">
      <c r="A19" s="1090" t="s">
        <v>54</v>
      </c>
      <c r="B19" s="474" t="s">
        <v>55</v>
      </c>
      <c r="C19" s="1091">
        <v>14718</v>
      </c>
      <c r="D19" s="1091">
        <v>14718</v>
      </c>
      <c r="E19" s="473" t="s">
        <v>32</v>
      </c>
      <c r="F19" s="792">
        <v>0</v>
      </c>
      <c r="G19" s="792">
        <v>0</v>
      </c>
      <c r="H19" s="824">
        <v>0</v>
      </c>
      <c r="I19" s="888">
        <v>0</v>
      </c>
      <c r="J19" s="793">
        <v>0</v>
      </c>
      <c r="K19" s="1092" t="s">
        <v>32</v>
      </c>
      <c r="L19" s="1092" t="s">
        <v>32</v>
      </c>
      <c r="M19" s="1092">
        <v>0</v>
      </c>
      <c r="N19" s="1277">
        <f t="shared" si="1"/>
        <v>0</v>
      </c>
      <c r="O19" s="771"/>
      <c r="P19" s="881"/>
      <c r="Q19" s="880" t="s">
        <v>32</v>
      </c>
      <c r="R19" s="768" t="s">
        <v>32</v>
      </c>
      <c r="S19" s="1049"/>
      <c r="T19" s="1263">
        <v>0</v>
      </c>
      <c r="U19" s="888"/>
      <c r="V19" s="793"/>
      <c r="W19" s="1103"/>
    </row>
    <row r="20" spans="1:23" ht="15">
      <c r="A20" s="1090" t="s">
        <v>56</v>
      </c>
      <c r="B20" s="474" t="s">
        <v>57</v>
      </c>
      <c r="C20" s="1091">
        <v>1758</v>
      </c>
      <c r="D20" s="1091">
        <v>1762</v>
      </c>
      <c r="E20" s="473" t="s">
        <v>32</v>
      </c>
      <c r="F20" s="792">
        <v>475</v>
      </c>
      <c r="G20" s="792">
        <v>479</v>
      </c>
      <c r="H20" s="824">
        <v>705</v>
      </c>
      <c r="I20" s="888">
        <v>926</v>
      </c>
      <c r="J20" s="793">
        <v>1191</v>
      </c>
      <c r="K20" s="1092" t="s">
        <v>32</v>
      </c>
      <c r="L20" s="1092" t="s">
        <v>32</v>
      </c>
      <c r="M20" s="1092">
        <v>2689</v>
      </c>
      <c r="N20" s="1277">
        <f t="shared" si="1"/>
        <v>334</v>
      </c>
      <c r="O20" s="771"/>
      <c r="P20" s="881"/>
      <c r="Q20" s="880" t="s">
        <v>32</v>
      </c>
      <c r="R20" s="768" t="s">
        <v>32</v>
      </c>
      <c r="S20" s="1049"/>
      <c r="T20" s="1263">
        <v>3023</v>
      </c>
      <c r="U20" s="888"/>
      <c r="V20" s="793"/>
      <c r="W20" s="1103"/>
    </row>
    <row r="21" spans="1:23" ht="15.75" thickBot="1">
      <c r="A21" s="1077" t="s">
        <v>58</v>
      </c>
      <c r="B21" s="482" t="s">
        <v>59</v>
      </c>
      <c r="C21" s="1104">
        <v>0</v>
      </c>
      <c r="D21" s="1104">
        <v>0</v>
      </c>
      <c r="E21" s="484" t="s">
        <v>32</v>
      </c>
      <c r="F21" s="792">
        <v>0</v>
      </c>
      <c r="G21" s="792">
        <v>0</v>
      </c>
      <c r="H21" s="824">
        <v>0</v>
      </c>
      <c r="I21" s="1083">
        <v>0</v>
      </c>
      <c r="J21" s="796">
        <v>0</v>
      </c>
      <c r="K21" s="1085" t="s">
        <v>32</v>
      </c>
      <c r="L21" s="1085" t="s">
        <v>32</v>
      </c>
      <c r="M21" s="1094">
        <v>0</v>
      </c>
      <c r="N21" s="1229">
        <f t="shared" si="1"/>
        <v>0</v>
      </c>
      <c r="O21" s="776"/>
      <c r="P21" s="883"/>
      <c r="Q21" s="889" t="s">
        <v>32</v>
      </c>
      <c r="R21" s="890" t="s">
        <v>32</v>
      </c>
      <c r="S21" s="1049"/>
      <c r="T21" s="1270">
        <v>0</v>
      </c>
      <c r="U21" s="1086"/>
      <c r="V21" s="796"/>
      <c r="W21" s="1103"/>
    </row>
    <row r="22" spans="1:23" ht="15.75" thickBot="1">
      <c r="A22" s="1105" t="s">
        <v>60</v>
      </c>
      <c r="B22" s="471" t="s">
        <v>61</v>
      </c>
      <c r="C22" s="1088">
        <v>12472</v>
      </c>
      <c r="D22" s="1088">
        <v>13728</v>
      </c>
      <c r="E22" s="1106" t="s">
        <v>32</v>
      </c>
      <c r="F22" s="802">
        <v>5931</v>
      </c>
      <c r="G22" s="802">
        <v>6054</v>
      </c>
      <c r="H22" s="1107">
        <v>6752</v>
      </c>
      <c r="I22" s="1102">
        <v>6825</v>
      </c>
      <c r="J22" s="803">
        <v>8064</v>
      </c>
      <c r="K22" s="1108">
        <f>K35</f>
        <v>7654</v>
      </c>
      <c r="L22" s="1109">
        <v>7654</v>
      </c>
      <c r="M22" s="1243">
        <v>1763</v>
      </c>
      <c r="N22" s="879">
        <f t="shared" si="1"/>
        <v>1879</v>
      </c>
      <c r="O22" s="1245"/>
      <c r="P22" s="879"/>
      <c r="Q22" s="892">
        <f>SUM(M22:P22)</f>
        <v>3642</v>
      </c>
      <c r="R22" s="893">
        <f>(Q22/L22)*100</f>
        <v>47.58296315651946</v>
      </c>
      <c r="S22" s="1049"/>
      <c r="T22" s="1262">
        <v>3642</v>
      </c>
      <c r="U22" s="891"/>
      <c r="V22" s="803"/>
      <c r="W22" s="1110" t="s">
        <v>229</v>
      </c>
    </row>
    <row r="23" spans="1:23" ht="15.75" thickBot="1">
      <c r="A23" s="1090" t="s">
        <v>62</v>
      </c>
      <c r="B23" s="474" t="s">
        <v>63</v>
      </c>
      <c r="C23" s="1091">
        <v>0</v>
      </c>
      <c r="D23" s="1091">
        <v>0</v>
      </c>
      <c r="E23" s="1111" t="s">
        <v>32</v>
      </c>
      <c r="F23" s="792">
        <v>0</v>
      </c>
      <c r="G23" s="792">
        <v>0</v>
      </c>
      <c r="H23" s="824">
        <v>0</v>
      </c>
      <c r="I23" s="888">
        <v>0</v>
      </c>
      <c r="J23" s="809">
        <v>0</v>
      </c>
      <c r="K23" s="1112"/>
      <c r="L23" s="1113"/>
      <c r="M23" s="1246"/>
      <c r="N23" s="1279">
        <f t="shared" si="1"/>
        <v>0</v>
      </c>
      <c r="O23" s="1234"/>
      <c r="P23" s="881"/>
      <c r="Q23" s="892">
        <f aca="true" t="shared" si="2" ref="Q23:Q45">SUM(M23:P23)</f>
        <v>0</v>
      </c>
      <c r="R23" s="893" t="e">
        <f aca="true" t="shared" si="3" ref="R23:R45">(Q23/L23)*100</f>
        <v>#DIV/0!</v>
      </c>
      <c r="S23" s="1049"/>
      <c r="T23" s="1263">
        <v>0</v>
      </c>
      <c r="U23" s="888"/>
      <c r="V23" s="809"/>
      <c r="W23" s="1103"/>
    </row>
    <row r="24" spans="1:23" ht="15.75" thickBot="1">
      <c r="A24" s="1077" t="s">
        <v>65</v>
      </c>
      <c r="B24" s="482" t="s">
        <v>63</v>
      </c>
      <c r="C24" s="1104">
        <v>0</v>
      </c>
      <c r="D24" s="1104">
        <v>1215</v>
      </c>
      <c r="E24" s="1114">
        <v>672</v>
      </c>
      <c r="F24" s="816">
        <v>1249</v>
      </c>
      <c r="G24" s="816">
        <v>1196</v>
      </c>
      <c r="H24" s="1115">
        <v>1300</v>
      </c>
      <c r="I24" s="1083">
        <v>1350</v>
      </c>
      <c r="J24" s="817">
        <v>1700</v>
      </c>
      <c r="K24" s="1116">
        <f>K25+K26+K27+K28+K29</f>
        <v>1800</v>
      </c>
      <c r="L24" s="1117">
        <v>1800</v>
      </c>
      <c r="M24" s="1248">
        <v>450</v>
      </c>
      <c r="N24" s="1280">
        <f t="shared" si="1"/>
        <v>450</v>
      </c>
      <c r="O24" s="1231"/>
      <c r="P24" s="883"/>
      <c r="Q24" s="892">
        <f t="shared" si="2"/>
        <v>900</v>
      </c>
      <c r="R24" s="893">
        <f t="shared" si="3"/>
        <v>50</v>
      </c>
      <c r="S24" s="1049"/>
      <c r="T24" s="1264">
        <v>900</v>
      </c>
      <c r="U24" s="1083"/>
      <c r="V24" s="817"/>
      <c r="W24" s="1103"/>
    </row>
    <row r="25" spans="1:23" ht="15.75" thickBot="1">
      <c r="A25" s="1087" t="s">
        <v>66</v>
      </c>
      <c r="B25" s="471" t="s">
        <v>67</v>
      </c>
      <c r="C25" s="1088">
        <v>6341</v>
      </c>
      <c r="D25" s="1088">
        <v>6960</v>
      </c>
      <c r="E25" s="1106">
        <v>501</v>
      </c>
      <c r="F25" s="792">
        <v>970</v>
      </c>
      <c r="G25" s="792">
        <v>842</v>
      </c>
      <c r="H25" s="792">
        <v>873</v>
      </c>
      <c r="I25" s="1102">
        <v>999</v>
      </c>
      <c r="J25" s="825">
        <v>1489</v>
      </c>
      <c r="K25" s="1108">
        <v>280</v>
      </c>
      <c r="L25" s="1109">
        <v>280</v>
      </c>
      <c r="M25" s="1108">
        <v>200</v>
      </c>
      <c r="N25" s="1277">
        <f t="shared" si="1"/>
        <v>380</v>
      </c>
      <c r="O25" s="790"/>
      <c r="P25" s="879"/>
      <c r="Q25" s="892">
        <f t="shared" si="2"/>
        <v>580</v>
      </c>
      <c r="R25" s="893">
        <f t="shared" si="3"/>
        <v>207.14285714285717</v>
      </c>
      <c r="S25" s="1049"/>
      <c r="T25" s="1266">
        <v>580</v>
      </c>
      <c r="U25" s="1102"/>
      <c r="V25" s="825"/>
      <c r="W25" s="1103"/>
    </row>
    <row r="26" spans="1:23" ht="15.75" thickBot="1">
      <c r="A26" s="1090" t="s">
        <v>68</v>
      </c>
      <c r="B26" s="474" t="s">
        <v>69</v>
      </c>
      <c r="C26" s="1091">
        <v>1745</v>
      </c>
      <c r="D26" s="1091">
        <v>2223</v>
      </c>
      <c r="E26" s="1111">
        <v>502</v>
      </c>
      <c r="F26" s="792">
        <v>441</v>
      </c>
      <c r="G26" s="792">
        <v>449</v>
      </c>
      <c r="H26" s="792">
        <v>410</v>
      </c>
      <c r="I26" s="888">
        <v>379</v>
      </c>
      <c r="J26" s="809">
        <v>555</v>
      </c>
      <c r="K26" s="1112">
        <v>590</v>
      </c>
      <c r="L26" s="1113">
        <v>590</v>
      </c>
      <c r="M26" s="1112">
        <v>133</v>
      </c>
      <c r="N26" s="1277">
        <f t="shared" si="1"/>
        <v>311</v>
      </c>
      <c r="O26" s="771"/>
      <c r="P26" s="881"/>
      <c r="Q26" s="892">
        <f t="shared" si="2"/>
        <v>444</v>
      </c>
      <c r="R26" s="893">
        <f t="shared" si="3"/>
        <v>75.2542372881356</v>
      </c>
      <c r="S26" s="1049"/>
      <c r="T26" s="1263">
        <v>444</v>
      </c>
      <c r="U26" s="888"/>
      <c r="V26" s="809"/>
      <c r="W26" s="1103"/>
    </row>
    <row r="27" spans="1:23" ht="15.75" thickBot="1">
      <c r="A27" s="1090" t="s">
        <v>70</v>
      </c>
      <c r="B27" s="474" t="s">
        <v>71</v>
      </c>
      <c r="C27" s="1091">
        <v>0</v>
      </c>
      <c r="D27" s="1091">
        <v>0</v>
      </c>
      <c r="E27" s="1111">
        <v>504</v>
      </c>
      <c r="F27" s="792">
        <v>0</v>
      </c>
      <c r="G27" s="792">
        <v>0</v>
      </c>
      <c r="H27" s="792">
        <v>0</v>
      </c>
      <c r="I27" s="888">
        <v>0</v>
      </c>
      <c r="J27" s="809">
        <v>0</v>
      </c>
      <c r="K27" s="1112"/>
      <c r="L27" s="1113"/>
      <c r="M27" s="1112">
        <v>0</v>
      </c>
      <c r="N27" s="1277">
        <f t="shared" si="1"/>
        <v>0</v>
      </c>
      <c r="O27" s="771"/>
      <c r="P27" s="881"/>
      <c r="Q27" s="892">
        <f t="shared" si="2"/>
        <v>0</v>
      </c>
      <c r="R27" s="893" t="e">
        <f t="shared" si="3"/>
        <v>#DIV/0!</v>
      </c>
      <c r="S27" s="1049"/>
      <c r="T27" s="1263">
        <v>0</v>
      </c>
      <c r="U27" s="888"/>
      <c r="V27" s="809"/>
      <c r="W27" s="1103"/>
    </row>
    <row r="28" spans="1:23" ht="15.75" thickBot="1">
      <c r="A28" s="1090" t="s">
        <v>72</v>
      </c>
      <c r="B28" s="474" t="s">
        <v>73</v>
      </c>
      <c r="C28" s="1091">
        <v>428</v>
      </c>
      <c r="D28" s="1091">
        <v>253</v>
      </c>
      <c r="E28" s="1111">
        <v>511</v>
      </c>
      <c r="F28" s="792">
        <v>250</v>
      </c>
      <c r="G28" s="792">
        <v>317</v>
      </c>
      <c r="H28" s="792">
        <v>662</v>
      </c>
      <c r="I28" s="888">
        <v>299</v>
      </c>
      <c r="J28" s="809">
        <v>591</v>
      </c>
      <c r="K28" s="1112">
        <v>570</v>
      </c>
      <c r="L28" s="1113">
        <v>570</v>
      </c>
      <c r="M28" s="1112">
        <v>0</v>
      </c>
      <c r="N28" s="1277">
        <f t="shared" si="1"/>
        <v>0</v>
      </c>
      <c r="O28" s="771"/>
      <c r="P28" s="881"/>
      <c r="Q28" s="892">
        <f t="shared" si="2"/>
        <v>0</v>
      </c>
      <c r="R28" s="893">
        <f t="shared" si="3"/>
        <v>0</v>
      </c>
      <c r="S28" s="1049"/>
      <c r="T28" s="1263">
        <v>0</v>
      </c>
      <c r="U28" s="888"/>
      <c r="V28" s="809"/>
      <c r="W28" s="1103"/>
    </row>
    <row r="29" spans="1:23" ht="15.75" thickBot="1">
      <c r="A29" s="1090" t="s">
        <v>74</v>
      </c>
      <c r="B29" s="474" t="s">
        <v>75</v>
      </c>
      <c r="C29" s="1091">
        <v>1057</v>
      </c>
      <c r="D29" s="1091">
        <v>1451</v>
      </c>
      <c r="E29" s="1111">
        <v>518</v>
      </c>
      <c r="F29" s="792">
        <v>476</v>
      </c>
      <c r="G29" s="792">
        <v>395</v>
      </c>
      <c r="H29" s="792">
        <v>342</v>
      </c>
      <c r="I29" s="888">
        <v>472</v>
      </c>
      <c r="J29" s="809">
        <v>421</v>
      </c>
      <c r="K29" s="1112">
        <v>360</v>
      </c>
      <c r="L29" s="1113">
        <v>360</v>
      </c>
      <c r="M29" s="1112">
        <v>58</v>
      </c>
      <c r="N29" s="1277">
        <f t="shared" si="1"/>
        <v>61</v>
      </c>
      <c r="O29" s="771"/>
      <c r="P29" s="881"/>
      <c r="Q29" s="892">
        <f t="shared" si="2"/>
        <v>119</v>
      </c>
      <c r="R29" s="893">
        <f t="shared" si="3"/>
        <v>33.05555555555556</v>
      </c>
      <c r="S29" s="1049"/>
      <c r="T29" s="1268">
        <v>119</v>
      </c>
      <c r="U29" s="888"/>
      <c r="V29" s="809"/>
      <c r="W29" s="1103"/>
    </row>
    <row r="30" spans="1:23" ht="15.75" thickBot="1">
      <c r="A30" s="1090" t="s">
        <v>76</v>
      </c>
      <c r="B30" s="474" t="s">
        <v>77</v>
      </c>
      <c r="C30" s="1091">
        <v>10408</v>
      </c>
      <c r="D30" s="1091">
        <v>11792</v>
      </c>
      <c r="E30" s="1111">
        <v>521</v>
      </c>
      <c r="F30" s="792">
        <v>3261</v>
      </c>
      <c r="G30" s="792">
        <v>3450</v>
      </c>
      <c r="H30" s="792">
        <v>3902</v>
      </c>
      <c r="I30" s="888">
        <v>3956</v>
      </c>
      <c r="J30" s="809">
        <v>4219</v>
      </c>
      <c r="K30" s="1112">
        <v>4267</v>
      </c>
      <c r="L30" s="1113">
        <v>4267</v>
      </c>
      <c r="M30" s="1112">
        <v>956</v>
      </c>
      <c r="N30" s="1277">
        <f t="shared" si="1"/>
        <v>1005</v>
      </c>
      <c r="O30" s="771"/>
      <c r="P30" s="881"/>
      <c r="Q30" s="892">
        <f t="shared" si="2"/>
        <v>1961</v>
      </c>
      <c r="R30" s="893">
        <f t="shared" si="3"/>
        <v>45.9573470822592</v>
      </c>
      <c r="S30" s="1049"/>
      <c r="T30" s="1263">
        <v>1961</v>
      </c>
      <c r="U30" s="888"/>
      <c r="V30" s="809"/>
      <c r="W30" s="1103"/>
    </row>
    <row r="31" spans="1:23" ht="15.75" thickBot="1">
      <c r="A31" s="1090" t="s">
        <v>78</v>
      </c>
      <c r="B31" s="474" t="s">
        <v>79</v>
      </c>
      <c r="C31" s="1091">
        <v>3640</v>
      </c>
      <c r="D31" s="1091">
        <v>4174</v>
      </c>
      <c r="E31" s="1111" t="s">
        <v>80</v>
      </c>
      <c r="F31" s="792">
        <v>1234</v>
      </c>
      <c r="G31" s="792">
        <v>1343</v>
      </c>
      <c r="H31" s="792">
        <v>1341</v>
      </c>
      <c r="I31" s="888">
        <v>1425</v>
      </c>
      <c r="J31" s="809">
        <v>1489</v>
      </c>
      <c r="K31" s="1112">
        <v>1493</v>
      </c>
      <c r="L31" s="1113">
        <v>1493</v>
      </c>
      <c r="M31" s="1112">
        <v>337</v>
      </c>
      <c r="N31" s="1277">
        <f t="shared" si="1"/>
        <v>357</v>
      </c>
      <c r="O31" s="771"/>
      <c r="P31" s="881"/>
      <c r="Q31" s="892">
        <f t="shared" si="2"/>
        <v>694</v>
      </c>
      <c r="R31" s="893">
        <f t="shared" si="3"/>
        <v>46.483590087073004</v>
      </c>
      <c r="S31" s="1049"/>
      <c r="T31" s="1263">
        <v>694</v>
      </c>
      <c r="U31" s="888"/>
      <c r="V31" s="809"/>
      <c r="W31" s="1103"/>
    </row>
    <row r="32" spans="1:23" ht="15.75" thickBot="1">
      <c r="A32" s="1090" t="s">
        <v>81</v>
      </c>
      <c r="B32" s="474" t="s">
        <v>82</v>
      </c>
      <c r="C32" s="1091">
        <v>0</v>
      </c>
      <c r="D32" s="1091">
        <v>0</v>
      </c>
      <c r="E32" s="1111">
        <v>557</v>
      </c>
      <c r="F32" s="792">
        <v>0</v>
      </c>
      <c r="G32" s="792">
        <v>0</v>
      </c>
      <c r="H32" s="792">
        <v>0</v>
      </c>
      <c r="I32" s="888">
        <v>0</v>
      </c>
      <c r="J32" s="809">
        <v>0</v>
      </c>
      <c r="K32" s="1112"/>
      <c r="L32" s="1113"/>
      <c r="M32" s="1112">
        <v>0</v>
      </c>
      <c r="N32" s="1277">
        <f t="shared" si="1"/>
        <v>0</v>
      </c>
      <c r="O32" s="771"/>
      <c r="P32" s="881"/>
      <c r="Q32" s="892">
        <f t="shared" si="2"/>
        <v>0</v>
      </c>
      <c r="R32" s="893" t="e">
        <f t="shared" si="3"/>
        <v>#DIV/0!</v>
      </c>
      <c r="S32" s="1049"/>
      <c r="T32" s="1263">
        <v>0</v>
      </c>
      <c r="U32" s="888"/>
      <c r="V32" s="809"/>
      <c r="W32" s="1103"/>
    </row>
    <row r="33" spans="1:23" ht="15.75" thickBot="1">
      <c r="A33" s="1090" t="s">
        <v>83</v>
      </c>
      <c r="B33" s="474" t="s">
        <v>84</v>
      </c>
      <c r="C33" s="1091">
        <v>1711</v>
      </c>
      <c r="D33" s="1091">
        <v>1801</v>
      </c>
      <c r="E33" s="1111">
        <v>551</v>
      </c>
      <c r="F33" s="792">
        <v>91</v>
      </c>
      <c r="G33" s="792">
        <v>91</v>
      </c>
      <c r="H33" s="792">
        <v>84</v>
      </c>
      <c r="I33" s="888">
        <v>0</v>
      </c>
      <c r="J33" s="809">
        <v>0</v>
      </c>
      <c r="K33" s="1112"/>
      <c r="L33" s="1113"/>
      <c r="M33" s="1112">
        <v>0</v>
      </c>
      <c r="N33" s="1277">
        <f t="shared" si="1"/>
        <v>0</v>
      </c>
      <c r="O33" s="771"/>
      <c r="P33" s="881"/>
      <c r="Q33" s="892">
        <f t="shared" si="2"/>
        <v>0</v>
      </c>
      <c r="R33" s="893" t="e">
        <f t="shared" si="3"/>
        <v>#DIV/0!</v>
      </c>
      <c r="S33" s="1049"/>
      <c r="T33" s="1263">
        <v>0</v>
      </c>
      <c r="U33" s="888"/>
      <c r="V33" s="809"/>
      <c r="W33" s="1103"/>
    </row>
    <row r="34" spans="1:23" ht="15.75" thickBot="1">
      <c r="A34" s="1067" t="s">
        <v>85</v>
      </c>
      <c r="B34" s="476"/>
      <c r="C34" s="1093">
        <v>569</v>
      </c>
      <c r="D34" s="1093">
        <v>614</v>
      </c>
      <c r="E34" s="1118" t="s">
        <v>86</v>
      </c>
      <c r="F34" s="787">
        <v>31</v>
      </c>
      <c r="G34" s="787">
        <v>15</v>
      </c>
      <c r="H34" s="787">
        <v>26</v>
      </c>
      <c r="I34" s="1086">
        <v>26</v>
      </c>
      <c r="J34" s="828">
        <v>36</v>
      </c>
      <c r="K34" s="1119">
        <v>94</v>
      </c>
      <c r="L34" s="1120">
        <v>94</v>
      </c>
      <c r="M34" s="1250">
        <v>5</v>
      </c>
      <c r="N34" s="1277">
        <f t="shared" si="1"/>
        <v>4</v>
      </c>
      <c r="O34" s="771"/>
      <c r="P34" s="883"/>
      <c r="Q34" s="892">
        <f t="shared" si="2"/>
        <v>9</v>
      </c>
      <c r="R34" s="893">
        <f t="shared" si="3"/>
        <v>9.574468085106384</v>
      </c>
      <c r="S34" s="1049"/>
      <c r="T34" s="1275">
        <v>9</v>
      </c>
      <c r="U34" s="1086"/>
      <c r="V34" s="828"/>
      <c r="W34" s="1103"/>
    </row>
    <row r="35" spans="1:22" ht="15.75" thickBot="1">
      <c r="A35" s="1095" t="s">
        <v>87</v>
      </c>
      <c r="B35" s="1096" t="s">
        <v>88</v>
      </c>
      <c r="C35" s="1097">
        <f>SUM(C25:C34)</f>
        <v>25899</v>
      </c>
      <c r="D35" s="1097">
        <f>SUM(D25:D34)</f>
        <v>29268</v>
      </c>
      <c r="E35" s="1121"/>
      <c r="F35" s="786">
        <f aca="true" t="shared" si="4" ref="F35:P35">SUM(F25:F34)</f>
        <v>6754</v>
      </c>
      <c r="G35" s="1122">
        <f t="shared" si="4"/>
        <v>6902</v>
      </c>
      <c r="H35" s="1122">
        <f t="shared" si="4"/>
        <v>7640</v>
      </c>
      <c r="I35" s="786">
        <f t="shared" si="4"/>
        <v>7556</v>
      </c>
      <c r="J35" s="833">
        <f>SUM(J25:J34)</f>
        <v>8800</v>
      </c>
      <c r="K35" s="835">
        <f t="shared" si="4"/>
        <v>7654</v>
      </c>
      <c r="L35" s="836">
        <f t="shared" si="4"/>
        <v>7654</v>
      </c>
      <c r="M35" s="833">
        <f t="shared" si="4"/>
        <v>1689</v>
      </c>
      <c r="N35" s="833">
        <f>SUM(N25:N34)</f>
        <v>2118</v>
      </c>
      <c r="O35" s="833">
        <f t="shared" si="4"/>
        <v>0</v>
      </c>
      <c r="P35" s="1123">
        <f t="shared" si="4"/>
        <v>0</v>
      </c>
      <c r="Q35" s="898">
        <f t="shared" si="2"/>
        <v>3807</v>
      </c>
      <c r="R35" s="893">
        <f t="shared" si="3"/>
        <v>49.73869871962373</v>
      </c>
      <c r="S35" s="674"/>
      <c r="T35" s="833">
        <f>SUM(T25:T34)</f>
        <v>3807</v>
      </c>
      <c r="U35" s="833">
        <f>SUM(U25:U34)</f>
        <v>0</v>
      </c>
      <c r="V35" s="833">
        <f>SUM(V25:V34)</f>
        <v>0</v>
      </c>
    </row>
    <row r="36" spans="1:22" ht="15.75" thickBot="1">
      <c r="A36" s="1087" t="s">
        <v>89</v>
      </c>
      <c r="B36" s="471" t="s">
        <v>90</v>
      </c>
      <c r="C36" s="1088">
        <v>0</v>
      </c>
      <c r="D36" s="1088">
        <v>0</v>
      </c>
      <c r="E36" s="1106">
        <v>601</v>
      </c>
      <c r="F36" s="896">
        <v>0</v>
      </c>
      <c r="G36" s="896">
        <v>0</v>
      </c>
      <c r="H36" s="896">
        <v>0</v>
      </c>
      <c r="I36" s="1102">
        <v>0</v>
      </c>
      <c r="J36" s="825">
        <v>0</v>
      </c>
      <c r="K36" s="1108"/>
      <c r="L36" s="1109"/>
      <c r="M36" s="1251">
        <v>0</v>
      </c>
      <c r="N36" s="1252">
        <f>T36-M36</f>
        <v>0</v>
      </c>
      <c r="O36" s="1247"/>
      <c r="P36" s="1234"/>
      <c r="Q36" s="898">
        <f t="shared" si="2"/>
        <v>0</v>
      </c>
      <c r="R36" s="893" t="e">
        <f t="shared" si="3"/>
        <v>#DIV/0!</v>
      </c>
      <c r="S36" s="1049"/>
      <c r="T36" s="1266">
        <v>0</v>
      </c>
      <c r="U36" s="791"/>
      <c r="V36" s="825"/>
    </row>
    <row r="37" spans="1:22" ht="15.75" thickBot="1">
      <c r="A37" s="1090" t="s">
        <v>91</v>
      </c>
      <c r="B37" s="474" t="s">
        <v>92</v>
      </c>
      <c r="C37" s="1091">
        <v>1190</v>
      </c>
      <c r="D37" s="1091">
        <v>1857</v>
      </c>
      <c r="E37" s="1111">
        <v>602</v>
      </c>
      <c r="F37" s="792">
        <v>44</v>
      </c>
      <c r="G37" s="792">
        <v>379</v>
      </c>
      <c r="H37" s="792">
        <v>403</v>
      </c>
      <c r="I37" s="888">
        <v>756</v>
      </c>
      <c r="J37" s="809">
        <v>758</v>
      </c>
      <c r="K37" s="1112"/>
      <c r="L37" s="1113"/>
      <c r="M37" s="1112">
        <v>168</v>
      </c>
      <c r="N37" s="1252">
        <f>T37-M37</f>
        <v>127</v>
      </c>
      <c r="O37" s="1247"/>
      <c r="P37" s="1234"/>
      <c r="Q37" s="898">
        <f t="shared" si="2"/>
        <v>295</v>
      </c>
      <c r="R37" s="893" t="e">
        <f t="shared" si="3"/>
        <v>#DIV/0!</v>
      </c>
      <c r="S37" s="1049"/>
      <c r="T37" s="1268">
        <v>295</v>
      </c>
      <c r="U37" s="772"/>
      <c r="V37" s="809"/>
    </row>
    <row r="38" spans="1:22" ht="15.75" thickBot="1">
      <c r="A38" s="1090" t="s">
        <v>93</v>
      </c>
      <c r="B38" s="474" t="s">
        <v>94</v>
      </c>
      <c r="C38" s="1091">
        <v>0</v>
      </c>
      <c r="D38" s="1091">
        <v>0</v>
      </c>
      <c r="E38" s="1111">
        <v>604</v>
      </c>
      <c r="F38" s="792">
        <v>0</v>
      </c>
      <c r="G38" s="792">
        <v>0</v>
      </c>
      <c r="H38" s="792">
        <v>0</v>
      </c>
      <c r="I38" s="888">
        <v>0</v>
      </c>
      <c r="J38" s="809"/>
      <c r="K38" s="1112"/>
      <c r="L38" s="1113"/>
      <c r="M38" s="1112">
        <v>0</v>
      </c>
      <c r="N38" s="1252">
        <f>T38-M38</f>
        <v>0</v>
      </c>
      <c r="O38" s="1247"/>
      <c r="P38" s="1234"/>
      <c r="Q38" s="898">
        <f t="shared" si="2"/>
        <v>0</v>
      </c>
      <c r="R38" s="893" t="e">
        <f t="shared" si="3"/>
        <v>#DIV/0!</v>
      </c>
      <c r="S38" s="1049"/>
      <c r="T38" s="1263">
        <v>0</v>
      </c>
      <c r="U38" s="772"/>
      <c r="V38" s="809"/>
    </row>
    <row r="39" spans="1:22" ht="15.75" thickBot="1">
      <c r="A39" s="1090" t="s">
        <v>95</v>
      </c>
      <c r="B39" s="474" t="s">
        <v>96</v>
      </c>
      <c r="C39" s="1091">
        <v>12472</v>
      </c>
      <c r="D39" s="1091">
        <v>13728</v>
      </c>
      <c r="E39" s="1111" t="s">
        <v>97</v>
      </c>
      <c r="F39" s="792">
        <v>5931</v>
      </c>
      <c r="G39" s="792">
        <v>6054</v>
      </c>
      <c r="H39" s="792">
        <v>6752</v>
      </c>
      <c r="I39" s="888">
        <v>6825</v>
      </c>
      <c r="J39" s="809">
        <v>8064</v>
      </c>
      <c r="K39" s="1112">
        <f>K35</f>
        <v>7654</v>
      </c>
      <c r="L39" s="1113">
        <v>7654</v>
      </c>
      <c r="M39" s="1112">
        <v>1763</v>
      </c>
      <c r="N39" s="1252">
        <f>T39-M39</f>
        <v>1879</v>
      </c>
      <c r="O39" s="1247"/>
      <c r="P39" s="1234"/>
      <c r="Q39" s="898">
        <f t="shared" si="2"/>
        <v>3642</v>
      </c>
      <c r="R39" s="893">
        <f t="shared" si="3"/>
        <v>47.58296315651946</v>
      </c>
      <c r="S39" s="1049"/>
      <c r="T39" s="1263">
        <v>3642</v>
      </c>
      <c r="U39" s="772"/>
      <c r="V39" s="809"/>
    </row>
    <row r="40" spans="1:22" ht="15.75" thickBot="1">
      <c r="A40" s="1067" t="s">
        <v>98</v>
      </c>
      <c r="B40" s="476"/>
      <c r="C40" s="1093">
        <v>12330</v>
      </c>
      <c r="D40" s="1093">
        <v>13218</v>
      </c>
      <c r="E40" s="1118" t="s">
        <v>99</v>
      </c>
      <c r="F40" s="787">
        <v>813</v>
      </c>
      <c r="G40" s="787">
        <v>537</v>
      </c>
      <c r="H40" s="787">
        <v>615</v>
      </c>
      <c r="I40" s="1086">
        <v>32</v>
      </c>
      <c r="J40" s="828">
        <v>72</v>
      </c>
      <c r="K40" s="1119"/>
      <c r="L40" s="1120"/>
      <c r="M40" s="1250">
        <v>12</v>
      </c>
      <c r="N40" s="1252">
        <f>T40-M40</f>
        <v>54</v>
      </c>
      <c r="O40" s="1247"/>
      <c r="P40" s="1234"/>
      <c r="Q40" s="898">
        <f t="shared" si="2"/>
        <v>66</v>
      </c>
      <c r="R40" s="893" t="e">
        <f t="shared" si="3"/>
        <v>#DIV/0!</v>
      </c>
      <c r="S40" s="1049"/>
      <c r="T40" s="1270">
        <v>66</v>
      </c>
      <c r="U40" s="761"/>
      <c r="V40" s="828"/>
    </row>
    <row r="41" spans="1:22" ht="15.75" thickBot="1">
      <c r="A41" s="1095" t="s">
        <v>100</v>
      </c>
      <c r="B41" s="1096" t="s">
        <v>101</v>
      </c>
      <c r="C41" s="1097">
        <f>SUM(C36:C40)</f>
        <v>25992</v>
      </c>
      <c r="D41" s="1097">
        <f>SUM(D36:D40)</f>
        <v>28803</v>
      </c>
      <c r="E41" s="1121" t="s">
        <v>32</v>
      </c>
      <c r="F41" s="786">
        <f aca="true" t="shared" si="5" ref="F41:P41">SUM(F36:F40)</f>
        <v>6788</v>
      </c>
      <c r="G41" s="786">
        <f t="shared" si="5"/>
        <v>6970</v>
      </c>
      <c r="H41" s="1122">
        <f t="shared" si="5"/>
        <v>7770</v>
      </c>
      <c r="I41" s="786">
        <f t="shared" si="5"/>
        <v>7613</v>
      </c>
      <c r="J41" s="833">
        <f>SUM(J36:J40)</f>
        <v>8894</v>
      </c>
      <c r="K41" s="835">
        <f t="shared" si="5"/>
        <v>7654</v>
      </c>
      <c r="L41" s="836">
        <f t="shared" si="5"/>
        <v>7654</v>
      </c>
      <c r="M41" s="833">
        <f t="shared" si="5"/>
        <v>1943</v>
      </c>
      <c r="N41" s="842">
        <f>SUM(N36:N40)</f>
        <v>2060</v>
      </c>
      <c r="O41" s="833">
        <f t="shared" si="5"/>
        <v>0</v>
      </c>
      <c r="P41" s="1124">
        <f t="shared" si="5"/>
        <v>0</v>
      </c>
      <c r="Q41" s="898">
        <f t="shared" si="2"/>
        <v>4003</v>
      </c>
      <c r="R41" s="893">
        <f t="shared" si="3"/>
        <v>52.29945126731121</v>
      </c>
      <c r="S41" s="674"/>
      <c r="T41" s="833">
        <f>SUM(T36:T40)</f>
        <v>4003</v>
      </c>
      <c r="U41" s="833">
        <f>SUM(U36:U40)</f>
        <v>0</v>
      </c>
      <c r="V41" s="833">
        <f>SUM(V36:V40)</f>
        <v>0</v>
      </c>
    </row>
    <row r="42" spans="1:22" ht="6.75" customHeight="1" thickBot="1">
      <c r="A42" s="1067"/>
      <c r="B42" s="1125"/>
      <c r="C42" s="1126"/>
      <c r="D42" s="1126"/>
      <c r="E42" s="1127"/>
      <c r="F42" s="787"/>
      <c r="G42" s="787"/>
      <c r="H42" s="787"/>
      <c r="I42" s="1128"/>
      <c r="J42" s="845"/>
      <c r="K42" s="846"/>
      <c r="L42" s="847"/>
      <c r="M42" s="773"/>
      <c r="N42" s="1306"/>
      <c r="O42" s="848">
        <f>U42-N42</f>
        <v>0</v>
      </c>
      <c r="P42" s="1306"/>
      <c r="Q42" s="898">
        <f t="shared" si="2"/>
        <v>0</v>
      </c>
      <c r="R42" s="893" t="e">
        <f t="shared" si="3"/>
        <v>#DIV/0!</v>
      </c>
      <c r="S42" s="674"/>
      <c r="T42" s="1307"/>
      <c r="U42" s="851"/>
      <c r="V42" s="845"/>
    </row>
    <row r="43" spans="1:22" ht="15.75" thickBot="1">
      <c r="A43" s="1129" t="s">
        <v>102</v>
      </c>
      <c r="B43" s="1096" t="s">
        <v>63</v>
      </c>
      <c r="C43" s="1097">
        <f>+C41-C39</f>
        <v>13520</v>
      </c>
      <c r="D43" s="1097">
        <f>+D41-D39</f>
        <v>15075</v>
      </c>
      <c r="E43" s="1121" t="s">
        <v>32</v>
      </c>
      <c r="F43" s="1130">
        <f aca="true" t="shared" si="6" ref="F43:P43">F41-F39</f>
        <v>857</v>
      </c>
      <c r="G43" s="1130">
        <f t="shared" si="6"/>
        <v>916</v>
      </c>
      <c r="H43" s="1130">
        <f t="shared" si="6"/>
        <v>1018</v>
      </c>
      <c r="I43" s="786">
        <f>I41-I39</f>
        <v>788</v>
      </c>
      <c r="J43" s="833">
        <f>J41-J39</f>
        <v>830</v>
      </c>
      <c r="K43" s="833">
        <f>K41-K39</f>
        <v>0</v>
      </c>
      <c r="L43" s="853">
        <f t="shared" si="6"/>
        <v>0</v>
      </c>
      <c r="M43" s="833">
        <f t="shared" si="6"/>
        <v>180</v>
      </c>
      <c r="N43" s="842">
        <f t="shared" si="6"/>
        <v>181</v>
      </c>
      <c r="O43" s="833">
        <f t="shared" si="6"/>
        <v>0</v>
      </c>
      <c r="P43" s="838">
        <f t="shared" si="6"/>
        <v>0</v>
      </c>
      <c r="Q43" s="898">
        <f t="shared" si="2"/>
        <v>361</v>
      </c>
      <c r="R43" s="893" t="e">
        <f t="shared" si="3"/>
        <v>#DIV/0!</v>
      </c>
      <c r="S43" s="674"/>
      <c r="T43" s="833">
        <f>T41-T39</f>
        <v>361</v>
      </c>
      <c r="U43" s="833">
        <f>U41-U39</f>
        <v>0</v>
      </c>
      <c r="V43" s="833">
        <f>V41-V39</f>
        <v>0</v>
      </c>
    </row>
    <row r="44" spans="1:22" ht="15.75" thickBot="1">
      <c r="A44" s="1095" t="s">
        <v>103</v>
      </c>
      <c r="B44" s="1096" t="s">
        <v>104</v>
      </c>
      <c r="C44" s="1097">
        <f>+C41-C35</f>
        <v>93</v>
      </c>
      <c r="D44" s="1097">
        <f>+D41-D35</f>
        <v>-465</v>
      </c>
      <c r="E44" s="1121" t="s">
        <v>32</v>
      </c>
      <c r="F44" s="1130">
        <f aca="true" t="shared" si="7" ref="F44:P44">F41-F35</f>
        <v>34</v>
      </c>
      <c r="G44" s="1130">
        <f t="shared" si="7"/>
        <v>68</v>
      </c>
      <c r="H44" s="1130">
        <f t="shared" si="7"/>
        <v>130</v>
      </c>
      <c r="I44" s="786">
        <f>I41-I35</f>
        <v>57</v>
      </c>
      <c r="J44" s="833">
        <f>J41-J35</f>
        <v>94</v>
      </c>
      <c r="K44" s="833">
        <f>K41-K35</f>
        <v>0</v>
      </c>
      <c r="L44" s="853">
        <f t="shared" si="7"/>
        <v>0</v>
      </c>
      <c r="M44" s="833">
        <f t="shared" si="7"/>
        <v>254</v>
      </c>
      <c r="N44" s="842">
        <f t="shared" si="7"/>
        <v>-58</v>
      </c>
      <c r="O44" s="833">
        <f t="shared" si="7"/>
        <v>0</v>
      </c>
      <c r="P44" s="838">
        <f t="shared" si="7"/>
        <v>0</v>
      </c>
      <c r="Q44" s="898">
        <f t="shared" si="2"/>
        <v>196</v>
      </c>
      <c r="R44" s="893" t="e">
        <f t="shared" si="3"/>
        <v>#DIV/0!</v>
      </c>
      <c r="S44" s="674"/>
      <c r="T44" s="833">
        <f>T41-T35</f>
        <v>196</v>
      </c>
      <c r="U44" s="833">
        <f>U41-U35</f>
        <v>0</v>
      </c>
      <c r="V44" s="833">
        <f>V41-V35</f>
        <v>0</v>
      </c>
    </row>
    <row r="45" spans="1:22" ht="15.75" thickBot="1">
      <c r="A45" s="1131" t="s">
        <v>105</v>
      </c>
      <c r="B45" s="1132" t="s">
        <v>63</v>
      </c>
      <c r="C45" s="1133">
        <f>+C44-C39</f>
        <v>-12379</v>
      </c>
      <c r="D45" s="1133">
        <f>+D44-D39</f>
        <v>-14193</v>
      </c>
      <c r="E45" s="1134" t="s">
        <v>32</v>
      </c>
      <c r="F45" s="1130">
        <f aca="true" t="shared" si="8" ref="F45:P45">F44-F39</f>
        <v>-5897</v>
      </c>
      <c r="G45" s="1130">
        <f t="shared" si="8"/>
        <v>-5986</v>
      </c>
      <c r="H45" s="1130">
        <f t="shared" si="8"/>
        <v>-6622</v>
      </c>
      <c r="I45" s="786">
        <f t="shared" si="8"/>
        <v>-6768</v>
      </c>
      <c r="J45" s="833">
        <f>J44-J39</f>
        <v>-7970</v>
      </c>
      <c r="K45" s="833">
        <f t="shared" si="8"/>
        <v>-7654</v>
      </c>
      <c r="L45" s="853">
        <f t="shared" si="8"/>
        <v>-7654</v>
      </c>
      <c r="M45" s="833">
        <f t="shared" si="8"/>
        <v>-1509</v>
      </c>
      <c r="N45" s="842">
        <f t="shared" si="8"/>
        <v>-1937</v>
      </c>
      <c r="O45" s="833">
        <f t="shared" si="8"/>
        <v>0</v>
      </c>
      <c r="P45" s="838">
        <f t="shared" si="8"/>
        <v>0</v>
      </c>
      <c r="Q45" s="898">
        <f t="shared" si="2"/>
        <v>-3446</v>
      </c>
      <c r="R45" s="853">
        <f t="shared" si="3"/>
        <v>45.02221060883198</v>
      </c>
      <c r="S45" s="674"/>
      <c r="T45" s="833">
        <f>T44-T39</f>
        <v>-3446</v>
      </c>
      <c r="U45" s="833">
        <f>U44-U39</f>
        <v>0</v>
      </c>
      <c r="V45" s="833">
        <f>V44-V39</f>
        <v>0</v>
      </c>
    </row>
    <row r="46" ht="15">
      <c r="A46" s="662"/>
    </row>
    <row r="47" spans="1:5" ht="15">
      <c r="A47" s="1110"/>
      <c r="B47" s="1135" t="s">
        <v>222</v>
      </c>
      <c r="E47" s="1136" t="s">
        <v>230</v>
      </c>
    </row>
    <row r="48" ht="15">
      <c r="A48" s="662"/>
    </row>
    <row r="49" spans="1:22" ht="15">
      <c r="A49" s="658" t="s">
        <v>188</v>
      </c>
      <c r="Q49"/>
      <c r="R49"/>
      <c r="S49"/>
      <c r="T49"/>
      <c r="U49"/>
      <c r="V49"/>
    </row>
    <row r="50" spans="1:22" ht="15">
      <c r="A50" s="659" t="s">
        <v>233</v>
      </c>
      <c r="Q50"/>
      <c r="R50"/>
      <c r="S50"/>
      <c r="T50"/>
      <c r="U50"/>
      <c r="V50"/>
    </row>
    <row r="51" spans="1:22" ht="15">
      <c r="A51" s="855" t="s">
        <v>190</v>
      </c>
      <c r="Q51"/>
      <c r="R51"/>
      <c r="S51"/>
      <c r="T51"/>
      <c r="U51"/>
      <c r="V51"/>
    </row>
    <row r="52" spans="1:22" ht="15">
      <c r="A52" s="856"/>
      <c r="Q52"/>
      <c r="R52"/>
      <c r="S52"/>
      <c r="T52"/>
      <c r="U52"/>
      <c r="V52"/>
    </row>
    <row r="53" spans="1:22" ht="15">
      <c r="A53" s="662" t="s">
        <v>197</v>
      </c>
      <c r="Q53"/>
      <c r="R53"/>
      <c r="S53"/>
      <c r="T53"/>
      <c r="U53"/>
      <c r="V53"/>
    </row>
    <row r="54" spans="1:22" ht="15">
      <c r="A54" s="662"/>
      <c r="Q54"/>
      <c r="R54"/>
      <c r="S54"/>
      <c r="T54"/>
      <c r="U54"/>
      <c r="V54"/>
    </row>
    <row r="55" spans="1:22" ht="15">
      <c r="A55" s="662" t="s">
        <v>198</v>
      </c>
      <c r="Q55"/>
      <c r="R55"/>
      <c r="S55"/>
      <c r="T55"/>
      <c r="U55"/>
      <c r="V55"/>
    </row>
    <row r="56" ht="15">
      <c r="A56" s="662" t="s">
        <v>237</v>
      </c>
    </row>
    <row r="57" ht="15">
      <c r="A57" s="662"/>
    </row>
    <row r="58" ht="15">
      <c r="A58" s="662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5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63" customWidth="1"/>
    <col min="6" max="6" width="11.7109375" style="0" hidden="1" customWidth="1"/>
    <col min="7" max="8" width="11.57421875" style="0" hidden="1" customWidth="1"/>
    <col min="9" max="9" width="11.57421875" style="0" customWidth="1"/>
    <col min="10" max="11" width="11.57421875" style="388" customWidth="1"/>
    <col min="12" max="12" width="11.421875" style="388" customWidth="1"/>
    <col min="13" max="13" width="9.8515625" style="388" customWidth="1"/>
    <col min="14" max="14" width="9.140625" style="388" customWidth="1"/>
    <col min="15" max="15" width="9.28125" style="388" customWidth="1"/>
    <col min="16" max="16" width="9.140625" style="388" customWidth="1"/>
    <col min="17" max="17" width="12.00390625" style="388" customWidth="1"/>
    <col min="18" max="18" width="9.140625" style="368" customWidth="1"/>
    <col min="19" max="19" width="3.421875" style="388" customWidth="1"/>
    <col min="20" max="20" width="12.57421875" style="388" customWidth="1"/>
    <col min="21" max="21" width="11.8515625" style="388" customWidth="1"/>
    <col min="22" max="22" width="12.00390625" style="388" customWidth="1"/>
  </cols>
  <sheetData>
    <row r="1" spans="1:22" ht="26.25">
      <c r="A1" s="1362" t="s">
        <v>232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  <c r="V1" s="1363"/>
    </row>
    <row r="2" spans="1:13" ht="21.75" customHeight="1">
      <c r="A2" s="499" t="s">
        <v>107</v>
      </c>
      <c r="B2" s="460"/>
      <c r="L2" s="500"/>
      <c r="M2" s="500"/>
    </row>
    <row r="3" spans="1:13" ht="15">
      <c r="A3" s="509"/>
      <c r="L3" s="500"/>
      <c r="M3" s="500"/>
    </row>
    <row r="4" spans="1:13" ht="15.75" thickBot="1">
      <c r="A4" s="662"/>
      <c r="B4" s="204"/>
      <c r="C4" s="204"/>
      <c r="D4" s="204"/>
      <c r="E4" s="461"/>
      <c r="F4" s="204"/>
      <c r="G4" s="204"/>
      <c r="L4" s="500"/>
      <c r="M4" s="500"/>
    </row>
    <row r="5" spans="1:13" ht="16.5" thickBot="1">
      <c r="A5" s="501" t="s">
        <v>199</v>
      </c>
      <c r="B5" s="502" t="s">
        <v>231</v>
      </c>
      <c r="C5" s="921"/>
      <c r="D5" s="921"/>
      <c r="E5" s="922"/>
      <c r="F5" s="921"/>
      <c r="G5" s="923"/>
      <c r="H5" s="923"/>
      <c r="I5" s="923"/>
      <c r="J5" s="507"/>
      <c r="K5" s="507"/>
      <c r="L5" s="508"/>
      <c r="M5" s="508"/>
    </row>
    <row r="6" spans="1:13" ht="23.25" customHeight="1" thickBot="1">
      <c r="A6" s="509" t="s">
        <v>4</v>
      </c>
      <c r="L6" s="500"/>
      <c r="M6" s="500"/>
    </row>
    <row r="7" spans="1:22" ht="15.75" thickBot="1">
      <c r="A7" s="1375" t="s">
        <v>9</v>
      </c>
      <c r="B7" s="1366" t="s">
        <v>10</v>
      </c>
      <c r="C7" s="510"/>
      <c r="D7" s="510"/>
      <c r="E7" s="1366" t="s">
        <v>13</v>
      </c>
      <c r="F7" s="510"/>
      <c r="G7" s="510"/>
      <c r="H7" s="1366" t="s">
        <v>14</v>
      </c>
      <c r="I7" s="1367" t="s">
        <v>176</v>
      </c>
      <c r="J7" s="1367" t="s">
        <v>177</v>
      </c>
      <c r="K7" s="1377" t="s">
        <v>178</v>
      </c>
      <c r="L7" s="1378"/>
      <c r="M7" s="1370" t="s">
        <v>6</v>
      </c>
      <c r="N7" s="1379"/>
      <c r="O7" s="1379"/>
      <c r="P7" s="1378"/>
      <c r="Q7" s="664" t="s">
        <v>179</v>
      </c>
      <c r="R7" s="665" t="s">
        <v>8</v>
      </c>
      <c r="T7" s="1380" t="s">
        <v>180</v>
      </c>
      <c r="U7" s="1373"/>
      <c r="V7" s="1374"/>
    </row>
    <row r="8" spans="1:22" ht="15.75" thickBot="1">
      <c r="A8" s="1376"/>
      <c r="B8" s="1365"/>
      <c r="C8" s="511" t="s">
        <v>11</v>
      </c>
      <c r="D8" s="511" t="s">
        <v>12</v>
      </c>
      <c r="E8" s="1365"/>
      <c r="F8" s="511" t="s">
        <v>181</v>
      </c>
      <c r="G8" s="511" t="s">
        <v>182</v>
      </c>
      <c r="H8" s="1365"/>
      <c r="I8" s="1365"/>
      <c r="J8" s="1365"/>
      <c r="K8" s="513" t="s">
        <v>183</v>
      </c>
      <c r="L8" s="513" t="s">
        <v>194</v>
      </c>
      <c r="M8" s="514" t="s">
        <v>19</v>
      </c>
      <c r="N8" s="515" t="s">
        <v>22</v>
      </c>
      <c r="O8" s="515" t="s">
        <v>25</v>
      </c>
      <c r="P8" s="516" t="s">
        <v>28</v>
      </c>
      <c r="Q8" s="666" t="s">
        <v>29</v>
      </c>
      <c r="R8" s="667" t="s">
        <v>30</v>
      </c>
      <c r="T8" s="668" t="s">
        <v>185</v>
      </c>
      <c r="U8" s="669" t="s">
        <v>186</v>
      </c>
      <c r="V8" s="669" t="s">
        <v>187</v>
      </c>
    </row>
    <row r="9" spans="1:22" ht="15">
      <c r="A9" s="520" t="s">
        <v>31</v>
      </c>
      <c r="B9" s="521"/>
      <c r="C9" s="522">
        <v>104</v>
      </c>
      <c r="D9" s="522">
        <v>104</v>
      </c>
      <c r="E9" s="523"/>
      <c r="F9" s="1137">
        <v>36</v>
      </c>
      <c r="G9" s="1137">
        <v>35</v>
      </c>
      <c r="H9" s="1137">
        <v>35</v>
      </c>
      <c r="I9" s="527">
        <v>39</v>
      </c>
      <c r="J9" s="926">
        <v>40</v>
      </c>
      <c r="K9" s="1051"/>
      <c r="L9" s="1051"/>
      <c r="M9" s="1308">
        <v>40</v>
      </c>
      <c r="N9" s="1309">
        <f aca="true" t="shared" si="0" ref="N9:P10">T9</f>
        <v>40</v>
      </c>
      <c r="O9" s="1310">
        <f t="shared" si="0"/>
        <v>0</v>
      </c>
      <c r="P9" s="1311">
        <f t="shared" si="0"/>
        <v>0</v>
      </c>
      <c r="Q9" s="1312" t="s">
        <v>32</v>
      </c>
      <c r="R9" s="1313" t="s">
        <v>32</v>
      </c>
      <c r="S9" s="1138"/>
      <c r="T9" s="1314">
        <v>40</v>
      </c>
      <c r="U9" s="1139"/>
      <c r="V9" s="926"/>
    </row>
    <row r="10" spans="1:22" ht="15.75" thickBot="1">
      <c r="A10" s="533" t="s">
        <v>33</v>
      </c>
      <c r="B10" s="370"/>
      <c r="C10" s="534">
        <v>101</v>
      </c>
      <c r="D10" s="534">
        <v>104</v>
      </c>
      <c r="E10" s="535"/>
      <c r="F10" s="579">
        <v>30</v>
      </c>
      <c r="G10" s="579">
        <v>27</v>
      </c>
      <c r="H10" s="579">
        <v>29</v>
      </c>
      <c r="I10" s="538">
        <v>30</v>
      </c>
      <c r="J10" s="927">
        <v>30</v>
      </c>
      <c r="K10" s="538"/>
      <c r="L10" s="538"/>
      <c r="M10" s="1315">
        <v>31.515</v>
      </c>
      <c r="N10" s="1316">
        <f t="shared" si="0"/>
        <v>32</v>
      </c>
      <c r="O10" s="1317">
        <f t="shared" si="0"/>
        <v>0</v>
      </c>
      <c r="P10" s="1316">
        <f t="shared" si="0"/>
        <v>0</v>
      </c>
      <c r="Q10" s="1318" t="s">
        <v>32</v>
      </c>
      <c r="R10" s="1319" t="s">
        <v>32</v>
      </c>
      <c r="S10" s="1138"/>
      <c r="T10" s="1320">
        <v>32</v>
      </c>
      <c r="U10" s="1141"/>
      <c r="V10" s="927"/>
    </row>
    <row r="11" spans="1:22" ht="15">
      <c r="A11" s="543" t="s">
        <v>34</v>
      </c>
      <c r="B11" s="544" t="s">
        <v>35</v>
      </c>
      <c r="C11" s="392">
        <v>37915</v>
      </c>
      <c r="D11" s="392">
        <v>39774</v>
      </c>
      <c r="E11" s="545" t="s">
        <v>36</v>
      </c>
      <c r="F11" s="381">
        <v>4399</v>
      </c>
      <c r="G11" s="381">
        <v>3859</v>
      </c>
      <c r="H11" s="381">
        <v>4022</v>
      </c>
      <c r="I11" s="549">
        <v>4276</v>
      </c>
      <c r="J11" s="696">
        <v>4648</v>
      </c>
      <c r="K11" s="1142" t="s">
        <v>32</v>
      </c>
      <c r="L11" s="1142" t="s">
        <v>32</v>
      </c>
      <c r="M11" s="1321">
        <v>4764</v>
      </c>
      <c r="N11" s="983">
        <f>T11-M11</f>
        <v>0</v>
      </c>
      <c r="O11" s="1322"/>
      <c r="P11" s="1323"/>
      <c r="Q11" s="1324" t="s">
        <v>32</v>
      </c>
      <c r="R11" s="1325" t="s">
        <v>32</v>
      </c>
      <c r="S11" s="1138"/>
      <c r="T11" s="1314">
        <v>4764</v>
      </c>
      <c r="U11" s="1139"/>
      <c r="V11" s="696"/>
    </row>
    <row r="12" spans="1:22" ht="15">
      <c r="A12" s="554" t="s">
        <v>37</v>
      </c>
      <c r="B12" s="555" t="s">
        <v>38</v>
      </c>
      <c r="C12" s="381">
        <v>-16164</v>
      </c>
      <c r="D12" s="381">
        <v>-17825</v>
      </c>
      <c r="E12" s="545" t="s">
        <v>39</v>
      </c>
      <c r="F12" s="381">
        <v>-4320</v>
      </c>
      <c r="G12" s="381">
        <v>-3736</v>
      </c>
      <c r="H12" s="381">
        <v>-3932</v>
      </c>
      <c r="I12" s="549">
        <v>4219</v>
      </c>
      <c r="J12" s="696">
        <v>4618</v>
      </c>
      <c r="K12" s="1143" t="s">
        <v>32</v>
      </c>
      <c r="L12" s="1143" t="s">
        <v>32</v>
      </c>
      <c r="M12" s="1326">
        <v>4643</v>
      </c>
      <c r="N12" s="983">
        <f>T12-M12</f>
        <v>9</v>
      </c>
      <c r="O12" s="1322"/>
      <c r="P12" s="1322"/>
      <c r="Q12" s="1324" t="s">
        <v>32</v>
      </c>
      <c r="R12" s="1325" t="s">
        <v>32</v>
      </c>
      <c r="S12" s="1138"/>
      <c r="T12" s="1327">
        <v>4652</v>
      </c>
      <c r="U12" s="1144"/>
      <c r="V12" s="696"/>
    </row>
    <row r="13" spans="1:22" ht="15">
      <c r="A13" s="554" t="s">
        <v>40</v>
      </c>
      <c r="B13" s="555" t="s">
        <v>41</v>
      </c>
      <c r="C13" s="381">
        <v>604</v>
      </c>
      <c r="D13" s="381">
        <v>619</v>
      </c>
      <c r="E13" s="545" t="s">
        <v>42</v>
      </c>
      <c r="F13" s="381"/>
      <c r="G13" s="381"/>
      <c r="H13" s="381"/>
      <c r="I13" s="549"/>
      <c r="J13" s="696">
        <v>0</v>
      </c>
      <c r="K13" s="1143" t="s">
        <v>32</v>
      </c>
      <c r="L13" s="1143" t="s">
        <v>32</v>
      </c>
      <c r="M13" s="1326">
        <v>0</v>
      </c>
      <c r="N13" s="983">
        <f>T13-M13</f>
        <v>0</v>
      </c>
      <c r="O13" s="1322"/>
      <c r="P13" s="1322"/>
      <c r="Q13" s="1324" t="s">
        <v>32</v>
      </c>
      <c r="R13" s="1325" t="s">
        <v>32</v>
      </c>
      <c r="S13" s="1138"/>
      <c r="T13" s="1327">
        <v>0</v>
      </c>
      <c r="U13" s="1144"/>
      <c r="V13" s="696"/>
    </row>
    <row r="14" spans="1:22" ht="15">
      <c r="A14" s="554" t="s">
        <v>43</v>
      </c>
      <c r="B14" s="555" t="s">
        <v>44</v>
      </c>
      <c r="C14" s="381">
        <v>221</v>
      </c>
      <c r="D14" s="381">
        <v>610</v>
      </c>
      <c r="E14" s="545" t="s">
        <v>32</v>
      </c>
      <c r="F14" s="381">
        <v>390</v>
      </c>
      <c r="G14" s="381">
        <v>391</v>
      </c>
      <c r="H14" s="381">
        <v>360</v>
      </c>
      <c r="I14" s="549">
        <v>435</v>
      </c>
      <c r="J14" s="696">
        <v>505</v>
      </c>
      <c r="K14" s="1143" t="s">
        <v>32</v>
      </c>
      <c r="L14" s="1143" t="s">
        <v>32</v>
      </c>
      <c r="M14" s="1326">
        <v>729</v>
      </c>
      <c r="N14" s="983">
        <f>T14-M14</f>
        <v>-120</v>
      </c>
      <c r="O14" s="1322"/>
      <c r="P14" s="1322"/>
      <c r="Q14" s="1324" t="s">
        <v>32</v>
      </c>
      <c r="R14" s="1325" t="s">
        <v>32</v>
      </c>
      <c r="S14" s="1138"/>
      <c r="T14" s="1327">
        <v>609</v>
      </c>
      <c r="U14" s="1144"/>
      <c r="V14" s="696"/>
    </row>
    <row r="15" spans="1:22" ht="15.75" thickBot="1">
      <c r="A15" s="520" t="s">
        <v>45</v>
      </c>
      <c r="B15" s="558" t="s">
        <v>46</v>
      </c>
      <c r="C15" s="559">
        <v>2021</v>
      </c>
      <c r="D15" s="559">
        <v>852</v>
      </c>
      <c r="E15" s="560" t="s">
        <v>47</v>
      </c>
      <c r="F15" s="640">
        <v>586</v>
      </c>
      <c r="G15" s="640">
        <v>1215</v>
      </c>
      <c r="H15" s="640">
        <v>2545</v>
      </c>
      <c r="I15" s="562">
        <v>1898</v>
      </c>
      <c r="J15" s="873">
        <v>1854</v>
      </c>
      <c r="K15" s="1145" t="s">
        <v>32</v>
      </c>
      <c r="L15" s="1145" t="s">
        <v>32</v>
      </c>
      <c r="M15" s="1328">
        <v>2790</v>
      </c>
      <c r="N15" s="983">
        <f>T15-M15</f>
        <v>844</v>
      </c>
      <c r="O15" s="1329"/>
      <c r="P15" s="1317"/>
      <c r="Q15" s="1312" t="s">
        <v>32</v>
      </c>
      <c r="R15" s="1313" t="s">
        <v>32</v>
      </c>
      <c r="S15" s="1138"/>
      <c r="T15" s="1330">
        <v>3634</v>
      </c>
      <c r="U15" s="1146"/>
      <c r="V15" s="873"/>
    </row>
    <row r="16" spans="1:22" ht="15.75" thickBot="1">
      <c r="A16" s="567" t="s">
        <v>48</v>
      </c>
      <c r="B16" s="568"/>
      <c r="C16" s="401">
        <v>24618</v>
      </c>
      <c r="D16" s="401">
        <v>24087</v>
      </c>
      <c r="E16" s="569"/>
      <c r="F16" s="1147">
        <v>1092</v>
      </c>
      <c r="G16" s="1147">
        <v>1764</v>
      </c>
      <c r="H16" s="1147">
        <v>3039</v>
      </c>
      <c r="I16" s="572">
        <v>2390</v>
      </c>
      <c r="J16" s="1148">
        <f>J11-J12+J13+J14+J15</f>
        <v>2389</v>
      </c>
      <c r="K16" s="1149" t="s">
        <v>32</v>
      </c>
      <c r="L16" s="1149" t="s">
        <v>32</v>
      </c>
      <c r="M16" s="1150">
        <f>M11-M12+M13+M14+M15</f>
        <v>3640</v>
      </c>
      <c r="N16" s="1150">
        <f>N11-N12+N13+N14+N15</f>
        <v>715</v>
      </c>
      <c r="O16" s="1150">
        <f>O11-O12+O13+O14+O15</f>
        <v>0</v>
      </c>
      <c r="P16" s="1150">
        <f>P11-P12+P13+P14+P15</f>
        <v>0</v>
      </c>
      <c r="Q16" s="1151" t="s">
        <v>32</v>
      </c>
      <c r="R16" s="1152" t="s">
        <v>32</v>
      </c>
      <c r="S16" s="1153"/>
      <c r="T16" s="1148">
        <f>T11-T12+T13+T14+T15</f>
        <v>4355</v>
      </c>
      <c r="U16" s="1148">
        <f>U11-U12+U13+U14+U15</f>
        <v>0</v>
      </c>
      <c r="V16" s="1148">
        <f>V11-V12+V13+V14+V15</f>
        <v>0</v>
      </c>
    </row>
    <row r="17" spans="1:22" ht="15">
      <c r="A17" s="520" t="s">
        <v>49</v>
      </c>
      <c r="B17" s="544" t="s">
        <v>50</v>
      </c>
      <c r="C17" s="392">
        <v>7043</v>
      </c>
      <c r="D17" s="392">
        <v>7240</v>
      </c>
      <c r="E17" s="560">
        <v>401</v>
      </c>
      <c r="F17" s="640">
        <v>79</v>
      </c>
      <c r="G17" s="640">
        <v>123</v>
      </c>
      <c r="H17" s="640">
        <v>90</v>
      </c>
      <c r="I17" s="562">
        <v>57</v>
      </c>
      <c r="J17" s="873">
        <v>29</v>
      </c>
      <c r="K17" s="1142" t="s">
        <v>32</v>
      </c>
      <c r="L17" s="1142" t="s">
        <v>32</v>
      </c>
      <c r="M17" s="1328">
        <v>23</v>
      </c>
      <c r="N17" s="1004">
        <f>T17-M17</f>
        <v>90</v>
      </c>
      <c r="O17" s="1331"/>
      <c r="P17" s="1323"/>
      <c r="Q17" s="1312" t="s">
        <v>32</v>
      </c>
      <c r="R17" s="1313" t="s">
        <v>32</v>
      </c>
      <c r="S17" s="1138"/>
      <c r="T17" s="1332">
        <v>113</v>
      </c>
      <c r="U17" s="1154"/>
      <c r="V17" s="873"/>
    </row>
    <row r="18" spans="1:22" ht="15">
      <c r="A18" s="554" t="s">
        <v>51</v>
      </c>
      <c r="B18" s="555" t="s">
        <v>52</v>
      </c>
      <c r="C18" s="381">
        <v>1001</v>
      </c>
      <c r="D18" s="381">
        <v>820</v>
      </c>
      <c r="E18" s="545" t="s">
        <v>53</v>
      </c>
      <c r="F18" s="381">
        <v>240</v>
      </c>
      <c r="G18" s="381">
        <v>204</v>
      </c>
      <c r="H18" s="381">
        <v>248</v>
      </c>
      <c r="I18" s="549">
        <v>150</v>
      </c>
      <c r="J18" s="696">
        <v>117</v>
      </c>
      <c r="K18" s="1143" t="s">
        <v>32</v>
      </c>
      <c r="L18" s="1143" t="s">
        <v>32</v>
      </c>
      <c r="M18" s="1326">
        <v>154</v>
      </c>
      <c r="N18" s="1004">
        <f aca="true" t="shared" si="1" ref="N18:N34">T18-M18</f>
        <v>-1</v>
      </c>
      <c r="O18" s="1322"/>
      <c r="P18" s="1322"/>
      <c r="Q18" s="1324" t="s">
        <v>32</v>
      </c>
      <c r="R18" s="1325" t="s">
        <v>32</v>
      </c>
      <c r="S18" s="1138"/>
      <c r="T18" s="1327">
        <v>153</v>
      </c>
      <c r="U18" s="1144"/>
      <c r="V18" s="696"/>
    </row>
    <row r="19" spans="1:22" ht="15">
      <c r="A19" s="554" t="s">
        <v>54</v>
      </c>
      <c r="B19" s="555" t="s">
        <v>55</v>
      </c>
      <c r="C19" s="381">
        <v>14718</v>
      </c>
      <c r="D19" s="381">
        <v>14718</v>
      </c>
      <c r="E19" s="545" t="s">
        <v>32</v>
      </c>
      <c r="F19" s="381"/>
      <c r="G19" s="381"/>
      <c r="H19" s="381"/>
      <c r="I19" s="549"/>
      <c r="J19" s="696">
        <v>0</v>
      </c>
      <c r="K19" s="1143" t="s">
        <v>32</v>
      </c>
      <c r="L19" s="1143" t="s">
        <v>32</v>
      </c>
      <c r="M19" s="1326">
        <v>0</v>
      </c>
      <c r="N19" s="1004">
        <f t="shared" si="1"/>
        <v>0</v>
      </c>
      <c r="O19" s="1322"/>
      <c r="P19" s="1322"/>
      <c r="Q19" s="1324" t="s">
        <v>32</v>
      </c>
      <c r="R19" s="1325" t="s">
        <v>32</v>
      </c>
      <c r="S19" s="1138"/>
      <c r="T19" s="1327">
        <v>0</v>
      </c>
      <c r="U19" s="1144"/>
      <c r="V19" s="696"/>
    </row>
    <row r="20" spans="1:22" ht="15">
      <c r="A20" s="554" t="s">
        <v>56</v>
      </c>
      <c r="B20" s="555" t="s">
        <v>57</v>
      </c>
      <c r="C20" s="381">
        <v>1758</v>
      </c>
      <c r="D20" s="381">
        <v>1762</v>
      </c>
      <c r="E20" s="545" t="s">
        <v>32</v>
      </c>
      <c r="F20" s="381">
        <v>521</v>
      </c>
      <c r="G20" s="381">
        <v>1141</v>
      </c>
      <c r="H20" s="1155">
        <v>2065</v>
      </c>
      <c r="I20" s="549">
        <v>2183</v>
      </c>
      <c r="J20" s="696">
        <v>2222</v>
      </c>
      <c r="K20" s="1143" t="s">
        <v>32</v>
      </c>
      <c r="L20" s="1143" t="s">
        <v>32</v>
      </c>
      <c r="M20" s="1326">
        <v>3196</v>
      </c>
      <c r="N20" s="1004">
        <f t="shared" si="1"/>
        <v>340</v>
      </c>
      <c r="O20" s="1322"/>
      <c r="P20" s="1322"/>
      <c r="Q20" s="1324" t="s">
        <v>32</v>
      </c>
      <c r="R20" s="1325" t="s">
        <v>32</v>
      </c>
      <c r="S20" s="1138"/>
      <c r="T20" s="1327">
        <v>3536</v>
      </c>
      <c r="U20" s="1144"/>
      <c r="V20" s="696"/>
    </row>
    <row r="21" spans="1:22" ht="15.75" thickBot="1">
      <c r="A21" s="533" t="s">
        <v>58</v>
      </c>
      <c r="B21" s="578" t="s">
        <v>59</v>
      </c>
      <c r="C21" s="579">
        <v>0</v>
      </c>
      <c r="D21" s="579">
        <v>0</v>
      </c>
      <c r="E21" s="580" t="s">
        <v>32</v>
      </c>
      <c r="F21" s="381"/>
      <c r="G21" s="381"/>
      <c r="H21" s="1155"/>
      <c r="I21" s="538"/>
      <c r="J21" s="700">
        <v>0</v>
      </c>
      <c r="K21" s="1140" t="s">
        <v>32</v>
      </c>
      <c r="L21" s="1140" t="s">
        <v>32</v>
      </c>
      <c r="M21" s="1333">
        <v>0</v>
      </c>
      <c r="N21" s="1281">
        <f t="shared" si="1"/>
        <v>0</v>
      </c>
      <c r="O21" s="1329"/>
      <c r="P21" s="1317"/>
      <c r="Q21" s="1334" t="s">
        <v>32</v>
      </c>
      <c r="R21" s="1335" t="s">
        <v>32</v>
      </c>
      <c r="S21" s="1138"/>
      <c r="T21" s="1320">
        <v>0</v>
      </c>
      <c r="U21" s="1141"/>
      <c r="V21" s="700"/>
    </row>
    <row r="22" spans="1:22" ht="15.75" thickBot="1">
      <c r="A22" s="582" t="s">
        <v>60</v>
      </c>
      <c r="B22" s="544" t="s">
        <v>61</v>
      </c>
      <c r="C22" s="392">
        <v>12472</v>
      </c>
      <c r="D22" s="392">
        <v>13728</v>
      </c>
      <c r="E22" s="583" t="s">
        <v>32</v>
      </c>
      <c r="F22" s="1156">
        <v>10052</v>
      </c>
      <c r="G22" s="1156">
        <v>10150</v>
      </c>
      <c r="H22" s="1157">
        <v>10890</v>
      </c>
      <c r="I22" s="586">
        <v>11223</v>
      </c>
      <c r="J22" s="586">
        <v>11842</v>
      </c>
      <c r="K22" s="1158">
        <f>K35</f>
        <v>12431</v>
      </c>
      <c r="L22" s="1159">
        <v>12431</v>
      </c>
      <c r="M22" s="1336">
        <v>3063</v>
      </c>
      <c r="N22" s="928">
        <f t="shared" si="1"/>
        <v>3064</v>
      </c>
      <c r="O22" s="1337"/>
      <c r="P22" s="1338"/>
      <c r="Q22" s="1339">
        <f>SUM(M22:P22)</f>
        <v>6127</v>
      </c>
      <c r="R22" s="1340">
        <f>(Q22/L22)*100</f>
        <v>49.288070147212615</v>
      </c>
      <c r="S22" s="1160"/>
      <c r="T22" s="1341">
        <v>6127</v>
      </c>
      <c r="U22" s="1161"/>
      <c r="V22" s="586"/>
    </row>
    <row r="23" spans="1:22" ht="15.75" thickBot="1">
      <c r="A23" s="554" t="s">
        <v>62</v>
      </c>
      <c r="B23" s="555" t="s">
        <v>63</v>
      </c>
      <c r="C23" s="381">
        <v>0</v>
      </c>
      <c r="D23" s="381">
        <v>0</v>
      </c>
      <c r="E23" s="593" t="s">
        <v>32</v>
      </c>
      <c r="F23" s="381"/>
      <c r="G23" s="381"/>
      <c r="H23" s="1162"/>
      <c r="I23" s="594"/>
      <c r="J23" s="594">
        <v>0</v>
      </c>
      <c r="K23" s="1163"/>
      <c r="L23" s="1164"/>
      <c r="M23" s="1342">
        <v>0</v>
      </c>
      <c r="N23" s="1289">
        <f t="shared" si="1"/>
        <v>7</v>
      </c>
      <c r="O23" s="1343"/>
      <c r="P23" s="1344"/>
      <c r="Q23" s="420">
        <f aca="true" t="shared" si="2" ref="Q23:Q45">SUM(M23:P23)</f>
        <v>7</v>
      </c>
      <c r="R23" s="1340" t="e">
        <f aca="true" t="shared" si="3" ref="R23:R45">(Q23/L23)*100</f>
        <v>#DIV/0!</v>
      </c>
      <c r="S23" s="1160"/>
      <c r="T23" s="1345">
        <v>7</v>
      </c>
      <c r="U23" s="1165"/>
      <c r="V23" s="594"/>
    </row>
    <row r="24" spans="1:22" ht="15.75" thickBot="1">
      <c r="A24" s="533" t="s">
        <v>65</v>
      </c>
      <c r="B24" s="578" t="s">
        <v>63</v>
      </c>
      <c r="C24" s="579">
        <v>0</v>
      </c>
      <c r="D24" s="579">
        <v>1215</v>
      </c>
      <c r="E24" s="601">
        <v>672</v>
      </c>
      <c r="F24" s="1166">
        <v>570</v>
      </c>
      <c r="G24" s="1166">
        <v>625</v>
      </c>
      <c r="H24" s="1167">
        <v>625</v>
      </c>
      <c r="I24" s="604">
        <v>625</v>
      </c>
      <c r="J24" s="604">
        <v>650</v>
      </c>
      <c r="K24" s="1168">
        <f>K25+K26+K27+K28+K29</f>
        <v>750</v>
      </c>
      <c r="L24" s="1169">
        <v>750</v>
      </c>
      <c r="M24" s="1346">
        <v>188</v>
      </c>
      <c r="N24" s="1294">
        <f t="shared" si="1"/>
        <v>154</v>
      </c>
      <c r="O24" s="1347"/>
      <c r="P24" s="1348"/>
      <c r="Q24" s="1349">
        <f t="shared" si="2"/>
        <v>342</v>
      </c>
      <c r="R24" s="1340">
        <f t="shared" si="3"/>
        <v>45.6</v>
      </c>
      <c r="S24" s="1160"/>
      <c r="T24" s="1350">
        <v>342</v>
      </c>
      <c r="U24" s="1170"/>
      <c r="V24" s="604"/>
    </row>
    <row r="25" spans="1:22" ht="15.75" thickBot="1">
      <c r="A25" s="543" t="s">
        <v>66</v>
      </c>
      <c r="B25" s="544" t="s">
        <v>67</v>
      </c>
      <c r="C25" s="392">
        <v>6341</v>
      </c>
      <c r="D25" s="392">
        <v>6960</v>
      </c>
      <c r="E25" s="611">
        <v>501</v>
      </c>
      <c r="F25" s="381">
        <v>300</v>
      </c>
      <c r="G25" s="381">
        <v>580</v>
      </c>
      <c r="H25" s="1155">
        <v>365</v>
      </c>
      <c r="I25" s="612">
        <v>729</v>
      </c>
      <c r="J25" s="612">
        <v>705</v>
      </c>
      <c r="K25" s="1158">
        <v>0</v>
      </c>
      <c r="L25" s="1159">
        <v>0</v>
      </c>
      <c r="M25" s="1351">
        <v>60</v>
      </c>
      <c r="N25" s="1004">
        <f t="shared" si="1"/>
        <v>34</v>
      </c>
      <c r="O25" s="1352"/>
      <c r="P25" s="1338"/>
      <c r="Q25" s="1339">
        <f t="shared" si="2"/>
        <v>94</v>
      </c>
      <c r="R25" s="1340" t="e">
        <f t="shared" si="3"/>
        <v>#DIV/0!</v>
      </c>
      <c r="S25" s="1160"/>
      <c r="T25" s="1353">
        <v>94</v>
      </c>
      <c r="U25" s="1171"/>
      <c r="V25" s="612"/>
    </row>
    <row r="26" spans="1:22" ht="15.75" thickBot="1">
      <c r="A26" s="554" t="s">
        <v>68</v>
      </c>
      <c r="B26" s="555" t="s">
        <v>69</v>
      </c>
      <c r="C26" s="381">
        <v>1745</v>
      </c>
      <c r="D26" s="381">
        <v>2223</v>
      </c>
      <c r="E26" s="616">
        <v>502</v>
      </c>
      <c r="F26" s="381">
        <v>719</v>
      </c>
      <c r="G26" s="381">
        <v>396</v>
      </c>
      <c r="H26" s="1155">
        <v>594</v>
      </c>
      <c r="I26" s="594">
        <v>550</v>
      </c>
      <c r="J26" s="594">
        <v>754</v>
      </c>
      <c r="K26" s="1163">
        <v>650</v>
      </c>
      <c r="L26" s="1164">
        <v>650</v>
      </c>
      <c r="M26" s="1342">
        <v>174</v>
      </c>
      <c r="N26" s="1004">
        <f t="shared" si="1"/>
        <v>160</v>
      </c>
      <c r="O26" s="1343"/>
      <c r="P26" s="1344"/>
      <c r="Q26" s="420">
        <f t="shared" si="2"/>
        <v>334</v>
      </c>
      <c r="R26" s="1340">
        <f t="shared" si="3"/>
        <v>51.38461538461539</v>
      </c>
      <c r="S26" s="1160"/>
      <c r="T26" s="1345">
        <v>334</v>
      </c>
      <c r="U26" s="1165"/>
      <c r="V26" s="594"/>
    </row>
    <row r="27" spans="1:22" ht="15.75" thickBot="1">
      <c r="A27" s="554" t="s">
        <v>70</v>
      </c>
      <c r="B27" s="555" t="s">
        <v>71</v>
      </c>
      <c r="C27" s="381">
        <v>0</v>
      </c>
      <c r="D27" s="381">
        <v>0</v>
      </c>
      <c r="E27" s="616">
        <v>504</v>
      </c>
      <c r="F27" s="381"/>
      <c r="G27" s="381"/>
      <c r="H27" s="1155"/>
      <c r="I27" s="594"/>
      <c r="J27" s="594">
        <v>0</v>
      </c>
      <c r="K27" s="1163"/>
      <c r="L27" s="1164"/>
      <c r="M27" s="1342">
        <v>0</v>
      </c>
      <c r="N27" s="1004">
        <f t="shared" si="1"/>
        <v>0</v>
      </c>
      <c r="O27" s="1343"/>
      <c r="P27" s="1344"/>
      <c r="Q27" s="420">
        <f t="shared" si="2"/>
        <v>0</v>
      </c>
      <c r="R27" s="1340" t="e">
        <f t="shared" si="3"/>
        <v>#DIV/0!</v>
      </c>
      <c r="S27" s="1160"/>
      <c r="T27" s="1345">
        <v>0</v>
      </c>
      <c r="U27" s="1165"/>
      <c r="V27" s="594"/>
    </row>
    <row r="28" spans="1:22" ht="15.75" thickBot="1">
      <c r="A28" s="554" t="s">
        <v>72</v>
      </c>
      <c r="B28" s="555" t="s">
        <v>73</v>
      </c>
      <c r="C28" s="381">
        <v>428</v>
      </c>
      <c r="D28" s="381">
        <v>253</v>
      </c>
      <c r="E28" s="616">
        <v>511</v>
      </c>
      <c r="F28" s="381">
        <v>725</v>
      </c>
      <c r="G28" s="381">
        <v>377</v>
      </c>
      <c r="H28" s="1155">
        <v>293</v>
      </c>
      <c r="I28" s="594">
        <v>911</v>
      </c>
      <c r="J28" s="594">
        <v>286</v>
      </c>
      <c r="K28" s="1163">
        <v>100</v>
      </c>
      <c r="L28" s="1164">
        <v>100</v>
      </c>
      <c r="M28" s="1342">
        <v>23</v>
      </c>
      <c r="N28" s="1004">
        <f t="shared" si="1"/>
        <v>54</v>
      </c>
      <c r="O28" s="1343"/>
      <c r="P28" s="1344"/>
      <c r="Q28" s="420">
        <f t="shared" si="2"/>
        <v>77</v>
      </c>
      <c r="R28" s="1340">
        <f t="shared" si="3"/>
        <v>77</v>
      </c>
      <c r="S28" s="1160"/>
      <c r="T28" s="1345">
        <v>77</v>
      </c>
      <c r="U28" s="1165"/>
      <c r="V28" s="594"/>
    </row>
    <row r="29" spans="1:22" ht="15.75" thickBot="1">
      <c r="A29" s="554" t="s">
        <v>74</v>
      </c>
      <c r="B29" s="555" t="s">
        <v>75</v>
      </c>
      <c r="C29" s="381">
        <v>1057</v>
      </c>
      <c r="D29" s="381">
        <v>1451</v>
      </c>
      <c r="E29" s="616">
        <v>518</v>
      </c>
      <c r="F29" s="381">
        <v>405</v>
      </c>
      <c r="G29" s="381">
        <v>397</v>
      </c>
      <c r="H29" s="1155">
        <v>322</v>
      </c>
      <c r="I29" s="594">
        <v>346</v>
      </c>
      <c r="J29" s="594">
        <v>311</v>
      </c>
      <c r="K29" s="1163">
        <v>0</v>
      </c>
      <c r="L29" s="1164">
        <v>0</v>
      </c>
      <c r="M29" s="1342">
        <v>103</v>
      </c>
      <c r="N29" s="1004">
        <f t="shared" si="1"/>
        <v>100</v>
      </c>
      <c r="O29" s="1343"/>
      <c r="P29" s="1344"/>
      <c r="Q29" s="420">
        <f t="shared" si="2"/>
        <v>203</v>
      </c>
      <c r="R29" s="1340" t="e">
        <f t="shared" si="3"/>
        <v>#DIV/0!</v>
      </c>
      <c r="S29" s="1160"/>
      <c r="T29" s="1345">
        <v>203</v>
      </c>
      <c r="U29" s="1165"/>
      <c r="V29" s="594"/>
    </row>
    <row r="30" spans="1:22" ht="15.75" thickBot="1">
      <c r="A30" s="554" t="s">
        <v>76</v>
      </c>
      <c r="B30" s="617" t="s">
        <v>77</v>
      </c>
      <c r="C30" s="381">
        <v>10408</v>
      </c>
      <c r="D30" s="381">
        <v>11792</v>
      </c>
      <c r="E30" s="616">
        <v>521</v>
      </c>
      <c r="F30" s="381">
        <v>6946</v>
      </c>
      <c r="G30" s="381">
        <v>6990</v>
      </c>
      <c r="H30" s="1155">
        <v>7549</v>
      </c>
      <c r="I30" s="594">
        <v>7781</v>
      </c>
      <c r="J30" s="594">
        <v>8377</v>
      </c>
      <c r="K30" s="1163">
        <v>8653</v>
      </c>
      <c r="L30" s="1164">
        <v>8653</v>
      </c>
      <c r="M30" s="1342">
        <v>2160</v>
      </c>
      <c r="N30" s="1004">
        <f t="shared" si="1"/>
        <v>2164</v>
      </c>
      <c r="O30" s="1343"/>
      <c r="P30" s="1344"/>
      <c r="Q30" s="420">
        <f t="shared" si="2"/>
        <v>4324</v>
      </c>
      <c r="R30" s="1340">
        <f t="shared" si="3"/>
        <v>49.97110828614353</v>
      </c>
      <c r="S30" s="1160"/>
      <c r="T30" s="1345">
        <v>4324</v>
      </c>
      <c r="U30" s="1165"/>
      <c r="V30" s="594"/>
    </row>
    <row r="31" spans="1:22" ht="15.75" thickBot="1">
      <c r="A31" s="554" t="s">
        <v>78</v>
      </c>
      <c r="B31" s="617" t="s">
        <v>79</v>
      </c>
      <c r="C31" s="381">
        <v>3640</v>
      </c>
      <c r="D31" s="381">
        <v>4174</v>
      </c>
      <c r="E31" s="616" t="s">
        <v>80</v>
      </c>
      <c r="F31" s="381">
        <v>2596</v>
      </c>
      <c r="G31" s="381">
        <v>2700</v>
      </c>
      <c r="H31" s="1155">
        <v>2709</v>
      </c>
      <c r="I31" s="594">
        <v>2878</v>
      </c>
      <c r="J31" s="594">
        <v>3044</v>
      </c>
      <c r="K31" s="1163">
        <v>3028</v>
      </c>
      <c r="L31" s="1164">
        <v>3028</v>
      </c>
      <c r="M31" s="1342">
        <v>764</v>
      </c>
      <c r="N31" s="1004">
        <f t="shared" si="1"/>
        <v>772</v>
      </c>
      <c r="O31" s="1343"/>
      <c r="P31" s="1344"/>
      <c r="Q31" s="420">
        <f t="shared" si="2"/>
        <v>1536</v>
      </c>
      <c r="R31" s="1340">
        <f t="shared" si="3"/>
        <v>50.72655217965654</v>
      </c>
      <c r="S31" s="1160"/>
      <c r="T31" s="1345">
        <v>1536</v>
      </c>
      <c r="U31" s="1165"/>
      <c r="V31" s="594"/>
    </row>
    <row r="32" spans="1:22" ht="15.75" thickBot="1">
      <c r="A32" s="554" t="s">
        <v>81</v>
      </c>
      <c r="B32" s="555" t="s">
        <v>82</v>
      </c>
      <c r="C32" s="381">
        <v>0</v>
      </c>
      <c r="D32" s="381">
        <v>0</v>
      </c>
      <c r="E32" s="616">
        <v>557</v>
      </c>
      <c r="F32" s="381"/>
      <c r="G32" s="381"/>
      <c r="H32" s="1155"/>
      <c r="I32" s="594"/>
      <c r="J32" s="594">
        <v>0</v>
      </c>
      <c r="K32" s="1163"/>
      <c r="L32" s="1164"/>
      <c r="M32" s="1342">
        <v>0</v>
      </c>
      <c r="N32" s="1004">
        <f t="shared" si="1"/>
        <v>0</v>
      </c>
      <c r="O32" s="1343"/>
      <c r="P32" s="1344"/>
      <c r="Q32" s="420">
        <f t="shared" si="2"/>
        <v>0</v>
      </c>
      <c r="R32" s="1340" t="e">
        <f t="shared" si="3"/>
        <v>#DIV/0!</v>
      </c>
      <c r="S32" s="1160"/>
      <c r="T32" s="1345">
        <v>0</v>
      </c>
      <c r="U32" s="1165"/>
      <c r="V32" s="594"/>
    </row>
    <row r="33" spans="1:22" ht="15.75" thickBot="1">
      <c r="A33" s="554" t="s">
        <v>83</v>
      </c>
      <c r="B33" s="555" t="s">
        <v>84</v>
      </c>
      <c r="C33" s="381">
        <v>1711</v>
      </c>
      <c r="D33" s="381">
        <v>1801</v>
      </c>
      <c r="E33" s="616">
        <v>551</v>
      </c>
      <c r="F33" s="381">
        <v>46</v>
      </c>
      <c r="G33" s="381">
        <v>20</v>
      </c>
      <c r="H33" s="1155">
        <v>33</v>
      </c>
      <c r="I33" s="594">
        <v>33</v>
      </c>
      <c r="J33" s="594">
        <v>27</v>
      </c>
      <c r="K33" s="1163"/>
      <c r="L33" s="1164"/>
      <c r="M33" s="1342">
        <v>8</v>
      </c>
      <c r="N33" s="1004">
        <f t="shared" si="1"/>
        <v>9</v>
      </c>
      <c r="O33" s="1343"/>
      <c r="P33" s="1344"/>
      <c r="Q33" s="420">
        <f t="shared" si="2"/>
        <v>17</v>
      </c>
      <c r="R33" s="1340" t="e">
        <f t="shared" si="3"/>
        <v>#DIV/0!</v>
      </c>
      <c r="S33" s="1160"/>
      <c r="T33" s="1345">
        <v>17</v>
      </c>
      <c r="U33" s="1165"/>
      <c r="V33" s="594"/>
    </row>
    <row r="34" spans="1:22" ht="15.75" thickBot="1">
      <c r="A34" s="520" t="s">
        <v>85</v>
      </c>
      <c r="B34" s="558"/>
      <c r="C34" s="559">
        <v>569</v>
      </c>
      <c r="D34" s="559">
        <v>614</v>
      </c>
      <c r="E34" s="618" t="s">
        <v>86</v>
      </c>
      <c r="F34" s="640">
        <v>45</v>
      </c>
      <c r="G34" s="640">
        <v>193</v>
      </c>
      <c r="H34" s="1172">
        <v>77</v>
      </c>
      <c r="I34" s="620">
        <v>52</v>
      </c>
      <c r="J34" s="620">
        <v>46</v>
      </c>
      <c r="K34" s="1173"/>
      <c r="L34" s="1174"/>
      <c r="M34" s="1354">
        <v>25</v>
      </c>
      <c r="N34" s="1004">
        <f t="shared" si="1"/>
        <v>4</v>
      </c>
      <c r="O34" s="1343"/>
      <c r="P34" s="1348"/>
      <c r="Q34" s="1349">
        <f t="shared" si="2"/>
        <v>29</v>
      </c>
      <c r="R34" s="1340" t="e">
        <f t="shared" si="3"/>
        <v>#DIV/0!</v>
      </c>
      <c r="S34" s="1160"/>
      <c r="T34" s="1355">
        <v>29</v>
      </c>
      <c r="U34" s="1175"/>
      <c r="V34" s="620"/>
    </row>
    <row r="35" spans="1:22" ht="15.75" thickBot="1">
      <c r="A35" s="625" t="s">
        <v>87</v>
      </c>
      <c r="B35" s="626" t="s">
        <v>88</v>
      </c>
      <c r="C35" s="335">
        <f>SUM(C25:C34)</f>
        <v>25899</v>
      </c>
      <c r="D35" s="335">
        <f>SUM(D25:D34)</f>
        <v>29268</v>
      </c>
      <c r="E35" s="627"/>
      <c r="F35" s="335">
        <f aca="true" t="shared" si="4" ref="F35:P35">SUM(F25:F34)</f>
        <v>11782</v>
      </c>
      <c r="G35" s="335">
        <f t="shared" si="4"/>
        <v>11653</v>
      </c>
      <c r="H35" s="335">
        <f t="shared" si="4"/>
        <v>11942</v>
      </c>
      <c r="I35" s="628">
        <f t="shared" si="4"/>
        <v>13280</v>
      </c>
      <c r="J35" s="628">
        <f>SUM(J25:J34)</f>
        <v>13550</v>
      </c>
      <c r="K35" s="1176">
        <f t="shared" si="4"/>
        <v>12431</v>
      </c>
      <c r="L35" s="1177">
        <f t="shared" si="4"/>
        <v>12431</v>
      </c>
      <c r="M35" s="1178">
        <f t="shared" si="4"/>
        <v>3317</v>
      </c>
      <c r="N35" s="628">
        <f>SUM(N25:N34)</f>
        <v>3297</v>
      </c>
      <c r="O35" s="335">
        <f t="shared" si="4"/>
        <v>0</v>
      </c>
      <c r="P35" s="458">
        <f t="shared" si="4"/>
        <v>0</v>
      </c>
      <c r="Q35" s="335">
        <f t="shared" si="2"/>
        <v>6614</v>
      </c>
      <c r="R35" s="1340">
        <f t="shared" si="3"/>
        <v>53.205695438822296</v>
      </c>
      <c r="T35" s="335">
        <f>SUM(T25:T34)</f>
        <v>6614</v>
      </c>
      <c r="U35" s="335">
        <f>SUM(U25:U34)</f>
        <v>0</v>
      </c>
      <c r="V35" s="628">
        <f>SUM(V25:V34)</f>
        <v>0</v>
      </c>
    </row>
    <row r="36" spans="1:22" ht="15.75" thickBot="1">
      <c r="A36" s="543" t="s">
        <v>89</v>
      </c>
      <c r="B36" s="544" t="s">
        <v>90</v>
      </c>
      <c r="C36" s="392">
        <v>0</v>
      </c>
      <c r="D36" s="392">
        <v>0</v>
      </c>
      <c r="E36" s="611">
        <v>601</v>
      </c>
      <c r="F36" s="392"/>
      <c r="G36" s="392"/>
      <c r="H36" s="1181"/>
      <c r="I36" s="612"/>
      <c r="J36" s="612">
        <v>0</v>
      </c>
      <c r="K36" s="1158"/>
      <c r="L36" s="1159"/>
      <c r="M36" s="1336">
        <v>0</v>
      </c>
      <c r="N36" s="983">
        <f>T36-M36</f>
        <v>0</v>
      </c>
      <c r="O36" s="1352"/>
      <c r="P36" s="1338"/>
      <c r="Q36" s="1339">
        <f t="shared" si="2"/>
        <v>0</v>
      </c>
      <c r="R36" s="1340" t="e">
        <f t="shared" si="3"/>
        <v>#DIV/0!</v>
      </c>
      <c r="S36" s="1160"/>
      <c r="T36" s="1353">
        <v>0</v>
      </c>
      <c r="U36" s="1171"/>
      <c r="V36" s="612"/>
    </row>
    <row r="37" spans="1:22" ht="15.75" thickBot="1">
      <c r="A37" s="554" t="s">
        <v>91</v>
      </c>
      <c r="B37" s="555" t="s">
        <v>92</v>
      </c>
      <c r="C37" s="381">
        <v>1190</v>
      </c>
      <c r="D37" s="381">
        <v>1857</v>
      </c>
      <c r="E37" s="616">
        <v>602</v>
      </c>
      <c r="F37" s="381">
        <v>1441</v>
      </c>
      <c r="G37" s="381">
        <v>1474</v>
      </c>
      <c r="H37" s="1155">
        <v>1395</v>
      </c>
      <c r="I37" s="594">
        <v>1564</v>
      </c>
      <c r="J37" s="594">
        <v>1628</v>
      </c>
      <c r="K37" s="1163"/>
      <c r="L37" s="1164"/>
      <c r="M37" s="1342">
        <v>508</v>
      </c>
      <c r="N37" s="983">
        <f>T37-M37</f>
        <v>503</v>
      </c>
      <c r="O37" s="1352"/>
      <c r="P37" s="1344"/>
      <c r="Q37" s="420">
        <f t="shared" si="2"/>
        <v>1011</v>
      </c>
      <c r="R37" s="1340" t="e">
        <f t="shared" si="3"/>
        <v>#DIV/0!</v>
      </c>
      <c r="S37" s="1160"/>
      <c r="T37" s="1345">
        <v>1011</v>
      </c>
      <c r="U37" s="1165"/>
      <c r="V37" s="594"/>
    </row>
    <row r="38" spans="1:22" ht="15.75" thickBot="1">
      <c r="A38" s="554" t="s">
        <v>93</v>
      </c>
      <c r="B38" s="555" t="s">
        <v>94</v>
      </c>
      <c r="C38" s="381">
        <v>0</v>
      </c>
      <c r="D38" s="381">
        <v>0</v>
      </c>
      <c r="E38" s="616">
        <v>604</v>
      </c>
      <c r="F38" s="381"/>
      <c r="G38" s="381"/>
      <c r="H38" s="1155"/>
      <c r="I38" s="594"/>
      <c r="J38" s="594">
        <v>0</v>
      </c>
      <c r="K38" s="1163"/>
      <c r="L38" s="1164"/>
      <c r="M38" s="1342">
        <v>0</v>
      </c>
      <c r="N38" s="983">
        <f>T38-M38</f>
        <v>0</v>
      </c>
      <c r="O38" s="1352"/>
      <c r="P38" s="1344"/>
      <c r="Q38" s="420">
        <f t="shared" si="2"/>
        <v>0</v>
      </c>
      <c r="R38" s="1340" t="e">
        <f t="shared" si="3"/>
        <v>#DIV/0!</v>
      </c>
      <c r="S38" s="1160"/>
      <c r="T38" s="1345">
        <v>0</v>
      </c>
      <c r="U38" s="1165"/>
      <c r="V38" s="594"/>
    </row>
    <row r="39" spans="1:22" ht="15.75" thickBot="1">
      <c r="A39" s="554" t="s">
        <v>95</v>
      </c>
      <c r="B39" s="555" t="s">
        <v>96</v>
      </c>
      <c r="C39" s="381">
        <v>12472</v>
      </c>
      <c r="D39" s="381">
        <v>13728</v>
      </c>
      <c r="E39" s="616" t="s">
        <v>97</v>
      </c>
      <c r="F39" s="381">
        <v>10052</v>
      </c>
      <c r="G39" s="381">
        <v>10150</v>
      </c>
      <c r="H39" s="1155">
        <v>10890</v>
      </c>
      <c r="I39" s="594">
        <v>11223</v>
      </c>
      <c r="J39" s="594">
        <v>11842</v>
      </c>
      <c r="K39" s="1163">
        <f>K35</f>
        <v>12431</v>
      </c>
      <c r="L39" s="1164">
        <v>12431</v>
      </c>
      <c r="M39" s="1342">
        <v>3063</v>
      </c>
      <c r="N39" s="983">
        <f>T39-M39</f>
        <v>3064</v>
      </c>
      <c r="O39" s="1352"/>
      <c r="P39" s="1344"/>
      <c r="Q39" s="420">
        <f t="shared" si="2"/>
        <v>6127</v>
      </c>
      <c r="R39" s="1340">
        <f t="shared" si="3"/>
        <v>49.288070147212615</v>
      </c>
      <c r="S39" s="1160"/>
      <c r="T39" s="1345">
        <v>6127</v>
      </c>
      <c r="U39" s="1165"/>
      <c r="V39" s="594"/>
    </row>
    <row r="40" spans="1:22" ht="15.75" thickBot="1">
      <c r="A40" s="520" t="s">
        <v>98</v>
      </c>
      <c r="B40" s="558"/>
      <c r="C40" s="559">
        <v>12330</v>
      </c>
      <c r="D40" s="559">
        <v>13218</v>
      </c>
      <c r="E40" s="618" t="s">
        <v>99</v>
      </c>
      <c r="F40" s="640">
        <v>176</v>
      </c>
      <c r="G40" s="640">
        <v>40</v>
      </c>
      <c r="H40" s="1172">
        <v>73</v>
      </c>
      <c r="I40" s="620">
        <v>493</v>
      </c>
      <c r="J40" s="620">
        <v>100</v>
      </c>
      <c r="K40" s="1173"/>
      <c r="L40" s="1174"/>
      <c r="M40" s="1354">
        <v>13</v>
      </c>
      <c r="N40" s="983">
        <f>T40-M40</f>
        <v>16</v>
      </c>
      <c r="O40" s="1352"/>
      <c r="P40" s="1348"/>
      <c r="Q40" s="1349">
        <f t="shared" si="2"/>
        <v>29</v>
      </c>
      <c r="R40" s="1340" t="e">
        <f t="shared" si="3"/>
        <v>#DIV/0!</v>
      </c>
      <c r="S40" s="1160"/>
      <c r="T40" s="1355">
        <v>29</v>
      </c>
      <c r="U40" s="1175"/>
      <c r="V40" s="620"/>
    </row>
    <row r="41" spans="1:22" ht="15.75" thickBot="1">
      <c r="A41" s="625" t="s">
        <v>100</v>
      </c>
      <c r="B41" s="626" t="s">
        <v>101</v>
      </c>
      <c r="C41" s="335">
        <f>SUM(C36:C40)</f>
        <v>25992</v>
      </c>
      <c r="D41" s="335">
        <f>SUM(D36:D40)</f>
        <v>28803</v>
      </c>
      <c r="E41" s="627" t="s">
        <v>32</v>
      </c>
      <c r="F41" s="335">
        <f aca="true" t="shared" si="5" ref="F41:P41">SUM(F36:F40)</f>
        <v>11669</v>
      </c>
      <c r="G41" s="335">
        <f t="shared" si="5"/>
        <v>11664</v>
      </c>
      <c r="H41" s="335">
        <f t="shared" si="5"/>
        <v>12358</v>
      </c>
      <c r="I41" s="628">
        <f t="shared" si="5"/>
        <v>13280</v>
      </c>
      <c r="J41" s="628">
        <f>SUM(J36:J40)</f>
        <v>13570</v>
      </c>
      <c r="K41" s="1176">
        <f t="shared" si="5"/>
        <v>12431</v>
      </c>
      <c r="L41" s="1177">
        <f t="shared" si="5"/>
        <v>12431</v>
      </c>
      <c r="M41" s="1178">
        <f t="shared" si="5"/>
        <v>3584</v>
      </c>
      <c r="N41" s="638">
        <f>SUM(N36:N40)</f>
        <v>3583</v>
      </c>
      <c r="O41" s="335">
        <f t="shared" si="5"/>
        <v>0</v>
      </c>
      <c r="P41" s="448">
        <f t="shared" si="5"/>
        <v>0</v>
      </c>
      <c r="Q41" s="335">
        <f t="shared" si="2"/>
        <v>7167</v>
      </c>
      <c r="R41" s="1180">
        <f t="shared" si="3"/>
        <v>57.654251468103936</v>
      </c>
      <c r="T41" s="335">
        <f>SUM(T36:T40)</f>
        <v>7167</v>
      </c>
      <c r="U41" s="335">
        <f>SUM(U36:U40)</f>
        <v>0</v>
      </c>
      <c r="V41" s="628">
        <f>SUM(V36:V40)</f>
        <v>0</v>
      </c>
    </row>
    <row r="42" spans="1:22" ht="6.75" customHeight="1" thickBot="1">
      <c r="A42" s="520"/>
      <c r="B42" s="357"/>
      <c r="C42" s="640"/>
      <c r="D42" s="640"/>
      <c r="E42" s="641"/>
      <c r="F42" s="640"/>
      <c r="G42" s="640"/>
      <c r="H42" s="640"/>
      <c r="I42" s="643"/>
      <c r="J42" s="643"/>
      <c r="K42" s="1182"/>
      <c r="L42" s="1183"/>
      <c r="M42" s="1184"/>
      <c r="N42" s="726"/>
      <c r="O42" s="1185">
        <f>U42-N42</f>
        <v>0</v>
      </c>
      <c r="P42" s="1356"/>
      <c r="Q42" s="1179">
        <f t="shared" si="2"/>
        <v>0</v>
      </c>
      <c r="R42" s="1180" t="e">
        <f t="shared" si="3"/>
        <v>#DIV/0!</v>
      </c>
      <c r="T42" s="1186"/>
      <c r="U42" s="1186"/>
      <c r="V42" s="643"/>
    </row>
    <row r="43" spans="1:22" ht="15.75" thickBot="1">
      <c r="A43" s="650" t="s">
        <v>102</v>
      </c>
      <c r="B43" s="626" t="s">
        <v>63</v>
      </c>
      <c r="C43" s="335">
        <f>+C41-C39</f>
        <v>13520</v>
      </c>
      <c r="D43" s="335">
        <f>+D41-D39</f>
        <v>15075</v>
      </c>
      <c r="E43" s="627" t="s">
        <v>32</v>
      </c>
      <c r="F43" s="335">
        <f aca="true" t="shared" si="6" ref="F43:P43">F41-F39</f>
        <v>1617</v>
      </c>
      <c r="G43" s="335">
        <f t="shared" si="6"/>
        <v>1514</v>
      </c>
      <c r="H43" s="335">
        <f t="shared" si="6"/>
        <v>1468</v>
      </c>
      <c r="I43" s="628">
        <f>I41-I39</f>
        <v>2057</v>
      </c>
      <c r="J43" s="628">
        <f>J41-J39</f>
        <v>1728</v>
      </c>
      <c r="K43" s="335">
        <f>K41-K39</f>
        <v>0</v>
      </c>
      <c r="L43" s="1187">
        <f t="shared" si="6"/>
        <v>0</v>
      </c>
      <c r="M43" s="1178">
        <f t="shared" si="6"/>
        <v>521</v>
      </c>
      <c r="N43" s="638">
        <f t="shared" si="6"/>
        <v>519</v>
      </c>
      <c r="O43" s="335">
        <f t="shared" si="6"/>
        <v>0</v>
      </c>
      <c r="P43" s="319">
        <f t="shared" si="6"/>
        <v>0</v>
      </c>
      <c r="Q43" s="1179">
        <f t="shared" si="2"/>
        <v>1040</v>
      </c>
      <c r="R43" s="1180" t="e">
        <f t="shared" si="3"/>
        <v>#DIV/0!</v>
      </c>
      <c r="T43" s="335">
        <f>T41-T39</f>
        <v>1040</v>
      </c>
      <c r="U43" s="335">
        <f>U41-U39</f>
        <v>0</v>
      </c>
      <c r="V43" s="628">
        <f>V41-V39</f>
        <v>0</v>
      </c>
    </row>
    <row r="44" spans="1:22" ht="15.75" thickBot="1">
      <c r="A44" s="625" t="s">
        <v>103</v>
      </c>
      <c r="B44" s="626" t="s">
        <v>104</v>
      </c>
      <c r="C44" s="335">
        <f>+C41-C35</f>
        <v>93</v>
      </c>
      <c r="D44" s="335">
        <f>+D41-D35</f>
        <v>-465</v>
      </c>
      <c r="E44" s="627" t="s">
        <v>32</v>
      </c>
      <c r="F44" s="335">
        <f aca="true" t="shared" si="7" ref="F44:P44">F41-F35</f>
        <v>-113</v>
      </c>
      <c r="G44" s="335">
        <f t="shared" si="7"/>
        <v>11</v>
      </c>
      <c r="H44" s="335">
        <f t="shared" si="7"/>
        <v>416</v>
      </c>
      <c r="I44" s="628">
        <f>I41-I35</f>
        <v>0</v>
      </c>
      <c r="J44" s="628">
        <f>J41-J35</f>
        <v>20</v>
      </c>
      <c r="K44" s="335">
        <f>K41-K35</f>
        <v>0</v>
      </c>
      <c r="L44" s="1187">
        <f t="shared" si="7"/>
        <v>0</v>
      </c>
      <c r="M44" s="1178">
        <f t="shared" si="7"/>
        <v>267</v>
      </c>
      <c r="N44" s="638">
        <f t="shared" si="7"/>
        <v>286</v>
      </c>
      <c r="O44" s="335">
        <f t="shared" si="7"/>
        <v>0</v>
      </c>
      <c r="P44" s="319">
        <f t="shared" si="7"/>
        <v>0</v>
      </c>
      <c r="Q44" s="1179">
        <f t="shared" si="2"/>
        <v>553</v>
      </c>
      <c r="R44" s="1180" t="e">
        <f t="shared" si="3"/>
        <v>#DIV/0!</v>
      </c>
      <c r="T44" s="335">
        <f>T41-T35</f>
        <v>553</v>
      </c>
      <c r="U44" s="335">
        <f>U41-U35</f>
        <v>0</v>
      </c>
      <c r="V44" s="628">
        <f>V41-V35</f>
        <v>0</v>
      </c>
    </row>
    <row r="45" spans="1:22" ht="15.75" thickBot="1">
      <c r="A45" s="654" t="s">
        <v>105</v>
      </c>
      <c r="B45" s="655" t="s">
        <v>63</v>
      </c>
      <c r="C45" s="427">
        <f>+C44-C39</f>
        <v>-12379</v>
      </c>
      <c r="D45" s="427">
        <f>+D44-D39</f>
        <v>-14193</v>
      </c>
      <c r="E45" s="656" t="s">
        <v>32</v>
      </c>
      <c r="F45" s="335">
        <f aca="true" t="shared" si="8" ref="F45:P45">F44-F39</f>
        <v>-10165</v>
      </c>
      <c r="G45" s="335">
        <f t="shared" si="8"/>
        <v>-10139</v>
      </c>
      <c r="H45" s="335">
        <f t="shared" si="8"/>
        <v>-10474</v>
      </c>
      <c r="I45" s="628">
        <f t="shared" si="8"/>
        <v>-11223</v>
      </c>
      <c r="J45" s="628">
        <f>J44-J39</f>
        <v>-11822</v>
      </c>
      <c r="K45" s="335">
        <f t="shared" si="8"/>
        <v>-12431</v>
      </c>
      <c r="L45" s="1187">
        <f t="shared" si="8"/>
        <v>-12431</v>
      </c>
      <c r="M45" s="1178">
        <f t="shared" si="8"/>
        <v>-2796</v>
      </c>
      <c r="N45" s="638">
        <f t="shared" si="8"/>
        <v>-2778</v>
      </c>
      <c r="O45" s="335">
        <f t="shared" si="8"/>
        <v>0</v>
      </c>
      <c r="P45" s="319">
        <f t="shared" si="8"/>
        <v>0</v>
      </c>
      <c r="Q45" s="1179">
        <f t="shared" si="2"/>
        <v>-5574</v>
      </c>
      <c r="R45" s="1188">
        <f t="shared" si="3"/>
        <v>44.83951411793098</v>
      </c>
      <c r="T45" s="335">
        <f>T44-T39</f>
        <v>-5574</v>
      </c>
      <c r="U45" s="335">
        <f>U44-U39</f>
        <v>0</v>
      </c>
      <c r="V45" s="628">
        <f>V44-V39</f>
        <v>0</v>
      </c>
    </row>
    <row r="46" ht="15">
      <c r="A46" s="662"/>
    </row>
    <row r="47" ht="15">
      <c r="A47" s="662"/>
    </row>
    <row r="48" spans="1:22" ht="15">
      <c r="A48" s="658" t="s">
        <v>188</v>
      </c>
      <c r="Q48"/>
      <c r="R48"/>
      <c r="S48"/>
      <c r="T48"/>
      <c r="U48"/>
      <c r="V48"/>
    </row>
    <row r="49" spans="1:22" ht="15">
      <c r="A49" s="659" t="s">
        <v>233</v>
      </c>
      <c r="Q49"/>
      <c r="R49"/>
      <c r="S49"/>
      <c r="T49"/>
      <c r="U49"/>
      <c r="V49"/>
    </row>
    <row r="50" spans="1:22" ht="15">
      <c r="A50" s="660" t="s">
        <v>190</v>
      </c>
      <c r="Q50"/>
      <c r="R50"/>
      <c r="S50"/>
      <c r="T50"/>
      <c r="U50"/>
      <c r="V50"/>
    </row>
    <row r="51" spans="1:22" ht="15">
      <c r="A51" s="661"/>
      <c r="Q51"/>
      <c r="R51"/>
      <c r="S51"/>
      <c r="T51"/>
      <c r="U51"/>
      <c r="V51"/>
    </row>
    <row r="52" spans="1:22" ht="15">
      <c r="A52" s="662" t="s">
        <v>234</v>
      </c>
      <c r="Q52"/>
      <c r="R52"/>
      <c r="S52"/>
      <c r="T52"/>
      <c r="U52"/>
      <c r="V52"/>
    </row>
    <row r="53" spans="1:22" ht="15">
      <c r="A53" s="662"/>
      <c r="Q53"/>
      <c r="R53"/>
      <c r="S53"/>
      <c r="T53"/>
      <c r="U53"/>
      <c r="V53"/>
    </row>
    <row r="54" spans="1:22" ht="15">
      <c r="A54" s="662" t="s">
        <v>191</v>
      </c>
      <c r="Q54"/>
      <c r="R54"/>
      <c r="S54"/>
      <c r="T54"/>
      <c r="U54"/>
      <c r="V54"/>
    </row>
    <row r="55" ht="15">
      <c r="A55" s="662" t="s">
        <v>237</v>
      </c>
    </row>
    <row r="56" ht="15">
      <c r="A56" s="662"/>
    </row>
    <row r="57" ht="15">
      <c r="A57" s="662"/>
    </row>
    <row r="58" ht="15">
      <c r="A58" s="662"/>
    </row>
    <row r="59" ht="15">
      <c r="A59" s="662"/>
    </row>
    <row r="60" ht="15">
      <c r="A60" s="662"/>
    </row>
    <row r="61" ht="15">
      <c r="A61" s="662"/>
    </row>
    <row r="62" ht="15">
      <c r="A62" s="662"/>
    </row>
    <row r="63" ht="15">
      <c r="A63" s="662"/>
    </row>
    <row r="64" ht="15">
      <c r="A64" s="662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W9" sqref="W9"/>
    </sheetView>
  </sheetViews>
  <sheetFormatPr defaultColWidth="9.140625" defaultRowHeight="15"/>
  <cols>
    <col min="1" max="1" width="32.28125" style="0" customWidth="1"/>
    <col min="2" max="2" width="10.57421875" style="0" customWidth="1"/>
    <col min="3" max="3" width="14.00390625" style="0" customWidth="1"/>
    <col min="4" max="5" width="0" style="0" hidden="1" customWidth="1"/>
    <col min="6" max="8" width="9.140625" style="0" customWidth="1"/>
    <col min="9" max="9" width="10.28125" style="0" customWidth="1"/>
    <col min="14" max="14" width="9.140625" style="0" customWidth="1"/>
    <col min="16" max="21" width="0" style="0" hidden="1" customWidth="1"/>
    <col min="22" max="23" width="10.28125" style="0" customWidth="1"/>
  </cols>
  <sheetData>
    <row r="1" spans="1:9" ht="25.5">
      <c r="A1" s="198" t="s">
        <v>106</v>
      </c>
      <c r="B1" s="198"/>
      <c r="C1" s="199"/>
      <c r="D1" s="199"/>
      <c r="E1" s="199"/>
      <c r="F1" s="199"/>
      <c r="G1" s="199"/>
      <c r="H1" s="199"/>
      <c r="I1" s="200"/>
    </row>
    <row r="2" spans="1:9" ht="18">
      <c r="A2" s="201" t="s">
        <v>107</v>
      </c>
      <c r="B2" s="202"/>
      <c r="I2" s="203"/>
    </row>
    <row r="3" spans="1:9" ht="15">
      <c r="A3" s="203"/>
      <c r="B3" s="203"/>
      <c r="I3" s="203"/>
    </row>
    <row r="4" spans="9:15" ht="15.75" thickBot="1">
      <c r="I4" s="203"/>
      <c r="M4" s="204"/>
      <c r="N4" s="204"/>
      <c r="O4" s="204"/>
    </row>
    <row r="5" spans="1:15" ht="16.5" thickBot="1">
      <c r="A5" s="205" t="s">
        <v>2</v>
      </c>
      <c r="B5" s="205"/>
      <c r="C5" s="1359" t="s">
        <v>108</v>
      </c>
      <c r="D5" s="1360"/>
      <c r="E5" s="1360"/>
      <c r="F5" s="1360"/>
      <c r="G5" s="1361"/>
      <c r="H5" s="206"/>
      <c r="I5" s="207"/>
      <c r="M5" s="204"/>
      <c r="N5" s="204"/>
      <c r="O5" s="204"/>
    </row>
    <row r="6" spans="1:9" ht="15.75" thickBot="1">
      <c r="A6" s="200" t="s">
        <v>4</v>
      </c>
      <c r="B6" s="200"/>
      <c r="I6" s="203"/>
    </row>
    <row r="7" spans="1:23" ht="15.75">
      <c r="A7" s="208"/>
      <c r="B7" s="209"/>
      <c r="C7" s="210"/>
      <c r="D7" s="211"/>
      <c r="E7" s="211"/>
      <c r="F7" s="211"/>
      <c r="G7" s="211"/>
      <c r="H7" s="211"/>
      <c r="I7" s="212" t="s">
        <v>5</v>
      </c>
      <c r="J7" s="213"/>
      <c r="K7" s="214"/>
      <c r="L7" s="214"/>
      <c r="M7" s="214"/>
      <c r="N7" s="214"/>
      <c r="O7" s="215"/>
      <c r="P7" s="214"/>
      <c r="Q7" s="214"/>
      <c r="R7" s="214"/>
      <c r="S7" s="214"/>
      <c r="T7" s="214"/>
      <c r="U7" s="214"/>
      <c r="V7" s="216" t="s">
        <v>15</v>
      </c>
      <c r="W7" s="212" t="s">
        <v>8</v>
      </c>
    </row>
    <row r="8" spans="1:23" ht="15.75" thickBot="1">
      <c r="A8" s="217" t="s">
        <v>9</v>
      </c>
      <c r="B8" s="218"/>
      <c r="C8" s="219"/>
      <c r="D8" s="220" t="s">
        <v>11</v>
      </c>
      <c r="E8" s="220" t="s">
        <v>12</v>
      </c>
      <c r="F8" s="221" t="s">
        <v>15</v>
      </c>
      <c r="G8" s="221" t="s">
        <v>109</v>
      </c>
      <c r="H8" s="220"/>
      <c r="I8" s="222">
        <v>2012</v>
      </c>
      <c r="J8" s="223" t="s">
        <v>17</v>
      </c>
      <c r="K8" s="224" t="s">
        <v>18</v>
      </c>
      <c r="L8" s="224" t="s">
        <v>19</v>
      </c>
      <c r="M8" s="224" t="s">
        <v>20</v>
      </c>
      <c r="N8" s="224" t="s">
        <v>21</v>
      </c>
      <c r="O8" s="224" t="s">
        <v>22</v>
      </c>
      <c r="P8" s="224" t="s">
        <v>23</v>
      </c>
      <c r="Q8" s="224" t="s">
        <v>24</v>
      </c>
      <c r="R8" s="224" t="s">
        <v>25</v>
      </c>
      <c r="S8" s="224" t="s">
        <v>26</v>
      </c>
      <c r="T8" s="224" t="s">
        <v>27</v>
      </c>
      <c r="U8" s="223" t="s">
        <v>28</v>
      </c>
      <c r="V8" s="225" t="s">
        <v>29</v>
      </c>
      <c r="W8" s="222" t="s">
        <v>30</v>
      </c>
    </row>
    <row r="9" spans="1:23" ht="16.5">
      <c r="A9" s="226" t="s">
        <v>110</v>
      </c>
      <c r="B9" s="227"/>
      <c r="C9" s="228"/>
      <c r="D9" s="229">
        <v>22</v>
      </c>
      <c r="E9" s="229">
        <v>23</v>
      </c>
      <c r="F9" s="230">
        <v>21</v>
      </c>
      <c r="G9" s="231">
        <v>21</v>
      </c>
      <c r="H9" s="231"/>
      <c r="I9" s="232">
        <v>21</v>
      </c>
      <c r="J9" s="233">
        <v>21</v>
      </c>
      <c r="K9" s="234">
        <v>21</v>
      </c>
      <c r="L9" s="234">
        <v>21</v>
      </c>
      <c r="M9" s="234">
        <v>21</v>
      </c>
      <c r="N9" s="235">
        <v>21</v>
      </c>
      <c r="O9" s="235">
        <v>21</v>
      </c>
      <c r="P9" s="236"/>
      <c r="Q9" s="236"/>
      <c r="R9" s="236"/>
      <c r="S9" s="236"/>
      <c r="T9" s="236"/>
      <c r="U9" s="230"/>
      <c r="V9" s="237" t="s">
        <v>32</v>
      </c>
      <c r="W9" s="238" t="s">
        <v>32</v>
      </c>
    </row>
    <row r="10" spans="1:23" ht="17.25" thickBot="1">
      <c r="A10" s="239" t="s">
        <v>111</v>
      </c>
      <c r="B10" s="240"/>
      <c r="C10" s="241"/>
      <c r="D10" s="242">
        <v>20.91</v>
      </c>
      <c r="E10" s="242">
        <v>21.91</v>
      </c>
      <c r="F10" s="243">
        <v>20.4</v>
      </c>
      <c r="G10" s="244">
        <v>20.4</v>
      </c>
      <c r="H10" s="244"/>
      <c r="I10" s="245">
        <v>20.4</v>
      </c>
      <c r="J10" s="246">
        <v>20.4</v>
      </c>
      <c r="K10" s="247">
        <v>20.4</v>
      </c>
      <c r="L10" s="248">
        <v>20.4</v>
      </c>
      <c r="M10" s="248">
        <v>20.4</v>
      </c>
      <c r="N10" s="247">
        <v>20.4</v>
      </c>
      <c r="O10" s="247">
        <v>20.4</v>
      </c>
      <c r="P10" s="249"/>
      <c r="Q10" s="249"/>
      <c r="R10" s="249"/>
      <c r="S10" s="249"/>
      <c r="T10" s="249"/>
      <c r="U10" s="243"/>
      <c r="V10" s="250"/>
      <c r="W10" s="251" t="s">
        <v>32</v>
      </c>
    </row>
    <row r="11" spans="1:23" ht="16.5">
      <c r="A11" s="252" t="s">
        <v>112</v>
      </c>
      <c r="B11" s="227"/>
      <c r="C11" s="253" t="s">
        <v>113</v>
      </c>
      <c r="D11" s="254">
        <v>4630</v>
      </c>
      <c r="E11" s="254">
        <v>5103</v>
      </c>
      <c r="F11" s="255">
        <v>6882</v>
      </c>
      <c r="G11" s="256">
        <v>6825</v>
      </c>
      <c r="H11" s="257"/>
      <c r="I11" s="258" t="s">
        <v>32</v>
      </c>
      <c r="J11" s="255">
        <v>6825</v>
      </c>
      <c r="K11" s="259">
        <v>6827</v>
      </c>
      <c r="L11" s="259">
        <v>6834</v>
      </c>
      <c r="M11" s="260">
        <v>6844</v>
      </c>
      <c r="N11" s="261">
        <v>6855</v>
      </c>
      <c r="O11" s="261">
        <v>6872</v>
      </c>
      <c r="P11" s="261"/>
      <c r="Q11" s="261"/>
      <c r="R11" s="261"/>
      <c r="S11" s="261"/>
      <c r="T11" s="261"/>
      <c r="U11" s="255"/>
      <c r="V11" s="262" t="s">
        <v>32</v>
      </c>
      <c r="W11" s="258" t="s">
        <v>32</v>
      </c>
    </row>
    <row r="12" spans="1:23" ht="16.5">
      <c r="A12" s="252" t="s">
        <v>114</v>
      </c>
      <c r="B12" s="263"/>
      <c r="C12" s="253" t="s">
        <v>115</v>
      </c>
      <c r="D12" s="264">
        <v>3811</v>
      </c>
      <c r="E12" s="264">
        <v>4577</v>
      </c>
      <c r="F12" s="255">
        <v>6496</v>
      </c>
      <c r="G12" s="256">
        <v>6491</v>
      </c>
      <c r="H12" s="256"/>
      <c r="I12" s="258" t="s">
        <v>32</v>
      </c>
      <c r="J12" s="265">
        <v>6501</v>
      </c>
      <c r="K12" s="266">
        <v>6510</v>
      </c>
      <c r="L12" s="266">
        <v>6526</v>
      </c>
      <c r="M12" s="267">
        <v>6544</v>
      </c>
      <c r="N12" s="261">
        <v>6564</v>
      </c>
      <c r="O12" s="261">
        <v>6587</v>
      </c>
      <c r="P12" s="261"/>
      <c r="Q12" s="261"/>
      <c r="R12" s="261"/>
      <c r="S12" s="261"/>
      <c r="T12" s="261"/>
      <c r="U12" s="255"/>
      <c r="V12" s="262" t="s">
        <v>32</v>
      </c>
      <c r="W12" s="258" t="s">
        <v>32</v>
      </c>
    </row>
    <row r="13" spans="1:23" ht="16.5">
      <c r="A13" s="252" t="s">
        <v>40</v>
      </c>
      <c r="B13" s="227"/>
      <c r="C13" s="253" t="s">
        <v>116</v>
      </c>
      <c r="D13" s="264">
        <v>0</v>
      </c>
      <c r="E13" s="264">
        <v>0</v>
      </c>
      <c r="F13" s="255">
        <v>19</v>
      </c>
      <c r="G13" s="256">
        <v>59</v>
      </c>
      <c r="H13" s="256"/>
      <c r="I13" s="258" t="s">
        <v>32</v>
      </c>
      <c r="J13" s="265">
        <v>59</v>
      </c>
      <c r="K13" s="266">
        <v>59</v>
      </c>
      <c r="L13" s="267">
        <v>66</v>
      </c>
      <c r="M13" s="267">
        <v>66</v>
      </c>
      <c r="N13" s="261">
        <v>66</v>
      </c>
      <c r="O13" s="261">
        <v>66</v>
      </c>
      <c r="P13" s="261"/>
      <c r="Q13" s="261"/>
      <c r="R13" s="261"/>
      <c r="S13" s="261"/>
      <c r="T13" s="261"/>
      <c r="U13" s="255"/>
      <c r="V13" s="262" t="s">
        <v>32</v>
      </c>
      <c r="W13" s="258" t="s">
        <v>32</v>
      </c>
    </row>
    <row r="14" spans="1:23" ht="16.5">
      <c r="A14" s="252" t="s">
        <v>43</v>
      </c>
      <c r="B14" s="263"/>
      <c r="C14" s="253" t="s">
        <v>117</v>
      </c>
      <c r="D14" s="264">
        <v>0</v>
      </c>
      <c r="E14" s="264">
        <v>0</v>
      </c>
      <c r="F14" s="255">
        <v>596</v>
      </c>
      <c r="G14" s="256">
        <v>619</v>
      </c>
      <c r="H14" s="256"/>
      <c r="I14" s="258" t="s">
        <v>32</v>
      </c>
      <c r="J14" s="265">
        <v>8129</v>
      </c>
      <c r="K14" s="266">
        <v>7418</v>
      </c>
      <c r="L14" s="267">
        <v>6910</v>
      </c>
      <c r="M14" s="267">
        <v>6163</v>
      </c>
      <c r="N14" s="261">
        <v>5649</v>
      </c>
      <c r="O14" s="261">
        <v>5178</v>
      </c>
      <c r="P14" s="261"/>
      <c r="Q14" s="261"/>
      <c r="R14" s="261"/>
      <c r="S14" s="261"/>
      <c r="T14" s="261"/>
      <c r="U14" s="255"/>
      <c r="V14" s="262" t="s">
        <v>32</v>
      </c>
      <c r="W14" s="258" t="s">
        <v>32</v>
      </c>
    </row>
    <row r="15" spans="1:23" ht="17.25" thickBot="1">
      <c r="A15" s="226" t="s">
        <v>45</v>
      </c>
      <c r="B15" s="227"/>
      <c r="C15" s="268" t="s">
        <v>118</v>
      </c>
      <c r="D15" s="269">
        <v>869</v>
      </c>
      <c r="E15" s="269">
        <v>1024</v>
      </c>
      <c r="F15" s="270">
        <v>1443</v>
      </c>
      <c r="G15" s="271">
        <v>1237</v>
      </c>
      <c r="H15" s="271"/>
      <c r="I15" s="238" t="s">
        <v>32</v>
      </c>
      <c r="J15" s="272">
        <v>1258</v>
      </c>
      <c r="K15" s="235">
        <v>1360</v>
      </c>
      <c r="L15" s="234">
        <v>1733</v>
      </c>
      <c r="M15" s="234">
        <v>1620</v>
      </c>
      <c r="N15" s="235">
        <v>2156</v>
      </c>
      <c r="O15" s="235">
        <v>1989</v>
      </c>
      <c r="P15" s="235"/>
      <c r="Q15" s="235"/>
      <c r="R15" s="235"/>
      <c r="S15" s="235"/>
      <c r="T15" s="235"/>
      <c r="U15" s="270"/>
      <c r="V15" s="237" t="s">
        <v>32</v>
      </c>
      <c r="W15" s="238" t="s">
        <v>32</v>
      </c>
    </row>
    <row r="16" spans="1:23" ht="17.25" thickBot="1">
      <c r="A16" s="273" t="s">
        <v>48</v>
      </c>
      <c r="B16" s="274"/>
      <c r="C16" s="275"/>
      <c r="D16" s="276">
        <v>1838</v>
      </c>
      <c r="E16" s="276">
        <v>1811</v>
      </c>
      <c r="F16" s="277">
        <v>2420</v>
      </c>
      <c r="G16" s="278">
        <v>2454</v>
      </c>
      <c r="H16" s="278"/>
      <c r="I16" s="279" t="s">
        <v>32</v>
      </c>
      <c r="J16" s="277">
        <v>9975</v>
      </c>
      <c r="K16" s="280">
        <v>9355</v>
      </c>
      <c r="L16" s="281">
        <v>9216</v>
      </c>
      <c r="M16" s="281">
        <v>8346</v>
      </c>
      <c r="N16" s="280">
        <v>8358</v>
      </c>
      <c r="O16" s="280">
        <v>7712</v>
      </c>
      <c r="P16" s="280"/>
      <c r="Q16" s="280"/>
      <c r="R16" s="280"/>
      <c r="S16" s="280"/>
      <c r="T16" s="280"/>
      <c r="U16" s="277"/>
      <c r="V16" s="282" t="s">
        <v>32</v>
      </c>
      <c r="W16" s="279" t="s">
        <v>32</v>
      </c>
    </row>
    <row r="17" spans="1:23" ht="16.5">
      <c r="A17" s="226" t="s">
        <v>119</v>
      </c>
      <c r="B17" s="227"/>
      <c r="C17" s="268" t="s">
        <v>120</v>
      </c>
      <c r="D17" s="269">
        <v>833</v>
      </c>
      <c r="E17" s="269">
        <v>540</v>
      </c>
      <c r="F17" s="270">
        <v>401</v>
      </c>
      <c r="G17" s="271">
        <v>379</v>
      </c>
      <c r="H17" s="271"/>
      <c r="I17" s="238" t="s">
        <v>32</v>
      </c>
      <c r="J17" s="272">
        <v>370</v>
      </c>
      <c r="K17" s="235">
        <v>361</v>
      </c>
      <c r="L17" s="234">
        <v>353</v>
      </c>
      <c r="M17" s="234">
        <v>344</v>
      </c>
      <c r="N17" s="235">
        <v>336</v>
      </c>
      <c r="O17" s="235">
        <v>329</v>
      </c>
      <c r="P17" s="235"/>
      <c r="Q17" s="235"/>
      <c r="R17" s="235"/>
      <c r="S17" s="235"/>
      <c r="T17" s="235"/>
      <c r="U17" s="270"/>
      <c r="V17" s="237" t="s">
        <v>32</v>
      </c>
      <c r="W17" s="238" t="s">
        <v>32</v>
      </c>
    </row>
    <row r="18" spans="1:23" ht="16.5">
      <c r="A18" s="252" t="s">
        <v>121</v>
      </c>
      <c r="B18" s="263"/>
      <c r="C18" s="253" t="s">
        <v>122</v>
      </c>
      <c r="D18" s="254">
        <v>584</v>
      </c>
      <c r="E18" s="254">
        <v>483</v>
      </c>
      <c r="F18" s="255">
        <v>781</v>
      </c>
      <c r="G18" s="256">
        <v>725</v>
      </c>
      <c r="H18" s="256"/>
      <c r="I18" s="258" t="s">
        <v>32</v>
      </c>
      <c r="J18" s="255">
        <v>737</v>
      </c>
      <c r="K18" s="261">
        <v>749</v>
      </c>
      <c r="L18" s="260">
        <v>789</v>
      </c>
      <c r="M18" s="260">
        <v>803</v>
      </c>
      <c r="N18" s="261">
        <v>814</v>
      </c>
      <c r="O18" s="261">
        <v>824</v>
      </c>
      <c r="P18" s="261"/>
      <c r="Q18" s="261"/>
      <c r="R18" s="261"/>
      <c r="S18" s="261"/>
      <c r="T18" s="261"/>
      <c r="U18" s="255"/>
      <c r="V18" s="262" t="s">
        <v>32</v>
      </c>
      <c r="W18" s="258" t="s">
        <v>32</v>
      </c>
    </row>
    <row r="19" spans="1:23" ht="16.5">
      <c r="A19" s="252" t="s">
        <v>54</v>
      </c>
      <c r="B19" s="263"/>
      <c r="C19" s="253" t="s">
        <v>123</v>
      </c>
      <c r="D19" s="264">
        <v>0</v>
      </c>
      <c r="E19" s="264">
        <v>0</v>
      </c>
      <c r="F19" s="255">
        <v>0</v>
      </c>
      <c r="G19" s="256">
        <v>0</v>
      </c>
      <c r="H19" s="256"/>
      <c r="I19" s="258" t="s">
        <v>32</v>
      </c>
      <c r="J19" s="265">
        <v>0</v>
      </c>
      <c r="K19" s="266">
        <v>0</v>
      </c>
      <c r="L19" s="267">
        <v>0</v>
      </c>
      <c r="M19" s="267">
        <v>0</v>
      </c>
      <c r="N19" s="261">
        <v>0</v>
      </c>
      <c r="O19" s="261">
        <v>0</v>
      </c>
      <c r="P19" s="261"/>
      <c r="Q19" s="261"/>
      <c r="R19" s="261"/>
      <c r="S19" s="261"/>
      <c r="T19" s="261"/>
      <c r="U19" s="255"/>
      <c r="V19" s="262" t="s">
        <v>32</v>
      </c>
      <c r="W19" s="258" t="s">
        <v>32</v>
      </c>
    </row>
    <row r="20" spans="1:23" ht="16.5">
      <c r="A20" s="252" t="s">
        <v>56</v>
      </c>
      <c r="B20" s="227"/>
      <c r="C20" s="253" t="s">
        <v>124</v>
      </c>
      <c r="D20" s="264">
        <v>225</v>
      </c>
      <c r="E20" s="264">
        <v>259</v>
      </c>
      <c r="F20" s="255">
        <v>1239</v>
      </c>
      <c r="G20" s="256">
        <v>1146</v>
      </c>
      <c r="H20" s="256"/>
      <c r="I20" s="258" t="s">
        <v>32</v>
      </c>
      <c r="J20" s="265">
        <v>8549</v>
      </c>
      <c r="K20" s="266">
        <v>7887</v>
      </c>
      <c r="L20" s="267">
        <v>7578</v>
      </c>
      <c r="M20" s="267">
        <v>6717</v>
      </c>
      <c r="N20" s="261">
        <v>6180</v>
      </c>
      <c r="O20" s="261">
        <v>5778</v>
      </c>
      <c r="P20" s="261"/>
      <c r="Q20" s="261"/>
      <c r="R20" s="261"/>
      <c r="S20" s="261"/>
      <c r="T20" s="261"/>
      <c r="U20" s="255"/>
      <c r="V20" s="262" t="s">
        <v>32</v>
      </c>
      <c r="W20" s="258" t="s">
        <v>32</v>
      </c>
    </row>
    <row r="21" spans="1:23" ht="17.25" thickBot="1">
      <c r="A21" s="252" t="s">
        <v>58</v>
      </c>
      <c r="B21" s="240"/>
      <c r="C21" s="253" t="s">
        <v>125</v>
      </c>
      <c r="D21" s="264">
        <v>0</v>
      </c>
      <c r="E21" s="264">
        <v>0</v>
      </c>
      <c r="F21" s="255">
        <v>0</v>
      </c>
      <c r="G21" s="283">
        <v>0</v>
      </c>
      <c r="H21" s="283"/>
      <c r="I21" s="258" t="s">
        <v>32</v>
      </c>
      <c r="J21" s="265">
        <v>0</v>
      </c>
      <c r="K21" s="266">
        <v>0</v>
      </c>
      <c r="L21" s="267">
        <v>0</v>
      </c>
      <c r="M21" s="267">
        <v>0</v>
      </c>
      <c r="N21" s="261">
        <v>0</v>
      </c>
      <c r="O21" s="261">
        <v>0</v>
      </c>
      <c r="P21" s="261"/>
      <c r="Q21" s="261"/>
      <c r="R21" s="261"/>
      <c r="S21" s="261"/>
      <c r="T21" s="261"/>
      <c r="U21" s="255"/>
      <c r="V21" s="262" t="s">
        <v>32</v>
      </c>
      <c r="W21" s="258" t="s">
        <v>32</v>
      </c>
    </row>
    <row r="22" spans="1:23" ht="16.5">
      <c r="A22" s="284" t="s">
        <v>60</v>
      </c>
      <c r="B22" s="227"/>
      <c r="C22" s="285"/>
      <c r="D22" s="286">
        <v>6805</v>
      </c>
      <c r="E22" s="286">
        <v>6979</v>
      </c>
      <c r="F22" s="287">
        <v>8746</v>
      </c>
      <c r="G22" s="287">
        <v>8318</v>
      </c>
      <c r="H22" s="287"/>
      <c r="I22" s="288">
        <v>8215</v>
      </c>
      <c r="J22" s="289">
        <v>559</v>
      </c>
      <c r="K22" s="259">
        <v>559</v>
      </c>
      <c r="L22" s="259">
        <v>835</v>
      </c>
      <c r="M22" s="259">
        <v>559</v>
      </c>
      <c r="N22" s="259">
        <v>1179</v>
      </c>
      <c r="O22" s="259">
        <v>564</v>
      </c>
      <c r="P22" s="259"/>
      <c r="Q22" s="259"/>
      <c r="R22" s="259"/>
      <c r="S22" s="259"/>
      <c r="T22" s="259"/>
      <c r="U22" s="289"/>
      <c r="V22" s="290">
        <f>SUM(J22:U22)</f>
        <v>4255</v>
      </c>
      <c r="W22" s="291">
        <f>+V22/I22*100</f>
        <v>51.795496043822276</v>
      </c>
    </row>
    <row r="23" spans="1:23" ht="16.5">
      <c r="A23" s="252" t="s">
        <v>62</v>
      </c>
      <c r="B23" s="263"/>
      <c r="C23" s="292"/>
      <c r="D23" s="254"/>
      <c r="E23" s="254"/>
      <c r="F23" s="293">
        <v>130</v>
      </c>
      <c r="G23" s="293">
        <v>0</v>
      </c>
      <c r="H23" s="293"/>
      <c r="I23" s="294">
        <v>0</v>
      </c>
      <c r="J23" s="255">
        <v>0</v>
      </c>
      <c r="K23" s="261">
        <v>0</v>
      </c>
      <c r="L23" s="261">
        <v>0</v>
      </c>
      <c r="M23" s="261">
        <v>0</v>
      </c>
      <c r="N23" s="261">
        <v>0</v>
      </c>
      <c r="O23" s="261">
        <v>0</v>
      </c>
      <c r="P23" s="261"/>
      <c r="Q23" s="261"/>
      <c r="R23" s="261"/>
      <c r="S23" s="261"/>
      <c r="T23" s="261"/>
      <c r="U23" s="255"/>
      <c r="V23" s="295">
        <f>SUM(J23:U23)</f>
        <v>0</v>
      </c>
      <c r="W23" s="296" t="e">
        <f>+V23/I23*100</f>
        <v>#DIV/0!</v>
      </c>
    </row>
    <row r="24" spans="1:23" ht="17.25" thickBot="1">
      <c r="A24" s="297" t="s">
        <v>65</v>
      </c>
      <c r="B24" s="227"/>
      <c r="C24" s="298"/>
      <c r="D24" s="299">
        <v>6505</v>
      </c>
      <c r="E24" s="299">
        <v>6369</v>
      </c>
      <c r="F24" s="300">
        <v>7026</v>
      </c>
      <c r="G24" s="300">
        <v>6712</v>
      </c>
      <c r="H24" s="300"/>
      <c r="I24" s="301">
        <v>6700</v>
      </c>
      <c r="J24" s="302">
        <v>559</v>
      </c>
      <c r="K24" s="303">
        <v>559</v>
      </c>
      <c r="L24" s="303">
        <v>559</v>
      </c>
      <c r="M24" s="303">
        <v>559</v>
      </c>
      <c r="N24" s="303">
        <v>559</v>
      </c>
      <c r="O24" s="303">
        <v>559</v>
      </c>
      <c r="P24" s="303"/>
      <c r="Q24" s="303"/>
      <c r="R24" s="303"/>
      <c r="S24" s="303"/>
      <c r="T24" s="303"/>
      <c r="U24" s="302"/>
      <c r="V24" s="304">
        <f>SUM(J24:U24)</f>
        <v>3354</v>
      </c>
      <c r="W24" s="305">
        <f>+V24/I24*100</f>
        <v>50.059701492537314</v>
      </c>
    </row>
    <row r="25" spans="1:23" ht="16.5">
      <c r="A25" s="252" t="s">
        <v>66</v>
      </c>
      <c r="B25" s="306" t="s">
        <v>126</v>
      </c>
      <c r="C25" s="253" t="s">
        <v>127</v>
      </c>
      <c r="D25" s="254">
        <v>2275</v>
      </c>
      <c r="E25" s="254">
        <v>2131</v>
      </c>
      <c r="F25" s="293">
        <v>1301</v>
      </c>
      <c r="G25" s="293">
        <v>1400</v>
      </c>
      <c r="H25" s="293"/>
      <c r="I25" s="307">
        <v>1090</v>
      </c>
      <c r="J25" s="255">
        <v>11</v>
      </c>
      <c r="K25" s="261">
        <v>73</v>
      </c>
      <c r="L25" s="261">
        <v>73</v>
      </c>
      <c r="M25" s="261">
        <v>96</v>
      </c>
      <c r="N25" s="261">
        <v>116</v>
      </c>
      <c r="O25" s="261">
        <v>94</v>
      </c>
      <c r="P25" s="261"/>
      <c r="Q25" s="261"/>
      <c r="R25" s="261"/>
      <c r="S25" s="261"/>
      <c r="T25" s="261"/>
      <c r="U25" s="255"/>
      <c r="V25" s="295">
        <f aca="true" t="shared" si="0" ref="V25:V35">SUM(J25:U25)</f>
        <v>463</v>
      </c>
      <c r="W25" s="296">
        <f aca="true" t="shared" si="1" ref="W25:W35">+V25/I25*100</f>
        <v>42.477064220183486</v>
      </c>
    </row>
    <row r="26" spans="1:23" ht="16.5">
      <c r="A26" s="252" t="s">
        <v>68</v>
      </c>
      <c r="B26" s="308" t="s">
        <v>128</v>
      </c>
      <c r="C26" s="253" t="s">
        <v>129</v>
      </c>
      <c r="D26" s="264">
        <v>269</v>
      </c>
      <c r="E26" s="264">
        <v>415</v>
      </c>
      <c r="F26" s="309">
        <v>809</v>
      </c>
      <c r="G26" s="309">
        <v>848</v>
      </c>
      <c r="H26" s="309"/>
      <c r="I26" s="294">
        <v>790</v>
      </c>
      <c r="J26" s="255">
        <v>7</v>
      </c>
      <c r="K26" s="261">
        <v>10</v>
      </c>
      <c r="L26" s="261">
        <v>145</v>
      </c>
      <c r="M26" s="261">
        <v>7</v>
      </c>
      <c r="N26" s="261">
        <v>7</v>
      </c>
      <c r="O26" s="261">
        <v>152</v>
      </c>
      <c r="P26" s="261"/>
      <c r="Q26" s="261"/>
      <c r="R26" s="261"/>
      <c r="S26" s="261"/>
      <c r="T26" s="261"/>
      <c r="U26" s="255"/>
      <c r="V26" s="295">
        <f t="shared" si="0"/>
        <v>328</v>
      </c>
      <c r="W26" s="296">
        <f t="shared" si="1"/>
        <v>41.51898734177215</v>
      </c>
    </row>
    <row r="27" spans="1:23" ht="16.5">
      <c r="A27" s="252" t="s">
        <v>70</v>
      </c>
      <c r="B27" s="310" t="s">
        <v>130</v>
      </c>
      <c r="C27" s="253" t="s">
        <v>131</v>
      </c>
      <c r="D27" s="264">
        <v>0</v>
      </c>
      <c r="E27" s="264">
        <v>1</v>
      </c>
      <c r="F27" s="309">
        <v>1</v>
      </c>
      <c r="G27" s="309">
        <v>2</v>
      </c>
      <c r="H27" s="309"/>
      <c r="I27" s="294">
        <v>0</v>
      </c>
      <c r="J27" s="255">
        <v>0</v>
      </c>
      <c r="K27" s="261">
        <v>0</v>
      </c>
      <c r="L27" s="261">
        <v>0</v>
      </c>
      <c r="M27" s="261">
        <v>0</v>
      </c>
      <c r="N27" s="261">
        <v>0</v>
      </c>
      <c r="O27" s="261">
        <v>0</v>
      </c>
      <c r="P27" s="261"/>
      <c r="Q27" s="261"/>
      <c r="R27" s="261"/>
      <c r="S27" s="261"/>
      <c r="T27" s="261"/>
      <c r="U27" s="255"/>
      <c r="V27" s="295">
        <f t="shared" si="0"/>
        <v>0</v>
      </c>
      <c r="W27" s="296" t="e">
        <f t="shared" si="1"/>
        <v>#DIV/0!</v>
      </c>
    </row>
    <row r="28" spans="1:23" ht="16.5">
      <c r="A28" s="252" t="s">
        <v>72</v>
      </c>
      <c r="B28" s="310" t="s">
        <v>132</v>
      </c>
      <c r="C28" s="253" t="s">
        <v>133</v>
      </c>
      <c r="D28" s="264">
        <v>582</v>
      </c>
      <c r="E28" s="264">
        <v>430</v>
      </c>
      <c r="F28" s="309">
        <v>233</v>
      </c>
      <c r="G28" s="309">
        <v>60</v>
      </c>
      <c r="H28" s="309"/>
      <c r="I28" s="294">
        <v>71</v>
      </c>
      <c r="J28" s="255">
        <v>3</v>
      </c>
      <c r="K28" s="261">
        <v>1</v>
      </c>
      <c r="L28" s="261">
        <v>1</v>
      </c>
      <c r="M28" s="261">
        <v>0</v>
      </c>
      <c r="N28" s="261">
        <v>3</v>
      </c>
      <c r="O28" s="261">
        <v>1</v>
      </c>
      <c r="P28" s="261"/>
      <c r="Q28" s="261"/>
      <c r="R28" s="261"/>
      <c r="S28" s="261"/>
      <c r="T28" s="261"/>
      <c r="U28" s="255"/>
      <c r="V28" s="295">
        <f t="shared" si="0"/>
        <v>9</v>
      </c>
      <c r="W28" s="296">
        <f t="shared" si="1"/>
        <v>12.676056338028168</v>
      </c>
    </row>
    <row r="29" spans="1:23" ht="16.5">
      <c r="A29" s="252" t="s">
        <v>74</v>
      </c>
      <c r="B29" s="308" t="s">
        <v>134</v>
      </c>
      <c r="C29" s="253" t="s">
        <v>135</v>
      </c>
      <c r="D29" s="264">
        <v>566</v>
      </c>
      <c r="E29" s="264">
        <v>656</v>
      </c>
      <c r="F29" s="309">
        <v>496</v>
      </c>
      <c r="G29" s="309">
        <v>517</v>
      </c>
      <c r="H29" s="309"/>
      <c r="I29" s="294">
        <v>653</v>
      </c>
      <c r="J29" s="255">
        <v>34</v>
      </c>
      <c r="K29" s="261">
        <v>27</v>
      </c>
      <c r="L29" s="261">
        <v>37</v>
      </c>
      <c r="M29" s="261">
        <v>38</v>
      </c>
      <c r="N29" s="261">
        <v>40</v>
      </c>
      <c r="O29" s="261">
        <v>38</v>
      </c>
      <c r="P29" s="261"/>
      <c r="Q29" s="261"/>
      <c r="R29" s="261"/>
      <c r="S29" s="261"/>
      <c r="T29" s="261"/>
      <c r="U29" s="255"/>
      <c r="V29" s="295">
        <f t="shared" si="0"/>
        <v>214</v>
      </c>
      <c r="W29" s="296">
        <f t="shared" si="1"/>
        <v>32.7718223583461</v>
      </c>
    </row>
    <row r="30" spans="1:23" ht="16.5">
      <c r="A30" s="252" t="s">
        <v>76</v>
      </c>
      <c r="B30" s="310" t="s">
        <v>136</v>
      </c>
      <c r="C30" s="253" t="s">
        <v>137</v>
      </c>
      <c r="D30" s="264">
        <v>2457</v>
      </c>
      <c r="E30" s="264">
        <v>2785</v>
      </c>
      <c r="F30" s="309">
        <v>4649</v>
      </c>
      <c r="G30" s="309">
        <v>4450</v>
      </c>
      <c r="H30" s="309"/>
      <c r="I30" s="294">
        <v>4485</v>
      </c>
      <c r="J30" s="255">
        <v>333</v>
      </c>
      <c r="K30" s="261">
        <v>350</v>
      </c>
      <c r="L30" s="261">
        <v>351</v>
      </c>
      <c r="M30" s="261">
        <v>361</v>
      </c>
      <c r="N30" s="261">
        <v>357</v>
      </c>
      <c r="O30" s="261">
        <v>417</v>
      </c>
      <c r="P30" s="261"/>
      <c r="Q30" s="261"/>
      <c r="R30" s="261"/>
      <c r="S30" s="261"/>
      <c r="T30" s="261"/>
      <c r="U30" s="255"/>
      <c r="V30" s="295">
        <f>SUM(J30:U30)</f>
        <v>2169</v>
      </c>
      <c r="W30" s="296">
        <f>+V30/I30*100</f>
        <v>48.36120401337793</v>
      </c>
    </row>
    <row r="31" spans="1:23" ht="16.5">
      <c r="A31" s="252" t="s">
        <v>78</v>
      </c>
      <c r="B31" s="310" t="s">
        <v>138</v>
      </c>
      <c r="C31" s="253" t="s">
        <v>139</v>
      </c>
      <c r="D31" s="264">
        <v>943</v>
      </c>
      <c r="E31" s="264">
        <v>1044</v>
      </c>
      <c r="F31" s="309">
        <v>1758</v>
      </c>
      <c r="G31" s="309">
        <v>1671</v>
      </c>
      <c r="H31" s="309"/>
      <c r="I31" s="294">
        <v>1582</v>
      </c>
      <c r="J31" s="255">
        <v>116</v>
      </c>
      <c r="K31" s="261">
        <v>121</v>
      </c>
      <c r="L31" s="261">
        <v>122</v>
      </c>
      <c r="M31" s="261">
        <v>127</v>
      </c>
      <c r="N31" s="261">
        <v>124</v>
      </c>
      <c r="O31" s="261">
        <v>145</v>
      </c>
      <c r="P31" s="261"/>
      <c r="Q31" s="261"/>
      <c r="R31" s="261"/>
      <c r="S31" s="261"/>
      <c r="T31" s="261"/>
      <c r="U31" s="255"/>
      <c r="V31" s="295">
        <f>SUM(J31:U31)</f>
        <v>755</v>
      </c>
      <c r="W31" s="296">
        <f>+V31/I31*100</f>
        <v>47.724399494311</v>
      </c>
    </row>
    <row r="32" spans="1:23" ht="16.5">
      <c r="A32" s="252" t="s">
        <v>81</v>
      </c>
      <c r="B32" s="308" t="s">
        <v>140</v>
      </c>
      <c r="C32" s="253" t="s">
        <v>141</v>
      </c>
      <c r="D32" s="264">
        <v>0</v>
      </c>
      <c r="E32" s="264">
        <v>0</v>
      </c>
      <c r="F32" s="309">
        <v>0</v>
      </c>
      <c r="G32" s="309">
        <v>0</v>
      </c>
      <c r="H32" s="309"/>
      <c r="I32" s="294">
        <v>0</v>
      </c>
      <c r="J32" s="255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0</v>
      </c>
      <c r="P32" s="261"/>
      <c r="Q32" s="261"/>
      <c r="R32" s="261"/>
      <c r="S32" s="261"/>
      <c r="T32" s="261"/>
      <c r="U32" s="255"/>
      <c r="V32" s="295">
        <f t="shared" si="0"/>
        <v>0</v>
      </c>
      <c r="W32" s="296" t="e">
        <f t="shared" si="1"/>
        <v>#DIV/0!</v>
      </c>
    </row>
    <row r="33" spans="1:23" ht="16.5">
      <c r="A33" s="252" t="s">
        <v>142</v>
      </c>
      <c r="B33" s="310" t="s">
        <v>143</v>
      </c>
      <c r="C33" s="253" t="s">
        <v>144</v>
      </c>
      <c r="D33" s="264"/>
      <c r="E33" s="264"/>
      <c r="F33" s="309">
        <v>0</v>
      </c>
      <c r="G33" s="309">
        <v>0</v>
      </c>
      <c r="H33" s="309"/>
      <c r="I33" s="294">
        <v>61</v>
      </c>
      <c r="J33" s="255">
        <v>3</v>
      </c>
      <c r="K33" s="261">
        <v>0</v>
      </c>
      <c r="L33" s="261">
        <v>9</v>
      </c>
      <c r="M33" s="261">
        <v>10</v>
      </c>
      <c r="N33" s="261">
        <v>12</v>
      </c>
      <c r="O33" s="261">
        <v>19</v>
      </c>
      <c r="P33" s="261"/>
      <c r="Q33" s="261"/>
      <c r="R33" s="261"/>
      <c r="S33" s="261"/>
      <c r="T33" s="261"/>
      <c r="U33" s="255"/>
      <c r="V33" s="295">
        <f t="shared" si="0"/>
        <v>53</v>
      </c>
      <c r="W33" s="296">
        <f t="shared" si="1"/>
        <v>86.88524590163934</v>
      </c>
    </row>
    <row r="34" spans="1:23" ht="16.5">
      <c r="A34" s="252" t="s">
        <v>83</v>
      </c>
      <c r="B34" s="310" t="s">
        <v>145</v>
      </c>
      <c r="C34" s="253" t="s">
        <v>146</v>
      </c>
      <c r="D34" s="264">
        <v>318</v>
      </c>
      <c r="E34" s="264">
        <v>252</v>
      </c>
      <c r="F34" s="309">
        <v>88</v>
      </c>
      <c r="G34" s="309">
        <v>99</v>
      </c>
      <c r="H34" s="309"/>
      <c r="I34" s="294">
        <v>107</v>
      </c>
      <c r="J34" s="255">
        <v>10</v>
      </c>
      <c r="K34" s="261">
        <v>10</v>
      </c>
      <c r="L34" s="261">
        <v>10</v>
      </c>
      <c r="M34" s="261">
        <v>10</v>
      </c>
      <c r="N34" s="261">
        <v>10</v>
      </c>
      <c r="O34" s="261">
        <v>8</v>
      </c>
      <c r="P34" s="261"/>
      <c r="Q34" s="261"/>
      <c r="R34" s="261"/>
      <c r="S34" s="261"/>
      <c r="T34" s="261"/>
      <c r="U34" s="255"/>
      <c r="V34" s="295">
        <f t="shared" si="0"/>
        <v>58</v>
      </c>
      <c r="W34" s="296">
        <f t="shared" si="1"/>
        <v>54.20560747663551</v>
      </c>
    </row>
    <row r="35" spans="1:23" ht="17.25" thickBot="1">
      <c r="A35" s="226" t="s">
        <v>147</v>
      </c>
      <c r="B35" s="311"/>
      <c r="C35" s="268"/>
      <c r="D35" s="269">
        <v>98</v>
      </c>
      <c r="E35" s="269">
        <v>128</v>
      </c>
      <c r="F35" s="271">
        <v>70</v>
      </c>
      <c r="G35" s="271">
        <v>77</v>
      </c>
      <c r="H35" s="271"/>
      <c r="I35" s="312">
        <v>56</v>
      </c>
      <c r="J35" s="313">
        <v>0</v>
      </c>
      <c r="K35" s="235">
        <v>4</v>
      </c>
      <c r="L35" s="235">
        <v>6</v>
      </c>
      <c r="M35" s="235">
        <v>10</v>
      </c>
      <c r="N35" s="235">
        <v>9</v>
      </c>
      <c r="O35" s="235">
        <v>8</v>
      </c>
      <c r="P35" s="235"/>
      <c r="Q35" s="235"/>
      <c r="R35" s="235"/>
      <c r="S35" s="235"/>
      <c r="T35" s="235"/>
      <c r="U35" s="270"/>
      <c r="V35" s="314">
        <f t="shared" si="0"/>
        <v>37</v>
      </c>
      <c r="W35" s="315">
        <f t="shared" si="1"/>
        <v>66.07142857142857</v>
      </c>
    </row>
    <row r="36" spans="1:23" ht="17.25" thickBot="1">
      <c r="A36" s="316" t="s">
        <v>148</v>
      </c>
      <c r="B36" s="317"/>
      <c r="C36" s="318" t="s">
        <v>149</v>
      </c>
      <c r="D36" s="319">
        <v>7508</v>
      </c>
      <c r="E36" s="319">
        <f aca="true" t="shared" si="2" ref="E36:U36">SUM(E25:E35)</f>
        <v>7842</v>
      </c>
      <c r="F36" s="278">
        <f>SUM(F25:F35)</f>
        <v>9405</v>
      </c>
      <c r="G36" s="278">
        <f>SUM(G25:G35)</f>
        <v>9124</v>
      </c>
      <c r="H36" s="278"/>
      <c r="I36" s="320">
        <f t="shared" si="2"/>
        <v>8895</v>
      </c>
      <c r="J36" s="277">
        <f t="shared" si="2"/>
        <v>517</v>
      </c>
      <c r="K36" s="280">
        <f t="shared" si="2"/>
        <v>596</v>
      </c>
      <c r="L36" s="281">
        <f t="shared" si="2"/>
        <v>754</v>
      </c>
      <c r="M36" s="281">
        <f t="shared" si="2"/>
        <v>659</v>
      </c>
      <c r="N36" s="280">
        <f t="shared" si="2"/>
        <v>678</v>
      </c>
      <c r="O36" s="280">
        <f t="shared" si="2"/>
        <v>882</v>
      </c>
      <c r="P36" s="280">
        <f t="shared" si="2"/>
        <v>0</v>
      </c>
      <c r="Q36" s="280">
        <f t="shared" si="2"/>
        <v>0</v>
      </c>
      <c r="R36" s="280">
        <f t="shared" si="2"/>
        <v>0</v>
      </c>
      <c r="S36" s="280">
        <f>SUM(S25:S35)</f>
        <v>0</v>
      </c>
      <c r="T36" s="280">
        <f t="shared" si="2"/>
        <v>0</v>
      </c>
      <c r="U36" s="280">
        <f t="shared" si="2"/>
        <v>0</v>
      </c>
      <c r="V36" s="321">
        <f>V25+V26+V27+V28+V29+V30+V31+V32+V33+V34+V35</f>
        <v>4086</v>
      </c>
      <c r="W36" s="322">
        <f>+V36/I36*100</f>
        <v>45.935919055649244</v>
      </c>
    </row>
    <row r="37" spans="1:23" ht="16.5">
      <c r="A37" s="252" t="s">
        <v>150</v>
      </c>
      <c r="B37" s="306" t="s">
        <v>151</v>
      </c>
      <c r="C37" s="253" t="s">
        <v>152</v>
      </c>
      <c r="D37" s="254">
        <v>0</v>
      </c>
      <c r="E37" s="254">
        <v>0</v>
      </c>
      <c r="F37" s="293">
        <v>0</v>
      </c>
      <c r="G37" s="293">
        <v>0</v>
      </c>
      <c r="H37" s="293"/>
      <c r="I37" s="307">
        <v>0</v>
      </c>
      <c r="J37" s="255">
        <v>0</v>
      </c>
      <c r="K37" s="261">
        <v>0</v>
      </c>
      <c r="L37" s="261">
        <v>0</v>
      </c>
      <c r="M37" s="261">
        <v>0</v>
      </c>
      <c r="N37" s="261">
        <v>0</v>
      </c>
      <c r="O37" s="261">
        <v>0</v>
      </c>
      <c r="P37" s="261"/>
      <c r="Q37" s="261"/>
      <c r="R37" s="261"/>
      <c r="S37" s="261"/>
      <c r="T37" s="261"/>
      <c r="U37" s="255"/>
      <c r="V37" s="295">
        <f aca="true" t="shared" si="3" ref="V37:V42">SUM(J37:U37)</f>
        <v>0</v>
      </c>
      <c r="W37" s="296" t="e">
        <f aca="true" t="shared" si="4" ref="W37:W42">+V37/I37*100</f>
        <v>#DIV/0!</v>
      </c>
    </row>
    <row r="38" spans="1:23" ht="16.5">
      <c r="A38" s="252" t="s">
        <v>153</v>
      </c>
      <c r="B38" s="310" t="s">
        <v>154</v>
      </c>
      <c r="C38" s="253" t="s">
        <v>155</v>
      </c>
      <c r="D38" s="264">
        <v>716</v>
      </c>
      <c r="E38" s="264">
        <v>715</v>
      </c>
      <c r="F38" s="309">
        <v>507</v>
      </c>
      <c r="G38" s="309">
        <v>527</v>
      </c>
      <c r="H38" s="309"/>
      <c r="I38" s="294">
        <v>530</v>
      </c>
      <c r="J38" s="255">
        <v>65</v>
      </c>
      <c r="K38" s="261">
        <v>52</v>
      </c>
      <c r="L38" s="261">
        <v>39</v>
      </c>
      <c r="M38" s="261">
        <v>42</v>
      </c>
      <c r="N38" s="261">
        <v>36</v>
      </c>
      <c r="O38" s="261">
        <v>30</v>
      </c>
      <c r="P38" s="261"/>
      <c r="Q38" s="261"/>
      <c r="R38" s="261"/>
      <c r="S38" s="261"/>
      <c r="T38" s="261"/>
      <c r="U38" s="255"/>
      <c r="V38" s="295">
        <f t="shared" si="3"/>
        <v>264</v>
      </c>
      <c r="W38" s="296">
        <f t="shared" si="4"/>
        <v>49.81132075471698</v>
      </c>
    </row>
    <row r="39" spans="1:23" ht="16.5">
      <c r="A39" s="252" t="s">
        <v>156</v>
      </c>
      <c r="B39" s="308" t="s">
        <v>157</v>
      </c>
      <c r="C39" s="253" t="s">
        <v>158</v>
      </c>
      <c r="D39" s="264">
        <v>26</v>
      </c>
      <c r="E39" s="264">
        <v>32</v>
      </c>
      <c r="F39" s="309">
        <v>1</v>
      </c>
      <c r="G39" s="309">
        <v>2</v>
      </c>
      <c r="H39" s="309"/>
      <c r="I39" s="294">
        <v>0</v>
      </c>
      <c r="J39" s="255">
        <v>0</v>
      </c>
      <c r="K39" s="261">
        <v>0</v>
      </c>
      <c r="L39" s="261">
        <v>0</v>
      </c>
      <c r="M39" s="261">
        <v>0</v>
      </c>
      <c r="N39" s="261">
        <v>0</v>
      </c>
      <c r="O39" s="261">
        <v>0</v>
      </c>
      <c r="P39" s="261"/>
      <c r="Q39" s="261"/>
      <c r="R39" s="261"/>
      <c r="S39" s="261"/>
      <c r="T39" s="261"/>
      <c r="U39" s="255"/>
      <c r="V39" s="295">
        <f t="shared" si="3"/>
        <v>0</v>
      </c>
      <c r="W39" s="296" t="e">
        <f t="shared" si="4"/>
        <v>#DIV/0!</v>
      </c>
    </row>
    <row r="40" spans="1:23" ht="16.5">
      <c r="A40" s="252" t="s">
        <v>95</v>
      </c>
      <c r="B40" s="323"/>
      <c r="C40" s="253" t="s">
        <v>96</v>
      </c>
      <c r="D40" s="264">
        <v>6805</v>
      </c>
      <c r="E40" s="264">
        <v>6979</v>
      </c>
      <c r="F40" s="309">
        <v>8616</v>
      </c>
      <c r="G40" s="309">
        <v>8318</v>
      </c>
      <c r="H40" s="309"/>
      <c r="I40" s="294">
        <v>8215</v>
      </c>
      <c r="J40" s="255">
        <v>559</v>
      </c>
      <c r="K40" s="261">
        <v>559</v>
      </c>
      <c r="L40" s="261">
        <v>835</v>
      </c>
      <c r="M40" s="261">
        <v>559</v>
      </c>
      <c r="N40" s="261">
        <v>1179</v>
      </c>
      <c r="O40" s="261">
        <v>564</v>
      </c>
      <c r="P40" s="261"/>
      <c r="Q40" s="261"/>
      <c r="R40" s="261"/>
      <c r="S40" s="261"/>
      <c r="T40" s="261"/>
      <c r="U40" s="255"/>
      <c r="V40" s="295">
        <f>SUM(J40:U40)</f>
        <v>4255</v>
      </c>
      <c r="W40" s="296">
        <f t="shared" si="4"/>
        <v>51.795496043822276</v>
      </c>
    </row>
    <row r="41" spans="1:23" ht="17.25" thickBot="1">
      <c r="A41" s="226" t="s">
        <v>98</v>
      </c>
      <c r="B41" s="324"/>
      <c r="C41" s="325"/>
      <c r="D41" s="269">
        <v>25</v>
      </c>
      <c r="E41" s="269">
        <v>406</v>
      </c>
      <c r="F41" s="271">
        <v>306</v>
      </c>
      <c r="G41" s="271">
        <v>306</v>
      </c>
      <c r="H41" s="271"/>
      <c r="I41" s="307">
        <v>150</v>
      </c>
      <c r="J41" s="313">
        <v>16</v>
      </c>
      <c r="K41" s="235">
        <v>26</v>
      </c>
      <c r="L41" s="235">
        <v>49</v>
      </c>
      <c r="M41" s="235">
        <v>40</v>
      </c>
      <c r="N41" s="235">
        <v>10</v>
      </c>
      <c r="O41" s="235">
        <v>41</v>
      </c>
      <c r="P41" s="235"/>
      <c r="Q41" s="235"/>
      <c r="R41" s="235"/>
      <c r="S41" s="235"/>
      <c r="T41" s="235"/>
      <c r="U41" s="270"/>
      <c r="V41" s="295">
        <f>SUM(J41:U41)</f>
        <v>182</v>
      </c>
      <c r="W41" s="296">
        <f t="shared" si="4"/>
        <v>121.33333333333334</v>
      </c>
    </row>
    <row r="42" spans="1:23" ht="17.25" thickBot="1">
      <c r="A42" s="316" t="s">
        <v>159</v>
      </c>
      <c r="B42" s="326"/>
      <c r="C42" s="318" t="s">
        <v>160</v>
      </c>
      <c r="D42" s="319">
        <f aca="true" t="shared" si="5" ref="D42:T42">SUM(D37:D41)</f>
        <v>7572</v>
      </c>
      <c r="E42" s="319">
        <f t="shared" si="5"/>
        <v>8132</v>
      </c>
      <c r="F42" s="278">
        <f>SUM(F37:F41)</f>
        <v>9430</v>
      </c>
      <c r="G42" s="278">
        <f>SUM(G37:G41)</f>
        <v>9153</v>
      </c>
      <c r="H42" s="278"/>
      <c r="I42" s="320">
        <f t="shared" si="5"/>
        <v>8895</v>
      </c>
      <c r="J42" s="277">
        <f t="shared" si="5"/>
        <v>640</v>
      </c>
      <c r="K42" s="280">
        <f t="shared" si="5"/>
        <v>637</v>
      </c>
      <c r="L42" s="281">
        <f t="shared" si="5"/>
        <v>923</v>
      </c>
      <c r="M42" s="281">
        <f t="shared" si="5"/>
        <v>641</v>
      </c>
      <c r="N42" s="280">
        <f t="shared" si="5"/>
        <v>1225</v>
      </c>
      <c r="O42" s="280">
        <f t="shared" si="5"/>
        <v>635</v>
      </c>
      <c r="P42" s="280">
        <f t="shared" si="5"/>
        <v>0</v>
      </c>
      <c r="Q42" s="280">
        <f t="shared" si="5"/>
        <v>0</v>
      </c>
      <c r="R42" s="280">
        <f t="shared" si="5"/>
        <v>0</v>
      </c>
      <c r="S42" s="280">
        <f t="shared" si="5"/>
        <v>0</v>
      </c>
      <c r="T42" s="280">
        <f t="shared" si="5"/>
        <v>0</v>
      </c>
      <c r="U42" s="280">
        <f>SUM(U37:U41)</f>
        <v>0</v>
      </c>
      <c r="V42" s="321">
        <f t="shared" si="3"/>
        <v>4701</v>
      </c>
      <c r="W42" s="322">
        <f t="shared" si="4"/>
        <v>52.84991568296796</v>
      </c>
    </row>
    <row r="43" spans="1:23" ht="6.75" customHeight="1" thickBot="1">
      <c r="A43" s="226"/>
      <c r="B43" s="327"/>
      <c r="C43" s="325"/>
      <c r="D43" s="269"/>
      <c r="E43" s="269"/>
      <c r="F43" s="328"/>
      <c r="G43" s="328"/>
      <c r="H43" s="328"/>
      <c r="I43" s="329"/>
      <c r="J43" s="272"/>
      <c r="K43" s="235"/>
      <c r="L43" s="234"/>
      <c r="M43" s="234"/>
      <c r="N43" s="235"/>
      <c r="O43" s="235"/>
      <c r="P43" s="235"/>
      <c r="Q43" s="235"/>
      <c r="R43" s="235"/>
      <c r="S43" s="235"/>
      <c r="T43" s="235"/>
      <c r="U43" s="330"/>
      <c r="V43" s="314"/>
      <c r="W43" s="315"/>
    </row>
    <row r="44" spans="1:23" ht="17.25" thickBot="1">
      <c r="A44" s="331" t="s">
        <v>102</v>
      </c>
      <c r="B44" s="332"/>
      <c r="C44" s="333"/>
      <c r="D44" s="319">
        <f>+D42-D40</f>
        <v>767</v>
      </c>
      <c r="E44" s="319">
        <f>+E42-E40</f>
        <v>1153</v>
      </c>
      <c r="F44" s="278">
        <v>814</v>
      </c>
      <c r="G44" s="278">
        <f>G41+G39+G38</f>
        <v>835</v>
      </c>
      <c r="H44" s="278"/>
      <c r="I44" s="320">
        <f aca="true" t="shared" si="6" ref="I44:U44">I37+I38+I39+I41</f>
        <v>680</v>
      </c>
      <c r="J44" s="277">
        <f t="shared" si="6"/>
        <v>81</v>
      </c>
      <c r="K44" s="280">
        <f t="shared" si="6"/>
        <v>78</v>
      </c>
      <c r="L44" s="280">
        <f t="shared" si="6"/>
        <v>88</v>
      </c>
      <c r="M44" s="280">
        <f t="shared" si="6"/>
        <v>82</v>
      </c>
      <c r="N44" s="280">
        <f t="shared" si="6"/>
        <v>46</v>
      </c>
      <c r="O44" s="280">
        <f t="shared" si="6"/>
        <v>71</v>
      </c>
      <c r="P44" s="280">
        <f t="shared" si="6"/>
        <v>0</v>
      </c>
      <c r="Q44" s="280">
        <f t="shared" si="6"/>
        <v>0</v>
      </c>
      <c r="R44" s="280">
        <f t="shared" si="6"/>
        <v>0</v>
      </c>
      <c r="S44" s="280">
        <f t="shared" si="6"/>
        <v>0</v>
      </c>
      <c r="T44" s="280">
        <f t="shared" si="6"/>
        <v>0</v>
      </c>
      <c r="U44" s="320">
        <f t="shared" si="6"/>
        <v>0</v>
      </c>
      <c r="V44" s="321">
        <f>SUM(J44:U44)</f>
        <v>446</v>
      </c>
      <c r="W44" s="322">
        <f>+V44/I44*100</f>
        <v>65.58823529411765</v>
      </c>
    </row>
    <row r="45" spans="1:23" ht="17.25" thickBot="1">
      <c r="A45" s="316" t="s">
        <v>103</v>
      </c>
      <c r="B45" s="332"/>
      <c r="C45" s="318" t="s">
        <v>161</v>
      </c>
      <c r="D45" s="319">
        <f>+D42-D36</f>
        <v>64</v>
      </c>
      <c r="E45" s="319">
        <f>+E42-E36</f>
        <v>290</v>
      </c>
      <c r="F45" s="278">
        <v>25</v>
      </c>
      <c r="G45" s="278">
        <f>G42-G36</f>
        <v>29</v>
      </c>
      <c r="H45" s="278"/>
      <c r="I45" s="320">
        <v>0</v>
      </c>
      <c r="J45" s="277">
        <f aca="true" t="shared" si="7" ref="J45:U45">J42-J36</f>
        <v>123</v>
      </c>
      <c r="K45" s="280">
        <f t="shared" si="7"/>
        <v>41</v>
      </c>
      <c r="L45" s="280">
        <f t="shared" si="7"/>
        <v>169</v>
      </c>
      <c r="M45" s="280">
        <f t="shared" si="7"/>
        <v>-18</v>
      </c>
      <c r="N45" s="280">
        <f t="shared" si="7"/>
        <v>547</v>
      </c>
      <c r="O45" s="280">
        <f t="shared" si="7"/>
        <v>-247</v>
      </c>
      <c r="P45" s="280">
        <f>P42-P36</f>
        <v>0</v>
      </c>
      <c r="Q45" s="280">
        <f t="shared" si="7"/>
        <v>0</v>
      </c>
      <c r="R45" s="280">
        <f t="shared" si="7"/>
        <v>0</v>
      </c>
      <c r="S45" s="280">
        <f t="shared" si="7"/>
        <v>0</v>
      </c>
      <c r="T45" s="280">
        <f t="shared" si="7"/>
        <v>0</v>
      </c>
      <c r="U45" s="281">
        <f t="shared" si="7"/>
        <v>0</v>
      </c>
      <c r="V45" s="321">
        <f>SUM(J45:U45)</f>
        <v>615</v>
      </c>
      <c r="W45" s="322" t="e">
        <f>+V45/I45*100</f>
        <v>#DIV/0!</v>
      </c>
    </row>
    <row r="46" spans="1:23" ht="17.25" thickBot="1">
      <c r="A46" s="331" t="s">
        <v>162</v>
      </c>
      <c r="B46" s="332"/>
      <c r="C46" s="334"/>
      <c r="D46" s="335">
        <f>+D45-D40</f>
        <v>-6741</v>
      </c>
      <c r="E46" s="335">
        <f>+E45-E40</f>
        <v>-6689</v>
      </c>
      <c r="F46" s="278">
        <f>F44-F36</f>
        <v>-8591</v>
      </c>
      <c r="G46" s="278">
        <f>G44-G36</f>
        <v>-8289</v>
      </c>
      <c r="H46" s="278"/>
      <c r="I46" s="320">
        <f aca="true" t="shared" si="8" ref="I46:U46">I45-I40</f>
        <v>-8215</v>
      </c>
      <c r="J46" s="336">
        <f t="shared" si="8"/>
        <v>-436</v>
      </c>
      <c r="K46" s="280">
        <f t="shared" si="8"/>
        <v>-518</v>
      </c>
      <c r="L46" s="280">
        <f t="shared" si="8"/>
        <v>-666</v>
      </c>
      <c r="M46" s="280">
        <f t="shared" si="8"/>
        <v>-577</v>
      </c>
      <c r="N46" s="280">
        <f t="shared" si="8"/>
        <v>-632</v>
      </c>
      <c r="O46" s="280">
        <f t="shared" si="8"/>
        <v>-811</v>
      </c>
      <c r="P46" s="280">
        <f t="shared" si="8"/>
        <v>0</v>
      </c>
      <c r="Q46" s="280">
        <f t="shared" si="8"/>
        <v>0</v>
      </c>
      <c r="R46" s="280">
        <f t="shared" si="8"/>
        <v>0</v>
      </c>
      <c r="S46" s="280">
        <f t="shared" si="8"/>
        <v>0</v>
      </c>
      <c r="T46" s="280">
        <f t="shared" si="8"/>
        <v>0</v>
      </c>
      <c r="U46" s="320">
        <f t="shared" si="8"/>
        <v>0</v>
      </c>
      <c r="V46" s="321">
        <f>SUM(J46:U46)</f>
        <v>-3640</v>
      </c>
      <c r="W46" s="322">
        <f>+V46/I46*100</f>
        <v>44.30919050517346</v>
      </c>
    </row>
  </sheetData>
  <sheetProtection/>
  <mergeCells count="1">
    <mergeCell ref="C5:G5"/>
  </mergeCells>
  <printOptions/>
  <pageMargins left="1.1023622047244095" right="0.31496062992125984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4">
      <selection activeCell="I25" sqref="I25"/>
    </sheetView>
  </sheetViews>
  <sheetFormatPr defaultColWidth="9.140625" defaultRowHeight="15"/>
  <cols>
    <col min="1" max="1" width="37.7109375" style="0" customWidth="1"/>
    <col min="2" max="8" width="9.57421875" style="0" customWidth="1"/>
    <col min="9" max="9" width="12.57421875" style="0" customWidth="1"/>
    <col min="16" max="21" width="0" style="0" hidden="1" customWidth="1"/>
  </cols>
  <sheetData>
    <row r="1" spans="1:10" ht="25.5">
      <c r="A1" s="337" t="s">
        <v>106</v>
      </c>
      <c r="J1" s="203"/>
    </row>
    <row r="2" spans="1:10" ht="18">
      <c r="A2" s="202" t="s">
        <v>107</v>
      </c>
      <c r="J2" s="203"/>
    </row>
    <row r="3" spans="1:10" ht="15">
      <c r="A3" s="203"/>
      <c r="J3" s="203"/>
    </row>
    <row r="4" ht="15.75" thickBot="1">
      <c r="J4" s="203"/>
    </row>
    <row r="5" spans="1:10" ht="16.5" thickBot="1">
      <c r="A5" s="338" t="s">
        <v>2</v>
      </c>
      <c r="B5" s="339" t="s">
        <v>163</v>
      </c>
      <c r="C5" s="340"/>
      <c r="D5" s="340"/>
      <c r="E5" s="340"/>
      <c r="F5" s="340"/>
      <c r="G5" s="340"/>
      <c r="H5" s="340"/>
      <c r="I5" s="340"/>
      <c r="J5" s="207"/>
    </row>
    <row r="6" spans="1:10" ht="15.75" thickBot="1">
      <c r="A6" s="203" t="s">
        <v>4</v>
      </c>
      <c r="J6" s="203"/>
    </row>
    <row r="7" spans="1:23" ht="15.75">
      <c r="A7" s="341"/>
      <c r="B7" s="211"/>
      <c r="C7" s="211"/>
      <c r="D7" s="211"/>
      <c r="E7" s="211"/>
      <c r="F7" s="211"/>
      <c r="G7" s="341"/>
      <c r="H7" s="342"/>
      <c r="I7" s="343" t="s">
        <v>5</v>
      </c>
      <c r="J7" s="344"/>
      <c r="K7" s="345"/>
      <c r="L7" s="345"/>
      <c r="M7" s="345"/>
      <c r="N7" s="345"/>
      <c r="O7" s="346" t="s">
        <v>6</v>
      </c>
      <c r="P7" s="345"/>
      <c r="Q7" s="345"/>
      <c r="R7" s="345"/>
      <c r="S7" s="345"/>
      <c r="T7" s="345"/>
      <c r="U7" s="345"/>
      <c r="V7" s="343" t="s">
        <v>7</v>
      </c>
      <c r="W7" s="347" t="s">
        <v>8</v>
      </c>
    </row>
    <row r="8" spans="1:23" ht="15.75" thickBot="1">
      <c r="A8" s="348" t="s">
        <v>9</v>
      </c>
      <c r="B8" s="220" t="s">
        <v>10</v>
      </c>
      <c r="C8" s="220">
        <v>2006</v>
      </c>
      <c r="D8" s="220">
        <v>2007</v>
      </c>
      <c r="E8" s="349">
        <v>2008</v>
      </c>
      <c r="F8" s="350">
        <v>2009</v>
      </c>
      <c r="G8" s="351">
        <v>2010</v>
      </c>
      <c r="H8" s="351">
        <v>2011</v>
      </c>
      <c r="I8" s="352">
        <v>2012</v>
      </c>
      <c r="J8" s="353" t="s">
        <v>17</v>
      </c>
      <c r="K8" s="354" t="s">
        <v>18</v>
      </c>
      <c r="L8" s="354" t="s">
        <v>19</v>
      </c>
      <c r="M8" s="354" t="s">
        <v>20</v>
      </c>
      <c r="N8" s="354" t="s">
        <v>21</v>
      </c>
      <c r="O8" s="354" t="s">
        <v>22</v>
      </c>
      <c r="P8" s="354" t="s">
        <v>23</v>
      </c>
      <c r="Q8" s="354" t="s">
        <v>24</v>
      </c>
      <c r="R8" s="354" t="s">
        <v>25</v>
      </c>
      <c r="S8" s="354" t="s">
        <v>26</v>
      </c>
      <c r="T8" s="354" t="s">
        <v>27</v>
      </c>
      <c r="U8" s="353" t="s">
        <v>28</v>
      </c>
      <c r="V8" s="352" t="s">
        <v>29</v>
      </c>
      <c r="W8" s="355" t="s">
        <v>30</v>
      </c>
    </row>
    <row r="9" spans="1:24" ht="15">
      <c r="A9" s="356" t="s">
        <v>31</v>
      </c>
      <c r="B9" s="357"/>
      <c r="C9" s="358">
        <v>24</v>
      </c>
      <c r="D9" s="359">
        <v>24</v>
      </c>
      <c r="E9" s="359">
        <v>21</v>
      </c>
      <c r="F9" s="360">
        <v>21</v>
      </c>
      <c r="G9" s="358">
        <v>22</v>
      </c>
      <c r="H9" s="358">
        <v>22</v>
      </c>
      <c r="I9" s="361"/>
      <c r="J9" s="362">
        <v>20</v>
      </c>
      <c r="K9" s="363">
        <v>20</v>
      </c>
      <c r="L9" s="363">
        <v>20</v>
      </c>
      <c r="M9" s="363">
        <v>20</v>
      </c>
      <c r="N9" s="364">
        <v>19</v>
      </c>
      <c r="O9" s="364">
        <v>19</v>
      </c>
      <c r="P9" s="364"/>
      <c r="Q9" s="364"/>
      <c r="R9" s="364"/>
      <c r="S9" s="364"/>
      <c r="T9" s="364"/>
      <c r="U9" s="365"/>
      <c r="V9" s="366" t="s">
        <v>32</v>
      </c>
      <c r="W9" s="367" t="s">
        <v>32</v>
      </c>
      <c r="X9" s="368"/>
    </row>
    <row r="10" spans="1:24" ht="15.75" thickBot="1">
      <c r="A10" s="369" t="s">
        <v>33</v>
      </c>
      <c r="B10" s="370"/>
      <c r="C10" s="371">
        <v>20.3</v>
      </c>
      <c r="D10" s="372">
        <v>20</v>
      </c>
      <c r="E10" s="372">
        <v>20.5</v>
      </c>
      <c r="F10" s="373">
        <v>20</v>
      </c>
      <c r="G10" s="371">
        <v>22</v>
      </c>
      <c r="H10" s="371">
        <v>20</v>
      </c>
      <c r="I10" s="374"/>
      <c r="J10" s="373">
        <v>20</v>
      </c>
      <c r="K10" s="375">
        <v>20</v>
      </c>
      <c r="L10" s="376">
        <v>20</v>
      </c>
      <c r="M10" s="376">
        <v>20</v>
      </c>
      <c r="N10" s="375">
        <v>19</v>
      </c>
      <c r="O10" s="375">
        <v>19</v>
      </c>
      <c r="P10" s="375"/>
      <c r="Q10" s="375"/>
      <c r="R10" s="375"/>
      <c r="S10" s="375"/>
      <c r="T10" s="375"/>
      <c r="U10" s="373"/>
      <c r="V10" s="377"/>
      <c r="W10" s="378" t="s">
        <v>32</v>
      </c>
      <c r="X10" s="368"/>
    </row>
    <row r="11" spans="1:24" ht="15">
      <c r="A11" s="379" t="s">
        <v>164</v>
      </c>
      <c r="B11" s="380">
        <v>26</v>
      </c>
      <c r="C11" s="381">
        <v>12804</v>
      </c>
      <c r="D11" s="382">
        <v>12687</v>
      </c>
      <c r="E11" s="382">
        <v>12682</v>
      </c>
      <c r="F11" s="383">
        <v>12645</v>
      </c>
      <c r="G11" s="381">
        <v>12743</v>
      </c>
      <c r="H11" s="381">
        <v>12709</v>
      </c>
      <c r="I11" s="384"/>
      <c r="J11" s="383">
        <v>12717</v>
      </c>
      <c r="K11" s="385">
        <v>12717</v>
      </c>
      <c r="L11" s="386">
        <v>12717</v>
      </c>
      <c r="M11" s="386">
        <v>12738</v>
      </c>
      <c r="N11" s="385">
        <v>12722</v>
      </c>
      <c r="O11" s="385">
        <v>12722</v>
      </c>
      <c r="P11" s="385"/>
      <c r="Q11" s="385"/>
      <c r="R11" s="385"/>
      <c r="S11" s="385"/>
      <c r="T11" s="385"/>
      <c r="U11" s="383"/>
      <c r="V11" s="384" t="s">
        <v>32</v>
      </c>
      <c r="W11" s="387" t="s">
        <v>32</v>
      </c>
      <c r="X11" s="388"/>
    </row>
    <row r="12" spans="1:24" ht="15">
      <c r="A12" s="379" t="s">
        <v>114</v>
      </c>
      <c r="B12" s="380">
        <v>33</v>
      </c>
      <c r="C12" s="381">
        <v>-6963</v>
      </c>
      <c r="D12" s="382">
        <v>-7657</v>
      </c>
      <c r="E12" s="382">
        <v>-8337</v>
      </c>
      <c r="F12" s="383">
        <v>-9084</v>
      </c>
      <c r="G12" s="381">
        <v>-9822</v>
      </c>
      <c r="H12" s="381">
        <v>10473</v>
      </c>
      <c r="I12" s="384"/>
      <c r="J12" s="389">
        <v>10538</v>
      </c>
      <c r="K12" s="390">
        <v>10594</v>
      </c>
      <c r="L12" s="391">
        <v>10650</v>
      </c>
      <c r="M12" s="391">
        <v>10726</v>
      </c>
      <c r="N12" s="385">
        <v>10765</v>
      </c>
      <c r="O12" s="385">
        <v>10820</v>
      </c>
      <c r="P12" s="385"/>
      <c r="Q12" s="385"/>
      <c r="R12" s="385"/>
      <c r="S12" s="385"/>
      <c r="T12" s="385"/>
      <c r="U12" s="383"/>
      <c r="V12" s="384" t="s">
        <v>32</v>
      </c>
      <c r="W12" s="387" t="s">
        <v>32</v>
      </c>
      <c r="X12" s="388"/>
    </row>
    <row r="13" spans="1:23" ht="15">
      <c r="A13" s="379" t="s">
        <v>165</v>
      </c>
      <c r="B13" s="380">
        <v>41</v>
      </c>
      <c r="C13" s="392"/>
      <c r="D13" s="382"/>
      <c r="E13" s="382"/>
      <c r="F13" s="389"/>
      <c r="G13" s="392"/>
      <c r="H13" s="392"/>
      <c r="I13" s="384"/>
      <c r="J13" s="389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9"/>
      <c r="V13" s="384" t="s">
        <v>32</v>
      </c>
      <c r="W13" s="387" t="s">
        <v>32</v>
      </c>
    </row>
    <row r="14" spans="1:23" ht="15">
      <c r="A14" s="379" t="s">
        <v>40</v>
      </c>
      <c r="B14" s="380">
        <v>51</v>
      </c>
      <c r="C14" s="392"/>
      <c r="D14" s="382"/>
      <c r="E14" s="382"/>
      <c r="F14" s="389"/>
      <c r="G14" s="392"/>
      <c r="H14" s="392"/>
      <c r="I14" s="384"/>
      <c r="J14" s="389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9"/>
      <c r="V14" s="384" t="s">
        <v>32</v>
      </c>
      <c r="W14" s="387" t="s">
        <v>32</v>
      </c>
    </row>
    <row r="15" spans="1:23" ht="15">
      <c r="A15" s="379" t="s">
        <v>43</v>
      </c>
      <c r="B15" s="380">
        <v>75</v>
      </c>
      <c r="C15" s="381">
        <v>1190</v>
      </c>
      <c r="D15" s="382">
        <v>988</v>
      </c>
      <c r="E15" s="382">
        <v>96</v>
      </c>
      <c r="F15" s="383">
        <v>1305</v>
      </c>
      <c r="G15" s="381">
        <v>2011</v>
      </c>
      <c r="H15" s="381">
        <v>3219</v>
      </c>
      <c r="I15" s="384"/>
      <c r="J15" s="389">
        <v>4128</v>
      </c>
      <c r="K15" s="390">
        <v>2326</v>
      </c>
      <c r="L15" s="391">
        <v>2758</v>
      </c>
      <c r="M15" s="391">
        <v>3502</v>
      </c>
      <c r="N15" s="385">
        <v>2909</v>
      </c>
      <c r="O15" s="385">
        <v>3028</v>
      </c>
      <c r="P15" s="385"/>
      <c r="Q15" s="385"/>
      <c r="R15" s="385"/>
      <c r="S15" s="385"/>
      <c r="T15" s="385"/>
      <c r="U15" s="383"/>
      <c r="V15" s="384" t="s">
        <v>32</v>
      </c>
      <c r="W15" s="387" t="s">
        <v>32</v>
      </c>
    </row>
    <row r="16" spans="1:23" ht="15.75" thickBot="1">
      <c r="A16" s="356" t="s">
        <v>45</v>
      </c>
      <c r="B16" s="357">
        <v>89</v>
      </c>
      <c r="C16" s="393">
        <v>986</v>
      </c>
      <c r="D16" s="394">
        <v>1109</v>
      </c>
      <c r="E16" s="394">
        <v>1611</v>
      </c>
      <c r="F16" s="395">
        <v>651</v>
      </c>
      <c r="G16" s="393">
        <v>583</v>
      </c>
      <c r="H16" s="393">
        <v>2757</v>
      </c>
      <c r="I16" s="366"/>
      <c r="J16" s="388">
        <v>1379</v>
      </c>
      <c r="K16" s="396">
        <v>734</v>
      </c>
      <c r="L16" s="397">
        <v>2210</v>
      </c>
      <c r="M16" s="397">
        <v>1915</v>
      </c>
      <c r="N16" s="396">
        <v>2639</v>
      </c>
      <c r="O16" s="396">
        <v>2619</v>
      </c>
      <c r="P16" s="396"/>
      <c r="Q16" s="396"/>
      <c r="R16" s="396"/>
      <c r="S16" s="396"/>
      <c r="T16" s="396"/>
      <c r="U16" s="398"/>
      <c r="V16" s="366" t="s">
        <v>32</v>
      </c>
      <c r="W16" s="367" t="s">
        <v>32</v>
      </c>
    </row>
    <row r="17" spans="1:23" ht="15.75" thickBot="1">
      <c r="A17" s="399" t="s">
        <v>166</v>
      </c>
      <c r="B17" s="400">
        <v>125</v>
      </c>
      <c r="C17" s="401">
        <v>8081</v>
      </c>
      <c r="D17" s="402">
        <v>7241</v>
      </c>
      <c r="E17" s="402">
        <v>7150</v>
      </c>
      <c r="F17" s="403">
        <v>5713</v>
      </c>
      <c r="G17" s="401">
        <v>5417</v>
      </c>
      <c r="H17" s="401"/>
      <c r="I17" s="404"/>
      <c r="J17" s="403"/>
      <c r="K17" s="405"/>
      <c r="L17" s="406"/>
      <c r="M17" s="406"/>
      <c r="N17" s="405"/>
      <c r="O17" s="405"/>
      <c r="P17" s="405"/>
      <c r="Q17" s="405"/>
      <c r="R17" s="405"/>
      <c r="S17" s="405"/>
      <c r="T17" s="405"/>
      <c r="U17" s="403"/>
      <c r="V17" s="404" t="s">
        <v>32</v>
      </c>
      <c r="W17" s="407" t="s">
        <v>32</v>
      </c>
    </row>
    <row r="18" spans="1:23" ht="15">
      <c r="A18" s="356" t="s">
        <v>167</v>
      </c>
      <c r="B18" s="357">
        <v>131</v>
      </c>
      <c r="C18" s="393">
        <v>5022</v>
      </c>
      <c r="D18" s="394">
        <v>4814</v>
      </c>
      <c r="E18" s="394">
        <v>4381</v>
      </c>
      <c r="F18" s="395">
        <v>3601</v>
      </c>
      <c r="G18" s="393">
        <v>2863</v>
      </c>
      <c r="H18" s="393">
        <v>2178</v>
      </c>
      <c r="I18" s="366"/>
      <c r="J18" s="388">
        <v>2121</v>
      </c>
      <c r="K18" s="396">
        <v>2066</v>
      </c>
      <c r="L18" s="397">
        <v>2010</v>
      </c>
      <c r="M18" s="397">
        <v>1955</v>
      </c>
      <c r="N18" s="396">
        <v>1899</v>
      </c>
      <c r="O18" s="396">
        <v>1844</v>
      </c>
      <c r="P18" s="396"/>
      <c r="Q18" s="396"/>
      <c r="R18" s="396"/>
      <c r="S18" s="396"/>
      <c r="T18" s="396"/>
      <c r="U18" s="398"/>
      <c r="V18" s="366" t="s">
        <v>32</v>
      </c>
      <c r="W18" s="367" t="s">
        <v>32</v>
      </c>
    </row>
    <row r="19" spans="1:23" ht="15">
      <c r="A19" s="379" t="s">
        <v>168</v>
      </c>
      <c r="B19" s="380">
        <v>138</v>
      </c>
      <c r="C19" s="381">
        <v>1531</v>
      </c>
      <c r="D19" s="382">
        <v>1215</v>
      </c>
      <c r="E19" s="382">
        <v>1761</v>
      </c>
      <c r="F19" s="383">
        <v>861</v>
      </c>
      <c r="G19" s="381">
        <v>1067</v>
      </c>
      <c r="H19" s="381">
        <v>1636</v>
      </c>
      <c r="I19" s="384"/>
      <c r="J19" s="383">
        <v>1691</v>
      </c>
      <c r="K19" s="385">
        <v>1748</v>
      </c>
      <c r="L19" s="386">
        <v>1913</v>
      </c>
      <c r="M19" s="386">
        <v>1928</v>
      </c>
      <c r="N19" s="385">
        <v>1984</v>
      </c>
      <c r="O19" s="385">
        <v>2040</v>
      </c>
      <c r="P19" s="385"/>
      <c r="Q19" s="385"/>
      <c r="R19" s="385"/>
      <c r="S19" s="385"/>
      <c r="T19" s="385"/>
      <c r="U19" s="383"/>
      <c r="V19" s="384" t="s">
        <v>32</v>
      </c>
      <c r="W19" s="387" t="s">
        <v>32</v>
      </c>
    </row>
    <row r="20" spans="1:23" ht="15">
      <c r="A20" s="379" t="s">
        <v>54</v>
      </c>
      <c r="B20" s="380">
        <v>166</v>
      </c>
      <c r="C20" s="381"/>
      <c r="D20" s="382"/>
      <c r="E20" s="382"/>
      <c r="F20" s="383"/>
      <c r="G20" s="381"/>
      <c r="H20" s="381"/>
      <c r="I20" s="384"/>
      <c r="J20" s="389"/>
      <c r="K20" s="390"/>
      <c r="L20" s="391"/>
      <c r="M20" s="391"/>
      <c r="N20" s="385"/>
      <c r="O20" s="385"/>
      <c r="P20" s="385"/>
      <c r="Q20" s="385"/>
      <c r="R20" s="385"/>
      <c r="S20" s="385"/>
      <c r="T20" s="385"/>
      <c r="U20" s="383"/>
      <c r="V20" s="384" t="s">
        <v>32</v>
      </c>
      <c r="W20" s="387" t="s">
        <v>32</v>
      </c>
    </row>
    <row r="21" spans="1:23" ht="15">
      <c r="A21" s="379" t="s">
        <v>56</v>
      </c>
      <c r="B21" s="380">
        <v>189</v>
      </c>
      <c r="C21" s="381">
        <v>619</v>
      </c>
      <c r="D21" s="382">
        <v>641</v>
      </c>
      <c r="E21" s="382">
        <v>924</v>
      </c>
      <c r="F21" s="383">
        <v>1219</v>
      </c>
      <c r="G21" s="381">
        <v>1487</v>
      </c>
      <c r="H21" s="381">
        <v>3338</v>
      </c>
      <c r="I21" s="384"/>
      <c r="J21" s="389">
        <v>3869</v>
      </c>
      <c r="K21" s="390">
        <v>936</v>
      </c>
      <c r="L21" s="391">
        <v>1852</v>
      </c>
      <c r="M21" s="391">
        <v>2288</v>
      </c>
      <c r="N21" s="385">
        <v>1884</v>
      </c>
      <c r="O21" s="385">
        <v>1936</v>
      </c>
      <c r="P21" s="385"/>
      <c r="Q21" s="385"/>
      <c r="R21" s="385"/>
      <c r="S21" s="385"/>
      <c r="T21" s="385"/>
      <c r="U21" s="383"/>
      <c r="V21" s="384" t="s">
        <v>32</v>
      </c>
      <c r="W21" s="387" t="s">
        <v>32</v>
      </c>
    </row>
    <row r="22" spans="1:23" ht="15.75" thickBot="1">
      <c r="A22" s="379" t="s">
        <v>169</v>
      </c>
      <c r="B22" s="380">
        <v>196</v>
      </c>
      <c r="C22" s="381">
        <v>860</v>
      </c>
      <c r="D22" s="382">
        <v>256</v>
      </c>
      <c r="E22" s="382">
        <v>0</v>
      </c>
      <c r="F22" s="383"/>
      <c r="G22" s="381"/>
      <c r="H22" s="381"/>
      <c r="I22" s="384"/>
      <c r="J22" s="389"/>
      <c r="K22" s="390"/>
      <c r="L22" s="391"/>
      <c r="M22" s="391"/>
      <c r="N22" s="385"/>
      <c r="O22" s="385"/>
      <c r="P22" s="385"/>
      <c r="Q22" s="385"/>
      <c r="R22" s="385"/>
      <c r="S22" s="385"/>
      <c r="T22" s="385"/>
      <c r="U22" s="383"/>
      <c r="V22" s="384" t="s">
        <v>32</v>
      </c>
      <c r="W22" s="387" t="s">
        <v>32</v>
      </c>
    </row>
    <row r="23" spans="1:23" ht="15">
      <c r="A23" s="408" t="s">
        <v>60</v>
      </c>
      <c r="B23" s="409"/>
      <c r="C23" s="410">
        <v>7680</v>
      </c>
      <c r="D23" s="411">
        <v>8932</v>
      </c>
      <c r="E23" s="411">
        <v>7938</v>
      </c>
      <c r="F23" s="412">
        <v>8283</v>
      </c>
      <c r="G23" s="413">
        <v>15657</v>
      </c>
      <c r="H23" s="413">
        <v>13146</v>
      </c>
      <c r="I23" s="414">
        <v>9158</v>
      </c>
      <c r="J23" s="415">
        <v>500</v>
      </c>
      <c r="K23" s="416">
        <v>1500</v>
      </c>
      <c r="L23" s="416">
        <v>1758</v>
      </c>
      <c r="M23" s="416">
        <v>800</v>
      </c>
      <c r="N23" s="416">
        <v>1400</v>
      </c>
      <c r="O23" s="416">
        <v>900</v>
      </c>
      <c r="P23" s="416"/>
      <c r="Q23" s="416"/>
      <c r="R23" s="416"/>
      <c r="S23" s="416"/>
      <c r="T23" s="416"/>
      <c r="U23" s="415"/>
      <c r="V23" s="414">
        <f>SUM(J23:U23)</f>
        <v>6858</v>
      </c>
      <c r="W23" s="417">
        <f>+V23/I23*100</f>
        <v>74.8853461454466</v>
      </c>
    </row>
    <row r="24" spans="1:23" ht="15">
      <c r="A24" s="379" t="s">
        <v>62</v>
      </c>
      <c r="B24" s="380">
        <v>9</v>
      </c>
      <c r="C24" s="418">
        <v>0</v>
      </c>
      <c r="D24" s="418">
        <v>0</v>
      </c>
      <c r="E24" s="418">
        <v>0</v>
      </c>
      <c r="F24" s="419">
        <v>0</v>
      </c>
      <c r="G24" s="418">
        <v>6150</v>
      </c>
      <c r="H24" s="418">
        <v>0</v>
      </c>
      <c r="I24" s="420">
        <v>0</v>
      </c>
      <c r="J24" s="383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3"/>
      <c r="V24" s="420">
        <f>SUM(J24:U24)</f>
        <v>0</v>
      </c>
      <c r="W24" s="421" t="e">
        <f>+V24/I24*100</f>
        <v>#DIV/0!</v>
      </c>
    </row>
    <row r="25" spans="1:23" ht="15.75" thickBot="1">
      <c r="A25" s="422" t="s">
        <v>65</v>
      </c>
      <c r="B25" s="423">
        <v>19</v>
      </c>
      <c r="C25" s="424">
        <v>7680</v>
      </c>
      <c r="D25" s="425">
        <v>8932</v>
      </c>
      <c r="E25" s="425">
        <v>7938</v>
      </c>
      <c r="F25" s="426">
        <v>8583</v>
      </c>
      <c r="G25" s="424">
        <v>9507</v>
      </c>
      <c r="H25" s="424">
        <v>13146</v>
      </c>
      <c r="I25" s="427">
        <v>9158</v>
      </c>
      <c r="J25" s="428">
        <v>500</v>
      </c>
      <c r="K25" s="429">
        <v>1500</v>
      </c>
      <c r="L25" s="429">
        <v>1758</v>
      </c>
      <c r="M25" s="429">
        <v>800</v>
      </c>
      <c r="N25" s="429">
        <v>1400</v>
      </c>
      <c r="O25" s="429">
        <v>900</v>
      </c>
      <c r="P25" s="429"/>
      <c r="Q25" s="429"/>
      <c r="R25" s="429"/>
      <c r="S25" s="429"/>
      <c r="T25" s="429"/>
      <c r="U25" s="428"/>
      <c r="V25" s="427">
        <f>SUM(J25:U25)</f>
        <v>6858</v>
      </c>
      <c r="W25" s="430">
        <f>+V25/I25*100</f>
        <v>74.8853461454466</v>
      </c>
    </row>
    <row r="26" spans="1:23" ht="15">
      <c r="A26" s="379" t="s">
        <v>66</v>
      </c>
      <c r="B26" s="380">
        <v>1</v>
      </c>
      <c r="C26" s="418">
        <v>861</v>
      </c>
      <c r="D26" s="431">
        <v>860</v>
      </c>
      <c r="E26" s="431">
        <v>1063</v>
      </c>
      <c r="F26" s="432">
        <v>644</v>
      </c>
      <c r="G26" s="433">
        <v>693</v>
      </c>
      <c r="H26" s="433">
        <v>1130</v>
      </c>
      <c r="I26" s="434">
        <v>510</v>
      </c>
      <c r="J26" s="383">
        <v>42</v>
      </c>
      <c r="K26" s="385">
        <v>33</v>
      </c>
      <c r="L26" s="385">
        <v>26</v>
      </c>
      <c r="M26" s="385">
        <v>60</v>
      </c>
      <c r="N26" s="385">
        <v>136</v>
      </c>
      <c r="O26" s="385">
        <v>76</v>
      </c>
      <c r="P26" s="385"/>
      <c r="Q26" s="385"/>
      <c r="R26" s="385"/>
      <c r="S26" s="385"/>
      <c r="T26" s="385"/>
      <c r="U26" s="383"/>
      <c r="V26" s="420">
        <f aca="true" t="shared" si="0" ref="V26:V36">SUM(J26:U26)</f>
        <v>373</v>
      </c>
      <c r="W26" s="421">
        <f aca="true" t="shared" si="1" ref="W26:W36">+V26/I26*100</f>
        <v>73.13725490196077</v>
      </c>
    </row>
    <row r="27" spans="1:23" ht="15">
      <c r="A27" s="379" t="s">
        <v>68</v>
      </c>
      <c r="B27" s="380">
        <v>2</v>
      </c>
      <c r="C27" s="435">
        <v>2659</v>
      </c>
      <c r="D27" s="418">
        <v>2600</v>
      </c>
      <c r="E27" s="418">
        <v>2659</v>
      </c>
      <c r="F27" s="419">
        <v>2923</v>
      </c>
      <c r="G27" s="418">
        <v>3376</v>
      </c>
      <c r="H27" s="418">
        <v>3127</v>
      </c>
      <c r="I27" s="420">
        <v>3340</v>
      </c>
      <c r="J27" s="383">
        <v>572</v>
      </c>
      <c r="K27" s="385">
        <v>235</v>
      </c>
      <c r="L27" s="385">
        <v>412</v>
      </c>
      <c r="M27" s="385">
        <v>150</v>
      </c>
      <c r="N27" s="385">
        <v>33</v>
      </c>
      <c r="O27" s="385">
        <v>95</v>
      </c>
      <c r="P27" s="385"/>
      <c r="Q27" s="385"/>
      <c r="R27" s="385"/>
      <c r="S27" s="385"/>
      <c r="T27" s="385"/>
      <c r="U27" s="383"/>
      <c r="V27" s="420">
        <f t="shared" si="0"/>
        <v>1497</v>
      </c>
      <c r="W27" s="421">
        <f t="shared" si="1"/>
        <v>44.82035928143713</v>
      </c>
    </row>
    <row r="28" spans="1:23" ht="15">
      <c r="A28" s="379" t="s">
        <v>70</v>
      </c>
      <c r="B28" s="380">
        <v>4</v>
      </c>
      <c r="C28" s="435">
        <v>0</v>
      </c>
      <c r="D28" s="418"/>
      <c r="E28" s="418">
        <v>0</v>
      </c>
      <c r="F28" s="419">
        <v>0</v>
      </c>
      <c r="G28" s="418">
        <v>0</v>
      </c>
      <c r="H28" s="418">
        <v>0</v>
      </c>
      <c r="I28" s="420"/>
      <c r="J28" s="383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3"/>
      <c r="V28" s="420">
        <f t="shared" si="0"/>
        <v>0</v>
      </c>
      <c r="W28" s="421" t="e">
        <f t="shared" si="1"/>
        <v>#DIV/0!</v>
      </c>
    </row>
    <row r="29" spans="1:23" ht="15">
      <c r="A29" s="379" t="s">
        <v>170</v>
      </c>
      <c r="B29" s="380"/>
      <c r="C29" s="435"/>
      <c r="D29" s="418"/>
      <c r="E29" s="418"/>
      <c r="F29" s="419">
        <v>0</v>
      </c>
      <c r="G29" s="418">
        <v>0</v>
      </c>
      <c r="H29" s="418">
        <v>0</v>
      </c>
      <c r="I29" s="420">
        <v>0</v>
      </c>
      <c r="J29" s="383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3"/>
      <c r="V29" s="420">
        <v>0</v>
      </c>
      <c r="W29" s="421"/>
    </row>
    <row r="30" spans="1:23" ht="15">
      <c r="A30" s="379" t="s">
        <v>72</v>
      </c>
      <c r="B30" s="380">
        <v>5</v>
      </c>
      <c r="C30" s="435">
        <v>1511</v>
      </c>
      <c r="D30" s="418">
        <v>980</v>
      </c>
      <c r="E30" s="418">
        <v>1039</v>
      </c>
      <c r="F30" s="419">
        <v>1984</v>
      </c>
      <c r="G30" s="418">
        <v>930</v>
      </c>
      <c r="H30" s="418">
        <v>880</v>
      </c>
      <c r="I30" s="420">
        <v>872</v>
      </c>
      <c r="J30" s="383">
        <v>34</v>
      </c>
      <c r="K30" s="385">
        <v>49</v>
      </c>
      <c r="L30" s="385">
        <v>-21</v>
      </c>
      <c r="M30" s="385">
        <v>237</v>
      </c>
      <c r="N30" s="385">
        <v>28</v>
      </c>
      <c r="O30" s="385">
        <v>134</v>
      </c>
      <c r="P30" s="385"/>
      <c r="Q30" s="385"/>
      <c r="R30" s="385"/>
      <c r="S30" s="385"/>
      <c r="T30" s="385"/>
      <c r="U30" s="383"/>
      <c r="V30" s="420">
        <f t="shared" si="0"/>
        <v>461</v>
      </c>
      <c r="W30" s="421">
        <f t="shared" si="1"/>
        <v>52.86697247706422</v>
      </c>
    </row>
    <row r="31" spans="1:23" ht="15">
      <c r="A31" s="379" t="s">
        <v>74</v>
      </c>
      <c r="B31" s="380">
        <v>8</v>
      </c>
      <c r="C31" s="435">
        <v>1487</v>
      </c>
      <c r="D31" s="418">
        <v>940</v>
      </c>
      <c r="E31" s="418">
        <v>1932</v>
      </c>
      <c r="F31" s="419">
        <v>1720</v>
      </c>
      <c r="G31" s="418">
        <v>1701</v>
      </c>
      <c r="H31" s="418">
        <v>4552</v>
      </c>
      <c r="I31" s="420">
        <v>1864</v>
      </c>
      <c r="J31" s="383">
        <v>67</v>
      </c>
      <c r="K31" s="385">
        <v>663</v>
      </c>
      <c r="L31" s="385">
        <v>402</v>
      </c>
      <c r="M31" s="385">
        <v>110</v>
      </c>
      <c r="N31" s="385">
        <v>196</v>
      </c>
      <c r="O31" s="385">
        <v>50</v>
      </c>
      <c r="P31" s="385"/>
      <c r="Q31" s="385"/>
      <c r="R31" s="385"/>
      <c r="S31" s="385"/>
      <c r="T31" s="385"/>
      <c r="U31" s="383"/>
      <c r="V31" s="420">
        <f t="shared" si="0"/>
        <v>1488</v>
      </c>
      <c r="W31" s="421">
        <f t="shared" si="1"/>
        <v>79.82832618025752</v>
      </c>
    </row>
    <row r="32" spans="1:23" ht="15">
      <c r="A32" s="379" t="s">
        <v>76</v>
      </c>
      <c r="B32" s="436">
        <v>9</v>
      </c>
      <c r="C32" s="435">
        <v>4818</v>
      </c>
      <c r="D32" s="418">
        <v>5200</v>
      </c>
      <c r="E32" s="418">
        <v>5491</v>
      </c>
      <c r="F32" s="419">
        <v>5605</v>
      </c>
      <c r="G32" s="418">
        <v>5720</v>
      </c>
      <c r="H32" s="418">
        <v>5375</v>
      </c>
      <c r="I32" s="420">
        <v>5300</v>
      </c>
      <c r="J32" s="383">
        <v>443</v>
      </c>
      <c r="K32" s="385">
        <v>427</v>
      </c>
      <c r="L32" s="385">
        <v>431</v>
      </c>
      <c r="M32" s="385">
        <v>461</v>
      </c>
      <c r="N32" s="385">
        <v>457</v>
      </c>
      <c r="O32" s="385">
        <v>388</v>
      </c>
      <c r="P32" s="385"/>
      <c r="Q32" s="385"/>
      <c r="R32" s="385"/>
      <c r="S32" s="385"/>
      <c r="T32" s="385"/>
      <c r="U32" s="383"/>
      <c r="V32" s="420">
        <f>SUM(J32:U32)</f>
        <v>2607</v>
      </c>
      <c r="W32" s="421">
        <f>+V32/I32*100</f>
        <v>49.18867924528302</v>
      </c>
    </row>
    <row r="33" spans="1:23" ht="15">
      <c r="A33" s="379" t="s">
        <v>171</v>
      </c>
      <c r="B33" s="437" t="s">
        <v>172</v>
      </c>
      <c r="C33" s="435">
        <v>1825</v>
      </c>
      <c r="D33" s="418">
        <v>1820</v>
      </c>
      <c r="E33" s="418">
        <v>2083</v>
      </c>
      <c r="F33" s="419">
        <v>2055</v>
      </c>
      <c r="G33" s="418">
        <v>2198</v>
      </c>
      <c r="H33" s="418">
        <v>1947</v>
      </c>
      <c r="I33" s="420">
        <v>2070</v>
      </c>
      <c r="J33" s="383">
        <v>168</v>
      </c>
      <c r="K33" s="385">
        <v>161</v>
      </c>
      <c r="L33" s="385">
        <v>171</v>
      </c>
      <c r="M33" s="385">
        <v>160</v>
      </c>
      <c r="N33" s="385">
        <v>173</v>
      </c>
      <c r="O33" s="385">
        <v>154</v>
      </c>
      <c r="P33" s="385"/>
      <c r="Q33" s="385"/>
      <c r="R33" s="385"/>
      <c r="S33" s="385"/>
      <c r="T33" s="385"/>
      <c r="U33" s="383"/>
      <c r="V33" s="420">
        <f>SUM(J33:U33)</f>
        <v>987</v>
      </c>
      <c r="W33" s="421">
        <f>+V33/I33*100</f>
        <v>47.68115942028985</v>
      </c>
    </row>
    <row r="34" spans="1:23" ht="15">
      <c r="A34" s="379" t="s">
        <v>81</v>
      </c>
      <c r="B34" s="380">
        <v>19</v>
      </c>
      <c r="C34" s="435">
        <v>0</v>
      </c>
      <c r="D34" s="418"/>
      <c r="E34" s="418">
        <v>0</v>
      </c>
      <c r="F34" s="419">
        <v>0</v>
      </c>
      <c r="G34" s="418">
        <v>0</v>
      </c>
      <c r="H34" s="418">
        <v>0</v>
      </c>
      <c r="I34" s="420"/>
      <c r="J34" s="383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3"/>
      <c r="V34" s="420">
        <f t="shared" si="0"/>
        <v>0</v>
      </c>
      <c r="W34" s="421" t="e">
        <f t="shared" si="1"/>
        <v>#DIV/0!</v>
      </c>
    </row>
    <row r="35" spans="1:23" ht="15">
      <c r="A35" s="379" t="s">
        <v>83</v>
      </c>
      <c r="B35" s="380">
        <v>25</v>
      </c>
      <c r="C35" s="435">
        <v>564</v>
      </c>
      <c r="D35" s="418">
        <v>840</v>
      </c>
      <c r="E35" s="418">
        <v>795</v>
      </c>
      <c r="F35" s="419">
        <v>325</v>
      </c>
      <c r="G35" s="418">
        <v>186</v>
      </c>
      <c r="H35" s="418">
        <v>684</v>
      </c>
      <c r="I35" s="420">
        <v>660</v>
      </c>
      <c r="J35" s="383">
        <v>57</v>
      </c>
      <c r="K35" s="385">
        <v>56</v>
      </c>
      <c r="L35" s="385">
        <v>56</v>
      </c>
      <c r="M35" s="385">
        <v>56</v>
      </c>
      <c r="N35" s="385">
        <v>55</v>
      </c>
      <c r="O35" s="385">
        <v>55</v>
      </c>
      <c r="P35" s="385"/>
      <c r="Q35" s="385"/>
      <c r="R35" s="385"/>
      <c r="S35" s="385"/>
      <c r="T35" s="385"/>
      <c r="U35" s="383"/>
      <c r="V35" s="420">
        <f t="shared" si="0"/>
        <v>335</v>
      </c>
      <c r="W35" s="421">
        <f t="shared" si="1"/>
        <v>50.75757575757576</v>
      </c>
    </row>
    <row r="36" spans="1:23" ht="15.75" thickBot="1">
      <c r="A36" s="356" t="s">
        <v>147</v>
      </c>
      <c r="B36" s="357"/>
      <c r="C36" s="438">
        <v>420</v>
      </c>
      <c r="D36" s="439">
        <v>1732</v>
      </c>
      <c r="E36" s="439">
        <v>433</v>
      </c>
      <c r="F36" s="440">
        <v>673</v>
      </c>
      <c r="G36" s="438">
        <v>506</v>
      </c>
      <c r="H36" s="438">
        <v>351</v>
      </c>
      <c r="I36" s="441">
        <v>344</v>
      </c>
      <c r="J36" s="442">
        <v>19</v>
      </c>
      <c r="K36" s="396">
        <v>14</v>
      </c>
      <c r="L36" s="396">
        <v>4</v>
      </c>
      <c r="M36" s="396">
        <v>10</v>
      </c>
      <c r="N36" s="396">
        <v>2</v>
      </c>
      <c r="O36" s="396">
        <v>1</v>
      </c>
      <c r="P36" s="396"/>
      <c r="Q36" s="396"/>
      <c r="R36" s="396"/>
      <c r="S36" s="396"/>
      <c r="T36" s="396"/>
      <c r="U36" s="398"/>
      <c r="V36" s="441">
        <f t="shared" si="0"/>
        <v>50</v>
      </c>
      <c r="W36" s="443">
        <f t="shared" si="1"/>
        <v>14.534883720930234</v>
      </c>
    </row>
    <row r="37" spans="1:23" ht="23.25" customHeight="1" thickBot="1">
      <c r="A37" s="444" t="s">
        <v>173</v>
      </c>
      <c r="B37" s="445">
        <v>31</v>
      </c>
      <c r="C37" s="335">
        <v>14145</v>
      </c>
      <c r="D37" s="319">
        <f>SUM(D26:D36)</f>
        <v>14972</v>
      </c>
      <c r="E37" s="319">
        <v>15495</v>
      </c>
      <c r="F37" s="446">
        <v>15929</v>
      </c>
      <c r="G37" s="335">
        <v>22086</v>
      </c>
      <c r="H37" s="335">
        <v>18046</v>
      </c>
      <c r="I37" s="335">
        <f>SUM(I26:I36)</f>
        <v>14960</v>
      </c>
      <c r="J37" s="446">
        <f>SUM(J26:J36)</f>
        <v>1402</v>
      </c>
      <c r="K37" s="447">
        <f>SUM(K26:K36)</f>
        <v>1638</v>
      </c>
      <c r="L37" s="448">
        <f>SUM(L26:L36)</f>
        <v>1481</v>
      </c>
      <c r="M37" s="448">
        <f>SUM(M26:M36)</f>
        <v>1244</v>
      </c>
      <c r="N37" s="447">
        <f aca="true" t="shared" si="2" ref="N37:U37">SUM(N26:N36)</f>
        <v>1080</v>
      </c>
      <c r="O37" s="447">
        <f t="shared" si="2"/>
        <v>953</v>
      </c>
      <c r="P37" s="447">
        <f t="shared" si="2"/>
        <v>0</v>
      </c>
      <c r="Q37" s="447">
        <f t="shared" si="2"/>
        <v>0</v>
      </c>
      <c r="R37" s="447">
        <f t="shared" si="2"/>
        <v>0</v>
      </c>
      <c r="S37" s="447">
        <f t="shared" si="2"/>
        <v>0</v>
      </c>
      <c r="T37" s="447">
        <f t="shared" si="2"/>
        <v>0</v>
      </c>
      <c r="U37" s="447">
        <f t="shared" si="2"/>
        <v>0</v>
      </c>
      <c r="V37" s="335">
        <f>SUM(J37:U37)</f>
        <v>7798</v>
      </c>
      <c r="W37" s="449">
        <f>+V37/I37*100</f>
        <v>52.12566844919786</v>
      </c>
    </row>
    <row r="38" spans="1:23" ht="15">
      <c r="A38" s="379" t="s">
        <v>89</v>
      </c>
      <c r="B38" s="380">
        <v>32</v>
      </c>
      <c r="C38" s="418">
        <v>0</v>
      </c>
      <c r="D38" s="431">
        <v>0</v>
      </c>
      <c r="E38" s="431">
        <v>0</v>
      </c>
      <c r="F38" s="432">
        <v>0</v>
      </c>
      <c r="G38" s="433">
        <v>0</v>
      </c>
      <c r="H38" s="433">
        <v>0</v>
      </c>
      <c r="I38" s="434">
        <v>0</v>
      </c>
      <c r="J38" s="383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3"/>
      <c r="V38" s="420">
        <f aca="true" t="shared" si="3" ref="V38:V43">SUM(J38:U38)</f>
        <v>0</v>
      </c>
      <c r="W38" s="421" t="e">
        <f aca="true" t="shared" si="4" ref="W38:W43">+V38/I38*100</f>
        <v>#DIV/0!</v>
      </c>
    </row>
    <row r="39" spans="1:23" ht="15">
      <c r="A39" s="379" t="s">
        <v>91</v>
      </c>
      <c r="B39" s="380">
        <v>33</v>
      </c>
      <c r="C39" s="435">
        <v>6411</v>
      </c>
      <c r="D39" s="418">
        <v>6000</v>
      </c>
      <c r="E39" s="418">
        <v>6256</v>
      </c>
      <c r="F39" s="419">
        <v>6369</v>
      </c>
      <c r="G39" s="418">
        <v>6426</v>
      </c>
      <c r="H39" s="418">
        <v>5515</v>
      </c>
      <c r="I39" s="420">
        <v>5800</v>
      </c>
      <c r="J39" s="383">
        <v>699</v>
      </c>
      <c r="K39" s="385">
        <v>566</v>
      </c>
      <c r="L39" s="385">
        <v>657</v>
      </c>
      <c r="M39" s="385">
        <v>444</v>
      </c>
      <c r="N39" s="385">
        <v>158</v>
      </c>
      <c r="O39" s="385">
        <v>40</v>
      </c>
      <c r="P39" s="385"/>
      <c r="Q39" s="385"/>
      <c r="R39" s="385"/>
      <c r="S39" s="385"/>
      <c r="T39" s="385"/>
      <c r="U39" s="383"/>
      <c r="V39" s="420">
        <f t="shared" si="3"/>
        <v>2564</v>
      </c>
      <c r="W39" s="421">
        <f t="shared" si="4"/>
        <v>44.20689655172414</v>
      </c>
    </row>
    <row r="40" spans="1:23" ht="15">
      <c r="A40" s="379" t="s">
        <v>93</v>
      </c>
      <c r="B40" s="380">
        <v>34</v>
      </c>
      <c r="C40" s="435">
        <v>0</v>
      </c>
      <c r="D40" s="418">
        <v>0</v>
      </c>
      <c r="E40" s="418">
        <v>0</v>
      </c>
      <c r="F40" s="419">
        <v>0</v>
      </c>
      <c r="G40" s="418">
        <v>0</v>
      </c>
      <c r="H40" s="418">
        <v>0</v>
      </c>
      <c r="I40" s="420">
        <v>0</v>
      </c>
      <c r="J40" s="383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3"/>
      <c r="V40" s="420">
        <f t="shared" si="3"/>
        <v>0</v>
      </c>
      <c r="W40" s="421" t="e">
        <f t="shared" si="4"/>
        <v>#DIV/0!</v>
      </c>
    </row>
    <row r="41" spans="1:23" ht="15">
      <c r="A41" s="379" t="s">
        <v>95</v>
      </c>
      <c r="B41" s="380">
        <v>57</v>
      </c>
      <c r="C41" s="435">
        <v>7680</v>
      </c>
      <c r="D41" s="418">
        <v>8932</v>
      </c>
      <c r="E41" s="418">
        <v>7938</v>
      </c>
      <c r="F41" s="419">
        <v>8283</v>
      </c>
      <c r="G41" s="418">
        <v>15657</v>
      </c>
      <c r="H41" s="418">
        <v>12640</v>
      </c>
      <c r="I41" s="420">
        <v>9158</v>
      </c>
      <c r="J41" s="383">
        <v>500</v>
      </c>
      <c r="K41" s="385">
        <v>1500</v>
      </c>
      <c r="L41" s="385">
        <v>1758</v>
      </c>
      <c r="M41" s="385">
        <v>800</v>
      </c>
      <c r="N41" s="385">
        <v>1400</v>
      </c>
      <c r="O41" s="385">
        <v>900</v>
      </c>
      <c r="P41" s="385"/>
      <c r="Q41" s="385"/>
      <c r="R41" s="385"/>
      <c r="S41" s="385"/>
      <c r="T41" s="385"/>
      <c r="U41" s="383"/>
      <c r="V41" s="420">
        <f t="shared" si="3"/>
        <v>6858</v>
      </c>
      <c r="W41" s="421">
        <f t="shared" si="4"/>
        <v>74.8853461454466</v>
      </c>
    </row>
    <row r="42" spans="1:23" ht="15.75" thickBot="1">
      <c r="A42" s="356" t="s">
        <v>98</v>
      </c>
      <c r="B42" s="357"/>
      <c r="C42" s="438">
        <v>56</v>
      </c>
      <c r="D42" s="450">
        <v>40</v>
      </c>
      <c r="E42" s="450">
        <v>1313</v>
      </c>
      <c r="F42" s="451">
        <v>1270</v>
      </c>
      <c r="G42" s="435">
        <v>3</v>
      </c>
      <c r="H42" s="435">
        <v>0</v>
      </c>
      <c r="I42" s="452">
        <v>2</v>
      </c>
      <c r="J42" s="442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8"/>
      <c r="V42" s="420">
        <f t="shared" si="3"/>
        <v>0</v>
      </c>
      <c r="W42" s="421">
        <f t="shared" si="4"/>
        <v>0</v>
      </c>
    </row>
    <row r="43" spans="1:23" ht="20.25" customHeight="1" thickBot="1">
      <c r="A43" s="444" t="s">
        <v>100</v>
      </c>
      <c r="B43" s="445">
        <v>58</v>
      </c>
      <c r="C43" s="335">
        <v>14147</v>
      </c>
      <c r="D43" s="319">
        <f>SUM(D38:D42)</f>
        <v>14972</v>
      </c>
      <c r="E43" s="319">
        <v>15507</v>
      </c>
      <c r="F43" s="446">
        <v>15922</v>
      </c>
      <c r="G43" s="335">
        <v>22086</v>
      </c>
      <c r="H43" s="335">
        <v>18155</v>
      </c>
      <c r="I43" s="335">
        <f>SUM(I38:I42)</f>
        <v>14960</v>
      </c>
      <c r="J43" s="446">
        <f>SUM(J38:J42)</f>
        <v>1199</v>
      </c>
      <c r="K43" s="447">
        <f>SUM(K38:K42)</f>
        <v>2066</v>
      </c>
      <c r="L43" s="447">
        <f>SUM(L38:L42)</f>
        <v>2415</v>
      </c>
      <c r="M43" s="448">
        <f>SUM(M38:M42)</f>
        <v>1244</v>
      </c>
      <c r="N43" s="447">
        <f aca="true" t="shared" si="5" ref="N43:U43">SUM(N38:N42)</f>
        <v>1558</v>
      </c>
      <c r="O43" s="447">
        <f t="shared" si="5"/>
        <v>940</v>
      </c>
      <c r="P43" s="447">
        <f t="shared" si="5"/>
        <v>0</v>
      </c>
      <c r="Q43" s="447">
        <f t="shared" si="5"/>
        <v>0</v>
      </c>
      <c r="R43" s="447">
        <f t="shared" si="5"/>
        <v>0</v>
      </c>
      <c r="S43" s="447">
        <f t="shared" si="5"/>
        <v>0</v>
      </c>
      <c r="T43" s="447">
        <f t="shared" si="5"/>
        <v>0</v>
      </c>
      <c r="U43" s="447">
        <f t="shared" si="5"/>
        <v>0</v>
      </c>
      <c r="V43" s="335">
        <f t="shared" si="3"/>
        <v>9422</v>
      </c>
      <c r="W43" s="449">
        <f t="shared" si="4"/>
        <v>62.98128342245989</v>
      </c>
    </row>
    <row r="44" spans="1:23" ht="6.75" customHeight="1" thickBot="1">
      <c r="A44" s="356"/>
      <c r="B44" s="357"/>
      <c r="C44" s="453"/>
      <c r="D44" s="454"/>
      <c r="E44" s="454"/>
      <c r="F44" s="455"/>
      <c r="G44" s="453"/>
      <c r="H44" s="453"/>
      <c r="I44" s="441"/>
      <c r="J44" s="388"/>
      <c r="K44" s="396"/>
      <c r="L44" s="397"/>
      <c r="M44" s="397"/>
      <c r="N44" s="396"/>
      <c r="O44" s="396"/>
      <c r="P44" s="396"/>
      <c r="Q44" s="396"/>
      <c r="R44" s="396"/>
      <c r="S44" s="396"/>
      <c r="T44" s="396"/>
      <c r="U44" s="456"/>
      <c r="V44" s="441"/>
      <c r="W44" s="443"/>
    </row>
    <row r="45" spans="1:23" ht="17.25" customHeight="1" thickBot="1">
      <c r="A45" s="444" t="s">
        <v>102</v>
      </c>
      <c r="B45" s="445"/>
      <c r="C45" s="335">
        <v>6467</v>
      </c>
      <c r="D45" s="319">
        <f>+D43-D41</f>
        <v>6040</v>
      </c>
      <c r="E45" s="319">
        <v>7569</v>
      </c>
      <c r="F45" s="446">
        <v>7639</v>
      </c>
      <c r="G45" s="335">
        <v>6429</v>
      </c>
      <c r="H45" s="335">
        <v>5515</v>
      </c>
      <c r="I45" s="335">
        <f>+I43-I41</f>
        <v>5802</v>
      </c>
      <c r="J45" s="446">
        <f aca="true" t="shared" si="6" ref="J45:U45">+J43-J41</f>
        <v>699</v>
      </c>
      <c r="K45" s="447">
        <f t="shared" si="6"/>
        <v>566</v>
      </c>
      <c r="L45" s="447">
        <f t="shared" si="6"/>
        <v>657</v>
      </c>
      <c r="M45" s="447">
        <f t="shared" si="6"/>
        <v>444</v>
      </c>
      <c r="N45" s="447">
        <f t="shared" si="6"/>
        <v>158</v>
      </c>
      <c r="O45" s="447">
        <f t="shared" si="6"/>
        <v>40</v>
      </c>
      <c r="P45" s="447">
        <f t="shared" si="6"/>
        <v>0</v>
      </c>
      <c r="Q45" s="447">
        <f t="shared" si="6"/>
        <v>0</v>
      </c>
      <c r="R45" s="447">
        <f t="shared" si="6"/>
        <v>0</v>
      </c>
      <c r="S45" s="447">
        <f t="shared" si="6"/>
        <v>0</v>
      </c>
      <c r="T45" s="447">
        <f t="shared" si="6"/>
        <v>0</v>
      </c>
      <c r="U45" s="319">
        <f t="shared" si="6"/>
        <v>0</v>
      </c>
      <c r="V45" s="335">
        <f>SUM(J45:U45)</f>
        <v>2564</v>
      </c>
      <c r="W45" s="449">
        <f>+V45/I45*100</f>
        <v>44.19165804894864</v>
      </c>
    </row>
    <row r="46" spans="1:23" ht="19.5" customHeight="1" thickBot="1">
      <c r="A46" s="444" t="s">
        <v>103</v>
      </c>
      <c r="B46" s="445">
        <v>59</v>
      </c>
      <c r="C46" s="335">
        <v>2</v>
      </c>
      <c r="D46" s="319">
        <f>+D43-D37</f>
        <v>0</v>
      </c>
      <c r="E46" s="319">
        <v>12</v>
      </c>
      <c r="F46" s="446">
        <v>-7</v>
      </c>
      <c r="G46" s="335">
        <v>0</v>
      </c>
      <c r="H46" s="335">
        <v>109</v>
      </c>
      <c r="I46" s="335">
        <f>+I43-I37</f>
        <v>0</v>
      </c>
      <c r="J46" s="446">
        <f aca="true" t="shared" si="7" ref="J46:U46">+J43-J37</f>
        <v>-203</v>
      </c>
      <c r="K46" s="447">
        <f t="shared" si="7"/>
        <v>428</v>
      </c>
      <c r="L46" s="447">
        <f t="shared" si="7"/>
        <v>934</v>
      </c>
      <c r="M46" s="447">
        <f t="shared" si="7"/>
        <v>0</v>
      </c>
      <c r="N46" s="447">
        <f t="shared" si="7"/>
        <v>478</v>
      </c>
      <c r="O46" s="447">
        <f t="shared" si="7"/>
        <v>-13</v>
      </c>
      <c r="P46" s="447">
        <f t="shared" si="7"/>
        <v>0</v>
      </c>
      <c r="Q46" s="447">
        <f t="shared" si="7"/>
        <v>0</v>
      </c>
      <c r="R46" s="447">
        <f t="shared" si="7"/>
        <v>0</v>
      </c>
      <c r="S46" s="447">
        <f t="shared" si="7"/>
        <v>0</v>
      </c>
      <c r="T46" s="447">
        <f t="shared" si="7"/>
        <v>0</v>
      </c>
      <c r="U46" s="448">
        <f t="shared" si="7"/>
        <v>0</v>
      </c>
      <c r="V46" s="335">
        <f>SUM(V43-V37)</f>
        <v>1624</v>
      </c>
      <c r="W46" s="449" t="e">
        <f>+V46/I46*100</f>
        <v>#DIV/0!</v>
      </c>
    </row>
    <row r="47" spans="1:23" ht="19.5" customHeight="1" thickBot="1">
      <c r="A47" s="444" t="s">
        <v>105</v>
      </c>
      <c r="B47" s="457" t="s">
        <v>174</v>
      </c>
      <c r="C47" s="335">
        <v>-7678</v>
      </c>
      <c r="D47" s="319">
        <f>+D46-D41</f>
        <v>-8932</v>
      </c>
      <c r="E47" s="319">
        <v>-7926</v>
      </c>
      <c r="F47" s="446">
        <v>-8290</v>
      </c>
      <c r="G47" s="335">
        <v>-15657</v>
      </c>
      <c r="H47" s="335">
        <v>-12531</v>
      </c>
      <c r="I47" s="335">
        <f>+I46-I41</f>
        <v>-9158</v>
      </c>
      <c r="J47" s="458">
        <f aca="true" t="shared" si="8" ref="J47:U47">+J46-J41</f>
        <v>-703</v>
      </c>
      <c r="K47" s="447">
        <f t="shared" si="8"/>
        <v>-1072</v>
      </c>
      <c r="L47" s="447">
        <f t="shared" si="8"/>
        <v>-824</v>
      </c>
      <c r="M47" s="447">
        <f t="shared" si="8"/>
        <v>-800</v>
      </c>
      <c r="N47" s="447">
        <f t="shared" si="8"/>
        <v>-922</v>
      </c>
      <c r="O47" s="447">
        <f t="shared" si="8"/>
        <v>-913</v>
      </c>
      <c r="P47" s="447">
        <f t="shared" si="8"/>
        <v>0</v>
      </c>
      <c r="Q47" s="447">
        <f t="shared" si="8"/>
        <v>0</v>
      </c>
      <c r="R47" s="447">
        <f t="shared" si="8"/>
        <v>0</v>
      </c>
      <c r="S47" s="447">
        <f t="shared" si="8"/>
        <v>0</v>
      </c>
      <c r="T47" s="447">
        <f t="shared" si="8"/>
        <v>0</v>
      </c>
      <c r="U47" s="319">
        <f t="shared" si="8"/>
        <v>0</v>
      </c>
      <c r="V47" s="335">
        <f>SUM(J47:U47)</f>
        <v>-5234</v>
      </c>
      <c r="W47" s="449">
        <f>+V47/I47*100</f>
        <v>57.15221664118803</v>
      </c>
    </row>
    <row r="49" ht="15">
      <c r="B49" s="459"/>
    </row>
  </sheetData>
  <sheetProtection/>
  <printOptions/>
  <pageMargins left="1.1023622047244095" right="0.31496062992125984" top="0.7874015748031497" bottom="0.7874015748031497" header="0.31496062992125984" footer="0.31496062992125984"/>
  <pageSetup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V17" sqref="V17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1189" customWidth="1"/>
    <col min="6" max="6" width="11.7109375" style="0" customWidth="1"/>
    <col min="7" max="8" width="11.57421875" style="0" customWidth="1"/>
    <col min="9" max="10" width="11.421875" style="0" customWidth="1"/>
    <col min="16" max="18" width="0" style="0" hidden="1" customWidth="1"/>
    <col min="19" max="19" width="9.28125" style="0" hidden="1" customWidth="1"/>
    <col min="20" max="21" width="0" style="0" hidden="1" customWidth="1"/>
    <col min="24" max="24" width="9.00390625" style="1189" customWidth="1"/>
  </cols>
  <sheetData>
    <row r="1" spans="1:10" ht="26.25">
      <c r="A1" s="1404" t="s">
        <v>106</v>
      </c>
      <c r="J1" s="203"/>
    </row>
    <row r="2" spans="1:10" ht="21.75" customHeight="1">
      <c r="A2" s="1405" t="s">
        <v>241</v>
      </c>
      <c r="B2" s="460"/>
      <c r="J2" s="203"/>
    </row>
    <row r="3" spans="1:10" ht="15">
      <c r="A3" s="203"/>
      <c r="J3" s="203"/>
    </row>
    <row r="4" spans="2:10" ht="15.75" thickBot="1">
      <c r="B4" s="204"/>
      <c r="C4" s="204"/>
      <c r="D4" s="204"/>
      <c r="E4" s="461"/>
      <c r="F4" s="204"/>
      <c r="G4" s="204"/>
      <c r="J4" s="203"/>
    </row>
    <row r="5" spans="1:10" ht="16.5" thickBot="1">
      <c r="A5" s="207" t="s">
        <v>2</v>
      </c>
      <c r="B5" s="1406" t="s">
        <v>242</v>
      </c>
      <c r="C5" s="462"/>
      <c r="D5" s="462"/>
      <c r="E5" s="463"/>
      <c r="F5" s="462"/>
      <c r="G5" s="464"/>
      <c r="H5" s="1407"/>
      <c r="I5" s="1407"/>
      <c r="J5" s="207"/>
    </row>
    <row r="6" spans="1:10" ht="23.25" customHeight="1" thickBot="1">
      <c r="A6" s="203" t="s">
        <v>4</v>
      </c>
      <c r="J6" s="203"/>
    </row>
    <row r="7" spans="1:24" ht="15.75">
      <c r="A7" s="1408"/>
      <c r="B7" s="1409"/>
      <c r="C7" s="1409"/>
      <c r="D7" s="1409"/>
      <c r="E7" s="1410"/>
      <c r="F7" s="1409"/>
      <c r="G7" s="1411"/>
      <c r="H7" s="1411"/>
      <c r="I7" s="1412" t="s">
        <v>5</v>
      </c>
      <c r="J7" s="1413"/>
      <c r="K7" s="1414"/>
      <c r="L7" s="1414"/>
      <c r="M7" s="1414"/>
      <c r="N7" s="1414"/>
      <c r="O7" s="1415" t="s">
        <v>6</v>
      </c>
      <c r="P7" s="1414"/>
      <c r="Q7" s="1414"/>
      <c r="R7" s="1414"/>
      <c r="S7" s="1414"/>
      <c r="T7" s="1414"/>
      <c r="U7" s="1414"/>
      <c r="V7" s="1416" t="s">
        <v>7</v>
      </c>
      <c r="W7" s="1417" t="s">
        <v>8</v>
      </c>
      <c r="X7"/>
    </row>
    <row r="8" spans="1:24" ht="15.75" thickBot="1">
      <c r="A8" s="1418" t="s">
        <v>9</v>
      </c>
      <c r="B8" s="1419" t="s">
        <v>10</v>
      </c>
      <c r="C8" s="1419" t="s">
        <v>11</v>
      </c>
      <c r="D8" s="1419" t="s">
        <v>12</v>
      </c>
      <c r="E8" s="1419" t="s">
        <v>13</v>
      </c>
      <c r="F8" s="1419" t="s">
        <v>14</v>
      </c>
      <c r="G8" s="1420" t="s">
        <v>15</v>
      </c>
      <c r="H8" s="1420" t="s">
        <v>109</v>
      </c>
      <c r="I8" s="1421">
        <v>2012</v>
      </c>
      <c r="J8" s="1422" t="s">
        <v>17</v>
      </c>
      <c r="K8" s="1423" t="s">
        <v>18</v>
      </c>
      <c r="L8" s="1423" t="s">
        <v>19</v>
      </c>
      <c r="M8" s="1423" t="s">
        <v>20</v>
      </c>
      <c r="N8" s="1423" t="s">
        <v>21</v>
      </c>
      <c r="O8" s="1423" t="s">
        <v>22</v>
      </c>
      <c r="P8" s="1423" t="s">
        <v>23</v>
      </c>
      <c r="Q8" s="1423" t="s">
        <v>24</v>
      </c>
      <c r="R8" s="1423" t="s">
        <v>25</v>
      </c>
      <c r="S8" s="1423" t="s">
        <v>26</v>
      </c>
      <c r="T8" s="1423" t="s">
        <v>27</v>
      </c>
      <c r="U8" s="1422" t="s">
        <v>28</v>
      </c>
      <c r="V8" s="1424" t="s">
        <v>29</v>
      </c>
      <c r="W8" s="1425" t="s">
        <v>30</v>
      </c>
      <c r="X8"/>
    </row>
    <row r="9" spans="1:24" ht="15">
      <c r="A9" s="1426" t="s">
        <v>31</v>
      </c>
      <c r="B9" s="465"/>
      <c r="C9" s="466">
        <v>104</v>
      </c>
      <c r="D9" s="466">
        <v>104</v>
      </c>
      <c r="E9" s="467"/>
      <c r="F9" s="1427">
        <v>12</v>
      </c>
      <c r="G9" s="1428">
        <v>11</v>
      </c>
      <c r="H9" s="1428">
        <v>13</v>
      </c>
      <c r="I9" s="1429"/>
      <c r="J9" s="1430">
        <v>14</v>
      </c>
      <c r="K9" s="1431">
        <v>14</v>
      </c>
      <c r="L9" s="1431">
        <v>15</v>
      </c>
      <c r="M9" s="1431">
        <v>15</v>
      </c>
      <c r="N9" s="1432">
        <v>15</v>
      </c>
      <c r="O9" s="1432">
        <v>17</v>
      </c>
      <c r="P9" s="1432"/>
      <c r="Q9" s="1432"/>
      <c r="R9" s="1432"/>
      <c r="S9" s="1432"/>
      <c r="T9" s="1432"/>
      <c r="U9" s="1433"/>
      <c r="V9" s="1434" t="s">
        <v>32</v>
      </c>
      <c r="W9" s="1435" t="s">
        <v>32</v>
      </c>
      <c r="X9"/>
    </row>
    <row r="10" spans="1:24" ht="15.75" thickBot="1">
      <c r="A10" s="1436" t="s">
        <v>33</v>
      </c>
      <c r="B10" s="468"/>
      <c r="C10" s="469">
        <v>101</v>
      </c>
      <c r="D10" s="469">
        <v>104</v>
      </c>
      <c r="E10" s="470"/>
      <c r="F10" s="469">
        <v>10.5</v>
      </c>
      <c r="G10" s="1437">
        <v>9.5</v>
      </c>
      <c r="H10" s="1437">
        <v>10.5</v>
      </c>
      <c r="I10" s="1438"/>
      <c r="J10" s="1437">
        <v>11.25</v>
      </c>
      <c r="K10" s="1439">
        <v>11.3</v>
      </c>
      <c r="L10" s="1440">
        <v>12.25</v>
      </c>
      <c r="M10" s="1440">
        <v>13.5</v>
      </c>
      <c r="N10" s="1439">
        <v>13.5</v>
      </c>
      <c r="O10" s="1439">
        <v>14</v>
      </c>
      <c r="P10" s="1439"/>
      <c r="Q10" s="1439"/>
      <c r="R10" s="1439"/>
      <c r="S10" s="1439"/>
      <c r="T10" s="1439"/>
      <c r="U10" s="1437"/>
      <c r="V10" s="1441"/>
      <c r="W10" s="1442" t="s">
        <v>32</v>
      </c>
      <c r="X10"/>
    </row>
    <row r="11" spans="1:24" ht="15">
      <c r="A11" s="1443" t="s">
        <v>34</v>
      </c>
      <c r="B11" s="471" t="s">
        <v>35</v>
      </c>
      <c r="C11" s="472">
        <v>37915</v>
      </c>
      <c r="D11" s="472">
        <v>39774</v>
      </c>
      <c r="E11" s="473" t="s">
        <v>36</v>
      </c>
      <c r="F11" s="1444">
        <v>4414</v>
      </c>
      <c r="G11" s="1445">
        <v>5262</v>
      </c>
      <c r="H11" s="1445">
        <v>6039</v>
      </c>
      <c r="I11" s="1446" t="s">
        <v>32</v>
      </c>
      <c r="J11" s="1447">
        <v>6044</v>
      </c>
      <c r="K11" s="1448">
        <v>6044</v>
      </c>
      <c r="L11" s="1449">
        <v>6089</v>
      </c>
      <c r="M11" s="1449">
        <v>6266</v>
      </c>
      <c r="N11" s="1448">
        <v>6089</v>
      </c>
      <c r="O11" s="1448">
        <v>6142</v>
      </c>
      <c r="P11" s="1450"/>
      <c r="Q11" s="1450"/>
      <c r="R11" s="1450"/>
      <c r="S11" s="1450"/>
      <c r="T11" s="1450"/>
      <c r="U11" s="1445"/>
      <c r="V11" s="1451" t="s">
        <v>32</v>
      </c>
      <c r="W11" s="1452" t="s">
        <v>32</v>
      </c>
      <c r="X11"/>
    </row>
    <row r="12" spans="1:24" ht="15">
      <c r="A12" s="1453" t="s">
        <v>37</v>
      </c>
      <c r="B12" s="474" t="s">
        <v>38</v>
      </c>
      <c r="C12" s="475">
        <v>-16164</v>
      </c>
      <c r="D12" s="475">
        <v>-17825</v>
      </c>
      <c r="E12" s="473" t="s">
        <v>39</v>
      </c>
      <c r="F12" s="1444">
        <v>-4195</v>
      </c>
      <c r="G12" s="1445">
        <v>-4392</v>
      </c>
      <c r="H12" s="1445">
        <v>-4930</v>
      </c>
      <c r="I12" s="1454" t="s">
        <v>32</v>
      </c>
      <c r="J12" s="1455">
        <v>-4948</v>
      </c>
      <c r="K12" s="1456">
        <v>-4961</v>
      </c>
      <c r="L12" s="1457">
        <v>-5018</v>
      </c>
      <c r="M12" s="1457">
        <v>-5206</v>
      </c>
      <c r="N12" s="1448">
        <v>-5043</v>
      </c>
      <c r="O12" s="1448">
        <v>-5101</v>
      </c>
      <c r="P12" s="1450"/>
      <c r="Q12" s="1450"/>
      <c r="R12" s="1450"/>
      <c r="S12" s="1450"/>
      <c r="T12" s="1450"/>
      <c r="U12" s="1445"/>
      <c r="V12" s="1451" t="s">
        <v>32</v>
      </c>
      <c r="W12" s="1452" t="s">
        <v>32</v>
      </c>
      <c r="X12"/>
    </row>
    <row r="13" spans="1:24" ht="15">
      <c r="A13" s="1453" t="s">
        <v>40</v>
      </c>
      <c r="B13" s="474" t="s">
        <v>41</v>
      </c>
      <c r="C13" s="475">
        <v>604</v>
      </c>
      <c r="D13" s="475">
        <v>619</v>
      </c>
      <c r="E13" s="473" t="s">
        <v>42</v>
      </c>
      <c r="F13" s="1444">
        <v>42</v>
      </c>
      <c r="G13" s="1445">
        <v>94</v>
      </c>
      <c r="H13" s="1445">
        <v>49</v>
      </c>
      <c r="I13" s="1454" t="s">
        <v>32</v>
      </c>
      <c r="J13" s="1455">
        <v>69</v>
      </c>
      <c r="K13" s="1456">
        <v>69</v>
      </c>
      <c r="L13" s="1457">
        <v>69</v>
      </c>
      <c r="M13" s="1457">
        <v>69</v>
      </c>
      <c r="N13" s="1448">
        <v>69</v>
      </c>
      <c r="O13" s="1448">
        <v>69</v>
      </c>
      <c r="P13" s="1450"/>
      <c r="Q13" s="1450"/>
      <c r="R13" s="1450"/>
      <c r="S13" s="1450"/>
      <c r="T13" s="1450"/>
      <c r="U13" s="1445"/>
      <c r="V13" s="1451" t="s">
        <v>32</v>
      </c>
      <c r="W13" s="1452" t="s">
        <v>32</v>
      </c>
      <c r="X13"/>
    </row>
    <row r="14" spans="1:24" ht="15">
      <c r="A14" s="1453" t="s">
        <v>43</v>
      </c>
      <c r="B14" s="474" t="s">
        <v>44</v>
      </c>
      <c r="C14" s="475">
        <v>221</v>
      </c>
      <c r="D14" s="475">
        <v>610</v>
      </c>
      <c r="E14" s="473" t="s">
        <v>32</v>
      </c>
      <c r="F14" s="1444">
        <v>865</v>
      </c>
      <c r="G14" s="1445">
        <v>649</v>
      </c>
      <c r="H14" s="1445">
        <v>673</v>
      </c>
      <c r="I14" s="1454" t="s">
        <v>32</v>
      </c>
      <c r="J14" s="1455">
        <v>466</v>
      </c>
      <c r="K14" s="1456">
        <v>317</v>
      </c>
      <c r="L14" s="1457">
        <v>5452</v>
      </c>
      <c r="M14" s="1457">
        <v>4898</v>
      </c>
      <c r="N14" s="1448">
        <v>4174</v>
      </c>
      <c r="O14" s="1448">
        <v>3733</v>
      </c>
      <c r="P14" s="1450"/>
      <c r="Q14" s="1450"/>
      <c r="R14" s="1450"/>
      <c r="S14" s="1450"/>
      <c r="T14" s="1450"/>
      <c r="U14" s="1445"/>
      <c r="V14" s="1451" t="s">
        <v>32</v>
      </c>
      <c r="W14" s="1452" t="s">
        <v>32</v>
      </c>
      <c r="X14"/>
    </row>
    <row r="15" spans="1:24" ht="15.75" thickBot="1">
      <c r="A15" s="1426" t="s">
        <v>45</v>
      </c>
      <c r="B15" s="476" t="s">
        <v>46</v>
      </c>
      <c r="C15" s="477">
        <v>2021</v>
      </c>
      <c r="D15" s="477">
        <v>852</v>
      </c>
      <c r="E15" s="478" t="s">
        <v>47</v>
      </c>
      <c r="F15" s="1458">
        <v>765</v>
      </c>
      <c r="G15" s="1459">
        <v>933</v>
      </c>
      <c r="H15" s="1459">
        <v>723</v>
      </c>
      <c r="I15" s="1460" t="s">
        <v>32</v>
      </c>
      <c r="J15" s="86">
        <v>766</v>
      </c>
      <c r="K15" s="1461">
        <v>902</v>
      </c>
      <c r="L15" s="1462">
        <v>1108</v>
      </c>
      <c r="M15" s="1462">
        <v>1100</v>
      </c>
      <c r="N15" s="1461">
        <v>1266</v>
      </c>
      <c r="O15" s="1461">
        <v>1403</v>
      </c>
      <c r="P15" s="1463"/>
      <c r="Q15" s="1463"/>
      <c r="R15" s="1463"/>
      <c r="S15" s="1463"/>
      <c r="T15" s="1463"/>
      <c r="U15" s="1464"/>
      <c r="V15" s="1465" t="s">
        <v>32</v>
      </c>
      <c r="W15" s="1435" t="s">
        <v>32</v>
      </c>
      <c r="X15"/>
    </row>
    <row r="16" spans="1:24" ht="15.75" thickBot="1">
      <c r="A16" s="1466" t="s">
        <v>48</v>
      </c>
      <c r="B16" s="479"/>
      <c r="C16" s="480">
        <v>24618</v>
      </c>
      <c r="D16" s="480">
        <v>24087</v>
      </c>
      <c r="E16" s="481"/>
      <c r="F16" s="1467">
        <v>1893</v>
      </c>
      <c r="G16" s="1468">
        <v>2546</v>
      </c>
      <c r="H16" s="1468">
        <v>2553</v>
      </c>
      <c r="I16" s="1190" t="s">
        <v>32</v>
      </c>
      <c r="J16" s="1469">
        <v>2397</v>
      </c>
      <c r="K16" s="1470">
        <v>2374</v>
      </c>
      <c r="L16" s="1471">
        <f>SUM(L11:L15)</f>
        <v>7700</v>
      </c>
      <c r="M16" s="1471">
        <v>7127</v>
      </c>
      <c r="N16" s="1472">
        <v>6555</v>
      </c>
      <c r="O16" s="1472">
        <v>6246</v>
      </c>
      <c r="P16" s="1473"/>
      <c r="Q16" s="1473"/>
      <c r="R16" s="1473"/>
      <c r="S16" s="1473"/>
      <c r="T16" s="1473"/>
      <c r="U16" s="1468"/>
      <c r="V16" s="1474" t="s">
        <v>32</v>
      </c>
      <c r="W16" s="1475" t="s">
        <v>32</v>
      </c>
      <c r="X16"/>
    </row>
    <row r="17" spans="1:24" ht="15">
      <c r="A17" s="1426" t="s">
        <v>49</v>
      </c>
      <c r="B17" s="471" t="s">
        <v>50</v>
      </c>
      <c r="C17" s="472">
        <v>7043</v>
      </c>
      <c r="D17" s="472">
        <v>7240</v>
      </c>
      <c r="E17" s="478">
        <v>401</v>
      </c>
      <c r="F17" s="1458">
        <v>220</v>
      </c>
      <c r="G17" s="1459">
        <v>1005</v>
      </c>
      <c r="H17" s="1459">
        <v>1108</v>
      </c>
      <c r="I17" s="1446" t="s">
        <v>32</v>
      </c>
      <c r="J17" s="86">
        <v>1096</v>
      </c>
      <c r="K17" s="1461">
        <v>1083</v>
      </c>
      <c r="L17" s="1462">
        <v>1698</v>
      </c>
      <c r="M17" s="1462">
        <v>1058</v>
      </c>
      <c r="N17" s="1461">
        <v>1046</v>
      </c>
      <c r="O17" s="1461">
        <v>1040</v>
      </c>
      <c r="P17" s="1463"/>
      <c r="Q17" s="1463"/>
      <c r="R17" s="1463"/>
      <c r="S17" s="1463"/>
      <c r="T17" s="1463"/>
      <c r="U17" s="1464"/>
      <c r="V17" s="1465" t="s">
        <v>32</v>
      </c>
      <c r="W17" s="1435" t="s">
        <v>32</v>
      </c>
      <c r="X17"/>
    </row>
    <row r="18" spans="1:24" ht="15">
      <c r="A18" s="1453" t="s">
        <v>51</v>
      </c>
      <c r="B18" s="474" t="s">
        <v>52</v>
      </c>
      <c r="C18" s="475">
        <v>1001</v>
      </c>
      <c r="D18" s="475">
        <v>820</v>
      </c>
      <c r="E18" s="473" t="s">
        <v>53</v>
      </c>
      <c r="F18" s="1444">
        <v>656</v>
      </c>
      <c r="G18" s="1445">
        <v>133</v>
      </c>
      <c r="H18" s="1445">
        <v>251</v>
      </c>
      <c r="I18" s="1454" t="s">
        <v>32</v>
      </c>
      <c r="J18" s="1447">
        <v>262</v>
      </c>
      <c r="K18" s="1448">
        <v>274</v>
      </c>
      <c r="L18" s="1449">
        <v>331</v>
      </c>
      <c r="M18" s="1449">
        <v>341</v>
      </c>
      <c r="N18" s="1448">
        <v>352</v>
      </c>
      <c r="O18" s="1448">
        <v>366</v>
      </c>
      <c r="P18" s="1450"/>
      <c r="Q18" s="1450"/>
      <c r="R18" s="1450"/>
      <c r="S18" s="1450"/>
      <c r="T18" s="1450"/>
      <c r="U18" s="1445"/>
      <c r="V18" s="1451" t="s">
        <v>32</v>
      </c>
      <c r="W18" s="1452" t="s">
        <v>32</v>
      </c>
      <c r="X18"/>
    </row>
    <row r="19" spans="1:24" ht="15">
      <c r="A19" s="1453" t="s">
        <v>54</v>
      </c>
      <c r="B19" s="474" t="s">
        <v>55</v>
      </c>
      <c r="C19" s="475">
        <v>14718</v>
      </c>
      <c r="D19" s="475">
        <v>14718</v>
      </c>
      <c r="E19" s="473" t="s">
        <v>32</v>
      </c>
      <c r="F19" s="1444">
        <v>0</v>
      </c>
      <c r="G19" s="1445">
        <v>0</v>
      </c>
      <c r="H19" s="1445">
        <v>0</v>
      </c>
      <c r="I19" s="1454" t="s">
        <v>32</v>
      </c>
      <c r="J19" s="1455">
        <v>0</v>
      </c>
      <c r="K19" s="1456">
        <v>0</v>
      </c>
      <c r="L19" s="1457">
        <v>0</v>
      </c>
      <c r="M19" s="1457">
        <v>0</v>
      </c>
      <c r="N19" s="1448">
        <v>0</v>
      </c>
      <c r="O19" s="1448">
        <v>0</v>
      </c>
      <c r="P19" s="1450"/>
      <c r="Q19" s="1450"/>
      <c r="R19" s="1450"/>
      <c r="S19" s="1450"/>
      <c r="T19" s="1450"/>
      <c r="U19" s="1445"/>
      <c r="V19" s="1451" t="s">
        <v>32</v>
      </c>
      <c r="W19" s="1452" t="s">
        <v>32</v>
      </c>
      <c r="X19"/>
    </row>
    <row r="20" spans="1:24" ht="15">
      <c r="A20" s="1453" t="s">
        <v>56</v>
      </c>
      <c r="B20" s="474" t="s">
        <v>57</v>
      </c>
      <c r="C20" s="475">
        <v>1758</v>
      </c>
      <c r="D20" s="475">
        <v>1762</v>
      </c>
      <c r="E20" s="473" t="s">
        <v>32</v>
      </c>
      <c r="F20" s="1444">
        <v>636</v>
      </c>
      <c r="G20" s="1445">
        <v>1541</v>
      </c>
      <c r="H20" s="1445">
        <v>1146</v>
      </c>
      <c r="I20" s="1454" t="s">
        <v>32</v>
      </c>
      <c r="J20" s="1455">
        <v>581</v>
      </c>
      <c r="K20" s="1456">
        <v>599</v>
      </c>
      <c r="L20" s="1457">
        <v>6003</v>
      </c>
      <c r="M20" s="1457">
        <v>5278</v>
      </c>
      <c r="N20" s="1448">
        <v>4915</v>
      </c>
      <c r="O20" s="1448">
        <v>4385</v>
      </c>
      <c r="P20" s="1450"/>
      <c r="Q20" s="1450"/>
      <c r="R20" s="1450"/>
      <c r="S20" s="1450"/>
      <c r="T20" s="1450"/>
      <c r="U20" s="1445"/>
      <c r="V20" s="1451" t="s">
        <v>32</v>
      </c>
      <c r="W20" s="1452" t="s">
        <v>32</v>
      </c>
      <c r="X20"/>
    </row>
    <row r="21" spans="1:24" ht="15.75" thickBot="1">
      <c r="A21" s="1436" t="s">
        <v>58</v>
      </c>
      <c r="B21" s="482" t="s">
        <v>59</v>
      </c>
      <c r="C21" s="483">
        <v>0</v>
      </c>
      <c r="D21" s="483">
        <v>0</v>
      </c>
      <c r="E21" s="484" t="s">
        <v>32</v>
      </c>
      <c r="F21" s="1444">
        <v>0</v>
      </c>
      <c r="G21" s="1445">
        <v>0</v>
      </c>
      <c r="H21" s="1445">
        <v>0</v>
      </c>
      <c r="I21" s="1476" t="s">
        <v>32</v>
      </c>
      <c r="J21" s="1455">
        <v>0</v>
      </c>
      <c r="K21" s="1456">
        <v>0</v>
      </c>
      <c r="L21" s="1457">
        <v>0</v>
      </c>
      <c r="M21" s="1457">
        <v>0</v>
      </c>
      <c r="N21" s="1448">
        <v>0</v>
      </c>
      <c r="O21" s="1448">
        <v>0</v>
      </c>
      <c r="P21" s="1450"/>
      <c r="Q21" s="1450"/>
      <c r="R21" s="1450"/>
      <c r="S21" s="1450"/>
      <c r="T21" s="1450"/>
      <c r="U21" s="1445"/>
      <c r="V21" s="1477" t="s">
        <v>32</v>
      </c>
      <c r="W21" s="1478" t="s">
        <v>32</v>
      </c>
      <c r="X21"/>
    </row>
    <row r="22" spans="1:24" ht="15">
      <c r="A22" s="1479" t="s">
        <v>60</v>
      </c>
      <c r="B22" s="471" t="s">
        <v>61</v>
      </c>
      <c r="C22" s="472">
        <v>12472</v>
      </c>
      <c r="D22" s="472">
        <v>13728</v>
      </c>
      <c r="E22" s="485" t="s">
        <v>32</v>
      </c>
      <c r="F22" s="1480">
        <v>9399</v>
      </c>
      <c r="G22" s="1481">
        <v>13770</v>
      </c>
      <c r="H22" s="1481">
        <v>6434</v>
      </c>
      <c r="I22" s="1482">
        <v>6750</v>
      </c>
      <c r="J22" s="1483">
        <v>563</v>
      </c>
      <c r="K22" s="1484">
        <v>563</v>
      </c>
      <c r="L22" s="1485">
        <v>563</v>
      </c>
      <c r="M22" s="1485">
        <v>563</v>
      </c>
      <c r="N22" s="1485">
        <v>563</v>
      </c>
      <c r="O22" s="1485">
        <v>536</v>
      </c>
      <c r="P22" s="1485"/>
      <c r="Q22" s="1485"/>
      <c r="R22" s="1485"/>
      <c r="S22" s="1485"/>
      <c r="T22" s="1485"/>
      <c r="U22" s="1481"/>
      <c r="V22" s="1486">
        <f aca="true" t="shared" si="0" ref="V22:V40">SUM(J22:U22)</f>
        <v>3351</v>
      </c>
      <c r="W22" s="1487">
        <f>IF(I22&lt;&gt;0,+V22/I22*100,"   ???")</f>
        <v>49.644444444444446</v>
      </c>
      <c r="X22"/>
    </row>
    <row r="23" spans="1:24" ht="15">
      <c r="A23" s="1453" t="s">
        <v>62</v>
      </c>
      <c r="B23" s="474" t="s">
        <v>63</v>
      </c>
      <c r="C23" s="475">
        <v>0</v>
      </c>
      <c r="D23" s="475">
        <v>0</v>
      </c>
      <c r="E23" s="486" t="s">
        <v>32</v>
      </c>
      <c r="F23" s="1488">
        <v>0</v>
      </c>
      <c r="G23" s="1445">
        <v>651</v>
      </c>
      <c r="H23" s="1445">
        <v>366</v>
      </c>
      <c r="I23" s="1489"/>
      <c r="J23" s="1490">
        <v>0</v>
      </c>
      <c r="K23" s="1491">
        <v>0</v>
      </c>
      <c r="L23" s="1450">
        <v>0</v>
      </c>
      <c r="M23" s="1450">
        <v>0</v>
      </c>
      <c r="N23" s="1450">
        <v>0</v>
      </c>
      <c r="O23" s="1450">
        <v>0</v>
      </c>
      <c r="P23" s="1450"/>
      <c r="Q23" s="1450"/>
      <c r="R23" s="1450"/>
      <c r="S23" s="1450"/>
      <c r="T23" s="1450"/>
      <c r="U23" s="1445"/>
      <c r="V23" s="1492">
        <f t="shared" si="0"/>
        <v>0</v>
      </c>
      <c r="W23" s="1493">
        <v>0</v>
      </c>
      <c r="X23"/>
    </row>
    <row r="24" spans="1:24" ht="15.75" thickBot="1">
      <c r="A24" s="1436" t="s">
        <v>65</v>
      </c>
      <c r="B24" s="482" t="s">
        <v>63</v>
      </c>
      <c r="C24" s="483">
        <v>0</v>
      </c>
      <c r="D24" s="483">
        <v>1215</v>
      </c>
      <c r="E24" s="487">
        <v>672</v>
      </c>
      <c r="F24" s="1494">
        <v>6586</v>
      </c>
      <c r="G24" s="1459">
        <v>11720</v>
      </c>
      <c r="H24" s="1459">
        <v>6068</v>
      </c>
      <c r="I24" s="1495">
        <v>6750</v>
      </c>
      <c r="J24" s="128">
        <v>563</v>
      </c>
      <c r="K24" s="1496">
        <v>563</v>
      </c>
      <c r="L24" s="1463">
        <v>563</v>
      </c>
      <c r="M24" s="1463">
        <v>563</v>
      </c>
      <c r="N24" s="1463">
        <v>563</v>
      </c>
      <c r="O24" s="1463">
        <v>563</v>
      </c>
      <c r="P24" s="1463"/>
      <c r="Q24" s="1463"/>
      <c r="R24" s="1463"/>
      <c r="S24" s="1463"/>
      <c r="T24" s="1463"/>
      <c r="U24" s="1464"/>
      <c r="V24" s="1497">
        <f t="shared" si="0"/>
        <v>3378</v>
      </c>
      <c r="W24" s="1498">
        <f aca="true" t="shared" si="1" ref="W24:W31">IF(I24&lt;&gt;0,+V24/I24*100,"   ???")</f>
        <v>50.044444444444444</v>
      </c>
      <c r="X24"/>
    </row>
    <row r="25" spans="1:24" ht="15">
      <c r="A25" s="1443" t="s">
        <v>66</v>
      </c>
      <c r="B25" s="471" t="s">
        <v>67</v>
      </c>
      <c r="C25" s="472">
        <v>6341</v>
      </c>
      <c r="D25" s="472">
        <v>6960</v>
      </c>
      <c r="E25" s="485">
        <v>501</v>
      </c>
      <c r="F25" s="1499">
        <v>552</v>
      </c>
      <c r="G25" s="1500">
        <v>357</v>
      </c>
      <c r="H25" s="1500">
        <v>796</v>
      </c>
      <c r="I25" s="1501">
        <v>400</v>
      </c>
      <c r="J25" s="1502">
        <v>15</v>
      </c>
      <c r="K25" s="1484">
        <v>9</v>
      </c>
      <c r="L25" s="1484">
        <v>18</v>
      </c>
      <c r="M25" s="1484">
        <v>10</v>
      </c>
      <c r="N25" s="1484">
        <v>27</v>
      </c>
      <c r="O25" s="1484">
        <v>62</v>
      </c>
      <c r="P25" s="1484"/>
      <c r="Q25" s="1484"/>
      <c r="R25" s="1484"/>
      <c r="S25" s="1484"/>
      <c r="T25" s="1484"/>
      <c r="U25" s="1503"/>
      <c r="V25" s="1504">
        <f t="shared" si="0"/>
        <v>141</v>
      </c>
      <c r="W25" s="1505">
        <f t="shared" si="1"/>
        <v>35.25</v>
      </c>
      <c r="X25"/>
    </row>
    <row r="26" spans="1:24" ht="15">
      <c r="A26" s="1453" t="s">
        <v>68</v>
      </c>
      <c r="B26" s="474" t="s">
        <v>69</v>
      </c>
      <c r="C26" s="475">
        <v>1745</v>
      </c>
      <c r="D26" s="475">
        <v>2223</v>
      </c>
      <c r="E26" s="486">
        <v>502</v>
      </c>
      <c r="F26" s="1488">
        <v>673</v>
      </c>
      <c r="G26" s="1506">
        <v>954</v>
      </c>
      <c r="H26" s="1506">
        <v>946</v>
      </c>
      <c r="I26" s="1507">
        <v>1400</v>
      </c>
      <c r="J26" s="1508">
        <v>21</v>
      </c>
      <c r="K26" s="1450">
        <v>86</v>
      </c>
      <c r="L26" s="1450">
        <v>182</v>
      </c>
      <c r="M26" s="1450">
        <v>190</v>
      </c>
      <c r="N26" s="1450">
        <v>207</v>
      </c>
      <c r="O26" s="1450">
        <v>-240</v>
      </c>
      <c r="P26" s="1450"/>
      <c r="Q26" s="1450"/>
      <c r="R26" s="1450"/>
      <c r="S26" s="1450"/>
      <c r="T26" s="1450"/>
      <c r="U26" s="1506"/>
      <c r="V26" s="1504">
        <f t="shared" si="0"/>
        <v>446</v>
      </c>
      <c r="W26" s="1493">
        <f t="shared" si="1"/>
        <v>31.857142857142858</v>
      </c>
      <c r="X26"/>
    </row>
    <row r="27" spans="1:24" ht="15">
      <c r="A27" s="1453" t="s">
        <v>70</v>
      </c>
      <c r="B27" s="474" t="s">
        <v>71</v>
      </c>
      <c r="C27" s="475">
        <v>0</v>
      </c>
      <c r="D27" s="475">
        <v>0</v>
      </c>
      <c r="E27" s="486">
        <v>544</v>
      </c>
      <c r="F27" s="1488">
        <v>14</v>
      </c>
      <c r="G27" s="1506">
        <v>28</v>
      </c>
      <c r="H27" s="1506">
        <v>14</v>
      </c>
      <c r="I27" s="1507">
        <v>70</v>
      </c>
      <c r="J27" s="1508">
        <v>0</v>
      </c>
      <c r="K27" s="1450">
        <v>1</v>
      </c>
      <c r="L27" s="1450">
        <v>0</v>
      </c>
      <c r="M27" s="1450">
        <v>4</v>
      </c>
      <c r="N27" s="1450">
        <v>0</v>
      </c>
      <c r="O27" s="1450">
        <v>0</v>
      </c>
      <c r="P27" s="1450"/>
      <c r="Q27" s="1450"/>
      <c r="R27" s="1450"/>
      <c r="S27" s="1450"/>
      <c r="T27" s="1450"/>
      <c r="U27" s="1506"/>
      <c r="V27" s="1504">
        <f t="shared" si="0"/>
        <v>5</v>
      </c>
      <c r="W27" s="1493">
        <f t="shared" si="1"/>
        <v>7.142857142857142</v>
      </c>
      <c r="X27"/>
    </row>
    <row r="28" spans="1:24" ht="15">
      <c r="A28" s="1453" t="s">
        <v>72</v>
      </c>
      <c r="B28" s="474" t="s">
        <v>73</v>
      </c>
      <c r="C28" s="475">
        <v>428</v>
      </c>
      <c r="D28" s="475">
        <v>253</v>
      </c>
      <c r="E28" s="486">
        <v>511</v>
      </c>
      <c r="F28" s="1488">
        <v>1514</v>
      </c>
      <c r="G28" s="1506">
        <v>3627</v>
      </c>
      <c r="H28" s="1506">
        <v>149</v>
      </c>
      <c r="I28" s="1507">
        <v>100</v>
      </c>
      <c r="J28" s="1508">
        <v>0</v>
      </c>
      <c r="K28" s="1450">
        <v>0</v>
      </c>
      <c r="L28" s="1450">
        <v>14</v>
      </c>
      <c r="M28" s="1450">
        <v>29</v>
      </c>
      <c r="N28" s="1450">
        <v>0</v>
      </c>
      <c r="O28" s="1450">
        <v>0</v>
      </c>
      <c r="P28" s="1450"/>
      <c r="Q28" s="1450"/>
      <c r="R28" s="1450"/>
      <c r="S28" s="1450"/>
      <c r="T28" s="1450"/>
      <c r="U28" s="1506"/>
      <c r="V28" s="1504">
        <f t="shared" si="0"/>
        <v>43</v>
      </c>
      <c r="W28" s="1493">
        <f t="shared" si="1"/>
        <v>43</v>
      </c>
      <c r="X28"/>
    </row>
    <row r="29" spans="1:24" ht="15">
      <c r="A29" s="1453" t="s">
        <v>74</v>
      </c>
      <c r="B29" s="474" t="s">
        <v>75</v>
      </c>
      <c r="C29" s="475">
        <v>1057</v>
      </c>
      <c r="D29" s="475">
        <v>1451</v>
      </c>
      <c r="E29" s="486">
        <v>518</v>
      </c>
      <c r="F29" s="1488">
        <v>2878</v>
      </c>
      <c r="G29" s="1506">
        <v>4759</v>
      </c>
      <c r="H29" s="1506">
        <v>1216</v>
      </c>
      <c r="I29" s="1507">
        <v>900</v>
      </c>
      <c r="J29" s="1508">
        <v>25</v>
      </c>
      <c r="K29" s="1450">
        <v>28</v>
      </c>
      <c r="L29" s="1450">
        <v>77</v>
      </c>
      <c r="M29" s="1450">
        <v>62</v>
      </c>
      <c r="N29" s="1450">
        <v>110</v>
      </c>
      <c r="O29" s="1450">
        <v>90</v>
      </c>
      <c r="P29" s="1450"/>
      <c r="Q29" s="1450"/>
      <c r="R29" s="1450"/>
      <c r="S29" s="1450"/>
      <c r="T29" s="1450"/>
      <c r="U29" s="1506"/>
      <c r="V29" s="1504">
        <f t="shared" si="0"/>
        <v>392</v>
      </c>
      <c r="W29" s="1493">
        <f t="shared" si="1"/>
        <v>43.55555555555555</v>
      </c>
      <c r="X29"/>
    </row>
    <row r="30" spans="1:24" ht="15">
      <c r="A30" s="1453" t="s">
        <v>76</v>
      </c>
      <c r="B30" s="488" t="s">
        <v>77</v>
      </c>
      <c r="C30" s="475">
        <v>10408</v>
      </c>
      <c r="D30" s="475">
        <v>11792</v>
      </c>
      <c r="E30" s="486">
        <v>521</v>
      </c>
      <c r="F30" s="1488">
        <v>3067</v>
      </c>
      <c r="G30" s="1506">
        <v>3355</v>
      </c>
      <c r="H30" s="1506">
        <v>2445</v>
      </c>
      <c r="I30" s="1507">
        <v>2850</v>
      </c>
      <c r="J30" s="1509">
        <v>199</v>
      </c>
      <c r="K30" s="1450">
        <v>194</v>
      </c>
      <c r="L30" s="1450">
        <v>240</v>
      </c>
      <c r="M30" s="1450">
        <v>182</v>
      </c>
      <c r="N30" s="1450">
        <v>189</v>
      </c>
      <c r="O30" s="1450">
        <v>286</v>
      </c>
      <c r="P30" s="1450"/>
      <c r="Q30" s="1450"/>
      <c r="R30" s="1450"/>
      <c r="S30" s="1450"/>
      <c r="T30" s="1450"/>
      <c r="U30" s="1506"/>
      <c r="V30" s="1504">
        <f t="shared" si="0"/>
        <v>1290</v>
      </c>
      <c r="W30" s="1493">
        <f t="shared" si="1"/>
        <v>45.26315789473684</v>
      </c>
      <c r="X30"/>
    </row>
    <row r="31" spans="1:24" ht="15">
      <c r="A31" s="1453" t="s">
        <v>78</v>
      </c>
      <c r="B31" s="488" t="s">
        <v>79</v>
      </c>
      <c r="C31" s="475">
        <v>3640</v>
      </c>
      <c r="D31" s="475">
        <v>4174</v>
      </c>
      <c r="E31" s="486" t="s">
        <v>80</v>
      </c>
      <c r="F31" s="1488">
        <v>1101</v>
      </c>
      <c r="G31" s="1506">
        <v>1260</v>
      </c>
      <c r="H31" s="1506">
        <v>892</v>
      </c>
      <c r="I31" s="1507">
        <v>1270</v>
      </c>
      <c r="J31" s="1509">
        <v>71</v>
      </c>
      <c r="K31" s="1450">
        <v>71</v>
      </c>
      <c r="L31" s="1450">
        <v>85</v>
      </c>
      <c r="M31" s="1450">
        <v>64</v>
      </c>
      <c r="N31" s="1450">
        <v>70</v>
      </c>
      <c r="O31" s="1450">
        <v>101</v>
      </c>
      <c r="P31" s="1450"/>
      <c r="Q31" s="1450"/>
      <c r="R31" s="1450"/>
      <c r="S31" s="1450"/>
      <c r="T31" s="1450"/>
      <c r="U31" s="1506"/>
      <c r="V31" s="1504">
        <f t="shared" si="0"/>
        <v>462</v>
      </c>
      <c r="W31" s="1493">
        <f t="shared" si="1"/>
        <v>36.37795275590551</v>
      </c>
      <c r="X31"/>
    </row>
    <row r="32" spans="1:24" ht="15">
      <c r="A32" s="1453" t="s">
        <v>81</v>
      </c>
      <c r="B32" s="474" t="s">
        <v>82</v>
      </c>
      <c r="C32" s="475">
        <v>0</v>
      </c>
      <c r="D32" s="475">
        <v>0</v>
      </c>
      <c r="E32" s="486">
        <v>557</v>
      </c>
      <c r="F32" s="1488">
        <v>0</v>
      </c>
      <c r="G32" s="1506">
        <v>0</v>
      </c>
      <c r="H32" s="1506">
        <v>0</v>
      </c>
      <c r="I32" s="1507">
        <v>0</v>
      </c>
      <c r="J32" s="1508">
        <v>0</v>
      </c>
      <c r="K32" s="1450">
        <v>0</v>
      </c>
      <c r="L32" s="1450">
        <v>0</v>
      </c>
      <c r="M32" s="1450">
        <v>0</v>
      </c>
      <c r="N32" s="1450">
        <v>0</v>
      </c>
      <c r="O32" s="1450">
        <v>0</v>
      </c>
      <c r="P32" s="1450"/>
      <c r="Q32" s="1450"/>
      <c r="R32" s="1450"/>
      <c r="S32" s="1450"/>
      <c r="T32" s="1450"/>
      <c r="U32" s="1506"/>
      <c r="V32" s="1504">
        <f t="shared" si="0"/>
        <v>0</v>
      </c>
      <c r="W32" s="1493">
        <v>0</v>
      </c>
      <c r="X32"/>
    </row>
    <row r="33" spans="1:24" ht="15">
      <c r="A33" s="1453" t="s">
        <v>83</v>
      </c>
      <c r="B33" s="474" t="s">
        <v>84</v>
      </c>
      <c r="C33" s="475">
        <v>1711</v>
      </c>
      <c r="D33" s="475">
        <v>1801</v>
      </c>
      <c r="E33" s="486">
        <v>551</v>
      </c>
      <c r="F33" s="1488">
        <v>46</v>
      </c>
      <c r="G33" s="1506">
        <v>45</v>
      </c>
      <c r="H33" s="1506">
        <v>128</v>
      </c>
      <c r="I33" s="1507">
        <v>160</v>
      </c>
      <c r="J33" s="1508">
        <v>12</v>
      </c>
      <c r="K33" s="1450">
        <v>13</v>
      </c>
      <c r="L33" s="1450">
        <v>12</v>
      </c>
      <c r="M33" s="1450">
        <v>13</v>
      </c>
      <c r="N33" s="1450">
        <v>12</v>
      </c>
      <c r="O33" s="1450">
        <v>6</v>
      </c>
      <c r="P33" s="1450"/>
      <c r="Q33" s="1450"/>
      <c r="R33" s="1450"/>
      <c r="S33" s="1450"/>
      <c r="T33" s="1450"/>
      <c r="U33" s="1506"/>
      <c r="V33" s="1504">
        <f t="shared" si="0"/>
        <v>68</v>
      </c>
      <c r="W33" s="1493">
        <f>IF(I33&lt;&gt;0,+V33/I33*100,"   ???")</f>
        <v>42.5</v>
      </c>
      <c r="X33"/>
    </row>
    <row r="34" spans="1:24" ht="15.75" thickBot="1">
      <c r="A34" s="1426" t="s">
        <v>85</v>
      </c>
      <c r="B34" s="476"/>
      <c r="C34" s="477">
        <v>569</v>
      </c>
      <c r="D34" s="477">
        <v>614</v>
      </c>
      <c r="E34" s="489" t="s">
        <v>86</v>
      </c>
      <c r="F34" s="1510">
        <v>65</v>
      </c>
      <c r="G34" s="1511">
        <v>300</v>
      </c>
      <c r="H34" s="1511">
        <v>151</v>
      </c>
      <c r="I34" s="1512">
        <v>100</v>
      </c>
      <c r="J34" s="1513">
        <v>8</v>
      </c>
      <c r="K34" s="1514">
        <v>17</v>
      </c>
      <c r="L34" s="1514">
        <v>46</v>
      </c>
      <c r="M34" s="1514">
        <v>48</v>
      </c>
      <c r="N34" s="1514">
        <v>39</v>
      </c>
      <c r="O34" s="1514">
        <v>52</v>
      </c>
      <c r="P34" s="1514"/>
      <c r="Q34" s="1514"/>
      <c r="R34" s="1514"/>
      <c r="S34" s="1514"/>
      <c r="T34" s="1514"/>
      <c r="U34" s="1515"/>
      <c r="V34" s="1516">
        <f t="shared" si="0"/>
        <v>210</v>
      </c>
      <c r="W34" s="1517">
        <f>IF(I34&lt;&gt;0,+V34/I34*100,"   ???")</f>
        <v>210</v>
      </c>
      <c r="X34"/>
    </row>
    <row r="35" spans="1:24" ht="15.75" thickBot="1">
      <c r="A35" s="1518" t="s">
        <v>87</v>
      </c>
      <c r="B35" s="490" t="s">
        <v>88</v>
      </c>
      <c r="C35" s="491">
        <f>SUM(C25:C34)</f>
        <v>25899</v>
      </c>
      <c r="D35" s="491">
        <f>SUM(D25:D34)</f>
        <v>29268</v>
      </c>
      <c r="E35" s="492"/>
      <c r="F35" s="1519">
        <v>9910</v>
      </c>
      <c r="G35" s="1520">
        <v>14685</v>
      </c>
      <c r="H35" s="1520">
        <v>6737</v>
      </c>
      <c r="I35" s="1521">
        <f aca="true" t="shared" si="2" ref="I35:U35">SUM(I25:I34)</f>
        <v>7250</v>
      </c>
      <c r="J35" s="1522">
        <v>351</v>
      </c>
      <c r="K35" s="1523">
        <v>419</v>
      </c>
      <c r="L35" s="1523">
        <f t="shared" si="2"/>
        <v>674</v>
      </c>
      <c r="M35" s="1524">
        <f t="shared" si="2"/>
        <v>602</v>
      </c>
      <c r="N35" s="1523">
        <f t="shared" si="2"/>
        <v>654</v>
      </c>
      <c r="O35" s="1523">
        <f t="shared" si="2"/>
        <v>357</v>
      </c>
      <c r="P35" s="1523">
        <f t="shared" si="2"/>
        <v>0</v>
      </c>
      <c r="Q35" s="1523">
        <f t="shared" si="2"/>
        <v>0</v>
      </c>
      <c r="R35" s="1523">
        <f t="shared" si="2"/>
        <v>0</v>
      </c>
      <c r="S35" s="1523">
        <f t="shared" si="2"/>
        <v>0</v>
      </c>
      <c r="T35" s="1523">
        <f t="shared" si="2"/>
        <v>0</v>
      </c>
      <c r="U35" s="1523">
        <f t="shared" si="2"/>
        <v>0</v>
      </c>
      <c r="V35" s="1525">
        <f t="shared" si="0"/>
        <v>3057</v>
      </c>
      <c r="W35" s="1526">
        <f>IF(I35&lt;&gt;0,+V35/I35*100,"   ???")</f>
        <v>42.165517241379305</v>
      </c>
      <c r="X35"/>
    </row>
    <row r="36" spans="1:24" ht="15">
      <c r="A36" s="1443" t="s">
        <v>89</v>
      </c>
      <c r="B36" s="471" t="s">
        <v>90</v>
      </c>
      <c r="C36" s="472">
        <v>0</v>
      </c>
      <c r="D36" s="472">
        <v>0</v>
      </c>
      <c r="E36" s="485">
        <v>601</v>
      </c>
      <c r="F36" s="1527">
        <v>0</v>
      </c>
      <c r="G36" s="1499">
        <v>0</v>
      </c>
      <c r="H36" s="1499">
        <v>0</v>
      </c>
      <c r="I36" s="1482">
        <v>0</v>
      </c>
      <c r="J36" s="1490">
        <v>0</v>
      </c>
      <c r="K36" s="1450">
        <v>0</v>
      </c>
      <c r="L36" s="1450">
        <v>0</v>
      </c>
      <c r="M36" s="1450">
        <v>0</v>
      </c>
      <c r="N36" s="1450">
        <v>0</v>
      </c>
      <c r="O36" s="1450">
        <v>0</v>
      </c>
      <c r="P36" s="1450"/>
      <c r="Q36" s="1450"/>
      <c r="R36" s="1450"/>
      <c r="S36" s="1450"/>
      <c r="T36" s="1450"/>
      <c r="U36" s="1445"/>
      <c r="V36" s="1528">
        <f t="shared" si="0"/>
        <v>0</v>
      </c>
      <c r="W36" s="1505">
        <v>0</v>
      </c>
      <c r="X36"/>
    </row>
    <row r="37" spans="1:24" ht="15">
      <c r="A37" s="1453" t="s">
        <v>91</v>
      </c>
      <c r="B37" s="474" t="s">
        <v>92</v>
      </c>
      <c r="C37" s="475">
        <v>1190</v>
      </c>
      <c r="D37" s="475">
        <v>1857</v>
      </c>
      <c r="E37" s="486">
        <v>602</v>
      </c>
      <c r="F37" s="1529">
        <v>234</v>
      </c>
      <c r="G37" s="1488">
        <v>127</v>
      </c>
      <c r="H37" s="1488">
        <v>169</v>
      </c>
      <c r="I37" s="1489">
        <v>250</v>
      </c>
      <c r="J37" s="1490">
        <v>1</v>
      </c>
      <c r="K37" s="1450">
        <v>6</v>
      </c>
      <c r="L37" s="1450">
        <v>16</v>
      </c>
      <c r="M37" s="1450">
        <v>1</v>
      </c>
      <c r="N37" s="1450">
        <v>10</v>
      </c>
      <c r="O37" s="1450">
        <v>13</v>
      </c>
      <c r="P37" s="1450"/>
      <c r="Q37" s="1450"/>
      <c r="R37" s="1450"/>
      <c r="S37" s="1450"/>
      <c r="T37" s="1450"/>
      <c r="U37" s="1445"/>
      <c r="V37" s="1492">
        <f t="shared" si="0"/>
        <v>47</v>
      </c>
      <c r="W37" s="1493">
        <f>IF(I37&lt;&gt;0,+V37/I37*100,"   ???")</f>
        <v>18.8</v>
      </c>
      <c r="X37"/>
    </row>
    <row r="38" spans="1:24" ht="15">
      <c r="A38" s="1453" t="s">
        <v>93</v>
      </c>
      <c r="B38" s="474" t="s">
        <v>94</v>
      </c>
      <c r="C38" s="475">
        <v>0</v>
      </c>
      <c r="D38" s="475">
        <v>0</v>
      </c>
      <c r="E38" s="486">
        <v>604</v>
      </c>
      <c r="F38" s="1529">
        <v>39</v>
      </c>
      <c r="G38" s="1488">
        <v>37</v>
      </c>
      <c r="H38" s="1488">
        <v>29</v>
      </c>
      <c r="I38" s="1489">
        <v>50</v>
      </c>
      <c r="J38" s="1490">
        <v>0</v>
      </c>
      <c r="K38" s="1450">
        <v>1</v>
      </c>
      <c r="L38" s="1450">
        <v>1</v>
      </c>
      <c r="M38" s="1450">
        <v>1</v>
      </c>
      <c r="N38" s="1450">
        <v>5</v>
      </c>
      <c r="O38" s="1450">
        <v>1</v>
      </c>
      <c r="P38" s="1450"/>
      <c r="Q38" s="1450"/>
      <c r="R38" s="1450"/>
      <c r="S38" s="1450"/>
      <c r="T38" s="1450"/>
      <c r="U38" s="1445"/>
      <c r="V38" s="1492">
        <f t="shared" si="0"/>
        <v>9</v>
      </c>
      <c r="W38" s="1493">
        <f>IF(I38&lt;&gt;0,+V38/I38*100,"   ???")</f>
        <v>18</v>
      </c>
      <c r="X38"/>
    </row>
    <row r="39" spans="1:24" ht="15">
      <c r="A39" s="1453" t="s">
        <v>95</v>
      </c>
      <c r="B39" s="474" t="s">
        <v>96</v>
      </c>
      <c r="C39" s="475">
        <v>12472</v>
      </c>
      <c r="D39" s="475">
        <v>13728</v>
      </c>
      <c r="E39" s="486" t="s">
        <v>97</v>
      </c>
      <c r="F39" s="1529">
        <v>9399</v>
      </c>
      <c r="G39" s="1488">
        <v>13770</v>
      </c>
      <c r="H39" s="1488">
        <v>6257</v>
      </c>
      <c r="I39" s="1489">
        <v>6750</v>
      </c>
      <c r="J39" s="1530">
        <v>563</v>
      </c>
      <c r="K39" s="1450">
        <v>563</v>
      </c>
      <c r="L39" s="1450">
        <v>563</v>
      </c>
      <c r="M39" s="1450">
        <v>563</v>
      </c>
      <c r="N39" s="1450">
        <v>563</v>
      </c>
      <c r="O39" s="1450">
        <v>563</v>
      </c>
      <c r="P39" s="1450"/>
      <c r="Q39" s="1450"/>
      <c r="R39" s="1450"/>
      <c r="S39" s="1450"/>
      <c r="T39" s="1450"/>
      <c r="U39" s="1445"/>
      <c r="V39" s="1492">
        <f t="shared" si="0"/>
        <v>3378</v>
      </c>
      <c r="W39" s="1493">
        <f>IF(I39&lt;&gt;0,+V39/I39*100,"   ???")</f>
        <v>50.044444444444444</v>
      </c>
      <c r="X39"/>
    </row>
    <row r="40" spans="1:24" ht="15.75" thickBot="1">
      <c r="A40" s="1426" t="s">
        <v>98</v>
      </c>
      <c r="B40" s="476"/>
      <c r="C40" s="477">
        <v>12330</v>
      </c>
      <c r="D40" s="477">
        <v>13218</v>
      </c>
      <c r="E40" s="489" t="s">
        <v>99</v>
      </c>
      <c r="F40" s="1531">
        <v>286</v>
      </c>
      <c r="G40" s="1510">
        <v>753</v>
      </c>
      <c r="H40" s="1510">
        <v>329</v>
      </c>
      <c r="I40" s="1532">
        <v>200</v>
      </c>
      <c r="J40" s="1533">
        <v>0</v>
      </c>
      <c r="K40" s="1463">
        <v>6</v>
      </c>
      <c r="L40" s="1463">
        <v>20</v>
      </c>
      <c r="M40" s="1463">
        <v>15</v>
      </c>
      <c r="N40" s="1463">
        <v>35</v>
      </c>
      <c r="O40" s="1463">
        <v>1</v>
      </c>
      <c r="P40" s="1463"/>
      <c r="Q40" s="1463"/>
      <c r="R40" s="1463"/>
      <c r="S40" s="1463"/>
      <c r="T40" s="1463"/>
      <c r="U40" s="1464"/>
      <c r="V40" s="1492">
        <f t="shared" si="0"/>
        <v>77</v>
      </c>
      <c r="W40" s="1517">
        <f>IF(I40&lt;&gt;0,+V40/I40*100,"   ???")</f>
        <v>38.5</v>
      </c>
      <c r="X40"/>
    </row>
    <row r="41" spans="1:24" ht="15.75" thickBot="1">
      <c r="A41" s="1518" t="s">
        <v>100</v>
      </c>
      <c r="B41" s="490" t="s">
        <v>101</v>
      </c>
      <c r="C41" s="491">
        <f>SUM(C36:C40)</f>
        <v>25992</v>
      </c>
      <c r="D41" s="491">
        <f>SUM(D36:D40)</f>
        <v>28803</v>
      </c>
      <c r="E41" s="492" t="s">
        <v>32</v>
      </c>
      <c r="F41" s="1534">
        <v>9958</v>
      </c>
      <c r="G41" s="1519">
        <v>14687</v>
      </c>
      <c r="H41" s="1519">
        <v>6784</v>
      </c>
      <c r="I41" s="1535">
        <v>7250</v>
      </c>
      <c r="J41" s="1523">
        <v>564</v>
      </c>
      <c r="K41" s="1523">
        <v>576</v>
      </c>
      <c r="L41" s="1524">
        <f aca="true" t="shared" si="3" ref="L41:V41">SUM(L36:L40)</f>
        <v>600</v>
      </c>
      <c r="M41" s="1524">
        <f t="shared" si="3"/>
        <v>580</v>
      </c>
      <c r="N41" s="1523">
        <f t="shared" si="3"/>
        <v>613</v>
      </c>
      <c r="O41" s="1523">
        <f t="shared" si="3"/>
        <v>578</v>
      </c>
      <c r="P41" s="1523">
        <f t="shared" si="3"/>
        <v>0</v>
      </c>
      <c r="Q41" s="1523">
        <f t="shared" si="3"/>
        <v>0</v>
      </c>
      <c r="R41" s="1523">
        <f t="shared" si="3"/>
        <v>0</v>
      </c>
      <c r="S41" s="1523">
        <f t="shared" si="3"/>
        <v>0</v>
      </c>
      <c r="T41" s="1523">
        <f t="shared" si="3"/>
        <v>0</v>
      </c>
      <c r="U41" s="1523">
        <f t="shared" si="3"/>
        <v>0</v>
      </c>
      <c r="V41" s="1525">
        <f t="shared" si="3"/>
        <v>3511</v>
      </c>
      <c r="W41" s="1526">
        <f>IF(I41&lt;&gt;0,+V41/I41*100,"   ???")</f>
        <v>48.42758620689655</v>
      </c>
      <c r="X41"/>
    </row>
    <row r="42" spans="1:24" ht="6.75" customHeight="1" thickBot="1">
      <c r="A42" s="1426"/>
      <c r="B42" s="493"/>
      <c r="C42" s="494"/>
      <c r="D42" s="494"/>
      <c r="E42" s="495"/>
      <c r="F42" s="1536"/>
      <c r="G42" s="1537"/>
      <c r="H42" s="1537"/>
      <c r="I42" s="1538"/>
      <c r="J42" s="388"/>
      <c r="K42" s="1539"/>
      <c r="L42" s="1540"/>
      <c r="M42" s="1540"/>
      <c r="N42" s="1539"/>
      <c r="O42" s="1539"/>
      <c r="P42" s="1539"/>
      <c r="Q42" s="1539"/>
      <c r="R42" s="1539"/>
      <c r="S42" s="1539"/>
      <c r="T42" s="1539"/>
      <c r="U42" s="456"/>
      <c r="V42" s="1541"/>
      <c r="W42" s="1542"/>
      <c r="X42"/>
    </row>
    <row r="43" spans="1:24" ht="15.75" thickBot="1">
      <c r="A43" s="1543" t="s">
        <v>102</v>
      </c>
      <c r="B43" s="490" t="s">
        <v>63</v>
      </c>
      <c r="C43" s="491">
        <f>+C41-C39</f>
        <v>13520</v>
      </c>
      <c r="D43" s="491">
        <f>+D41-D39</f>
        <v>15075</v>
      </c>
      <c r="E43" s="492" t="s">
        <v>32</v>
      </c>
      <c r="F43" s="1534">
        <v>542</v>
      </c>
      <c r="G43" s="1519">
        <v>917</v>
      </c>
      <c r="H43" s="1519">
        <v>527</v>
      </c>
      <c r="I43" s="1521">
        <v>540</v>
      </c>
      <c r="J43" s="1522">
        <v>1</v>
      </c>
      <c r="K43" s="1523">
        <v>13</v>
      </c>
      <c r="L43" s="1523">
        <f aca="true" t="shared" si="4" ref="L43:U43">+L41-L39</f>
        <v>37</v>
      </c>
      <c r="M43" s="1523">
        <f t="shared" si="4"/>
        <v>17</v>
      </c>
      <c r="N43" s="1523">
        <f t="shared" si="4"/>
        <v>50</v>
      </c>
      <c r="O43" s="1523">
        <f t="shared" si="4"/>
        <v>15</v>
      </c>
      <c r="P43" s="1523">
        <f t="shared" si="4"/>
        <v>0</v>
      </c>
      <c r="Q43" s="1523">
        <f t="shared" si="4"/>
        <v>0</v>
      </c>
      <c r="R43" s="1523">
        <f t="shared" si="4"/>
        <v>0</v>
      </c>
      <c r="S43" s="1523">
        <f t="shared" si="4"/>
        <v>0</v>
      </c>
      <c r="T43" s="1523">
        <f t="shared" si="4"/>
        <v>0</v>
      </c>
      <c r="U43" s="1523">
        <f t="shared" si="4"/>
        <v>0</v>
      </c>
      <c r="V43" s="491">
        <f>SUM(J43:U43)</f>
        <v>133</v>
      </c>
      <c r="W43" s="1526">
        <f>IF(I43&lt;&gt;0,+V43/I43*100,"   ???")</f>
        <v>24.62962962962963</v>
      </c>
      <c r="X43"/>
    </row>
    <row r="44" spans="1:24" ht="15.75" thickBot="1">
      <c r="A44" s="1518" t="s">
        <v>103</v>
      </c>
      <c r="B44" s="490" t="s">
        <v>104</v>
      </c>
      <c r="C44" s="491">
        <f>+C41-C35</f>
        <v>93</v>
      </c>
      <c r="D44" s="491">
        <f>+D41-D35</f>
        <v>-465</v>
      </c>
      <c r="E44" s="492" t="s">
        <v>32</v>
      </c>
      <c r="F44" s="1534">
        <v>48</v>
      </c>
      <c r="G44" s="1519">
        <v>2</v>
      </c>
      <c r="H44" s="1519">
        <v>47</v>
      </c>
      <c r="I44" s="1521">
        <v>0</v>
      </c>
      <c r="J44" s="1522">
        <v>212</v>
      </c>
      <c r="K44" s="1523">
        <v>157</v>
      </c>
      <c r="L44" s="1523">
        <v>-74</v>
      </c>
      <c r="M44" s="1523">
        <f aca="true" t="shared" si="5" ref="M44:U44">+M41-M35</f>
        <v>-22</v>
      </c>
      <c r="N44" s="1523">
        <f t="shared" si="5"/>
        <v>-41</v>
      </c>
      <c r="O44" s="1523">
        <f t="shared" si="5"/>
        <v>221</v>
      </c>
      <c r="P44" s="1523">
        <f t="shared" si="5"/>
        <v>0</v>
      </c>
      <c r="Q44" s="1523">
        <f t="shared" si="5"/>
        <v>0</v>
      </c>
      <c r="R44" s="1523">
        <f t="shared" si="5"/>
        <v>0</v>
      </c>
      <c r="S44" s="1523">
        <f t="shared" si="5"/>
        <v>0</v>
      </c>
      <c r="T44" s="1523">
        <f t="shared" si="5"/>
        <v>0</v>
      </c>
      <c r="U44" s="1544">
        <f t="shared" si="5"/>
        <v>0</v>
      </c>
      <c r="V44" s="491">
        <f>SUM(J44:U44)</f>
        <v>453</v>
      </c>
      <c r="W44" s="1526" t="str">
        <f>IF(I44&lt;&gt;0,+V44/I44*100,"   ???")</f>
        <v>   ???</v>
      </c>
      <c r="X44"/>
    </row>
    <row r="45" spans="1:24" ht="15.75" thickBot="1">
      <c r="A45" s="1545" t="s">
        <v>105</v>
      </c>
      <c r="B45" s="496" t="s">
        <v>63</v>
      </c>
      <c r="C45" s="497">
        <f>+C44-C39</f>
        <v>-12379</v>
      </c>
      <c r="D45" s="497">
        <f>+D44-D39</f>
        <v>-14193</v>
      </c>
      <c r="E45" s="498" t="s">
        <v>32</v>
      </c>
      <c r="F45" s="1546">
        <v>-9364</v>
      </c>
      <c r="G45" s="1547">
        <v>-13768</v>
      </c>
      <c r="H45" s="1547">
        <v>-6210</v>
      </c>
      <c r="I45" s="1521">
        <v>-8556</v>
      </c>
      <c r="J45" s="1522">
        <v>-350</v>
      </c>
      <c r="K45" s="1523">
        <v>-406</v>
      </c>
      <c r="L45" s="1523">
        <f aca="true" t="shared" si="6" ref="L45:U45">+L44-L39</f>
        <v>-637</v>
      </c>
      <c r="M45" s="1523">
        <f t="shared" si="6"/>
        <v>-585</v>
      </c>
      <c r="N45" s="1523">
        <f t="shared" si="6"/>
        <v>-604</v>
      </c>
      <c r="O45" s="1523">
        <f t="shared" si="6"/>
        <v>-342</v>
      </c>
      <c r="P45" s="1523">
        <f t="shared" si="6"/>
        <v>0</v>
      </c>
      <c r="Q45" s="1523">
        <f t="shared" si="6"/>
        <v>0</v>
      </c>
      <c r="R45" s="1523">
        <f t="shared" si="6"/>
        <v>0</v>
      </c>
      <c r="S45" s="1523">
        <f t="shared" si="6"/>
        <v>0</v>
      </c>
      <c r="T45" s="1523">
        <f t="shared" si="6"/>
        <v>0</v>
      </c>
      <c r="U45" s="1523">
        <f t="shared" si="6"/>
        <v>0</v>
      </c>
      <c r="V45" s="491">
        <f>SUM(J45:U45)</f>
        <v>-2924</v>
      </c>
      <c r="W45" s="1526">
        <f>IF(I45&lt;&gt;0,+V45/I45*100,"   ???")</f>
        <v>34.17484805984105</v>
      </c>
      <c r="X45"/>
    </row>
    <row r="47" ht="14.25" customHeight="1"/>
  </sheetData>
  <sheetProtection/>
  <printOptions/>
  <pageMargins left="0.9055118110236221" right="0.31496062992125984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6">
      <selection activeCell="J19" sqref="J19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7.28125" style="663" customWidth="1"/>
    <col min="6" max="6" width="11.7109375" style="0" hidden="1" customWidth="1"/>
    <col min="7" max="7" width="11.57421875" style="0" hidden="1" customWidth="1"/>
    <col min="8" max="8" width="11.57421875" style="0" customWidth="1"/>
    <col min="9" max="10" width="11.57421875" style="388" customWidth="1"/>
    <col min="11" max="11" width="11.421875" style="388" customWidth="1"/>
    <col min="12" max="12" width="9.8515625" style="388" customWidth="1"/>
    <col min="13" max="13" width="11.28125" style="388" customWidth="1"/>
    <col min="14" max="14" width="9.28125" style="388" bestFit="1" customWidth="1"/>
    <col min="15" max="15" width="9.140625" style="388" customWidth="1"/>
    <col min="16" max="16" width="12.00390625" style="0" customWidth="1"/>
    <col min="18" max="18" width="3.421875" style="0" customWidth="1"/>
    <col min="19" max="19" width="12.57421875" style="0" customWidth="1"/>
    <col min="20" max="20" width="11.8515625" style="0" customWidth="1"/>
    <col min="21" max="21" width="12.00390625" style="0" customWidth="1"/>
  </cols>
  <sheetData>
    <row r="1" spans="1:21" ht="26.25">
      <c r="A1" s="1362" t="s">
        <v>232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</row>
    <row r="2" spans="1:12" ht="21.75" customHeight="1">
      <c r="A2" s="499" t="s">
        <v>107</v>
      </c>
      <c r="B2" s="460"/>
      <c r="K2" s="500"/>
      <c r="L2" s="500"/>
    </row>
    <row r="3" spans="1:12" ht="15">
      <c r="A3" s="203"/>
      <c r="K3" s="500"/>
      <c r="L3" s="500"/>
    </row>
    <row r="4" spans="2:12" ht="15.75" thickBot="1">
      <c r="B4" s="204"/>
      <c r="C4" s="204"/>
      <c r="D4" s="204"/>
      <c r="E4" s="461"/>
      <c r="F4" s="204"/>
      <c r="G4" s="204"/>
      <c r="K4" s="500"/>
      <c r="L4" s="500"/>
    </row>
    <row r="5" spans="1:12" ht="16.5" thickBot="1">
      <c r="A5" s="501" t="s">
        <v>2</v>
      </c>
      <c r="B5" s="502" t="s">
        <v>175</v>
      </c>
      <c r="C5" s="503"/>
      <c r="D5" s="503"/>
      <c r="E5" s="504"/>
      <c r="F5" s="503"/>
      <c r="G5" s="505"/>
      <c r="H5" s="505"/>
      <c r="I5" s="506"/>
      <c r="J5" s="507"/>
      <c r="K5" s="508"/>
      <c r="L5" s="508"/>
    </row>
    <row r="6" spans="1:12" ht="23.25" customHeight="1" thickBot="1">
      <c r="A6" s="509" t="s">
        <v>4</v>
      </c>
      <c r="K6" s="500"/>
      <c r="L6" s="500"/>
    </row>
    <row r="7" spans="1:21" ht="15.75" thickBot="1">
      <c r="A7" s="1364" t="s">
        <v>9</v>
      </c>
      <c r="B7" s="1366" t="s">
        <v>10</v>
      </c>
      <c r="C7" s="510"/>
      <c r="D7" s="510"/>
      <c r="E7" s="1366" t="s">
        <v>13</v>
      </c>
      <c r="F7" s="510"/>
      <c r="G7" s="510"/>
      <c r="H7" s="1367" t="s">
        <v>176</v>
      </c>
      <c r="I7" s="1367" t="s">
        <v>177</v>
      </c>
      <c r="J7" s="1368" t="s">
        <v>178</v>
      </c>
      <c r="K7" s="1369"/>
      <c r="L7" s="1370" t="s">
        <v>6</v>
      </c>
      <c r="M7" s="1371"/>
      <c r="N7" s="1371"/>
      <c r="O7" s="1371"/>
      <c r="P7" s="343" t="s">
        <v>179</v>
      </c>
      <c r="Q7" s="347" t="s">
        <v>8</v>
      </c>
      <c r="S7" s="1372" t="s">
        <v>180</v>
      </c>
      <c r="T7" s="1373"/>
      <c r="U7" s="1374"/>
    </row>
    <row r="8" spans="1:21" ht="15.75" thickBot="1">
      <c r="A8" s="1365"/>
      <c r="B8" s="1365"/>
      <c r="C8" s="511" t="s">
        <v>11</v>
      </c>
      <c r="D8" s="511" t="s">
        <v>12</v>
      </c>
      <c r="E8" s="1365"/>
      <c r="F8" s="511" t="s">
        <v>181</v>
      </c>
      <c r="G8" s="511" t="s">
        <v>182</v>
      </c>
      <c r="H8" s="1365"/>
      <c r="I8" s="1365"/>
      <c r="J8" s="512" t="s">
        <v>183</v>
      </c>
      <c r="K8" s="513" t="s">
        <v>184</v>
      </c>
      <c r="L8" s="514" t="s">
        <v>19</v>
      </c>
      <c r="M8" s="515" t="s">
        <v>22</v>
      </c>
      <c r="N8" s="515" t="s">
        <v>25</v>
      </c>
      <c r="O8" s="516" t="s">
        <v>28</v>
      </c>
      <c r="P8" s="352" t="s">
        <v>29</v>
      </c>
      <c r="Q8" s="517" t="s">
        <v>30</v>
      </c>
      <c r="S8" s="518" t="s">
        <v>185</v>
      </c>
      <c r="T8" s="519" t="s">
        <v>186</v>
      </c>
      <c r="U8" s="519" t="s">
        <v>187</v>
      </c>
    </row>
    <row r="9" spans="1:21" ht="15">
      <c r="A9" s="520" t="s">
        <v>31</v>
      </c>
      <c r="B9" s="521"/>
      <c r="C9" s="522">
        <v>104</v>
      </c>
      <c r="D9" s="522">
        <v>104</v>
      </c>
      <c r="E9" s="523"/>
      <c r="F9" s="524">
        <v>7</v>
      </c>
      <c r="G9" s="525">
        <v>6</v>
      </c>
      <c r="H9" s="526">
        <v>7</v>
      </c>
      <c r="I9" s="527">
        <v>7</v>
      </c>
      <c r="J9" s="528"/>
      <c r="K9" s="528"/>
      <c r="L9" s="1196">
        <v>7</v>
      </c>
      <c r="M9" s="529">
        <f aca="true" t="shared" si="0" ref="M9:O10">S9</f>
        <v>6</v>
      </c>
      <c r="N9" s="647">
        <f t="shared" si="0"/>
        <v>0</v>
      </c>
      <c r="O9" s="529">
        <f t="shared" si="0"/>
        <v>0</v>
      </c>
      <c r="P9" s="530" t="s">
        <v>32</v>
      </c>
      <c r="Q9" s="531" t="s">
        <v>32</v>
      </c>
      <c r="R9" s="460"/>
      <c r="S9" s="1197">
        <v>6</v>
      </c>
      <c r="T9" s="532"/>
      <c r="U9" s="532"/>
    </row>
    <row r="10" spans="1:21" ht="15.75" thickBot="1">
      <c r="A10" s="533" t="s">
        <v>33</v>
      </c>
      <c r="B10" s="370"/>
      <c r="C10" s="534">
        <v>101</v>
      </c>
      <c r="D10" s="534">
        <v>104</v>
      </c>
      <c r="E10" s="535"/>
      <c r="F10" s="536">
        <v>7</v>
      </c>
      <c r="G10" s="536">
        <v>6</v>
      </c>
      <c r="H10" s="537">
        <v>6</v>
      </c>
      <c r="I10" s="538">
        <v>6</v>
      </c>
      <c r="J10" s="539"/>
      <c r="K10" s="539"/>
      <c r="L10" s="1050">
        <v>7</v>
      </c>
      <c r="M10" s="540">
        <f t="shared" si="0"/>
        <v>6</v>
      </c>
      <c r="N10" s="623">
        <f t="shared" si="0"/>
        <v>0</v>
      </c>
      <c r="O10" s="540">
        <f t="shared" si="0"/>
        <v>0</v>
      </c>
      <c r="P10" s="374" t="s">
        <v>32</v>
      </c>
      <c r="Q10" s="541" t="s">
        <v>32</v>
      </c>
      <c r="R10" s="460"/>
      <c r="S10" s="1198">
        <v>6</v>
      </c>
      <c r="T10" s="542"/>
      <c r="U10" s="542"/>
    </row>
    <row r="11" spans="1:21" ht="15">
      <c r="A11" s="543" t="s">
        <v>34</v>
      </c>
      <c r="B11" s="544" t="s">
        <v>35</v>
      </c>
      <c r="C11" s="392">
        <v>37915</v>
      </c>
      <c r="D11" s="392">
        <v>39774</v>
      </c>
      <c r="E11" s="545" t="s">
        <v>36</v>
      </c>
      <c r="F11" s="546">
        <v>1225</v>
      </c>
      <c r="G11" s="547">
        <v>1285</v>
      </c>
      <c r="H11" s="548">
        <v>1305</v>
      </c>
      <c r="I11" s="549">
        <v>1340</v>
      </c>
      <c r="J11" s="528" t="s">
        <v>32</v>
      </c>
      <c r="K11" s="528" t="s">
        <v>32</v>
      </c>
      <c r="L11" s="1052">
        <v>1340</v>
      </c>
      <c r="M11" s="550">
        <f>S11-L11</f>
        <v>0</v>
      </c>
      <c r="N11" s="589"/>
      <c r="O11" s="550"/>
      <c r="P11" s="551" t="s">
        <v>32</v>
      </c>
      <c r="Q11" s="552" t="s">
        <v>32</v>
      </c>
      <c r="R11" s="460"/>
      <c r="S11" s="1197">
        <v>1340</v>
      </c>
      <c r="T11" s="553"/>
      <c r="U11" s="553"/>
    </row>
    <row r="12" spans="1:21" ht="15">
      <c r="A12" s="554" t="s">
        <v>37</v>
      </c>
      <c r="B12" s="555" t="s">
        <v>38</v>
      </c>
      <c r="C12" s="381">
        <v>-16164</v>
      </c>
      <c r="D12" s="381">
        <v>-17825</v>
      </c>
      <c r="E12" s="545" t="s">
        <v>39</v>
      </c>
      <c r="F12" s="546">
        <v>-1225</v>
      </c>
      <c r="G12" s="547">
        <v>-1285</v>
      </c>
      <c r="H12" s="548">
        <v>1305</v>
      </c>
      <c r="I12" s="549">
        <v>1340</v>
      </c>
      <c r="J12" s="556" t="s">
        <v>32</v>
      </c>
      <c r="K12" s="556" t="s">
        <v>32</v>
      </c>
      <c r="L12" s="1053">
        <v>1340</v>
      </c>
      <c r="M12" s="550">
        <f>S12-L12</f>
        <v>0</v>
      </c>
      <c r="N12" s="597"/>
      <c r="O12" s="550"/>
      <c r="P12" s="557" t="s">
        <v>32</v>
      </c>
      <c r="Q12" s="557" t="s">
        <v>32</v>
      </c>
      <c r="R12" s="460"/>
      <c r="S12" s="1199">
        <v>1340</v>
      </c>
      <c r="T12" s="553"/>
      <c r="U12" s="553"/>
    </row>
    <row r="13" spans="1:21" ht="15">
      <c r="A13" s="554" t="s">
        <v>40</v>
      </c>
      <c r="B13" s="555" t="s">
        <v>41</v>
      </c>
      <c r="C13" s="381">
        <v>604</v>
      </c>
      <c r="D13" s="381">
        <v>619</v>
      </c>
      <c r="E13" s="545" t="s">
        <v>42</v>
      </c>
      <c r="F13" s="546"/>
      <c r="G13" s="547"/>
      <c r="H13" s="548"/>
      <c r="I13" s="549"/>
      <c r="J13" s="556" t="s">
        <v>32</v>
      </c>
      <c r="K13" s="556" t="s">
        <v>32</v>
      </c>
      <c r="L13" s="1053">
        <v>0</v>
      </c>
      <c r="M13" s="550">
        <f>S13-L13</f>
        <v>0</v>
      </c>
      <c r="N13" s="597"/>
      <c r="O13" s="550"/>
      <c r="P13" s="557" t="s">
        <v>32</v>
      </c>
      <c r="Q13" s="557" t="s">
        <v>32</v>
      </c>
      <c r="R13" s="460"/>
      <c r="S13" s="1199">
        <v>0</v>
      </c>
      <c r="T13" s="553"/>
      <c r="U13" s="553"/>
    </row>
    <row r="14" spans="1:21" ht="15">
      <c r="A14" s="554" t="s">
        <v>43</v>
      </c>
      <c r="B14" s="555" t="s">
        <v>44</v>
      </c>
      <c r="C14" s="381">
        <v>221</v>
      </c>
      <c r="D14" s="381">
        <v>610</v>
      </c>
      <c r="E14" s="545" t="s">
        <v>32</v>
      </c>
      <c r="F14" s="546">
        <v>117</v>
      </c>
      <c r="G14" s="547">
        <v>115</v>
      </c>
      <c r="H14" s="548"/>
      <c r="I14" s="549">
        <v>145</v>
      </c>
      <c r="J14" s="556" t="s">
        <v>32</v>
      </c>
      <c r="K14" s="556" t="s">
        <v>32</v>
      </c>
      <c r="L14" s="1053">
        <v>626</v>
      </c>
      <c r="M14" s="550">
        <f>S14-L14</f>
        <v>-150</v>
      </c>
      <c r="N14" s="597"/>
      <c r="O14" s="550"/>
      <c r="P14" s="557" t="s">
        <v>32</v>
      </c>
      <c r="Q14" s="557" t="s">
        <v>32</v>
      </c>
      <c r="R14" s="460"/>
      <c r="S14" s="1199">
        <v>476</v>
      </c>
      <c r="T14" s="553"/>
      <c r="U14" s="553"/>
    </row>
    <row r="15" spans="1:21" ht="15.75" thickBot="1">
      <c r="A15" s="520" t="s">
        <v>45</v>
      </c>
      <c r="B15" s="558" t="s">
        <v>46</v>
      </c>
      <c r="C15" s="559">
        <v>2021</v>
      </c>
      <c r="D15" s="559">
        <v>852</v>
      </c>
      <c r="E15" s="560" t="s">
        <v>47</v>
      </c>
      <c r="F15" s="525">
        <v>260</v>
      </c>
      <c r="G15" s="525">
        <v>334</v>
      </c>
      <c r="H15" s="561">
        <v>316</v>
      </c>
      <c r="I15" s="562">
        <v>504</v>
      </c>
      <c r="J15" s="563" t="s">
        <v>32</v>
      </c>
      <c r="K15" s="563" t="s">
        <v>32</v>
      </c>
      <c r="L15" s="1048">
        <v>886</v>
      </c>
      <c r="M15" s="550">
        <f>S15-L15</f>
        <v>-128</v>
      </c>
      <c r="N15" s="623"/>
      <c r="O15" s="550"/>
      <c r="P15" s="564" t="s">
        <v>32</v>
      </c>
      <c r="Q15" s="565" t="s">
        <v>32</v>
      </c>
      <c r="R15" s="460"/>
      <c r="S15" s="1200">
        <v>758</v>
      </c>
      <c r="T15" s="566"/>
      <c r="U15" s="566"/>
    </row>
    <row r="16" spans="1:21" ht="15.75" thickBot="1">
      <c r="A16" s="567" t="s">
        <v>48</v>
      </c>
      <c r="B16" s="568"/>
      <c r="C16" s="401">
        <v>24618</v>
      </c>
      <c r="D16" s="401">
        <v>24087</v>
      </c>
      <c r="E16" s="569"/>
      <c r="F16" s="570">
        <v>383</v>
      </c>
      <c r="G16" s="570">
        <v>457</v>
      </c>
      <c r="H16" s="571">
        <v>469</v>
      </c>
      <c r="I16" s="572">
        <v>649</v>
      </c>
      <c r="J16" s="573" t="s">
        <v>32</v>
      </c>
      <c r="K16" s="573" t="s">
        <v>32</v>
      </c>
      <c r="L16" s="574">
        <f>L11-L12+L13+L14+L15</f>
        <v>1512</v>
      </c>
      <c r="M16" s="574">
        <f>M11-M12+M13+M14+M15</f>
        <v>-278</v>
      </c>
      <c r="N16" s="574">
        <f>N11-N12+N13+N14+N15</f>
        <v>0</v>
      </c>
      <c r="O16" s="574">
        <f>O11-O12+O13+O14+O15</f>
        <v>0</v>
      </c>
      <c r="P16" s="574" t="s">
        <v>32</v>
      </c>
      <c r="Q16" s="575" t="s">
        <v>32</v>
      </c>
      <c r="R16" s="460"/>
      <c r="S16" s="576">
        <f>S11-S12+S13+S14+S15</f>
        <v>1234</v>
      </c>
      <c r="T16" s="576">
        <f>T11-T12+T13+T14+T15</f>
        <v>0</v>
      </c>
      <c r="U16" s="576">
        <f>U11-U12+U13+U14+U15</f>
        <v>0</v>
      </c>
    </row>
    <row r="17" spans="1:21" ht="15">
      <c r="A17" s="520" t="s">
        <v>49</v>
      </c>
      <c r="B17" s="544" t="s">
        <v>50</v>
      </c>
      <c r="C17" s="392">
        <v>7043</v>
      </c>
      <c r="D17" s="392">
        <v>7240</v>
      </c>
      <c r="E17" s="560">
        <v>401</v>
      </c>
      <c r="F17" s="525"/>
      <c r="G17" s="525"/>
      <c r="H17" s="561"/>
      <c r="I17" s="562"/>
      <c r="J17" s="528" t="s">
        <v>32</v>
      </c>
      <c r="K17" s="528" t="s">
        <v>32</v>
      </c>
      <c r="L17" s="1048">
        <v>0</v>
      </c>
      <c r="M17" s="1201">
        <f>S17-L17</f>
        <v>0</v>
      </c>
      <c r="N17" s="589"/>
      <c r="O17" s="1202"/>
      <c r="P17" s="552" t="s">
        <v>32</v>
      </c>
      <c r="Q17" s="552" t="s">
        <v>32</v>
      </c>
      <c r="R17" s="460"/>
      <c r="S17" s="1203">
        <v>0</v>
      </c>
      <c r="T17" s="566"/>
      <c r="U17" s="566"/>
    </row>
    <row r="18" spans="1:21" ht="15">
      <c r="A18" s="554" t="s">
        <v>51</v>
      </c>
      <c r="B18" s="555" t="s">
        <v>52</v>
      </c>
      <c r="C18" s="381">
        <v>1001</v>
      </c>
      <c r="D18" s="381">
        <v>820</v>
      </c>
      <c r="E18" s="545" t="s">
        <v>53</v>
      </c>
      <c r="F18" s="546">
        <v>66</v>
      </c>
      <c r="G18" s="546">
        <v>92</v>
      </c>
      <c r="H18" s="548">
        <v>50</v>
      </c>
      <c r="I18" s="549">
        <v>99</v>
      </c>
      <c r="J18" s="556" t="s">
        <v>32</v>
      </c>
      <c r="K18" s="556" t="s">
        <v>32</v>
      </c>
      <c r="L18" s="1053">
        <v>354</v>
      </c>
      <c r="M18" s="1204">
        <f aca="true" t="shared" si="1" ref="M18:M34">S18-L18</f>
        <v>-240</v>
      </c>
      <c r="N18" s="597"/>
      <c r="O18" s="577"/>
      <c r="P18" s="557" t="s">
        <v>32</v>
      </c>
      <c r="Q18" s="557" t="s">
        <v>32</v>
      </c>
      <c r="R18" s="460"/>
      <c r="S18" s="1199">
        <v>114</v>
      </c>
      <c r="T18" s="553"/>
      <c r="U18" s="553"/>
    </row>
    <row r="19" spans="1:21" ht="15">
      <c r="A19" s="554" t="s">
        <v>54</v>
      </c>
      <c r="B19" s="555" t="s">
        <v>55</v>
      </c>
      <c r="C19" s="381">
        <v>14718</v>
      </c>
      <c r="D19" s="381">
        <v>14718</v>
      </c>
      <c r="E19" s="545" t="s">
        <v>32</v>
      </c>
      <c r="F19" s="546"/>
      <c r="G19" s="547"/>
      <c r="H19" s="548"/>
      <c r="I19" s="549"/>
      <c r="J19" s="556" t="s">
        <v>32</v>
      </c>
      <c r="K19" s="556" t="s">
        <v>32</v>
      </c>
      <c r="L19" s="1053">
        <v>0</v>
      </c>
      <c r="M19" s="1204">
        <f t="shared" si="1"/>
        <v>0</v>
      </c>
      <c r="N19" s="597"/>
      <c r="O19" s="577"/>
      <c r="P19" s="557" t="s">
        <v>32</v>
      </c>
      <c r="Q19" s="557" t="s">
        <v>32</v>
      </c>
      <c r="R19" s="460"/>
      <c r="S19" s="1199">
        <v>0</v>
      </c>
      <c r="T19" s="553"/>
      <c r="U19" s="553"/>
    </row>
    <row r="20" spans="1:21" ht="15">
      <c r="A20" s="554" t="s">
        <v>56</v>
      </c>
      <c r="B20" s="555" t="s">
        <v>57</v>
      </c>
      <c r="C20" s="381">
        <v>1758</v>
      </c>
      <c r="D20" s="381">
        <v>1762</v>
      </c>
      <c r="E20" s="545" t="s">
        <v>32</v>
      </c>
      <c r="F20" s="546">
        <v>173</v>
      </c>
      <c r="G20" s="547">
        <v>209</v>
      </c>
      <c r="H20" s="548">
        <v>337</v>
      </c>
      <c r="I20" s="549">
        <v>299</v>
      </c>
      <c r="J20" s="556" t="s">
        <v>32</v>
      </c>
      <c r="K20" s="556" t="s">
        <v>32</v>
      </c>
      <c r="L20" s="1053">
        <v>971</v>
      </c>
      <c r="M20" s="1204">
        <f t="shared" si="1"/>
        <v>-196</v>
      </c>
      <c r="N20" s="597"/>
      <c r="O20" s="577"/>
      <c r="P20" s="557" t="s">
        <v>32</v>
      </c>
      <c r="Q20" s="557" t="s">
        <v>32</v>
      </c>
      <c r="R20" s="460"/>
      <c r="S20" s="1199">
        <v>775</v>
      </c>
      <c r="T20" s="553"/>
      <c r="U20" s="553"/>
    </row>
    <row r="21" spans="1:21" ht="15.75" thickBot="1">
      <c r="A21" s="533" t="s">
        <v>58</v>
      </c>
      <c r="B21" s="578" t="s">
        <v>59</v>
      </c>
      <c r="C21" s="579">
        <v>0</v>
      </c>
      <c r="D21" s="579">
        <v>0</v>
      </c>
      <c r="E21" s="580" t="s">
        <v>32</v>
      </c>
      <c r="F21" s="546"/>
      <c r="G21" s="525"/>
      <c r="H21" s="548"/>
      <c r="I21" s="538"/>
      <c r="J21" s="563" t="s">
        <v>32</v>
      </c>
      <c r="K21" s="563" t="s">
        <v>32</v>
      </c>
      <c r="L21" s="1054">
        <v>0</v>
      </c>
      <c r="M21" s="1205">
        <f t="shared" si="1"/>
        <v>0</v>
      </c>
      <c r="N21" s="623"/>
      <c r="O21" s="1206"/>
      <c r="P21" s="565" t="s">
        <v>32</v>
      </c>
      <c r="Q21" s="565" t="s">
        <v>32</v>
      </c>
      <c r="R21" s="460"/>
      <c r="S21" s="1198">
        <v>0</v>
      </c>
      <c r="T21" s="581"/>
      <c r="U21" s="581"/>
    </row>
    <row r="22" spans="1:21" ht="15">
      <c r="A22" s="582" t="s">
        <v>60</v>
      </c>
      <c r="B22" s="544" t="s">
        <v>61</v>
      </c>
      <c r="C22" s="392">
        <v>12472</v>
      </c>
      <c r="D22" s="392">
        <v>13728</v>
      </c>
      <c r="E22" s="583" t="s">
        <v>32</v>
      </c>
      <c r="F22" s="584">
        <v>2336</v>
      </c>
      <c r="G22" s="584">
        <v>2388</v>
      </c>
      <c r="H22" s="585">
        <v>2517</v>
      </c>
      <c r="I22" s="586">
        <v>2378</v>
      </c>
      <c r="J22" s="587">
        <f>J35</f>
        <v>2717</v>
      </c>
      <c r="K22" s="588">
        <v>2717</v>
      </c>
      <c r="L22" s="1207">
        <v>648</v>
      </c>
      <c r="M22" s="577">
        <f t="shared" si="1"/>
        <v>699</v>
      </c>
      <c r="N22" s="1204"/>
      <c r="O22" s="714"/>
      <c r="P22" s="1208">
        <f>SUM(L22:O22)</f>
        <v>1347</v>
      </c>
      <c r="Q22" s="591">
        <f>(P22/K22)*100</f>
        <v>49.576739050423264</v>
      </c>
      <c r="R22" s="460"/>
      <c r="S22" s="1197">
        <v>1347</v>
      </c>
      <c r="T22" s="1209"/>
      <c r="U22" s="592"/>
    </row>
    <row r="23" spans="1:21" ht="15">
      <c r="A23" s="554" t="s">
        <v>62</v>
      </c>
      <c r="B23" s="555" t="s">
        <v>63</v>
      </c>
      <c r="C23" s="381">
        <v>0</v>
      </c>
      <c r="D23" s="381">
        <v>0</v>
      </c>
      <c r="E23" s="593" t="s">
        <v>32</v>
      </c>
      <c r="F23" s="546"/>
      <c r="G23" s="546"/>
      <c r="H23" s="548"/>
      <c r="I23" s="594"/>
      <c r="J23" s="595"/>
      <c r="K23" s="596"/>
      <c r="L23" s="1060">
        <v>0</v>
      </c>
      <c r="M23" s="577">
        <f t="shared" si="1"/>
        <v>0</v>
      </c>
      <c r="N23" s="1210"/>
      <c r="O23" s="597"/>
      <c r="P23" s="598">
        <f aca="true" t="shared" si="2" ref="P23:P45">SUM(L23:O23)</f>
        <v>0</v>
      </c>
      <c r="Q23" s="599" t="e">
        <f aca="true" t="shared" si="3" ref="Q23:Q45">(P23/K23)*100</f>
        <v>#DIV/0!</v>
      </c>
      <c r="R23" s="460"/>
      <c r="S23" s="1199">
        <v>0</v>
      </c>
      <c r="T23" s="1211"/>
      <c r="U23" s="600"/>
    </row>
    <row r="24" spans="1:21" ht="15.75" thickBot="1">
      <c r="A24" s="533" t="s">
        <v>65</v>
      </c>
      <c r="B24" s="578" t="s">
        <v>63</v>
      </c>
      <c r="C24" s="579">
        <v>0</v>
      </c>
      <c r="D24" s="579">
        <v>1215</v>
      </c>
      <c r="E24" s="601">
        <v>672</v>
      </c>
      <c r="F24" s="602">
        <v>660</v>
      </c>
      <c r="G24" s="602">
        <v>670</v>
      </c>
      <c r="H24" s="603">
        <v>700</v>
      </c>
      <c r="I24" s="604">
        <v>650</v>
      </c>
      <c r="J24" s="605">
        <f>J25+J26+J27+J28+J29</f>
        <v>760</v>
      </c>
      <c r="K24" s="606">
        <v>760</v>
      </c>
      <c r="L24" s="1212">
        <v>189</v>
      </c>
      <c r="M24" s="529">
        <f t="shared" si="1"/>
        <v>189</v>
      </c>
      <c r="N24" s="1213"/>
      <c r="O24" s="607"/>
      <c r="P24" s="1214">
        <f t="shared" si="2"/>
        <v>378</v>
      </c>
      <c r="Q24" s="609">
        <f t="shared" si="3"/>
        <v>49.73684210526316</v>
      </c>
      <c r="R24" s="460"/>
      <c r="S24" s="1200">
        <v>378</v>
      </c>
      <c r="T24" s="1215"/>
      <c r="U24" s="610"/>
    </row>
    <row r="25" spans="1:21" ht="15">
      <c r="A25" s="543" t="s">
        <v>66</v>
      </c>
      <c r="B25" s="544" t="s">
        <v>67</v>
      </c>
      <c r="C25" s="392">
        <v>6341</v>
      </c>
      <c r="D25" s="392">
        <v>6960</v>
      </c>
      <c r="E25" s="611">
        <v>501</v>
      </c>
      <c r="F25" s="546">
        <v>401</v>
      </c>
      <c r="G25" s="547">
        <v>315</v>
      </c>
      <c r="H25" s="548">
        <v>161</v>
      </c>
      <c r="I25" s="612">
        <v>206</v>
      </c>
      <c r="J25" s="613">
        <v>150</v>
      </c>
      <c r="K25" s="614">
        <v>150</v>
      </c>
      <c r="L25" s="1058">
        <v>14</v>
      </c>
      <c r="M25" s="1201">
        <f t="shared" si="1"/>
        <v>38</v>
      </c>
      <c r="N25" s="1201"/>
      <c r="O25" s="589"/>
      <c r="P25" s="590">
        <f t="shared" si="2"/>
        <v>52</v>
      </c>
      <c r="Q25" s="591">
        <f t="shared" si="3"/>
        <v>34.66666666666667</v>
      </c>
      <c r="R25" s="460"/>
      <c r="S25" s="1203">
        <v>52</v>
      </c>
      <c r="T25" s="1216"/>
      <c r="U25" s="615"/>
    </row>
    <row r="26" spans="1:21" ht="15">
      <c r="A26" s="554" t="s">
        <v>68</v>
      </c>
      <c r="B26" s="555" t="s">
        <v>69</v>
      </c>
      <c r="C26" s="381">
        <v>1745</v>
      </c>
      <c r="D26" s="381">
        <v>2223</v>
      </c>
      <c r="E26" s="616">
        <v>502</v>
      </c>
      <c r="F26" s="546">
        <v>149</v>
      </c>
      <c r="G26" s="546">
        <v>157</v>
      </c>
      <c r="H26" s="548">
        <v>180</v>
      </c>
      <c r="I26" s="594">
        <v>154</v>
      </c>
      <c r="J26" s="595">
        <v>200</v>
      </c>
      <c r="K26" s="596">
        <v>200</v>
      </c>
      <c r="L26" s="1060">
        <v>14</v>
      </c>
      <c r="M26" s="1204">
        <f t="shared" si="1"/>
        <v>25</v>
      </c>
      <c r="N26" s="1210"/>
      <c r="O26" s="597"/>
      <c r="P26" s="598">
        <f t="shared" si="2"/>
        <v>39</v>
      </c>
      <c r="Q26" s="599">
        <f t="shared" si="3"/>
        <v>19.5</v>
      </c>
      <c r="R26" s="460"/>
      <c r="S26" s="1199">
        <v>39</v>
      </c>
      <c r="T26" s="1211"/>
      <c r="U26" s="600"/>
    </row>
    <row r="27" spans="1:21" ht="15">
      <c r="A27" s="554" t="s">
        <v>70</v>
      </c>
      <c r="B27" s="555" t="s">
        <v>71</v>
      </c>
      <c r="C27" s="381">
        <v>0</v>
      </c>
      <c r="D27" s="381">
        <v>0</v>
      </c>
      <c r="E27" s="616">
        <v>504</v>
      </c>
      <c r="F27" s="546"/>
      <c r="G27" s="546"/>
      <c r="H27" s="548"/>
      <c r="I27" s="594"/>
      <c r="J27" s="595"/>
      <c r="K27" s="596"/>
      <c r="L27" s="1060">
        <v>0</v>
      </c>
      <c r="M27" s="1204">
        <f t="shared" si="1"/>
        <v>0</v>
      </c>
      <c r="N27" s="1210"/>
      <c r="O27" s="597"/>
      <c r="P27" s="598">
        <f t="shared" si="2"/>
        <v>0</v>
      </c>
      <c r="Q27" s="599" t="e">
        <f t="shared" si="3"/>
        <v>#DIV/0!</v>
      </c>
      <c r="R27" s="460"/>
      <c r="S27" s="1199">
        <v>0</v>
      </c>
      <c r="T27" s="1211"/>
      <c r="U27" s="600"/>
    </row>
    <row r="28" spans="1:21" ht="15">
      <c r="A28" s="554" t="s">
        <v>72</v>
      </c>
      <c r="B28" s="555" t="s">
        <v>73</v>
      </c>
      <c r="C28" s="381">
        <v>428</v>
      </c>
      <c r="D28" s="381">
        <v>253</v>
      </c>
      <c r="E28" s="616">
        <v>511</v>
      </c>
      <c r="F28" s="546">
        <v>180</v>
      </c>
      <c r="G28" s="546">
        <v>64</v>
      </c>
      <c r="H28" s="548">
        <v>191</v>
      </c>
      <c r="I28" s="594">
        <v>27</v>
      </c>
      <c r="J28" s="595">
        <v>230</v>
      </c>
      <c r="K28" s="596">
        <v>230</v>
      </c>
      <c r="L28" s="1060">
        <v>7</v>
      </c>
      <c r="M28" s="1204">
        <f t="shared" si="1"/>
        <v>18</v>
      </c>
      <c r="N28" s="1210"/>
      <c r="O28" s="597"/>
      <c r="P28" s="598">
        <f t="shared" si="2"/>
        <v>25</v>
      </c>
      <c r="Q28" s="599">
        <f t="shared" si="3"/>
        <v>10.869565217391305</v>
      </c>
      <c r="R28" s="460"/>
      <c r="S28" s="1199">
        <v>25</v>
      </c>
      <c r="T28" s="1211"/>
      <c r="U28" s="600"/>
    </row>
    <row r="29" spans="1:21" ht="15">
      <c r="A29" s="554" t="s">
        <v>74</v>
      </c>
      <c r="B29" s="555" t="s">
        <v>75</v>
      </c>
      <c r="C29" s="381">
        <v>1057</v>
      </c>
      <c r="D29" s="381">
        <v>1451</v>
      </c>
      <c r="E29" s="616">
        <v>518</v>
      </c>
      <c r="F29" s="546">
        <v>186</v>
      </c>
      <c r="G29" s="546">
        <v>219</v>
      </c>
      <c r="H29" s="548">
        <v>197</v>
      </c>
      <c r="I29" s="594">
        <v>169</v>
      </c>
      <c r="J29" s="595">
        <v>180</v>
      </c>
      <c r="K29" s="596">
        <v>180</v>
      </c>
      <c r="L29" s="1060">
        <v>32</v>
      </c>
      <c r="M29" s="1204">
        <f t="shared" si="1"/>
        <v>65</v>
      </c>
      <c r="N29" s="1210"/>
      <c r="O29" s="597"/>
      <c r="P29" s="598">
        <f t="shared" si="2"/>
        <v>97</v>
      </c>
      <c r="Q29" s="599">
        <f t="shared" si="3"/>
        <v>53.888888888888886</v>
      </c>
      <c r="R29" s="460"/>
      <c r="S29" s="1199">
        <v>97</v>
      </c>
      <c r="T29" s="1211"/>
      <c r="U29" s="600"/>
    </row>
    <row r="30" spans="1:21" ht="15">
      <c r="A30" s="554" t="s">
        <v>76</v>
      </c>
      <c r="B30" s="617" t="s">
        <v>77</v>
      </c>
      <c r="C30" s="381">
        <v>10408</v>
      </c>
      <c r="D30" s="381">
        <v>11792</v>
      </c>
      <c r="E30" s="616">
        <v>521</v>
      </c>
      <c r="F30" s="546">
        <v>1216</v>
      </c>
      <c r="G30" s="546">
        <v>1267</v>
      </c>
      <c r="H30" s="548">
        <v>1347</v>
      </c>
      <c r="I30" s="594">
        <v>1276</v>
      </c>
      <c r="J30" s="595">
        <v>1442</v>
      </c>
      <c r="K30" s="596">
        <v>1442</v>
      </c>
      <c r="L30" s="1060">
        <v>326</v>
      </c>
      <c r="M30" s="1204">
        <f t="shared" si="1"/>
        <v>337</v>
      </c>
      <c r="N30" s="1210"/>
      <c r="O30" s="597"/>
      <c r="P30" s="598">
        <f t="shared" si="2"/>
        <v>663</v>
      </c>
      <c r="Q30" s="599">
        <f t="shared" si="3"/>
        <v>45.97780859916782</v>
      </c>
      <c r="R30" s="460"/>
      <c r="S30" s="1199">
        <v>663</v>
      </c>
      <c r="T30" s="1211"/>
      <c r="U30" s="600"/>
    </row>
    <row r="31" spans="1:21" ht="15">
      <c r="A31" s="554" t="s">
        <v>78</v>
      </c>
      <c r="B31" s="617" t="s">
        <v>79</v>
      </c>
      <c r="C31" s="381">
        <v>3640</v>
      </c>
      <c r="D31" s="381">
        <v>4174</v>
      </c>
      <c r="E31" s="616" t="s">
        <v>80</v>
      </c>
      <c r="F31" s="546">
        <v>469</v>
      </c>
      <c r="G31" s="546">
        <v>487</v>
      </c>
      <c r="H31" s="548">
        <v>508</v>
      </c>
      <c r="I31" s="594">
        <v>476</v>
      </c>
      <c r="J31" s="595">
        <v>504</v>
      </c>
      <c r="K31" s="596">
        <v>504</v>
      </c>
      <c r="L31" s="1060">
        <v>123</v>
      </c>
      <c r="M31" s="1204">
        <f t="shared" si="1"/>
        <v>123</v>
      </c>
      <c r="N31" s="1210"/>
      <c r="O31" s="597"/>
      <c r="P31" s="598">
        <f t="shared" si="2"/>
        <v>246</v>
      </c>
      <c r="Q31" s="599">
        <f t="shared" si="3"/>
        <v>48.80952380952381</v>
      </c>
      <c r="R31" s="460"/>
      <c r="S31" s="1199">
        <v>246</v>
      </c>
      <c r="T31" s="1211"/>
      <c r="U31" s="600"/>
    </row>
    <row r="32" spans="1:21" ht="15">
      <c r="A32" s="554" t="s">
        <v>81</v>
      </c>
      <c r="B32" s="555" t="s">
        <v>82</v>
      </c>
      <c r="C32" s="381">
        <v>0</v>
      </c>
      <c r="D32" s="381">
        <v>0</v>
      </c>
      <c r="E32" s="616">
        <v>557</v>
      </c>
      <c r="F32" s="546"/>
      <c r="G32" s="546"/>
      <c r="H32" s="548"/>
      <c r="I32" s="594"/>
      <c r="J32" s="595"/>
      <c r="K32" s="596"/>
      <c r="L32" s="1060">
        <v>0</v>
      </c>
      <c r="M32" s="1204">
        <f t="shared" si="1"/>
        <v>0</v>
      </c>
      <c r="N32" s="1210"/>
      <c r="O32" s="597"/>
      <c r="P32" s="598">
        <f t="shared" si="2"/>
        <v>0</v>
      </c>
      <c r="Q32" s="599" t="e">
        <f t="shared" si="3"/>
        <v>#DIV/0!</v>
      </c>
      <c r="R32" s="460"/>
      <c r="S32" s="1199">
        <v>0</v>
      </c>
      <c r="T32" s="1211"/>
      <c r="U32" s="600"/>
    </row>
    <row r="33" spans="1:21" ht="15">
      <c r="A33" s="554" t="s">
        <v>83</v>
      </c>
      <c r="B33" s="555" t="s">
        <v>84</v>
      </c>
      <c r="C33" s="381">
        <v>1711</v>
      </c>
      <c r="D33" s="381">
        <v>1801</v>
      </c>
      <c r="E33" s="616">
        <v>551</v>
      </c>
      <c r="F33" s="546"/>
      <c r="G33" s="546"/>
      <c r="H33" s="548"/>
      <c r="I33" s="594"/>
      <c r="J33" s="595"/>
      <c r="K33" s="596"/>
      <c r="L33" s="1060">
        <v>0</v>
      </c>
      <c r="M33" s="1204">
        <f t="shared" si="1"/>
        <v>0</v>
      </c>
      <c r="N33" s="1210"/>
      <c r="O33" s="597"/>
      <c r="P33" s="598">
        <f t="shared" si="2"/>
        <v>0</v>
      </c>
      <c r="Q33" s="599" t="e">
        <f t="shared" si="3"/>
        <v>#DIV/0!</v>
      </c>
      <c r="R33" s="460"/>
      <c r="S33" s="1199">
        <v>0</v>
      </c>
      <c r="T33" s="1211"/>
      <c r="U33" s="600"/>
    </row>
    <row r="34" spans="1:21" ht="15.75" thickBot="1">
      <c r="A34" s="520" t="s">
        <v>85</v>
      </c>
      <c r="B34" s="558"/>
      <c r="C34" s="559">
        <v>569</v>
      </c>
      <c r="D34" s="559">
        <v>614</v>
      </c>
      <c r="E34" s="618" t="s">
        <v>86</v>
      </c>
      <c r="F34" s="525">
        <v>19</v>
      </c>
      <c r="G34" s="525">
        <v>23</v>
      </c>
      <c r="H34" s="619">
        <v>24</v>
      </c>
      <c r="I34" s="620">
        <v>24</v>
      </c>
      <c r="J34" s="621">
        <v>11</v>
      </c>
      <c r="K34" s="622">
        <v>11</v>
      </c>
      <c r="L34" s="1217">
        <v>2</v>
      </c>
      <c r="M34" s="1205">
        <f t="shared" si="1"/>
        <v>0</v>
      </c>
      <c r="N34" s="1218"/>
      <c r="O34" s="623"/>
      <c r="P34" s="608">
        <f t="shared" si="2"/>
        <v>2</v>
      </c>
      <c r="Q34" s="609">
        <f t="shared" si="3"/>
        <v>18.181818181818183</v>
      </c>
      <c r="R34" s="460"/>
      <c r="S34" s="1198">
        <v>2</v>
      </c>
      <c r="T34" s="1219"/>
      <c r="U34" s="624"/>
    </row>
    <row r="35" spans="1:21" ht="15.75" thickBot="1">
      <c r="A35" s="625" t="s">
        <v>87</v>
      </c>
      <c r="B35" s="626" t="s">
        <v>88</v>
      </c>
      <c r="C35" s="335">
        <f>SUM(C25:C34)</f>
        <v>25899</v>
      </c>
      <c r="D35" s="335">
        <f>SUM(D25:D34)</f>
        <v>29268</v>
      </c>
      <c r="E35" s="627"/>
      <c r="F35" s="628">
        <f aca="true" t="shared" si="4" ref="F35:O35">SUM(F25:F34)</f>
        <v>2620</v>
      </c>
      <c r="G35" s="628">
        <f t="shared" si="4"/>
        <v>2532</v>
      </c>
      <c r="H35" s="629">
        <f t="shared" si="4"/>
        <v>2608</v>
      </c>
      <c r="I35" s="628">
        <f>SUM(I25:I34)</f>
        <v>2332</v>
      </c>
      <c r="J35" s="630">
        <f t="shared" si="4"/>
        <v>2717</v>
      </c>
      <c r="K35" s="631">
        <f t="shared" si="4"/>
        <v>2717</v>
      </c>
      <c r="L35" s="628">
        <f t="shared" si="4"/>
        <v>518</v>
      </c>
      <c r="M35" s="628">
        <f t="shared" si="4"/>
        <v>606</v>
      </c>
      <c r="N35" s="628">
        <f t="shared" si="4"/>
        <v>0</v>
      </c>
      <c r="O35" s="628">
        <f t="shared" si="4"/>
        <v>0</v>
      </c>
      <c r="P35" s="628">
        <f t="shared" si="2"/>
        <v>1124</v>
      </c>
      <c r="Q35" s="632">
        <f t="shared" si="3"/>
        <v>41.36915715863084</v>
      </c>
      <c r="R35" s="460"/>
      <c r="S35" s="633">
        <f>SUM(S25:S34)</f>
        <v>1124</v>
      </c>
      <c r="T35" s="632">
        <f>SUM(T25:T34)</f>
        <v>0</v>
      </c>
      <c r="U35" s="633">
        <f>SUM(U25:U34)</f>
        <v>0</v>
      </c>
    </row>
    <row r="36" spans="1:21" ht="15">
      <c r="A36" s="543" t="s">
        <v>89</v>
      </c>
      <c r="B36" s="544" t="s">
        <v>90</v>
      </c>
      <c r="C36" s="392">
        <v>0</v>
      </c>
      <c r="D36" s="392">
        <v>0</v>
      </c>
      <c r="E36" s="611">
        <v>601</v>
      </c>
      <c r="F36" s="634"/>
      <c r="G36" s="634"/>
      <c r="H36" s="635"/>
      <c r="I36" s="612"/>
      <c r="J36" s="613"/>
      <c r="K36" s="614"/>
      <c r="L36" s="1207">
        <v>0</v>
      </c>
      <c r="M36" s="550">
        <f>S36-L36</f>
        <v>0</v>
      </c>
      <c r="N36" s="1204"/>
      <c r="O36" s="589"/>
      <c r="P36" s="590">
        <f t="shared" si="2"/>
        <v>0</v>
      </c>
      <c r="Q36" s="591" t="e">
        <f t="shared" si="3"/>
        <v>#DIV/0!</v>
      </c>
      <c r="R36" s="460"/>
      <c r="S36" s="1203">
        <v>0</v>
      </c>
      <c r="T36" s="1216"/>
      <c r="U36" s="615"/>
    </row>
    <row r="37" spans="1:21" ht="15">
      <c r="A37" s="554" t="s">
        <v>91</v>
      </c>
      <c r="B37" s="555" t="s">
        <v>92</v>
      </c>
      <c r="C37" s="381">
        <v>1190</v>
      </c>
      <c r="D37" s="381">
        <v>1857</v>
      </c>
      <c r="E37" s="616">
        <v>602</v>
      </c>
      <c r="F37" s="636">
        <v>175</v>
      </c>
      <c r="G37" s="636">
        <v>177</v>
      </c>
      <c r="H37" s="548">
        <v>173</v>
      </c>
      <c r="I37" s="594">
        <v>205</v>
      </c>
      <c r="J37" s="595"/>
      <c r="K37" s="596"/>
      <c r="L37" s="1060">
        <v>56</v>
      </c>
      <c r="M37" s="550">
        <f>S37-L37</f>
        <v>67</v>
      </c>
      <c r="N37" s="1204"/>
      <c r="O37" s="597"/>
      <c r="P37" s="598">
        <f t="shared" si="2"/>
        <v>123</v>
      </c>
      <c r="Q37" s="599" t="e">
        <f t="shared" si="3"/>
        <v>#DIV/0!</v>
      </c>
      <c r="R37" s="460"/>
      <c r="S37" s="1199">
        <v>123</v>
      </c>
      <c r="T37" s="1211"/>
      <c r="U37" s="600"/>
    </row>
    <row r="38" spans="1:21" ht="15">
      <c r="A38" s="554" t="s">
        <v>93</v>
      </c>
      <c r="B38" s="555" t="s">
        <v>94</v>
      </c>
      <c r="C38" s="381">
        <v>0</v>
      </c>
      <c r="D38" s="381">
        <v>0</v>
      </c>
      <c r="E38" s="616">
        <v>604</v>
      </c>
      <c r="F38" s="636"/>
      <c r="G38" s="636"/>
      <c r="H38" s="548"/>
      <c r="I38" s="594"/>
      <c r="J38" s="595"/>
      <c r="K38" s="596"/>
      <c r="L38" s="1060">
        <v>0</v>
      </c>
      <c r="M38" s="550">
        <f>S38-L38</f>
        <v>0</v>
      </c>
      <c r="N38" s="1204"/>
      <c r="O38" s="597"/>
      <c r="P38" s="598">
        <f t="shared" si="2"/>
        <v>0</v>
      </c>
      <c r="Q38" s="599" t="e">
        <f t="shared" si="3"/>
        <v>#DIV/0!</v>
      </c>
      <c r="R38" s="460"/>
      <c r="S38" s="1199">
        <v>0</v>
      </c>
      <c r="T38" s="1211"/>
      <c r="U38" s="600"/>
    </row>
    <row r="39" spans="1:21" ht="15">
      <c r="A39" s="554" t="s">
        <v>95</v>
      </c>
      <c r="B39" s="555" t="s">
        <v>96</v>
      </c>
      <c r="C39" s="381">
        <v>12472</v>
      </c>
      <c r="D39" s="381">
        <v>13728</v>
      </c>
      <c r="E39" s="616" t="s">
        <v>97</v>
      </c>
      <c r="F39" s="636">
        <v>2336</v>
      </c>
      <c r="G39" s="636">
        <v>2388</v>
      </c>
      <c r="H39" s="548">
        <v>2517</v>
      </c>
      <c r="I39" s="594">
        <v>2378</v>
      </c>
      <c r="J39" s="595">
        <v>2717</v>
      </c>
      <c r="K39" s="596">
        <v>2717</v>
      </c>
      <c r="L39" s="1060">
        <v>648</v>
      </c>
      <c r="M39" s="550">
        <f>S39-L39</f>
        <v>699</v>
      </c>
      <c r="N39" s="1204"/>
      <c r="O39" s="597"/>
      <c r="P39" s="598">
        <f t="shared" si="2"/>
        <v>1347</v>
      </c>
      <c r="Q39" s="599">
        <f t="shared" si="3"/>
        <v>49.576739050423264</v>
      </c>
      <c r="R39" s="460"/>
      <c r="S39" s="1199">
        <v>1347</v>
      </c>
      <c r="T39" s="1211"/>
      <c r="U39" s="600"/>
    </row>
    <row r="40" spans="1:21" ht="15.75" thickBot="1">
      <c r="A40" s="520" t="s">
        <v>98</v>
      </c>
      <c r="B40" s="558"/>
      <c r="C40" s="559">
        <v>12330</v>
      </c>
      <c r="D40" s="559">
        <v>13218</v>
      </c>
      <c r="E40" s="618" t="s">
        <v>99</v>
      </c>
      <c r="F40" s="637">
        <v>135</v>
      </c>
      <c r="G40" s="637"/>
      <c r="H40" s="561"/>
      <c r="I40" s="620"/>
      <c r="J40" s="621"/>
      <c r="K40" s="622"/>
      <c r="L40" s="1217">
        <v>0</v>
      </c>
      <c r="M40" s="550">
        <f>S40-L40</f>
        <v>0</v>
      </c>
      <c r="N40" s="1204"/>
      <c r="O40" s="623"/>
      <c r="P40" s="608">
        <f t="shared" si="2"/>
        <v>0</v>
      </c>
      <c r="Q40" s="609" t="e">
        <f t="shared" si="3"/>
        <v>#DIV/0!</v>
      </c>
      <c r="R40" s="460"/>
      <c r="S40" s="1198">
        <v>0</v>
      </c>
      <c r="T40" s="1220"/>
      <c r="U40" s="624"/>
    </row>
    <row r="41" spans="1:21" ht="15.75" thickBot="1">
      <c r="A41" s="625" t="s">
        <v>100</v>
      </c>
      <c r="B41" s="626" t="s">
        <v>101</v>
      </c>
      <c r="C41" s="335">
        <f>SUM(C36:C40)</f>
        <v>25992</v>
      </c>
      <c r="D41" s="335">
        <f>SUM(D36:D40)</f>
        <v>28803</v>
      </c>
      <c r="E41" s="627" t="s">
        <v>32</v>
      </c>
      <c r="F41" s="628">
        <f aca="true" t="shared" si="5" ref="F41:O41">SUM(F36:F40)</f>
        <v>2646</v>
      </c>
      <c r="G41" s="628">
        <f t="shared" si="5"/>
        <v>2565</v>
      </c>
      <c r="H41" s="629">
        <f t="shared" si="5"/>
        <v>2690</v>
      </c>
      <c r="I41" s="628">
        <f>SUM(I36:I40)</f>
        <v>2583</v>
      </c>
      <c r="J41" s="630">
        <f t="shared" si="5"/>
        <v>2717</v>
      </c>
      <c r="K41" s="631">
        <f t="shared" si="5"/>
        <v>2717</v>
      </c>
      <c r="L41" s="628">
        <f t="shared" si="5"/>
        <v>704</v>
      </c>
      <c r="M41" s="638">
        <f t="shared" si="5"/>
        <v>766</v>
      </c>
      <c r="N41" s="628">
        <f t="shared" si="5"/>
        <v>0</v>
      </c>
      <c r="O41" s="639">
        <f t="shared" si="5"/>
        <v>0</v>
      </c>
      <c r="P41" s="628">
        <f t="shared" si="2"/>
        <v>1470</v>
      </c>
      <c r="Q41" s="632">
        <f t="shared" si="3"/>
        <v>54.103790945896215</v>
      </c>
      <c r="R41" s="460"/>
      <c r="S41" s="633">
        <f>SUM(S36:S40)</f>
        <v>1470</v>
      </c>
      <c r="T41" s="632">
        <f>SUM(T36:T40)</f>
        <v>0</v>
      </c>
      <c r="U41" s="633">
        <f>SUM(U36:U40)</f>
        <v>0</v>
      </c>
    </row>
    <row r="42" spans="1:21" ht="5.25" customHeight="1" thickBot="1">
      <c r="A42" s="520"/>
      <c r="B42" s="357"/>
      <c r="C42" s="640"/>
      <c r="D42" s="640"/>
      <c r="E42" s="641"/>
      <c r="F42" s="637"/>
      <c r="G42" s="637"/>
      <c r="H42" s="642"/>
      <c r="I42" s="643"/>
      <c r="J42" s="644"/>
      <c r="K42" s="645"/>
      <c r="L42" s="637"/>
      <c r="M42" s="646"/>
      <c r="N42" s="647">
        <f>T42-M42</f>
        <v>0</v>
      </c>
      <c r="O42" s="646"/>
      <c r="P42" s="628">
        <f t="shared" si="2"/>
        <v>0</v>
      </c>
      <c r="Q42" s="632" t="e">
        <f t="shared" si="3"/>
        <v>#DIV/0!</v>
      </c>
      <c r="R42" s="460"/>
      <c r="S42" s="648"/>
      <c r="T42" s="649"/>
      <c r="U42" s="649"/>
    </row>
    <row r="43" spans="1:21" ht="15.75" thickBot="1">
      <c r="A43" s="650" t="s">
        <v>102</v>
      </c>
      <c r="B43" s="626" t="s">
        <v>63</v>
      </c>
      <c r="C43" s="335">
        <f>+C41-C39</f>
        <v>13520</v>
      </c>
      <c r="D43" s="335">
        <f>+D41-D39</f>
        <v>15075</v>
      </c>
      <c r="E43" s="627" t="s">
        <v>32</v>
      </c>
      <c r="F43" s="628">
        <f>F41-F39</f>
        <v>310</v>
      </c>
      <c r="G43" s="628">
        <f aca="true" t="shared" si="6" ref="G43:O43">G41-G39</f>
        <v>177</v>
      </c>
      <c r="H43" s="628">
        <f t="shared" si="6"/>
        <v>173</v>
      </c>
      <c r="I43" s="628">
        <f>I41-I39</f>
        <v>205</v>
      </c>
      <c r="J43" s="629">
        <f>J41-J39</f>
        <v>0</v>
      </c>
      <c r="K43" s="651">
        <f t="shared" si="6"/>
        <v>0</v>
      </c>
      <c r="L43" s="628">
        <f>L41-L39</f>
        <v>56</v>
      </c>
      <c r="M43" s="638">
        <f t="shared" si="6"/>
        <v>67</v>
      </c>
      <c r="N43" s="628">
        <f t="shared" si="6"/>
        <v>0</v>
      </c>
      <c r="O43" s="638">
        <f t="shared" si="6"/>
        <v>0</v>
      </c>
      <c r="P43" s="652">
        <f t="shared" si="2"/>
        <v>123</v>
      </c>
      <c r="Q43" s="591" t="e">
        <f t="shared" si="3"/>
        <v>#DIV/0!</v>
      </c>
      <c r="R43" s="460"/>
      <c r="S43" s="633">
        <f>S41-S39</f>
        <v>123</v>
      </c>
      <c r="T43" s="632">
        <f>T41-T39</f>
        <v>0</v>
      </c>
      <c r="U43" s="633">
        <f>U41-U39</f>
        <v>0</v>
      </c>
    </row>
    <row r="44" spans="1:21" ht="15.75" thickBot="1">
      <c r="A44" s="625" t="s">
        <v>103</v>
      </c>
      <c r="B44" s="626" t="s">
        <v>104</v>
      </c>
      <c r="C44" s="335">
        <f>+C41-C35</f>
        <v>93</v>
      </c>
      <c r="D44" s="335">
        <f>+D41-D35</f>
        <v>-465</v>
      </c>
      <c r="E44" s="627" t="s">
        <v>32</v>
      </c>
      <c r="F44" s="628">
        <f>F41-F35</f>
        <v>26</v>
      </c>
      <c r="G44" s="628">
        <f aca="true" t="shared" si="7" ref="G44:O44">G41-G35</f>
        <v>33</v>
      </c>
      <c r="H44" s="628">
        <f t="shared" si="7"/>
        <v>82</v>
      </c>
      <c r="I44" s="628">
        <f>I41-I35</f>
        <v>251</v>
      </c>
      <c r="J44" s="629">
        <f>J41-J35</f>
        <v>0</v>
      </c>
      <c r="K44" s="651">
        <f t="shared" si="7"/>
        <v>0</v>
      </c>
      <c r="L44" s="628">
        <f>L41-L35</f>
        <v>186</v>
      </c>
      <c r="M44" s="638">
        <f t="shared" si="7"/>
        <v>160</v>
      </c>
      <c r="N44" s="628">
        <f t="shared" si="7"/>
        <v>0</v>
      </c>
      <c r="O44" s="638">
        <f t="shared" si="7"/>
        <v>0</v>
      </c>
      <c r="P44" s="653">
        <f t="shared" si="2"/>
        <v>346</v>
      </c>
      <c r="Q44" s="599" t="e">
        <f t="shared" si="3"/>
        <v>#DIV/0!</v>
      </c>
      <c r="R44" s="460"/>
      <c r="S44" s="633">
        <f>S41-S35</f>
        <v>346</v>
      </c>
      <c r="T44" s="632">
        <f>T41-T35</f>
        <v>0</v>
      </c>
      <c r="U44" s="633">
        <f>U41-U35</f>
        <v>0</v>
      </c>
    </row>
    <row r="45" spans="1:21" ht="15.75" thickBot="1">
      <c r="A45" s="654" t="s">
        <v>105</v>
      </c>
      <c r="B45" s="655" t="s">
        <v>63</v>
      </c>
      <c r="C45" s="427">
        <f>+C44-C39</f>
        <v>-12379</v>
      </c>
      <c r="D45" s="427">
        <f>+D44-D39</f>
        <v>-14193</v>
      </c>
      <c r="E45" s="656" t="s">
        <v>32</v>
      </c>
      <c r="F45" s="628">
        <f>F44-F39</f>
        <v>-2310</v>
      </c>
      <c r="G45" s="628">
        <f aca="true" t="shared" si="8" ref="G45:O45">G44-G39</f>
        <v>-2355</v>
      </c>
      <c r="H45" s="628">
        <f t="shared" si="8"/>
        <v>-2435</v>
      </c>
      <c r="I45" s="628">
        <f>I44-I39</f>
        <v>-2127</v>
      </c>
      <c r="J45" s="629">
        <f t="shared" si="8"/>
        <v>-2717</v>
      </c>
      <c r="K45" s="651">
        <f t="shared" si="8"/>
        <v>-2717</v>
      </c>
      <c r="L45" s="628">
        <f t="shared" si="8"/>
        <v>-462</v>
      </c>
      <c r="M45" s="638">
        <f t="shared" si="8"/>
        <v>-539</v>
      </c>
      <c r="N45" s="628">
        <f t="shared" si="8"/>
        <v>0</v>
      </c>
      <c r="O45" s="638">
        <f t="shared" si="8"/>
        <v>0</v>
      </c>
      <c r="P45" s="657">
        <f t="shared" si="2"/>
        <v>-1001</v>
      </c>
      <c r="Q45" s="609">
        <f t="shared" si="3"/>
        <v>36.84210526315789</v>
      </c>
      <c r="R45" s="460"/>
      <c r="S45" s="633">
        <f>S44-S39</f>
        <v>-1001</v>
      </c>
      <c r="T45" s="632">
        <f>T44-T39</f>
        <v>0</v>
      </c>
      <c r="U45" s="633">
        <f>U44-U39</f>
        <v>0</v>
      </c>
    </row>
    <row r="48" ht="15">
      <c r="A48" s="658" t="s">
        <v>188</v>
      </c>
    </row>
    <row r="49" ht="15">
      <c r="A49" s="659" t="s">
        <v>233</v>
      </c>
    </row>
    <row r="50" ht="15">
      <c r="A50" s="660" t="s">
        <v>190</v>
      </c>
    </row>
    <row r="51" ht="15">
      <c r="A51" s="661"/>
    </row>
    <row r="52" ht="15">
      <c r="A52" s="662" t="s">
        <v>234</v>
      </c>
    </row>
    <row r="53" ht="15">
      <c r="A53" s="662"/>
    </row>
    <row r="54" ht="15">
      <c r="A54" s="662" t="s">
        <v>191</v>
      </c>
    </row>
    <row r="55" ht="15">
      <c r="A55" s="662" t="s">
        <v>192</v>
      </c>
    </row>
    <row r="56" ht="15">
      <c r="A56" s="662"/>
    </row>
    <row r="57" ht="15">
      <c r="A57" s="662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0">
      <selection activeCell="L41" sqref="L41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63" customWidth="1"/>
    <col min="6" max="6" width="11.7109375" style="0" hidden="1" customWidth="1"/>
    <col min="7" max="7" width="11.57421875" style="0" hidden="1" customWidth="1"/>
    <col min="8" max="8" width="11.57421875" style="0" customWidth="1"/>
    <col min="9" max="10" width="11.57421875" style="388" customWidth="1"/>
    <col min="11" max="11" width="11.421875" style="388" customWidth="1"/>
    <col min="12" max="12" width="9.8515625" style="388" customWidth="1"/>
    <col min="13" max="13" width="9.140625" style="388" customWidth="1"/>
    <col min="14" max="14" width="9.28125" style="388" bestFit="1" customWidth="1"/>
    <col min="15" max="15" width="9.140625" style="388" customWidth="1"/>
    <col min="16" max="16" width="12.00390625" style="388" customWidth="1"/>
    <col min="17" max="17" width="9.140625" style="368" customWidth="1"/>
    <col min="18" max="18" width="3.421875" style="388" customWidth="1"/>
    <col min="19" max="19" width="12.57421875" style="388" customWidth="1"/>
    <col min="20" max="20" width="11.8515625" style="388" customWidth="1"/>
    <col min="21" max="21" width="12.00390625" style="388" customWidth="1"/>
  </cols>
  <sheetData>
    <row r="1" spans="1:21" ht="26.25">
      <c r="A1" s="1362" t="s">
        <v>232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</row>
    <row r="2" spans="1:12" ht="21.75" customHeight="1">
      <c r="A2" s="499" t="s">
        <v>107</v>
      </c>
      <c r="B2" s="460"/>
      <c r="K2" s="500"/>
      <c r="L2" s="500"/>
    </row>
    <row r="3" spans="1:12" ht="15">
      <c r="A3" s="509"/>
      <c r="K3" s="500"/>
      <c r="L3" s="500"/>
    </row>
    <row r="4" spans="1:12" ht="15.75" thickBot="1">
      <c r="A4" s="662"/>
      <c r="B4" s="204"/>
      <c r="C4" s="204"/>
      <c r="D4" s="204"/>
      <c r="E4" s="461"/>
      <c r="F4" s="204"/>
      <c r="G4" s="204"/>
      <c r="K4" s="500"/>
      <c r="L4" s="500"/>
    </row>
    <row r="5" spans="1:12" ht="16.5" thickBot="1">
      <c r="A5" s="501" t="s">
        <v>2</v>
      </c>
      <c r="B5" s="502" t="s">
        <v>193</v>
      </c>
      <c r="C5" s="503"/>
      <c r="D5" s="503"/>
      <c r="E5" s="504"/>
      <c r="F5" s="503"/>
      <c r="G5" s="505"/>
      <c r="H5" s="503"/>
      <c r="I5" s="506"/>
      <c r="J5" s="507"/>
      <c r="K5" s="508"/>
      <c r="L5" s="508"/>
    </row>
    <row r="6" spans="1:12" ht="23.25" customHeight="1" thickBot="1">
      <c r="A6" s="509" t="s">
        <v>4</v>
      </c>
      <c r="K6" s="500"/>
      <c r="L6" s="500"/>
    </row>
    <row r="7" spans="1:21" ht="15.75" thickBot="1">
      <c r="A7" s="1375" t="s">
        <v>9</v>
      </c>
      <c r="B7" s="1366" t="s">
        <v>10</v>
      </c>
      <c r="C7" s="510"/>
      <c r="D7" s="510"/>
      <c r="E7" s="1366" t="s">
        <v>13</v>
      </c>
      <c r="F7" s="510"/>
      <c r="G7" s="510"/>
      <c r="H7" s="1367" t="s">
        <v>176</v>
      </c>
      <c r="I7" s="1367" t="s">
        <v>177</v>
      </c>
      <c r="J7" s="1377" t="s">
        <v>178</v>
      </c>
      <c r="K7" s="1378"/>
      <c r="L7" s="1370" t="s">
        <v>6</v>
      </c>
      <c r="M7" s="1379"/>
      <c r="N7" s="1379"/>
      <c r="O7" s="1378"/>
      <c r="P7" s="664" t="s">
        <v>179</v>
      </c>
      <c r="Q7" s="665" t="s">
        <v>8</v>
      </c>
      <c r="S7" s="1380" t="s">
        <v>180</v>
      </c>
      <c r="T7" s="1373"/>
      <c r="U7" s="1374"/>
    </row>
    <row r="8" spans="1:21" ht="15.75" thickBot="1">
      <c r="A8" s="1376"/>
      <c r="B8" s="1365"/>
      <c r="C8" s="511" t="s">
        <v>11</v>
      </c>
      <c r="D8" s="511" t="s">
        <v>12</v>
      </c>
      <c r="E8" s="1365"/>
      <c r="F8" s="511" t="s">
        <v>181</v>
      </c>
      <c r="G8" s="511" t="s">
        <v>182</v>
      </c>
      <c r="H8" s="1365"/>
      <c r="I8" s="1365"/>
      <c r="J8" s="513" t="s">
        <v>183</v>
      </c>
      <c r="K8" s="513" t="s">
        <v>194</v>
      </c>
      <c r="L8" s="514" t="s">
        <v>19</v>
      </c>
      <c r="M8" s="515" t="s">
        <v>22</v>
      </c>
      <c r="N8" s="515" t="s">
        <v>25</v>
      </c>
      <c r="O8" s="516" t="s">
        <v>28</v>
      </c>
      <c r="P8" s="666" t="s">
        <v>29</v>
      </c>
      <c r="Q8" s="667" t="s">
        <v>30</v>
      </c>
      <c r="S8" s="668" t="s">
        <v>185</v>
      </c>
      <c r="T8" s="668" t="s">
        <v>186</v>
      </c>
      <c r="U8" s="669" t="s">
        <v>187</v>
      </c>
    </row>
    <row r="9" spans="1:21" ht="15">
      <c r="A9" s="520" t="s">
        <v>31</v>
      </c>
      <c r="B9" s="521"/>
      <c r="C9" s="522">
        <v>104</v>
      </c>
      <c r="D9" s="522">
        <v>104</v>
      </c>
      <c r="E9" s="523"/>
      <c r="F9" s="670">
        <v>6</v>
      </c>
      <c r="G9" s="670">
        <v>6</v>
      </c>
      <c r="H9" s="670">
        <v>6</v>
      </c>
      <c r="I9" s="532">
        <v>6</v>
      </c>
      <c r="J9" s="671"/>
      <c r="K9" s="671"/>
      <c r="L9" s="1196">
        <v>7</v>
      </c>
      <c r="M9" s="529">
        <f aca="true" t="shared" si="0" ref="M9:O10">S9</f>
        <v>6</v>
      </c>
      <c r="N9" s="647">
        <f t="shared" si="0"/>
        <v>0</v>
      </c>
      <c r="O9" s="1221">
        <f t="shared" si="0"/>
        <v>0</v>
      </c>
      <c r="P9" s="672" t="s">
        <v>32</v>
      </c>
      <c r="Q9" s="673" t="s">
        <v>32</v>
      </c>
      <c r="R9" s="674"/>
      <c r="S9" s="1222">
        <v>6</v>
      </c>
      <c r="T9" s="532"/>
      <c r="U9" s="532"/>
    </row>
    <row r="10" spans="1:21" ht="15.75" thickBot="1">
      <c r="A10" s="533" t="s">
        <v>33</v>
      </c>
      <c r="B10" s="370"/>
      <c r="C10" s="534">
        <v>101</v>
      </c>
      <c r="D10" s="534">
        <v>104</v>
      </c>
      <c r="E10" s="535"/>
      <c r="F10" s="675">
        <v>5.5</v>
      </c>
      <c r="G10" s="675">
        <v>5.9</v>
      </c>
      <c r="H10" s="675">
        <v>6</v>
      </c>
      <c r="I10" s="542">
        <v>6</v>
      </c>
      <c r="J10" s="676"/>
      <c r="K10" s="676"/>
      <c r="L10" s="1050">
        <v>7</v>
      </c>
      <c r="M10" s="540">
        <f t="shared" si="0"/>
        <v>6</v>
      </c>
      <c r="N10" s="623">
        <f t="shared" si="0"/>
        <v>0</v>
      </c>
      <c r="O10" s="939">
        <f t="shared" si="0"/>
        <v>0</v>
      </c>
      <c r="P10" s="565" t="s">
        <v>32</v>
      </c>
      <c r="Q10" s="677" t="s">
        <v>32</v>
      </c>
      <c r="R10" s="674"/>
      <c r="S10" s="1223">
        <v>6</v>
      </c>
      <c r="T10" s="542"/>
      <c r="U10" s="542"/>
    </row>
    <row r="11" spans="1:21" ht="15">
      <c r="A11" s="543" t="s">
        <v>34</v>
      </c>
      <c r="B11" s="544" t="s">
        <v>35</v>
      </c>
      <c r="C11" s="392">
        <v>37915</v>
      </c>
      <c r="D11" s="392">
        <v>39774</v>
      </c>
      <c r="E11" s="545" t="s">
        <v>36</v>
      </c>
      <c r="F11" s="636">
        <v>1259</v>
      </c>
      <c r="G11" s="636">
        <v>1342.7</v>
      </c>
      <c r="H11" s="636">
        <v>1518</v>
      </c>
      <c r="I11" s="553">
        <v>1486</v>
      </c>
      <c r="J11" s="679" t="s">
        <v>32</v>
      </c>
      <c r="K11" s="680" t="s">
        <v>32</v>
      </c>
      <c r="L11" s="1052">
        <v>1489</v>
      </c>
      <c r="M11" s="550">
        <f>S11-L11</f>
        <v>26</v>
      </c>
      <c r="N11" s="1210"/>
      <c r="O11" s="589"/>
      <c r="P11" s="681" t="s">
        <v>32</v>
      </c>
      <c r="Q11" s="682" t="s">
        <v>32</v>
      </c>
      <c r="R11" s="674"/>
      <c r="S11" s="1222">
        <v>1515</v>
      </c>
      <c r="T11" s="553"/>
      <c r="U11" s="553"/>
    </row>
    <row r="12" spans="1:21" ht="15">
      <c r="A12" s="554" t="s">
        <v>37</v>
      </c>
      <c r="B12" s="555" t="s">
        <v>38</v>
      </c>
      <c r="C12" s="381">
        <v>-16164</v>
      </c>
      <c r="D12" s="381">
        <v>-17825</v>
      </c>
      <c r="E12" s="545" t="s">
        <v>39</v>
      </c>
      <c r="F12" s="636">
        <v>-1259</v>
      </c>
      <c r="G12" s="636">
        <v>-1342.7</v>
      </c>
      <c r="H12" s="636">
        <v>1518</v>
      </c>
      <c r="I12" s="553">
        <v>1486</v>
      </c>
      <c r="J12" s="683" t="s">
        <v>32</v>
      </c>
      <c r="K12" s="684" t="s">
        <v>32</v>
      </c>
      <c r="L12" s="1053">
        <v>1489</v>
      </c>
      <c r="M12" s="550">
        <f>S12-L12</f>
        <v>26</v>
      </c>
      <c r="N12" s="1210"/>
      <c r="O12" s="597"/>
      <c r="P12" s="681" t="s">
        <v>32</v>
      </c>
      <c r="Q12" s="682" t="s">
        <v>32</v>
      </c>
      <c r="R12" s="674"/>
      <c r="S12" s="1224">
        <v>1515</v>
      </c>
      <c r="T12" s="553"/>
      <c r="U12" s="553"/>
    </row>
    <row r="13" spans="1:21" ht="15">
      <c r="A13" s="554" t="s">
        <v>40</v>
      </c>
      <c r="B13" s="555" t="s">
        <v>41</v>
      </c>
      <c r="C13" s="381">
        <v>604</v>
      </c>
      <c r="D13" s="381">
        <v>619</v>
      </c>
      <c r="E13" s="545" t="s">
        <v>42</v>
      </c>
      <c r="F13" s="636"/>
      <c r="G13" s="636"/>
      <c r="H13" s="636"/>
      <c r="I13" s="553"/>
      <c r="J13" s="683" t="s">
        <v>32</v>
      </c>
      <c r="K13" s="684" t="s">
        <v>32</v>
      </c>
      <c r="L13" s="1053"/>
      <c r="M13" s="550">
        <f>S13-L13</f>
        <v>0</v>
      </c>
      <c r="N13" s="1210"/>
      <c r="O13" s="597"/>
      <c r="P13" s="681" t="s">
        <v>32</v>
      </c>
      <c r="Q13" s="682" t="s">
        <v>32</v>
      </c>
      <c r="R13" s="674"/>
      <c r="S13" s="1224"/>
      <c r="T13" s="553"/>
      <c r="U13" s="553"/>
    </row>
    <row r="14" spans="1:21" ht="15">
      <c r="A14" s="554" t="s">
        <v>43</v>
      </c>
      <c r="B14" s="555" t="s">
        <v>44</v>
      </c>
      <c r="C14" s="381">
        <v>221</v>
      </c>
      <c r="D14" s="381">
        <v>610</v>
      </c>
      <c r="E14" s="545" t="s">
        <v>32</v>
      </c>
      <c r="F14" s="636">
        <v>67</v>
      </c>
      <c r="G14" s="636">
        <v>94.61</v>
      </c>
      <c r="H14" s="636">
        <v>86</v>
      </c>
      <c r="I14" s="553">
        <v>75</v>
      </c>
      <c r="J14" s="683" t="s">
        <v>32</v>
      </c>
      <c r="K14" s="684" t="s">
        <v>32</v>
      </c>
      <c r="L14" s="1053">
        <v>568</v>
      </c>
      <c r="M14" s="550">
        <f>S14-L14</f>
        <v>-177</v>
      </c>
      <c r="N14" s="1210"/>
      <c r="O14" s="597"/>
      <c r="P14" s="681" t="s">
        <v>32</v>
      </c>
      <c r="Q14" s="682" t="s">
        <v>32</v>
      </c>
      <c r="R14" s="674"/>
      <c r="S14" s="1224">
        <v>391</v>
      </c>
      <c r="T14" s="553"/>
      <c r="U14" s="553"/>
    </row>
    <row r="15" spans="1:21" ht="15.75" thickBot="1">
      <c r="A15" s="520" t="s">
        <v>45</v>
      </c>
      <c r="B15" s="558" t="s">
        <v>46</v>
      </c>
      <c r="C15" s="559">
        <v>2021</v>
      </c>
      <c r="D15" s="559">
        <v>852</v>
      </c>
      <c r="E15" s="560" t="s">
        <v>47</v>
      </c>
      <c r="F15" s="637">
        <v>394</v>
      </c>
      <c r="G15" s="637">
        <v>442.65</v>
      </c>
      <c r="H15" s="637">
        <v>369</v>
      </c>
      <c r="I15" s="566">
        <v>449</v>
      </c>
      <c r="J15" s="686" t="s">
        <v>32</v>
      </c>
      <c r="K15" s="687" t="s">
        <v>32</v>
      </c>
      <c r="L15" s="1048">
        <v>736</v>
      </c>
      <c r="M15" s="550">
        <f>S15-L15</f>
        <v>256</v>
      </c>
      <c r="N15" s="1213"/>
      <c r="O15" s="623"/>
      <c r="P15" s="688" t="s">
        <v>32</v>
      </c>
      <c r="Q15" s="673" t="s">
        <v>32</v>
      </c>
      <c r="R15" s="674"/>
      <c r="S15" s="1225">
        <v>992</v>
      </c>
      <c r="T15" s="566"/>
      <c r="U15" s="566"/>
    </row>
    <row r="16" spans="1:21" ht="15.75" thickBot="1">
      <c r="A16" s="567" t="s">
        <v>48</v>
      </c>
      <c r="B16" s="568"/>
      <c r="C16" s="401">
        <v>24618</v>
      </c>
      <c r="D16" s="401">
        <v>24087</v>
      </c>
      <c r="E16" s="569"/>
      <c r="F16" s="689">
        <v>465</v>
      </c>
      <c r="G16" s="689">
        <v>544.21</v>
      </c>
      <c r="H16" s="689">
        <v>455</v>
      </c>
      <c r="I16" s="690">
        <v>524</v>
      </c>
      <c r="J16" s="691" t="s">
        <v>32</v>
      </c>
      <c r="K16" s="692" t="s">
        <v>32</v>
      </c>
      <c r="L16" s="574">
        <f>L11-L12+L13+L14+L15</f>
        <v>1304</v>
      </c>
      <c r="M16" s="574">
        <f>M11-M12+M13+M14+M15</f>
        <v>79</v>
      </c>
      <c r="N16" s="574">
        <f>N11-N12+N13+N14+N15</f>
        <v>0</v>
      </c>
      <c r="O16" s="574">
        <f>O11-O12+O13+O14+O15</f>
        <v>0</v>
      </c>
      <c r="P16" s="575" t="s">
        <v>32</v>
      </c>
      <c r="Q16" s="693" t="s">
        <v>32</v>
      </c>
      <c r="R16" s="674"/>
      <c r="S16" s="694">
        <f>S11-S12+S14+S15</f>
        <v>1383</v>
      </c>
      <c r="T16" s="694">
        <f>T11-T12+T14+T15</f>
        <v>0</v>
      </c>
      <c r="U16" s="694">
        <f>U11-U12+U14+U15</f>
        <v>0</v>
      </c>
    </row>
    <row r="17" spans="1:21" ht="15">
      <c r="A17" s="520" t="s">
        <v>49</v>
      </c>
      <c r="B17" s="544" t="s">
        <v>50</v>
      </c>
      <c r="C17" s="392">
        <v>7043</v>
      </c>
      <c r="D17" s="392">
        <v>7240</v>
      </c>
      <c r="E17" s="560">
        <v>401</v>
      </c>
      <c r="F17" s="637"/>
      <c r="G17" s="637"/>
      <c r="H17" s="637"/>
      <c r="I17" s="566"/>
      <c r="J17" s="679" t="s">
        <v>32</v>
      </c>
      <c r="K17" s="680" t="s">
        <v>32</v>
      </c>
      <c r="L17" s="1048"/>
      <c r="M17" s="589">
        <f>S17-L17</f>
        <v>0</v>
      </c>
      <c r="N17" s="1201"/>
      <c r="O17" s="589"/>
      <c r="P17" s="688" t="s">
        <v>32</v>
      </c>
      <c r="Q17" s="673" t="s">
        <v>32</v>
      </c>
      <c r="R17" s="674"/>
      <c r="S17" s="1226"/>
      <c r="T17" s="566"/>
      <c r="U17" s="566"/>
    </row>
    <row r="18" spans="1:21" ht="15">
      <c r="A18" s="554" t="s">
        <v>51</v>
      </c>
      <c r="B18" s="555" t="s">
        <v>52</v>
      </c>
      <c r="C18" s="381">
        <v>1001</v>
      </c>
      <c r="D18" s="381">
        <v>820</v>
      </c>
      <c r="E18" s="545" t="s">
        <v>53</v>
      </c>
      <c r="F18" s="636">
        <v>153</v>
      </c>
      <c r="G18" s="636">
        <v>97.5</v>
      </c>
      <c r="H18" s="636">
        <v>165</v>
      </c>
      <c r="I18" s="553">
        <v>165</v>
      </c>
      <c r="J18" s="683" t="s">
        <v>32</v>
      </c>
      <c r="K18" s="684" t="s">
        <v>32</v>
      </c>
      <c r="L18" s="1053">
        <v>304</v>
      </c>
      <c r="M18" s="714">
        <f aca="true" t="shared" si="1" ref="M18:M34">S18-L18</f>
        <v>2</v>
      </c>
      <c r="N18" s="1210"/>
      <c r="O18" s="597"/>
      <c r="P18" s="681" t="s">
        <v>32</v>
      </c>
      <c r="Q18" s="682" t="s">
        <v>32</v>
      </c>
      <c r="R18" s="674"/>
      <c r="S18" s="1224">
        <v>306</v>
      </c>
      <c r="T18" s="696"/>
      <c r="U18" s="696"/>
    </row>
    <row r="19" spans="1:21" ht="15">
      <c r="A19" s="554" t="s">
        <v>54</v>
      </c>
      <c r="B19" s="555" t="s">
        <v>55</v>
      </c>
      <c r="C19" s="381">
        <v>14718</v>
      </c>
      <c r="D19" s="381">
        <v>14718</v>
      </c>
      <c r="E19" s="545" t="s">
        <v>32</v>
      </c>
      <c r="F19" s="636"/>
      <c r="G19" s="636"/>
      <c r="H19" s="636"/>
      <c r="I19" s="553"/>
      <c r="J19" s="683" t="s">
        <v>32</v>
      </c>
      <c r="K19" s="684" t="s">
        <v>32</v>
      </c>
      <c r="L19" s="1053"/>
      <c r="M19" s="714">
        <f t="shared" si="1"/>
        <v>0</v>
      </c>
      <c r="N19" s="1210"/>
      <c r="O19" s="597"/>
      <c r="P19" s="681" t="s">
        <v>32</v>
      </c>
      <c r="Q19" s="682" t="s">
        <v>32</v>
      </c>
      <c r="R19" s="674"/>
      <c r="S19" s="1224"/>
      <c r="T19" s="696"/>
      <c r="U19" s="696"/>
    </row>
    <row r="20" spans="1:21" ht="15">
      <c r="A20" s="554" t="s">
        <v>56</v>
      </c>
      <c r="B20" s="555" t="s">
        <v>57</v>
      </c>
      <c r="C20" s="381">
        <v>1758</v>
      </c>
      <c r="D20" s="381">
        <v>1762</v>
      </c>
      <c r="E20" s="545" t="s">
        <v>32</v>
      </c>
      <c r="F20" s="636">
        <v>144</v>
      </c>
      <c r="G20" s="636">
        <v>161.66</v>
      </c>
      <c r="H20" s="636">
        <v>249</v>
      </c>
      <c r="I20" s="553">
        <v>221</v>
      </c>
      <c r="J20" s="683" t="s">
        <v>32</v>
      </c>
      <c r="K20" s="684" t="s">
        <v>32</v>
      </c>
      <c r="L20" s="1053">
        <v>928</v>
      </c>
      <c r="M20" s="714">
        <f t="shared" si="1"/>
        <v>16</v>
      </c>
      <c r="N20" s="1210"/>
      <c r="O20" s="597"/>
      <c r="P20" s="681" t="s">
        <v>32</v>
      </c>
      <c r="Q20" s="682" t="s">
        <v>32</v>
      </c>
      <c r="R20" s="674"/>
      <c r="S20" s="1224">
        <v>944</v>
      </c>
      <c r="T20" s="696"/>
      <c r="U20" s="696"/>
    </row>
    <row r="21" spans="1:21" ht="15.75" thickBot="1">
      <c r="A21" s="533" t="s">
        <v>58</v>
      </c>
      <c r="B21" s="578" t="s">
        <v>59</v>
      </c>
      <c r="C21" s="579">
        <v>0</v>
      </c>
      <c r="D21" s="579">
        <v>0</v>
      </c>
      <c r="E21" s="580" t="s">
        <v>32</v>
      </c>
      <c r="F21" s="636"/>
      <c r="G21" s="636"/>
      <c r="H21" s="636"/>
      <c r="I21" s="581"/>
      <c r="J21" s="676" t="s">
        <v>32</v>
      </c>
      <c r="K21" s="697" t="s">
        <v>32</v>
      </c>
      <c r="L21" s="1054"/>
      <c r="M21" s="1227">
        <f t="shared" si="1"/>
        <v>0</v>
      </c>
      <c r="N21" s="1218"/>
      <c r="O21" s="623"/>
      <c r="P21" s="698" t="s">
        <v>32</v>
      </c>
      <c r="Q21" s="699" t="s">
        <v>32</v>
      </c>
      <c r="R21" s="674"/>
      <c r="S21" s="1223"/>
      <c r="T21" s="700"/>
      <c r="U21" s="581"/>
    </row>
    <row r="22" spans="1:21" ht="15.75" thickBot="1">
      <c r="A22" s="582" t="s">
        <v>60</v>
      </c>
      <c r="B22" s="544" t="s">
        <v>61</v>
      </c>
      <c r="C22" s="392">
        <v>12472</v>
      </c>
      <c r="D22" s="392">
        <v>13728</v>
      </c>
      <c r="E22" s="583" t="s">
        <v>32</v>
      </c>
      <c r="F22" s="701">
        <v>2587</v>
      </c>
      <c r="G22" s="701">
        <v>2437</v>
      </c>
      <c r="H22" s="584">
        <v>2530</v>
      </c>
      <c r="I22" s="586">
        <v>2527</v>
      </c>
      <c r="J22" s="702">
        <f>J35</f>
        <v>2693</v>
      </c>
      <c r="K22" s="703">
        <v>2693</v>
      </c>
      <c r="L22" s="1207">
        <v>628</v>
      </c>
      <c r="M22" s="577">
        <f t="shared" si="1"/>
        <v>611</v>
      </c>
      <c r="N22" s="1201"/>
      <c r="O22" s="589"/>
      <c r="P22" s="704">
        <f>SUM(L22:O22)</f>
        <v>1239</v>
      </c>
      <c r="Q22" s="705">
        <f>(P22/K22)*100</f>
        <v>46.00816932788712</v>
      </c>
      <c r="R22" s="674"/>
      <c r="S22" s="1222">
        <v>1239</v>
      </c>
      <c r="T22" s="706"/>
      <c r="U22" s="586"/>
    </row>
    <row r="23" spans="1:21" ht="15.75" thickBot="1">
      <c r="A23" s="554" t="s">
        <v>62</v>
      </c>
      <c r="B23" s="555" t="s">
        <v>63</v>
      </c>
      <c r="C23" s="381">
        <v>0</v>
      </c>
      <c r="D23" s="381">
        <v>0</v>
      </c>
      <c r="E23" s="593" t="s">
        <v>32</v>
      </c>
      <c r="F23" s="636"/>
      <c r="G23" s="636"/>
      <c r="H23" s="546"/>
      <c r="I23" s="594"/>
      <c r="J23" s="707"/>
      <c r="K23" s="708"/>
      <c r="L23" s="1060"/>
      <c r="M23" s="577">
        <f t="shared" si="1"/>
        <v>0</v>
      </c>
      <c r="N23" s="1210"/>
      <c r="O23" s="597"/>
      <c r="P23" s="704">
        <f aca="true" t="shared" si="2" ref="P23:P45">SUM(L23:O23)</f>
        <v>0</v>
      </c>
      <c r="Q23" s="705" t="e">
        <f aca="true" t="shared" si="3" ref="Q23:Q45">(P23/K23)*100</f>
        <v>#DIV/0!</v>
      </c>
      <c r="R23" s="674"/>
      <c r="S23" s="1224"/>
      <c r="T23" s="709"/>
      <c r="U23" s="594"/>
    </row>
    <row r="24" spans="1:21" ht="15.75" thickBot="1">
      <c r="A24" s="533" t="s">
        <v>65</v>
      </c>
      <c r="B24" s="578" t="s">
        <v>63</v>
      </c>
      <c r="C24" s="579">
        <v>0</v>
      </c>
      <c r="D24" s="579">
        <v>1215</v>
      </c>
      <c r="E24" s="601">
        <v>672</v>
      </c>
      <c r="F24" s="710">
        <v>890</v>
      </c>
      <c r="G24" s="710">
        <v>696</v>
      </c>
      <c r="H24" s="602">
        <v>700</v>
      </c>
      <c r="I24" s="604">
        <v>650</v>
      </c>
      <c r="J24" s="711">
        <f>J25+J26+J27+J28+J29</f>
        <v>690</v>
      </c>
      <c r="K24" s="712">
        <v>690</v>
      </c>
      <c r="L24" s="1212">
        <v>174</v>
      </c>
      <c r="M24" s="529">
        <f t="shared" si="1"/>
        <v>174</v>
      </c>
      <c r="N24" s="1218"/>
      <c r="O24" s="623"/>
      <c r="P24" s="704">
        <f t="shared" si="2"/>
        <v>348</v>
      </c>
      <c r="Q24" s="705">
        <f t="shared" si="3"/>
        <v>50.43478260869565</v>
      </c>
      <c r="R24" s="674"/>
      <c r="S24" s="1225">
        <v>348</v>
      </c>
      <c r="T24" s="713"/>
      <c r="U24" s="604"/>
    </row>
    <row r="25" spans="1:21" ht="15.75" thickBot="1">
      <c r="A25" s="543" t="s">
        <v>66</v>
      </c>
      <c r="B25" s="544" t="s">
        <v>67</v>
      </c>
      <c r="C25" s="392">
        <v>6341</v>
      </c>
      <c r="D25" s="392">
        <v>6960</v>
      </c>
      <c r="E25" s="611">
        <v>501</v>
      </c>
      <c r="F25" s="636">
        <v>360</v>
      </c>
      <c r="G25" s="636">
        <v>353.12</v>
      </c>
      <c r="H25" s="546">
        <v>311</v>
      </c>
      <c r="I25" s="612">
        <v>220</v>
      </c>
      <c r="J25" s="702">
        <v>200</v>
      </c>
      <c r="K25" s="703">
        <v>200</v>
      </c>
      <c r="L25" s="1058">
        <v>51</v>
      </c>
      <c r="M25" s="589">
        <f t="shared" si="1"/>
        <v>18</v>
      </c>
      <c r="N25" s="1201"/>
      <c r="O25" s="714"/>
      <c r="P25" s="704">
        <f t="shared" si="2"/>
        <v>69</v>
      </c>
      <c r="Q25" s="705">
        <f t="shared" si="3"/>
        <v>34.5</v>
      </c>
      <c r="R25" s="674"/>
      <c r="S25" s="1226">
        <v>69</v>
      </c>
      <c r="T25" s="715"/>
      <c r="U25" s="612"/>
    </row>
    <row r="26" spans="1:21" ht="15.75" thickBot="1">
      <c r="A26" s="554" t="s">
        <v>68</v>
      </c>
      <c r="B26" s="555" t="s">
        <v>69</v>
      </c>
      <c r="C26" s="381">
        <v>1745</v>
      </c>
      <c r="D26" s="381">
        <v>2223</v>
      </c>
      <c r="E26" s="616">
        <v>502</v>
      </c>
      <c r="F26" s="636">
        <v>110</v>
      </c>
      <c r="G26" s="636">
        <v>134.52</v>
      </c>
      <c r="H26" s="546">
        <v>117</v>
      </c>
      <c r="I26" s="594">
        <v>102</v>
      </c>
      <c r="J26" s="707">
        <v>150</v>
      </c>
      <c r="K26" s="708">
        <v>150</v>
      </c>
      <c r="L26" s="1060">
        <v>23</v>
      </c>
      <c r="M26" s="714">
        <f t="shared" si="1"/>
        <v>19</v>
      </c>
      <c r="N26" s="1210"/>
      <c r="O26" s="597"/>
      <c r="P26" s="704">
        <f t="shared" si="2"/>
        <v>42</v>
      </c>
      <c r="Q26" s="705">
        <f t="shared" si="3"/>
        <v>28.000000000000004</v>
      </c>
      <c r="R26" s="674"/>
      <c r="S26" s="1224">
        <v>42</v>
      </c>
      <c r="T26" s="709"/>
      <c r="U26" s="594"/>
    </row>
    <row r="27" spans="1:21" ht="15.75" thickBot="1">
      <c r="A27" s="554" t="s">
        <v>70</v>
      </c>
      <c r="B27" s="555" t="s">
        <v>71</v>
      </c>
      <c r="C27" s="381">
        <v>0</v>
      </c>
      <c r="D27" s="381">
        <v>0</v>
      </c>
      <c r="E27" s="616">
        <v>504</v>
      </c>
      <c r="F27" s="636"/>
      <c r="G27" s="636"/>
      <c r="H27" s="546"/>
      <c r="I27" s="594"/>
      <c r="J27" s="707"/>
      <c r="K27" s="708"/>
      <c r="L27" s="1060"/>
      <c r="M27" s="714">
        <f t="shared" si="1"/>
        <v>0</v>
      </c>
      <c r="N27" s="1210"/>
      <c r="O27" s="597"/>
      <c r="P27" s="704">
        <f t="shared" si="2"/>
        <v>0</v>
      </c>
      <c r="Q27" s="705" t="e">
        <f t="shared" si="3"/>
        <v>#DIV/0!</v>
      </c>
      <c r="R27" s="674"/>
      <c r="S27" s="1224"/>
      <c r="T27" s="709"/>
      <c r="U27" s="594"/>
    </row>
    <row r="28" spans="1:21" ht="15.75" thickBot="1">
      <c r="A28" s="554" t="s">
        <v>72</v>
      </c>
      <c r="B28" s="555" t="s">
        <v>73</v>
      </c>
      <c r="C28" s="381">
        <v>428</v>
      </c>
      <c r="D28" s="381">
        <v>253</v>
      </c>
      <c r="E28" s="616">
        <v>511</v>
      </c>
      <c r="F28" s="636">
        <v>282</v>
      </c>
      <c r="G28" s="636">
        <v>169.67</v>
      </c>
      <c r="H28" s="546">
        <v>129</v>
      </c>
      <c r="I28" s="594">
        <v>96</v>
      </c>
      <c r="J28" s="707">
        <v>140</v>
      </c>
      <c r="K28" s="708">
        <v>140</v>
      </c>
      <c r="L28" s="1060"/>
      <c r="M28" s="714">
        <f t="shared" si="1"/>
        <v>5</v>
      </c>
      <c r="N28" s="1210"/>
      <c r="O28" s="597"/>
      <c r="P28" s="704">
        <f t="shared" si="2"/>
        <v>5</v>
      </c>
      <c r="Q28" s="705">
        <f t="shared" si="3"/>
        <v>3.571428571428571</v>
      </c>
      <c r="R28" s="674"/>
      <c r="S28" s="1224">
        <v>5</v>
      </c>
      <c r="T28" s="709"/>
      <c r="U28" s="594"/>
    </row>
    <row r="29" spans="1:21" ht="15.75" thickBot="1">
      <c r="A29" s="554" t="s">
        <v>74</v>
      </c>
      <c r="B29" s="555" t="s">
        <v>75</v>
      </c>
      <c r="C29" s="381">
        <v>1057</v>
      </c>
      <c r="D29" s="381">
        <v>1451</v>
      </c>
      <c r="E29" s="616">
        <v>518</v>
      </c>
      <c r="F29" s="636">
        <v>185</v>
      </c>
      <c r="G29" s="636">
        <v>213</v>
      </c>
      <c r="H29" s="546">
        <v>270</v>
      </c>
      <c r="I29" s="594">
        <v>268</v>
      </c>
      <c r="J29" s="707">
        <v>200</v>
      </c>
      <c r="K29" s="708">
        <v>200</v>
      </c>
      <c r="L29" s="1060">
        <v>66</v>
      </c>
      <c r="M29" s="714">
        <f t="shared" si="1"/>
        <v>83</v>
      </c>
      <c r="N29" s="1210"/>
      <c r="O29" s="597"/>
      <c r="P29" s="704">
        <f t="shared" si="2"/>
        <v>149</v>
      </c>
      <c r="Q29" s="705">
        <f t="shared" si="3"/>
        <v>74.5</v>
      </c>
      <c r="R29" s="674"/>
      <c r="S29" s="1224">
        <v>149</v>
      </c>
      <c r="T29" s="709"/>
      <c r="U29" s="594"/>
    </row>
    <row r="30" spans="1:21" ht="15.75" thickBot="1">
      <c r="A30" s="554" t="s">
        <v>76</v>
      </c>
      <c r="B30" s="617" t="s">
        <v>77</v>
      </c>
      <c r="C30" s="381">
        <v>10408</v>
      </c>
      <c r="D30" s="381">
        <v>11792</v>
      </c>
      <c r="E30" s="616">
        <v>521</v>
      </c>
      <c r="F30" s="636">
        <v>1260</v>
      </c>
      <c r="G30" s="636">
        <v>1267.31</v>
      </c>
      <c r="H30" s="546">
        <v>1376</v>
      </c>
      <c r="I30" s="594">
        <v>1446</v>
      </c>
      <c r="J30" s="707">
        <v>1475</v>
      </c>
      <c r="K30" s="708">
        <v>1475</v>
      </c>
      <c r="L30" s="1060">
        <v>343</v>
      </c>
      <c r="M30" s="714">
        <f t="shared" si="1"/>
        <v>335</v>
      </c>
      <c r="N30" s="1210"/>
      <c r="O30" s="597"/>
      <c r="P30" s="704">
        <f t="shared" si="2"/>
        <v>678</v>
      </c>
      <c r="Q30" s="705">
        <f t="shared" si="3"/>
        <v>45.96610169491526</v>
      </c>
      <c r="R30" s="674"/>
      <c r="S30" s="1224">
        <v>678</v>
      </c>
      <c r="T30" s="709"/>
      <c r="U30" s="594"/>
    </row>
    <row r="31" spans="1:21" ht="15.75" thickBot="1">
      <c r="A31" s="554" t="s">
        <v>78</v>
      </c>
      <c r="B31" s="617" t="s">
        <v>79</v>
      </c>
      <c r="C31" s="381">
        <v>3640</v>
      </c>
      <c r="D31" s="381">
        <v>4174</v>
      </c>
      <c r="E31" s="616" t="s">
        <v>80</v>
      </c>
      <c r="F31" s="636">
        <v>485</v>
      </c>
      <c r="G31" s="636">
        <v>496.24</v>
      </c>
      <c r="H31" s="546">
        <v>527</v>
      </c>
      <c r="I31" s="594">
        <v>544</v>
      </c>
      <c r="J31" s="707">
        <v>517</v>
      </c>
      <c r="K31" s="708">
        <v>517</v>
      </c>
      <c r="L31" s="1060">
        <v>114</v>
      </c>
      <c r="M31" s="714">
        <f t="shared" si="1"/>
        <v>133</v>
      </c>
      <c r="N31" s="1210"/>
      <c r="O31" s="597"/>
      <c r="P31" s="704">
        <f t="shared" si="2"/>
        <v>247</v>
      </c>
      <c r="Q31" s="705">
        <f t="shared" si="3"/>
        <v>47.77562862669246</v>
      </c>
      <c r="R31" s="674"/>
      <c r="S31" s="1224">
        <v>247</v>
      </c>
      <c r="T31" s="709"/>
      <c r="U31" s="594"/>
    </row>
    <row r="32" spans="1:21" ht="15.75" thickBot="1">
      <c r="A32" s="554" t="s">
        <v>81</v>
      </c>
      <c r="B32" s="555" t="s">
        <v>82</v>
      </c>
      <c r="C32" s="381">
        <v>0</v>
      </c>
      <c r="D32" s="381">
        <v>0</v>
      </c>
      <c r="E32" s="616">
        <v>557</v>
      </c>
      <c r="F32" s="636"/>
      <c r="G32" s="636"/>
      <c r="H32" s="546"/>
      <c r="I32" s="594"/>
      <c r="J32" s="707"/>
      <c r="K32" s="708"/>
      <c r="L32" s="1060">
        <v>11</v>
      </c>
      <c r="M32" s="714">
        <f t="shared" si="1"/>
        <v>-11</v>
      </c>
      <c r="N32" s="1210"/>
      <c r="O32" s="597"/>
      <c r="P32" s="704">
        <f t="shared" si="2"/>
        <v>0</v>
      </c>
      <c r="Q32" s="705" t="e">
        <f t="shared" si="3"/>
        <v>#DIV/0!</v>
      </c>
      <c r="R32" s="674"/>
      <c r="S32" s="1224"/>
      <c r="T32" s="709"/>
      <c r="U32" s="594"/>
    </row>
    <row r="33" spans="1:21" ht="15.75" thickBot="1">
      <c r="A33" s="554" t="s">
        <v>83</v>
      </c>
      <c r="B33" s="555" t="s">
        <v>84</v>
      </c>
      <c r="C33" s="381">
        <v>1711</v>
      </c>
      <c r="D33" s="381">
        <v>1801</v>
      </c>
      <c r="E33" s="616">
        <v>551</v>
      </c>
      <c r="F33" s="636"/>
      <c r="G33" s="636"/>
      <c r="H33" s="546"/>
      <c r="I33" s="594"/>
      <c r="J33" s="707"/>
      <c r="K33" s="708"/>
      <c r="L33" s="1060"/>
      <c r="M33" s="714">
        <f t="shared" si="1"/>
        <v>0</v>
      </c>
      <c r="N33" s="1210"/>
      <c r="O33" s="597"/>
      <c r="P33" s="704">
        <f t="shared" si="2"/>
        <v>0</v>
      </c>
      <c r="Q33" s="705" t="e">
        <f t="shared" si="3"/>
        <v>#DIV/0!</v>
      </c>
      <c r="R33" s="674"/>
      <c r="S33" s="1224"/>
      <c r="T33" s="709"/>
      <c r="U33" s="594"/>
    </row>
    <row r="34" spans="1:21" ht="15.75" thickBot="1">
      <c r="A34" s="520" t="s">
        <v>85</v>
      </c>
      <c r="B34" s="558"/>
      <c r="C34" s="559">
        <v>569</v>
      </c>
      <c r="D34" s="559">
        <v>614</v>
      </c>
      <c r="E34" s="618" t="s">
        <v>86</v>
      </c>
      <c r="F34" s="637">
        <v>24</v>
      </c>
      <c r="G34" s="637">
        <v>11</v>
      </c>
      <c r="H34" s="525">
        <v>15</v>
      </c>
      <c r="I34" s="620">
        <v>18</v>
      </c>
      <c r="J34" s="716">
        <v>11</v>
      </c>
      <c r="K34" s="717">
        <v>11</v>
      </c>
      <c r="L34" s="1217">
        <v>10</v>
      </c>
      <c r="M34" s="1227">
        <f t="shared" si="1"/>
        <v>32</v>
      </c>
      <c r="N34" s="1218"/>
      <c r="O34" s="607"/>
      <c r="P34" s="704">
        <f t="shared" si="2"/>
        <v>42</v>
      </c>
      <c r="Q34" s="705">
        <f t="shared" si="3"/>
        <v>381.8181818181818</v>
      </c>
      <c r="R34" s="674"/>
      <c r="S34" s="1223">
        <v>42</v>
      </c>
      <c r="T34" s="718"/>
      <c r="U34" s="620"/>
    </row>
    <row r="35" spans="1:21" ht="15.75" thickBot="1">
      <c r="A35" s="625" t="s">
        <v>87</v>
      </c>
      <c r="B35" s="626" t="s">
        <v>88</v>
      </c>
      <c r="C35" s="335">
        <f>SUM(C25:C34)</f>
        <v>25899</v>
      </c>
      <c r="D35" s="335">
        <f>SUM(D25:D34)</f>
        <v>29268</v>
      </c>
      <c r="E35" s="627"/>
      <c r="F35" s="628">
        <f aca="true" t="shared" si="4" ref="F35:O35">SUM(F25:F34)</f>
        <v>2706</v>
      </c>
      <c r="G35" s="628">
        <f t="shared" si="4"/>
        <v>2644.8599999999997</v>
      </c>
      <c r="H35" s="628">
        <f t="shared" si="4"/>
        <v>2745</v>
      </c>
      <c r="I35" s="628">
        <f t="shared" si="4"/>
        <v>2694</v>
      </c>
      <c r="J35" s="719">
        <f t="shared" si="4"/>
        <v>2693</v>
      </c>
      <c r="K35" s="720">
        <f t="shared" si="4"/>
        <v>2693</v>
      </c>
      <c r="L35" s="628">
        <f t="shared" si="4"/>
        <v>618</v>
      </c>
      <c r="M35" s="628">
        <f t="shared" si="4"/>
        <v>614</v>
      </c>
      <c r="N35" s="629">
        <f t="shared" si="4"/>
        <v>0</v>
      </c>
      <c r="O35" s="629">
        <f t="shared" si="4"/>
        <v>0</v>
      </c>
      <c r="P35" s="704">
        <f t="shared" si="2"/>
        <v>1232</v>
      </c>
      <c r="Q35" s="705">
        <f t="shared" si="3"/>
        <v>45.748236167842556</v>
      </c>
      <c r="R35" s="674"/>
      <c r="S35" s="628">
        <f>SUM(S25:S34)</f>
        <v>1232</v>
      </c>
      <c r="T35" s="721">
        <f>SUM(T25:T34)</f>
        <v>0</v>
      </c>
      <c r="U35" s="628">
        <f>SUM(U25:U34)</f>
        <v>0</v>
      </c>
    </row>
    <row r="36" spans="1:21" ht="15.75" thickBot="1">
      <c r="A36" s="543" t="s">
        <v>89</v>
      </c>
      <c r="B36" s="544" t="s">
        <v>90</v>
      </c>
      <c r="C36" s="392">
        <v>0</v>
      </c>
      <c r="D36" s="392">
        <v>0</v>
      </c>
      <c r="E36" s="611">
        <v>601</v>
      </c>
      <c r="F36" s="634"/>
      <c r="G36" s="634"/>
      <c r="H36" s="547"/>
      <c r="I36" s="612"/>
      <c r="J36" s="702"/>
      <c r="K36" s="703"/>
      <c r="L36" s="1207"/>
      <c r="M36" s="550">
        <f>S36-L36</f>
        <v>0</v>
      </c>
      <c r="N36" s="1204"/>
      <c r="O36" s="714"/>
      <c r="P36" s="704">
        <f t="shared" si="2"/>
        <v>0</v>
      </c>
      <c r="Q36" s="705" t="e">
        <f t="shared" si="3"/>
        <v>#DIV/0!</v>
      </c>
      <c r="R36" s="674"/>
      <c r="S36" s="1226"/>
      <c r="T36" s="715"/>
      <c r="U36" s="722"/>
    </row>
    <row r="37" spans="1:21" ht="15.75" thickBot="1">
      <c r="A37" s="554" t="s">
        <v>91</v>
      </c>
      <c r="B37" s="555" t="s">
        <v>92</v>
      </c>
      <c r="C37" s="381">
        <v>1190</v>
      </c>
      <c r="D37" s="381">
        <v>1857</v>
      </c>
      <c r="E37" s="616">
        <v>602</v>
      </c>
      <c r="F37" s="636">
        <v>181</v>
      </c>
      <c r="G37" s="636">
        <v>208.39</v>
      </c>
      <c r="H37" s="546">
        <v>163</v>
      </c>
      <c r="I37" s="594">
        <v>235</v>
      </c>
      <c r="J37" s="707"/>
      <c r="K37" s="708"/>
      <c r="L37" s="1060">
        <v>44</v>
      </c>
      <c r="M37" s="550">
        <f>S37-L37</f>
        <v>40</v>
      </c>
      <c r="N37" s="1210"/>
      <c r="O37" s="597"/>
      <c r="P37" s="704">
        <f t="shared" si="2"/>
        <v>84</v>
      </c>
      <c r="Q37" s="705" t="e">
        <f t="shared" si="3"/>
        <v>#DIV/0!</v>
      </c>
      <c r="R37" s="674"/>
      <c r="S37" s="1224">
        <v>84</v>
      </c>
      <c r="T37" s="709"/>
      <c r="U37" s="594"/>
    </row>
    <row r="38" spans="1:21" ht="15.75" thickBot="1">
      <c r="A38" s="554" t="s">
        <v>93</v>
      </c>
      <c r="B38" s="555" t="s">
        <v>94</v>
      </c>
      <c r="C38" s="381">
        <v>0</v>
      </c>
      <c r="D38" s="381">
        <v>0</v>
      </c>
      <c r="E38" s="616">
        <v>604</v>
      </c>
      <c r="F38" s="636"/>
      <c r="G38" s="636"/>
      <c r="H38" s="546"/>
      <c r="I38" s="594"/>
      <c r="J38" s="707"/>
      <c r="K38" s="708"/>
      <c r="L38" s="1060"/>
      <c r="M38" s="550">
        <f>S38-L38</f>
        <v>0</v>
      </c>
      <c r="N38" s="1210"/>
      <c r="O38" s="597"/>
      <c r="P38" s="704">
        <f t="shared" si="2"/>
        <v>0</v>
      </c>
      <c r="Q38" s="705" t="e">
        <f t="shared" si="3"/>
        <v>#DIV/0!</v>
      </c>
      <c r="R38" s="674"/>
      <c r="S38" s="1224"/>
      <c r="T38" s="709"/>
      <c r="U38" s="594"/>
    </row>
    <row r="39" spans="1:21" ht="15.75" thickBot="1">
      <c r="A39" s="554" t="s">
        <v>95</v>
      </c>
      <c r="B39" s="555" t="s">
        <v>96</v>
      </c>
      <c r="C39" s="381">
        <v>12472</v>
      </c>
      <c r="D39" s="381">
        <v>13728</v>
      </c>
      <c r="E39" s="616" t="s">
        <v>97</v>
      </c>
      <c r="F39" s="636">
        <v>2587</v>
      </c>
      <c r="G39" s="636">
        <v>2437</v>
      </c>
      <c r="H39" s="546">
        <v>2530</v>
      </c>
      <c r="I39" s="594">
        <v>2527</v>
      </c>
      <c r="J39" s="707">
        <f>J35</f>
        <v>2693</v>
      </c>
      <c r="K39" s="708">
        <v>2693</v>
      </c>
      <c r="L39" s="1060">
        <v>628</v>
      </c>
      <c r="M39" s="550">
        <f>S39-L39</f>
        <v>611</v>
      </c>
      <c r="N39" s="1210"/>
      <c r="O39" s="597"/>
      <c r="P39" s="704">
        <f t="shared" si="2"/>
        <v>1239</v>
      </c>
      <c r="Q39" s="705">
        <f t="shared" si="3"/>
        <v>46.00816932788712</v>
      </c>
      <c r="R39" s="674"/>
      <c r="S39" s="1224">
        <v>1239</v>
      </c>
      <c r="T39" s="709"/>
      <c r="U39" s="594"/>
    </row>
    <row r="40" spans="1:21" ht="15.75" thickBot="1">
      <c r="A40" s="520" t="s">
        <v>98</v>
      </c>
      <c r="B40" s="558"/>
      <c r="C40" s="559">
        <v>12330</v>
      </c>
      <c r="D40" s="559">
        <v>13218</v>
      </c>
      <c r="E40" s="618" t="s">
        <v>99</v>
      </c>
      <c r="F40" s="637">
        <v>17</v>
      </c>
      <c r="G40" s="637">
        <v>146.25</v>
      </c>
      <c r="H40" s="525">
        <v>93</v>
      </c>
      <c r="I40" s="620">
        <v>70</v>
      </c>
      <c r="J40" s="716"/>
      <c r="K40" s="717"/>
      <c r="L40" s="1217">
        <v>18</v>
      </c>
      <c r="M40" s="550">
        <f>S40-L40</f>
        <v>24</v>
      </c>
      <c r="N40" s="1213"/>
      <c r="O40" s="623"/>
      <c r="P40" s="704">
        <f t="shared" si="2"/>
        <v>42</v>
      </c>
      <c r="Q40" s="705" t="e">
        <f t="shared" si="3"/>
        <v>#DIV/0!</v>
      </c>
      <c r="R40" s="674"/>
      <c r="S40" s="1223">
        <v>42</v>
      </c>
      <c r="T40" s="718"/>
      <c r="U40" s="620"/>
    </row>
    <row r="41" spans="1:21" ht="15.75" thickBot="1">
      <c r="A41" s="625" t="s">
        <v>100</v>
      </c>
      <c r="B41" s="626" t="s">
        <v>101</v>
      </c>
      <c r="C41" s="335">
        <f>SUM(C36:C40)</f>
        <v>25992</v>
      </c>
      <c r="D41" s="335">
        <f>SUM(D36:D40)</f>
        <v>28803</v>
      </c>
      <c r="E41" s="627" t="s">
        <v>32</v>
      </c>
      <c r="F41" s="628">
        <f aca="true" t="shared" si="5" ref="F41:O41">SUM(F36:F40)</f>
        <v>2785</v>
      </c>
      <c r="G41" s="628">
        <f t="shared" si="5"/>
        <v>2791.64</v>
      </c>
      <c r="H41" s="628">
        <f t="shared" si="5"/>
        <v>2786</v>
      </c>
      <c r="I41" s="628">
        <f t="shared" si="5"/>
        <v>2832</v>
      </c>
      <c r="J41" s="719">
        <f t="shared" si="5"/>
        <v>2693</v>
      </c>
      <c r="K41" s="720">
        <f t="shared" si="5"/>
        <v>2693</v>
      </c>
      <c r="L41" s="628">
        <f t="shared" si="5"/>
        <v>690</v>
      </c>
      <c r="M41" s="638">
        <f t="shared" si="5"/>
        <v>675</v>
      </c>
      <c r="N41" s="628">
        <f t="shared" si="5"/>
        <v>0</v>
      </c>
      <c r="O41" s="628">
        <f t="shared" si="5"/>
        <v>0</v>
      </c>
      <c r="P41" s="723">
        <f t="shared" si="2"/>
        <v>1365</v>
      </c>
      <c r="Q41" s="705">
        <f t="shared" si="3"/>
        <v>50.6869662086892</v>
      </c>
      <c r="R41" s="674"/>
      <c r="S41" s="628">
        <f>SUM(S36:S40)</f>
        <v>1365</v>
      </c>
      <c r="T41" s="721">
        <f>SUM(T36:T40)</f>
        <v>0</v>
      </c>
      <c r="U41" s="628">
        <f>SUM(U36:U40)</f>
        <v>0</v>
      </c>
    </row>
    <row r="42" spans="1:21" ht="6.75" customHeight="1" thickBot="1">
      <c r="A42" s="520"/>
      <c r="B42" s="357"/>
      <c r="C42" s="640"/>
      <c r="D42" s="640"/>
      <c r="E42" s="641"/>
      <c r="F42" s="637"/>
      <c r="G42" s="637"/>
      <c r="H42" s="637"/>
      <c r="I42" s="643"/>
      <c r="J42" s="724"/>
      <c r="K42" s="725"/>
      <c r="L42" s="637"/>
      <c r="M42" s="646"/>
      <c r="N42" s="647">
        <f>T42-M42</f>
        <v>0</v>
      </c>
      <c r="O42" s="726"/>
      <c r="P42" s="723">
        <f t="shared" si="2"/>
        <v>0</v>
      </c>
      <c r="Q42" s="705" t="e">
        <f t="shared" si="3"/>
        <v>#DIV/0!</v>
      </c>
      <c r="R42" s="674"/>
      <c r="S42" s="727"/>
      <c r="T42" s="643"/>
      <c r="U42" s="643"/>
    </row>
    <row r="43" spans="1:21" ht="15.75" thickBot="1">
      <c r="A43" s="650" t="s">
        <v>102</v>
      </c>
      <c r="B43" s="626" t="s">
        <v>63</v>
      </c>
      <c r="C43" s="335">
        <f>+C41-C39</f>
        <v>13520</v>
      </c>
      <c r="D43" s="335">
        <f>+D41-D39</f>
        <v>15075</v>
      </c>
      <c r="E43" s="627" t="s">
        <v>32</v>
      </c>
      <c r="F43" s="628">
        <f>F41-F39</f>
        <v>198</v>
      </c>
      <c r="G43" s="628">
        <f>G41-G39</f>
        <v>354.6399999999999</v>
      </c>
      <c r="H43" s="628">
        <f>H41-H39</f>
        <v>256</v>
      </c>
      <c r="I43" s="628">
        <v>305</v>
      </c>
      <c r="J43" s="628">
        <f aca="true" t="shared" si="6" ref="J43:O43">J41-J39</f>
        <v>0</v>
      </c>
      <c r="K43" s="633">
        <f t="shared" si="6"/>
        <v>0</v>
      </c>
      <c r="L43" s="628">
        <f t="shared" si="6"/>
        <v>62</v>
      </c>
      <c r="M43" s="638">
        <f t="shared" si="6"/>
        <v>64</v>
      </c>
      <c r="N43" s="628">
        <f t="shared" si="6"/>
        <v>0</v>
      </c>
      <c r="O43" s="721">
        <f t="shared" si="6"/>
        <v>0</v>
      </c>
      <c r="P43" s="723">
        <f t="shared" si="2"/>
        <v>126</v>
      </c>
      <c r="Q43" s="705" t="e">
        <f t="shared" si="3"/>
        <v>#DIV/0!</v>
      </c>
      <c r="R43" s="674"/>
      <c r="S43" s="628">
        <f>S41-S39</f>
        <v>126</v>
      </c>
      <c r="T43" s="721">
        <f>T41-T39</f>
        <v>0</v>
      </c>
      <c r="U43" s="628">
        <f>U41-U39</f>
        <v>0</v>
      </c>
    </row>
    <row r="44" spans="1:21" ht="15.75" thickBot="1">
      <c r="A44" s="625" t="s">
        <v>103</v>
      </c>
      <c r="B44" s="626" t="s">
        <v>104</v>
      </c>
      <c r="C44" s="335">
        <f>+C41-C35</f>
        <v>93</v>
      </c>
      <c r="D44" s="335">
        <f>+D41-D35</f>
        <v>-465</v>
      </c>
      <c r="E44" s="627" t="s">
        <v>32</v>
      </c>
      <c r="F44" s="628">
        <f>F41-F35</f>
        <v>79</v>
      </c>
      <c r="G44" s="628">
        <f>G41-G35</f>
        <v>146.7800000000002</v>
      </c>
      <c r="H44" s="628">
        <f>H41-H35</f>
        <v>41</v>
      </c>
      <c r="I44" s="628">
        <v>138</v>
      </c>
      <c r="J44" s="628">
        <f aca="true" t="shared" si="7" ref="J44:O44">J41-J35</f>
        <v>0</v>
      </c>
      <c r="K44" s="633">
        <f t="shared" si="7"/>
        <v>0</v>
      </c>
      <c r="L44" s="628">
        <f t="shared" si="7"/>
        <v>72</v>
      </c>
      <c r="M44" s="638">
        <f t="shared" si="7"/>
        <v>61</v>
      </c>
      <c r="N44" s="628">
        <f t="shared" si="7"/>
        <v>0</v>
      </c>
      <c r="O44" s="721">
        <f t="shared" si="7"/>
        <v>0</v>
      </c>
      <c r="P44" s="723">
        <f t="shared" si="2"/>
        <v>133</v>
      </c>
      <c r="Q44" s="705" t="e">
        <f t="shared" si="3"/>
        <v>#DIV/0!</v>
      </c>
      <c r="R44" s="674"/>
      <c r="S44" s="628">
        <f>S41-S35</f>
        <v>133</v>
      </c>
      <c r="T44" s="721">
        <f>T41-T35</f>
        <v>0</v>
      </c>
      <c r="U44" s="628">
        <f>U41-U35</f>
        <v>0</v>
      </c>
    </row>
    <row r="45" spans="1:21" ht="15.75" thickBot="1">
      <c r="A45" s="654" t="s">
        <v>105</v>
      </c>
      <c r="B45" s="655" t="s">
        <v>63</v>
      </c>
      <c r="C45" s="427">
        <f>+C44-C39</f>
        <v>-12379</v>
      </c>
      <c r="D45" s="427">
        <f>+D44-D39</f>
        <v>-14193</v>
      </c>
      <c r="E45" s="656" t="s">
        <v>32</v>
      </c>
      <c r="F45" s="628">
        <f>F44-F39</f>
        <v>-2508</v>
      </c>
      <c r="G45" s="628">
        <f aca="true" t="shared" si="8" ref="G45:O45">G44-G39</f>
        <v>-2290.22</v>
      </c>
      <c r="H45" s="628">
        <f t="shared" si="8"/>
        <v>-2489</v>
      </c>
      <c r="I45" s="628">
        <v>-2489</v>
      </c>
      <c r="J45" s="628">
        <f t="shared" si="8"/>
        <v>-2693</v>
      </c>
      <c r="K45" s="633">
        <f t="shared" si="8"/>
        <v>-2693</v>
      </c>
      <c r="L45" s="628">
        <f t="shared" si="8"/>
        <v>-556</v>
      </c>
      <c r="M45" s="638">
        <f t="shared" si="8"/>
        <v>-550</v>
      </c>
      <c r="N45" s="628">
        <f t="shared" si="8"/>
        <v>0</v>
      </c>
      <c r="O45" s="721">
        <f t="shared" si="8"/>
        <v>0</v>
      </c>
      <c r="P45" s="723">
        <f t="shared" si="2"/>
        <v>-1106</v>
      </c>
      <c r="Q45" s="633">
        <f t="shared" si="3"/>
        <v>41.069439287040474</v>
      </c>
      <c r="R45" s="674"/>
      <c r="S45" s="628">
        <f>S44-S39</f>
        <v>-1106</v>
      </c>
      <c r="T45" s="721">
        <f>T44-T39</f>
        <v>0</v>
      </c>
      <c r="U45" s="628">
        <f>U44-U39</f>
        <v>0</v>
      </c>
    </row>
    <row r="47" ht="15">
      <c r="A47" s="662"/>
    </row>
    <row r="48" spans="1:21" ht="15">
      <c r="A48" s="658" t="s">
        <v>188</v>
      </c>
      <c r="P48"/>
      <c r="Q48"/>
      <c r="R48"/>
      <c r="S48"/>
      <c r="T48"/>
      <c r="U48"/>
    </row>
    <row r="49" spans="1:21" ht="15">
      <c r="A49" s="659" t="s">
        <v>233</v>
      </c>
      <c r="P49"/>
      <c r="Q49"/>
      <c r="R49"/>
      <c r="S49"/>
      <c r="T49"/>
      <c r="U49"/>
    </row>
    <row r="50" spans="1:21" ht="15">
      <c r="A50" s="660" t="s">
        <v>190</v>
      </c>
      <c r="P50"/>
      <c r="Q50"/>
      <c r="R50"/>
      <c r="S50"/>
      <c r="T50"/>
      <c r="U50"/>
    </row>
    <row r="51" spans="1:21" ht="15">
      <c r="A51" s="661"/>
      <c r="P51"/>
      <c r="Q51"/>
      <c r="R51"/>
      <c r="S51"/>
      <c r="T51"/>
      <c r="U51"/>
    </row>
    <row r="52" spans="1:21" ht="15">
      <c r="A52" s="662" t="s">
        <v>235</v>
      </c>
      <c r="P52"/>
      <c r="Q52"/>
      <c r="R52"/>
      <c r="S52"/>
      <c r="T52"/>
      <c r="U52"/>
    </row>
    <row r="53" spans="1:21" ht="15">
      <c r="A53" s="662"/>
      <c r="P53"/>
      <c r="Q53"/>
      <c r="R53"/>
      <c r="S53"/>
      <c r="T53"/>
      <c r="U53"/>
    </row>
    <row r="54" spans="1:21" ht="15">
      <c r="A54" s="662" t="s">
        <v>195</v>
      </c>
      <c r="P54"/>
      <c r="Q54"/>
      <c r="R54"/>
      <c r="S54"/>
      <c r="T54"/>
      <c r="U54"/>
    </row>
    <row r="55" ht="15">
      <c r="A55" s="662" t="s">
        <v>192</v>
      </c>
    </row>
    <row r="56" ht="15">
      <c r="A56" s="662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7">
      <selection activeCell="A1" sqref="A1:IV1638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0" style="0" hidden="1" customWidth="1"/>
    <col min="5" max="5" width="6.421875" style="663" customWidth="1"/>
    <col min="6" max="7" width="0" style="0" hidden="1" customWidth="1"/>
    <col min="8" max="8" width="11.57421875" style="0" customWidth="1"/>
    <col min="9" max="10" width="11.57421875" style="388" customWidth="1"/>
    <col min="11" max="11" width="11.421875" style="388" customWidth="1"/>
    <col min="12" max="12" width="9.8515625" style="388" customWidth="1"/>
    <col min="13" max="13" width="9.140625" style="388" customWidth="1"/>
    <col min="14" max="14" width="9.28125" style="388" customWidth="1"/>
    <col min="15" max="15" width="9.140625" style="388" customWidth="1"/>
    <col min="16" max="16" width="12.00390625" style="388" customWidth="1"/>
    <col min="17" max="17" width="9.140625" style="368" customWidth="1"/>
    <col min="18" max="18" width="3.421875" style="388" customWidth="1"/>
    <col min="19" max="19" width="12.57421875" style="388" customWidth="1"/>
    <col min="20" max="20" width="11.8515625" style="388" customWidth="1"/>
    <col min="21" max="21" width="12.00390625" style="388" customWidth="1"/>
  </cols>
  <sheetData>
    <row r="1" spans="1:21" ht="26.25">
      <c r="A1" s="1381" t="s">
        <v>232</v>
      </c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381"/>
      <c r="Q1" s="1381"/>
      <c r="R1" s="1381"/>
      <c r="S1" s="1381"/>
      <c r="T1" s="1381"/>
      <c r="U1" s="1381"/>
    </row>
    <row r="2" spans="1:12" ht="21.75" customHeight="1">
      <c r="A2" s="728" t="s">
        <v>107</v>
      </c>
      <c r="B2" s="460"/>
      <c r="K2" s="500"/>
      <c r="L2" s="500"/>
    </row>
    <row r="3" spans="1:12" ht="15">
      <c r="A3" s="509"/>
      <c r="K3" s="500"/>
      <c r="L3" s="500"/>
    </row>
    <row r="4" spans="1:12" ht="15.75" thickBot="1">
      <c r="A4" s="662"/>
      <c r="B4" s="204"/>
      <c r="C4" s="204"/>
      <c r="D4" s="204"/>
      <c r="E4" s="461"/>
      <c r="F4" s="204"/>
      <c r="G4" s="204"/>
      <c r="K4" s="500"/>
      <c r="L4" s="500"/>
    </row>
    <row r="5" spans="1:12" ht="16.5" thickBot="1">
      <c r="A5" s="729" t="s">
        <v>2</v>
      </c>
      <c r="B5" s="730" t="s">
        <v>196</v>
      </c>
      <c r="C5" s="731"/>
      <c r="D5" s="731"/>
      <c r="E5" s="732"/>
      <c r="F5" s="731"/>
      <c r="G5" s="733"/>
      <c r="H5" s="731"/>
      <c r="I5" s="734"/>
      <c r="J5" s="735"/>
      <c r="K5" s="508"/>
      <c r="L5" s="508"/>
    </row>
    <row r="6" spans="1:12" ht="23.25" customHeight="1" thickBot="1">
      <c r="A6" s="509" t="s">
        <v>4</v>
      </c>
      <c r="K6" s="500"/>
      <c r="L6" s="500"/>
    </row>
    <row r="7" spans="1:21" ht="15.75" thickBot="1">
      <c r="A7" s="1382" t="s">
        <v>9</v>
      </c>
      <c r="B7" s="1383" t="s">
        <v>10</v>
      </c>
      <c r="C7" s="736"/>
      <c r="D7" s="736"/>
      <c r="E7" s="1383" t="s">
        <v>13</v>
      </c>
      <c r="F7" s="736"/>
      <c r="G7" s="736"/>
      <c r="H7" s="1383" t="s">
        <v>176</v>
      </c>
      <c r="I7" s="1384" t="s">
        <v>177</v>
      </c>
      <c r="J7" s="1385" t="s">
        <v>178</v>
      </c>
      <c r="K7" s="1385"/>
      <c r="L7" s="1386" t="s">
        <v>6</v>
      </c>
      <c r="M7" s="1386"/>
      <c r="N7" s="1386"/>
      <c r="O7" s="1386"/>
      <c r="P7" s="737" t="s">
        <v>179</v>
      </c>
      <c r="Q7" s="738" t="s">
        <v>8</v>
      </c>
      <c r="S7" s="1387" t="s">
        <v>180</v>
      </c>
      <c r="T7" s="1387"/>
      <c r="U7" s="1387"/>
    </row>
    <row r="8" spans="1:21" ht="15.75" thickBot="1">
      <c r="A8" s="1382"/>
      <c r="B8" s="1383"/>
      <c r="C8" s="739" t="s">
        <v>11</v>
      </c>
      <c r="D8" s="739" t="s">
        <v>12</v>
      </c>
      <c r="E8" s="1383"/>
      <c r="F8" s="739" t="s">
        <v>181</v>
      </c>
      <c r="G8" s="739" t="s">
        <v>182</v>
      </c>
      <c r="H8" s="1383"/>
      <c r="I8" s="1384"/>
      <c r="J8" s="740" t="s">
        <v>183</v>
      </c>
      <c r="K8" s="740" t="s">
        <v>194</v>
      </c>
      <c r="L8" s="741" t="s">
        <v>19</v>
      </c>
      <c r="M8" s="742" t="s">
        <v>22</v>
      </c>
      <c r="N8" s="742" t="s">
        <v>25</v>
      </c>
      <c r="O8" s="743" t="s">
        <v>28</v>
      </c>
      <c r="P8" s="744" t="s">
        <v>29</v>
      </c>
      <c r="Q8" s="745" t="s">
        <v>30</v>
      </c>
      <c r="S8" s="746" t="s">
        <v>185</v>
      </c>
      <c r="T8" s="747" t="s">
        <v>186</v>
      </c>
      <c r="U8" s="747" t="s">
        <v>187</v>
      </c>
    </row>
    <row r="9" spans="1:21" ht="15">
      <c r="A9" s="748" t="s">
        <v>31</v>
      </c>
      <c r="B9" s="465"/>
      <c r="C9" s="466">
        <v>104</v>
      </c>
      <c r="D9" s="466">
        <v>104</v>
      </c>
      <c r="E9" s="467"/>
      <c r="F9" s="749">
        <v>12</v>
      </c>
      <c r="G9" s="749">
        <v>12</v>
      </c>
      <c r="H9" s="749">
        <v>12</v>
      </c>
      <c r="I9" s="750">
        <v>14</v>
      </c>
      <c r="J9" s="751"/>
      <c r="K9" s="751"/>
      <c r="L9" s="1228">
        <v>14</v>
      </c>
      <c r="M9" s="1229">
        <f aca="true" t="shared" si="0" ref="M9:O10">S9</f>
        <v>14</v>
      </c>
      <c r="N9" s="848">
        <f t="shared" si="0"/>
        <v>0</v>
      </c>
      <c r="O9" s="1229">
        <f t="shared" si="0"/>
        <v>0</v>
      </c>
      <c r="P9" s="752" t="s">
        <v>32</v>
      </c>
      <c r="Q9" s="753" t="s">
        <v>32</v>
      </c>
      <c r="R9" s="674"/>
      <c r="S9" s="1230">
        <v>14</v>
      </c>
      <c r="T9" s="750"/>
      <c r="U9" s="750"/>
    </row>
    <row r="10" spans="1:21" ht="15.75" thickBot="1">
      <c r="A10" s="755" t="s">
        <v>33</v>
      </c>
      <c r="B10" s="468"/>
      <c r="C10" s="469">
        <v>101</v>
      </c>
      <c r="D10" s="469">
        <v>104</v>
      </c>
      <c r="E10" s="470"/>
      <c r="F10" s="756">
        <v>11</v>
      </c>
      <c r="G10" s="756">
        <v>11</v>
      </c>
      <c r="H10" s="756">
        <v>11</v>
      </c>
      <c r="I10" s="757">
        <v>13</v>
      </c>
      <c r="J10" s="758"/>
      <c r="K10" s="758"/>
      <c r="L10" s="1085">
        <v>13</v>
      </c>
      <c r="M10" s="1231">
        <f t="shared" si="0"/>
        <v>13</v>
      </c>
      <c r="N10" s="883">
        <f t="shared" si="0"/>
        <v>0</v>
      </c>
      <c r="O10" s="1232">
        <f t="shared" si="0"/>
        <v>0</v>
      </c>
      <c r="P10" s="759" t="s">
        <v>32</v>
      </c>
      <c r="Q10" s="760" t="s">
        <v>32</v>
      </c>
      <c r="R10" s="674"/>
      <c r="S10" s="1233">
        <v>13</v>
      </c>
      <c r="T10" s="757"/>
      <c r="U10" s="757"/>
    </row>
    <row r="11" spans="1:21" ht="15">
      <c r="A11" s="762" t="s">
        <v>34</v>
      </c>
      <c r="B11" s="471" t="s">
        <v>35</v>
      </c>
      <c r="C11" s="472">
        <v>37915</v>
      </c>
      <c r="D11" s="472">
        <v>39774</v>
      </c>
      <c r="E11" s="473" t="s">
        <v>36</v>
      </c>
      <c r="F11" s="763">
        <v>1917.09</v>
      </c>
      <c r="G11" s="763">
        <v>2153</v>
      </c>
      <c r="H11" s="763">
        <v>2189</v>
      </c>
      <c r="I11" s="764">
        <v>2238</v>
      </c>
      <c r="J11" s="765" t="s">
        <v>32</v>
      </c>
      <c r="K11" s="765" t="s">
        <v>32</v>
      </c>
      <c r="L11" s="1089">
        <v>2238</v>
      </c>
      <c r="M11" s="1234">
        <f>S11-L11</f>
        <v>0</v>
      </c>
      <c r="N11" s="771"/>
      <c r="O11" s="766"/>
      <c r="P11" s="767" t="s">
        <v>32</v>
      </c>
      <c r="Q11" s="768" t="s">
        <v>32</v>
      </c>
      <c r="R11" s="674"/>
      <c r="S11" s="1230">
        <v>2238</v>
      </c>
      <c r="T11" s="764"/>
      <c r="U11" s="764"/>
    </row>
    <row r="12" spans="1:21" ht="15">
      <c r="A12" s="769" t="s">
        <v>37</v>
      </c>
      <c r="B12" s="474" t="s">
        <v>38</v>
      </c>
      <c r="C12" s="475">
        <v>-16164</v>
      </c>
      <c r="D12" s="475">
        <v>-17825</v>
      </c>
      <c r="E12" s="473" t="s">
        <v>39</v>
      </c>
      <c r="F12" s="763">
        <v>-1826.76</v>
      </c>
      <c r="G12" s="763">
        <v>-2062</v>
      </c>
      <c r="H12" s="763">
        <v>2134</v>
      </c>
      <c r="I12" s="764">
        <v>2219</v>
      </c>
      <c r="J12" s="770" t="s">
        <v>32</v>
      </c>
      <c r="K12" s="770" t="s">
        <v>32</v>
      </c>
      <c r="L12" s="1092">
        <v>2219</v>
      </c>
      <c r="M12" s="1234">
        <f>S12-L12</f>
        <v>-1</v>
      </c>
      <c r="N12" s="771"/>
      <c r="O12" s="771"/>
      <c r="P12" s="767" t="s">
        <v>32</v>
      </c>
      <c r="Q12" s="768" t="s">
        <v>32</v>
      </c>
      <c r="R12" s="674"/>
      <c r="S12" s="1235">
        <v>2218</v>
      </c>
      <c r="T12" s="764"/>
      <c r="U12" s="764"/>
    </row>
    <row r="13" spans="1:21" ht="15">
      <c r="A13" s="769" t="s">
        <v>40</v>
      </c>
      <c r="B13" s="474" t="s">
        <v>41</v>
      </c>
      <c r="C13" s="475">
        <v>604</v>
      </c>
      <c r="D13" s="475">
        <v>619</v>
      </c>
      <c r="E13" s="473" t="s">
        <v>42</v>
      </c>
      <c r="F13" s="763">
        <v>0</v>
      </c>
      <c r="G13" s="763">
        <v>0</v>
      </c>
      <c r="H13" s="763">
        <v>0</v>
      </c>
      <c r="I13" s="764">
        <v>0</v>
      </c>
      <c r="J13" s="770" t="s">
        <v>32</v>
      </c>
      <c r="K13" s="770" t="s">
        <v>32</v>
      </c>
      <c r="L13" s="1092">
        <v>0</v>
      </c>
      <c r="M13" s="1234">
        <f>S13-L13</f>
        <v>0</v>
      </c>
      <c r="N13" s="771"/>
      <c r="O13" s="771"/>
      <c r="P13" s="767" t="s">
        <v>32</v>
      </c>
      <c r="Q13" s="768" t="s">
        <v>32</v>
      </c>
      <c r="R13" s="674"/>
      <c r="S13" s="1235">
        <v>0</v>
      </c>
      <c r="T13" s="764"/>
      <c r="U13" s="764"/>
    </row>
    <row r="14" spans="1:21" ht="15">
      <c r="A14" s="769" t="s">
        <v>43</v>
      </c>
      <c r="B14" s="474" t="s">
        <v>44</v>
      </c>
      <c r="C14" s="475">
        <v>221</v>
      </c>
      <c r="D14" s="475">
        <v>610</v>
      </c>
      <c r="E14" s="473" t="s">
        <v>32</v>
      </c>
      <c r="F14" s="763">
        <v>65</v>
      </c>
      <c r="G14" s="763">
        <v>600</v>
      </c>
      <c r="H14" s="763">
        <v>742</v>
      </c>
      <c r="I14" s="764">
        <v>735</v>
      </c>
      <c r="J14" s="770" t="s">
        <v>32</v>
      </c>
      <c r="K14" s="770" t="s">
        <v>32</v>
      </c>
      <c r="L14" s="1092">
        <v>1637</v>
      </c>
      <c r="M14" s="1234">
        <f>S14-L14</f>
        <v>-318</v>
      </c>
      <c r="N14" s="771"/>
      <c r="O14" s="771"/>
      <c r="P14" s="767" t="s">
        <v>32</v>
      </c>
      <c r="Q14" s="768" t="s">
        <v>32</v>
      </c>
      <c r="R14" s="674"/>
      <c r="S14" s="1235">
        <v>1319</v>
      </c>
      <c r="T14" s="764"/>
      <c r="U14" s="764"/>
    </row>
    <row r="15" spans="1:21" ht="15.75" thickBot="1">
      <c r="A15" s="748" t="s">
        <v>45</v>
      </c>
      <c r="B15" s="476" t="s">
        <v>46</v>
      </c>
      <c r="C15" s="477">
        <v>2021</v>
      </c>
      <c r="D15" s="477">
        <v>852</v>
      </c>
      <c r="E15" s="478" t="s">
        <v>47</v>
      </c>
      <c r="F15" s="773">
        <v>435.36</v>
      </c>
      <c r="G15" s="773">
        <v>744</v>
      </c>
      <c r="H15" s="773">
        <v>685</v>
      </c>
      <c r="I15" s="774">
        <v>782</v>
      </c>
      <c r="J15" s="775" t="s">
        <v>32</v>
      </c>
      <c r="K15" s="775" t="s">
        <v>32</v>
      </c>
      <c r="L15" s="1076">
        <v>1347</v>
      </c>
      <c r="M15" s="1234">
        <f>S15-L15</f>
        <v>516</v>
      </c>
      <c r="N15" s="776"/>
      <c r="O15" s="776"/>
      <c r="P15" s="752" t="s">
        <v>32</v>
      </c>
      <c r="Q15" s="753" t="s">
        <v>32</v>
      </c>
      <c r="R15" s="674"/>
      <c r="S15" s="1236">
        <v>1863</v>
      </c>
      <c r="T15" s="774"/>
      <c r="U15" s="774"/>
    </row>
    <row r="16" spans="1:21" ht="15.75" thickBot="1">
      <c r="A16" s="778" t="s">
        <v>48</v>
      </c>
      <c r="B16" s="479"/>
      <c r="C16" s="480">
        <v>24618</v>
      </c>
      <c r="D16" s="480">
        <v>24087</v>
      </c>
      <c r="E16" s="481"/>
      <c r="F16" s="779">
        <v>610</v>
      </c>
      <c r="G16" s="779">
        <v>1441</v>
      </c>
      <c r="H16" s="779">
        <v>1482</v>
      </c>
      <c r="I16" s="780">
        <v>1536</v>
      </c>
      <c r="J16" s="781" t="s">
        <v>32</v>
      </c>
      <c r="K16" s="782" t="s">
        <v>32</v>
      </c>
      <c r="L16" s="783">
        <f>L11-L12+L13+L14+L15</f>
        <v>3003</v>
      </c>
      <c r="M16" s="783">
        <f>M11-M12+M13+M14+M15</f>
        <v>199</v>
      </c>
      <c r="N16" s="783">
        <f>N11-N12+N13+N14+N15</f>
        <v>0</v>
      </c>
      <c r="O16" s="783">
        <f>O11-O12+O13+O14+O15</f>
        <v>0</v>
      </c>
      <c r="P16" s="784" t="s">
        <v>32</v>
      </c>
      <c r="Q16" s="785" t="s">
        <v>32</v>
      </c>
      <c r="R16" s="674"/>
      <c r="S16" s="786">
        <f>S11-S12+S13+S14+S15</f>
        <v>3202</v>
      </c>
      <c r="T16" s="786">
        <f>T11-T12+T13+T14+T15</f>
        <v>0</v>
      </c>
      <c r="U16" s="786">
        <f>U11-U12+U13+U14+U15</f>
        <v>0</v>
      </c>
    </row>
    <row r="17" spans="1:21" ht="15">
      <c r="A17" s="748" t="s">
        <v>49</v>
      </c>
      <c r="B17" s="471" t="s">
        <v>50</v>
      </c>
      <c r="C17" s="472">
        <v>7043</v>
      </c>
      <c r="D17" s="472">
        <v>7240</v>
      </c>
      <c r="E17" s="478">
        <v>401</v>
      </c>
      <c r="F17" s="773">
        <v>90</v>
      </c>
      <c r="G17" s="773">
        <v>90</v>
      </c>
      <c r="H17" s="787">
        <v>55</v>
      </c>
      <c r="I17" s="788">
        <v>19</v>
      </c>
      <c r="J17" s="789" t="s">
        <v>32</v>
      </c>
      <c r="K17" s="789" t="s">
        <v>32</v>
      </c>
      <c r="L17" s="1237">
        <v>19</v>
      </c>
      <c r="M17" s="1238">
        <f>S17-L17</f>
        <v>0</v>
      </c>
      <c r="N17" s="790"/>
      <c r="O17" s="790"/>
      <c r="P17" s="784" t="s">
        <v>32</v>
      </c>
      <c r="Q17" s="785" t="s">
        <v>32</v>
      </c>
      <c r="R17" s="674"/>
      <c r="S17" s="1239">
        <v>19</v>
      </c>
      <c r="T17" s="774"/>
      <c r="U17" s="774"/>
    </row>
    <row r="18" spans="1:21" ht="15">
      <c r="A18" s="769" t="s">
        <v>51</v>
      </c>
      <c r="B18" s="474" t="s">
        <v>52</v>
      </c>
      <c r="C18" s="475">
        <v>1001</v>
      </c>
      <c r="D18" s="475">
        <v>820</v>
      </c>
      <c r="E18" s="473" t="s">
        <v>53</v>
      </c>
      <c r="F18" s="763">
        <v>196</v>
      </c>
      <c r="G18" s="763">
        <v>270</v>
      </c>
      <c r="H18" s="792">
        <v>436</v>
      </c>
      <c r="I18" s="793">
        <v>373</v>
      </c>
      <c r="J18" s="794" t="s">
        <v>32</v>
      </c>
      <c r="K18" s="794" t="s">
        <v>32</v>
      </c>
      <c r="L18" s="1240">
        <v>432</v>
      </c>
      <c r="M18" s="1238">
        <f aca="true" t="shared" si="1" ref="M18:M34">S18-L18</f>
        <v>4</v>
      </c>
      <c r="N18" s="771"/>
      <c r="O18" s="771"/>
      <c r="P18" s="767" t="s">
        <v>32</v>
      </c>
      <c r="Q18" s="768" t="s">
        <v>32</v>
      </c>
      <c r="R18" s="674"/>
      <c r="S18" s="1235">
        <v>436</v>
      </c>
      <c r="T18" s="764"/>
      <c r="U18" s="764"/>
    </row>
    <row r="19" spans="1:21" ht="15">
      <c r="A19" s="769" t="s">
        <v>54</v>
      </c>
      <c r="B19" s="474" t="s">
        <v>55</v>
      </c>
      <c r="C19" s="475">
        <v>14718</v>
      </c>
      <c r="D19" s="475">
        <v>14718</v>
      </c>
      <c r="E19" s="473" t="s">
        <v>32</v>
      </c>
      <c r="F19" s="763">
        <v>0</v>
      </c>
      <c r="G19" s="763">
        <v>0</v>
      </c>
      <c r="H19" s="792">
        <v>0</v>
      </c>
      <c r="I19" s="793">
        <v>0</v>
      </c>
      <c r="J19" s="794" t="s">
        <v>32</v>
      </c>
      <c r="K19" s="794" t="s">
        <v>32</v>
      </c>
      <c r="L19" s="1240">
        <v>0</v>
      </c>
      <c r="M19" s="1238">
        <f t="shared" si="1"/>
        <v>0</v>
      </c>
      <c r="N19" s="771"/>
      <c r="O19" s="771"/>
      <c r="P19" s="767" t="s">
        <v>32</v>
      </c>
      <c r="Q19" s="768" t="s">
        <v>32</v>
      </c>
      <c r="R19" s="674"/>
      <c r="S19" s="1235">
        <v>0</v>
      </c>
      <c r="T19" s="764"/>
      <c r="U19" s="764"/>
    </row>
    <row r="20" spans="1:21" ht="15">
      <c r="A20" s="769" t="s">
        <v>56</v>
      </c>
      <c r="B20" s="474" t="s">
        <v>57</v>
      </c>
      <c r="C20" s="475">
        <v>1758</v>
      </c>
      <c r="D20" s="475">
        <v>1762</v>
      </c>
      <c r="E20" s="473" t="s">
        <v>32</v>
      </c>
      <c r="F20" s="763">
        <v>206</v>
      </c>
      <c r="G20" s="763">
        <v>323</v>
      </c>
      <c r="H20" s="792">
        <v>987</v>
      </c>
      <c r="I20" s="793">
        <v>1088</v>
      </c>
      <c r="J20" s="794" t="s">
        <v>32</v>
      </c>
      <c r="K20" s="795" t="s">
        <v>32</v>
      </c>
      <c r="L20" s="1240">
        <v>2459</v>
      </c>
      <c r="M20" s="1238">
        <f t="shared" si="1"/>
        <v>-15</v>
      </c>
      <c r="N20" s="771"/>
      <c r="O20" s="771"/>
      <c r="P20" s="767" t="s">
        <v>32</v>
      </c>
      <c r="Q20" s="768" t="s">
        <v>32</v>
      </c>
      <c r="R20" s="674"/>
      <c r="S20" s="1235">
        <v>2444</v>
      </c>
      <c r="T20" s="793"/>
      <c r="U20" s="764"/>
    </row>
    <row r="21" spans="1:21" ht="15.75" thickBot="1">
      <c r="A21" s="755" t="s">
        <v>58</v>
      </c>
      <c r="B21" s="482" t="s">
        <v>59</v>
      </c>
      <c r="C21" s="483">
        <v>0</v>
      </c>
      <c r="D21" s="483">
        <v>0</v>
      </c>
      <c r="E21" s="484" t="s">
        <v>32</v>
      </c>
      <c r="F21" s="763">
        <v>0</v>
      </c>
      <c r="G21" s="763">
        <v>0</v>
      </c>
      <c r="H21" s="792">
        <v>0</v>
      </c>
      <c r="I21" s="796">
        <v>0</v>
      </c>
      <c r="J21" s="797" t="s">
        <v>32</v>
      </c>
      <c r="K21" s="798" t="s">
        <v>32</v>
      </c>
      <c r="L21" s="1241">
        <v>0</v>
      </c>
      <c r="M21" s="1242">
        <f t="shared" si="1"/>
        <v>0</v>
      </c>
      <c r="N21" s="776"/>
      <c r="O21" s="776"/>
      <c r="P21" s="759" t="s">
        <v>32</v>
      </c>
      <c r="Q21" s="760" t="s">
        <v>32</v>
      </c>
      <c r="R21" s="674"/>
      <c r="S21" s="1233">
        <v>0</v>
      </c>
      <c r="T21" s="796"/>
      <c r="U21" s="799"/>
    </row>
    <row r="22" spans="1:21" ht="15">
      <c r="A22" s="800" t="s">
        <v>60</v>
      </c>
      <c r="B22" s="471" t="s">
        <v>61</v>
      </c>
      <c r="C22" s="472">
        <v>12472</v>
      </c>
      <c r="D22" s="472">
        <v>13728</v>
      </c>
      <c r="E22" s="485" t="s">
        <v>32</v>
      </c>
      <c r="F22" s="801">
        <v>3970</v>
      </c>
      <c r="G22" s="801">
        <v>4259</v>
      </c>
      <c r="H22" s="802">
        <v>3835</v>
      </c>
      <c r="I22" s="803">
        <v>4173</v>
      </c>
      <c r="J22" s="804">
        <f>J35</f>
        <v>5378</v>
      </c>
      <c r="K22" s="805">
        <v>5378</v>
      </c>
      <c r="L22" s="1243">
        <v>1271</v>
      </c>
      <c r="M22" s="1244">
        <f t="shared" si="1"/>
        <v>1267</v>
      </c>
      <c r="N22" s="1245"/>
      <c r="O22" s="766"/>
      <c r="P22" s="806">
        <f>SUM(L22:O22)</f>
        <v>2538</v>
      </c>
      <c r="Q22" s="807">
        <f>(P22/K22)*100</f>
        <v>47.192264782447005</v>
      </c>
      <c r="R22" s="674"/>
      <c r="S22" s="1230">
        <v>2538</v>
      </c>
      <c r="T22" s="808"/>
      <c r="U22" s="803"/>
    </row>
    <row r="23" spans="1:21" ht="15">
      <c r="A23" s="769" t="s">
        <v>62</v>
      </c>
      <c r="B23" s="474" t="s">
        <v>63</v>
      </c>
      <c r="C23" s="475">
        <v>0</v>
      </c>
      <c r="D23" s="475">
        <v>0</v>
      </c>
      <c r="E23" s="486" t="s">
        <v>32</v>
      </c>
      <c r="F23" s="763">
        <v>43</v>
      </c>
      <c r="G23" s="763"/>
      <c r="H23" s="792">
        <v>0</v>
      </c>
      <c r="I23" s="809"/>
      <c r="J23" s="810"/>
      <c r="K23" s="811"/>
      <c r="L23" s="1246">
        <v>0</v>
      </c>
      <c r="M23" s="1247">
        <f t="shared" si="1"/>
        <v>0</v>
      </c>
      <c r="N23" s="1234"/>
      <c r="O23" s="771"/>
      <c r="P23" s="812">
        <f aca="true" t="shared" si="2" ref="P23:P45">SUM(L23:O23)</f>
        <v>0</v>
      </c>
      <c r="Q23" s="813" t="e">
        <f aca="true" t="shared" si="3" ref="Q23:Q45">(P23/K23)*100</f>
        <v>#DIV/0!</v>
      </c>
      <c r="R23" s="674"/>
      <c r="S23" s="1235">
        <v>0</v>
      </c>
      <c r="T23" s="814"/>
      <c r="U23" s="809"/>
    </row>
    <row r="24" spans="1:21" ht="15.75" thickBot="1">
      <c r="A24" s="755" t="s">
        <v>65</v>
      </c>
      <c r="B24" s="482" t="s">
        <v>63</v>
      </c>
      <c r="C24" s="483">
        <v>0</v>
      </c>
      <c r="D24" s="483">
        <v>1215</v>
      </c>
      <c r="E24" s="487">
        <v>672</v>
      </c>
      <c r="F24" s="815">
        <v>1636</v>
      </c>
      <c r="G24" s="815">
        <v>1845</v>
      </c>
      <c r="H24" s="816">
        <v>1300</v>
      </c>
      <c r="I24" s="817">
        <v>1450</v>
      </c>
      <c r="J24" s="818">
        <f>J25+J26+J27+J28+J29</f>
        <v>1700</v>
      </c>
      <c r="K24" s="819">
        <v>1700</v>
      </c>
      <c r="L24" s="1248">
        <v>426</v>
      </c>
      <c r="M24" s="1249">
        <f t="shared" si="1"/>
        <v>426</v>
      </c>
      <c r="N24" s="1231"/>
      <c r="O24" s="820"/>
      <c r="P24" s="821">
        <f t="shared" si="2"/>
        <v>852</v>
      </c>
      <c r="Q24" s="822">
        <f t="shared" si="3"/>
        <v>50.117647058823536</v>
      </c>
      <c r="R24" s="674"/>
      <c r="S24" s="1236">
        <v>852</v>
      </c>
      <c r="T24" s="823"/>
      <c r="U24" s="817"/>
    </row>
    <row r="25" spans="1:21" ht="15">
      <c r="A25" s="762" t="s">
        <v>66</v>
      </c>
      <c r="B25" s="471" t="s">
        <v>67</v>
      </c>
      <c r="C25" s="472">
        <v>6341</v>
      </c>
      <c r="D25" s="472">
        <v>6960</v>
      </c>
      <c r="E25" s="485">
        <v>501</v>
      </c>
      <c r="F25" s="763">
        <v>355</v>
      </c>
      <c r="G25" s="763">
        <v>628</v>
      </c>
      <c r="H25" s="824">
        <v>156</v>
      </c>
      <c r="I25" s="825">
        <v>399</v>
      </c>
      <c r="J25" s="804">
        <v>208</v>
      </c>
      <c r="K25" s="805">
        <v>208</v>
      </c>
      <c r="L25" s="1108">
        <v>15</v>
      </c>
      <c r="M25" s="1238">
        <f t="shared" si="1"/>
        <v>61</v>
      </c>
      <c r="N25" s="790"/>
      <c r="O25" s="790"/>
      <c r="P25" s="806">
        <f t="shared" si="2"/>
        <v>76</v>
      </c>
      <c r="Q25" s="807">
        <f t="shared" si="3"/>
        <v>36.53846153846153</v>
      </c>
      <c r="R25" s="674"/>
      <c r="S25" s="1239">
        <v>76</v>
      </c>
      <c r="T25" s="826"/>
      <c r="U25" s="825"/>
    </row>
    <row r="26" spans="1:21" ht="15">
      <c r="A26" s="769" t="s">
        <v>68</v>
      </c>
      <c r="B26" s="474" t="s">
        <v>69</v>
      </c>
      <c r="C26" s="475">
        <v>1745</v>
      </c>
      <c r="D26" s="475">
        <v>2223</v>
      </c>
      <c r="E26" s="486">
        <v>502</v>
      </c>
      <c r="F26" s="763">
        <v>600</v>
      </c>
      <c r="G26" s="763">
        <v>799</v>
      </c>
      <c r="H26" s="824">
        <v>802</v>
      </c>
      <c r="I26" s="809">
        <v>756</v>
      </c>
      <c r="J26" s="810">
        <v>880</v>
      </c>
      <c r="K26" s="811">
        <v>880</v>
      </c>
      <c r="L26" s="1112">
        <v>307</v>
      </c>
      <c r="M26" s="1238">
        <f t="shared" si="1"/>
        <v>121</v>
      </c>
      <c r="N26" s="771"/>
      <c r="O26" s="771"/>
      <c r="P26" s="812">
        <f t="shared" si="2"/>
        <v>428</v>
      </c>
      <c r="Q26" s="813">
        <f t="shared" si="3"/>
        <v>48.63636363636364</v>
      </c>
      <c r="R26" s="674"/>
      <c r="S26" s="1235">
        <v>428</v>
      </c>
      <c r="T26" s="814"/>
      <c r="U26" s="809"/>
    </row>
    <row r="27" spans="1:21" ht="15">
      <c r="A27" s="769" t="s">
        <v>70</v>
      </c>
      <c r="B27" s="474" t="s">
        <v>71</v>
      </c>
      <c r="C27" s="475">
        <v>0</v>
      </c>
      <c r="D27" s="475">
        <v>0</v>
      </c>
      <c r="E27" s="486">
        <v>504</v>
      </c>
      <c r="F27" s="763">
        <v>0</v>
      </c>
      <c r="G27" s="763">
        <v>0</v>
      </c>
      <c r="H27" s="824">
        <v>0</v>
      </c>
      <c r="I27" s="809">
        <v>0</v>
      </c>
      <c r="J27" s="810"/>
      <c r="K27" s="811"/>
      <c r="L27" s="1112">
        <v>0</v>
      </c>
      <c r="M27" s="1238">
        <f t="shared" si="1"/>
        <v>0</v>
      </c>
      <c r="N27" s="771"/>
      <c r="O27" s="771"/>
      <c r="P27" s="812">
        <f t="shared" si="2"/>
        <v>0</v>
      </c>
      <c r="Q27" s="813" t="e">
        <f t="shared" si="3"/>
        <v>#DIV/0!</v>
      </c>
      <c r="R27" s="674"/>
      <c r="S27" s="1235">
        <v>0</v>
      </c>
      <c r="T27" s="814"/>
      <c r="U27" s="809"/>
    </row>
    <row r="28" spans="1:21" ht="15">
      <c r="A28" s="769" t="s">
        <v>72</v>
      </c>
      <c r="B28" s="474" t="s">
        <v>73</v>
      </c>
      <c r="C28" s="475">
        <v>428</v>
      </c>
      <c r="D28" s="475">
        <v>253</v>
      </c>
      <c r="E28" s="486">
        <v>511</v>
      </c>
      <c r="F28" s="763">
        <v>130</v>
      </c>
      <c r="G28" s="763">
        <v>91</v>
      </c>
      <c r="H28" s="824">
        <v>3</v>
      </c>
      <c r="I28" s="809">
        <v>62</v>
      </c>
      <c r="J28" s="810">
        <v>232</v>
      </c>
      <c r="K28" s="811">
        <v>232</v>
      </c>
      <c r="L28" s="1112">
        <v>2</v>
      </c>
      <c r="M28" s="1238">
        <f t="shared" si="1"/>
        <v>0</v>
      </c>
      <c r="N28" s="771"/>
      <c r="O28" s="771"/>
      <c r="P28" s="812">
        <f t="shared" si="2"/>
        <v>2</v>
      </c>
      <c r="Q28" s="813">
        <f t="shared" si="3"/>
        <v>0.8620689655172413</v>
      </c>
      <c r="R28" s="674"/>
      <c r="S28" s="1235">
        <v>2</v>
      </c>
      <c r="T28" s="814"/>
      <c r="U28" s="809"/>
    </row>
    <row r="29" spans="1:21" ht="15">
      <c r="A29" s="769" t="s">
        <v>74</v>
      </c>
      <c r="B29" s="474" t="s">
        <v>75</v>
      </c>
      <c r="C29" s="475">
        <v>1057</v>
      </c>
      <c r="D29" s="475">
        <v>1451</v>
      </c>
      <c r="E29" s="486">
        <v>518</v>
      </c>
      <c r="F29" s="763">
        <v>493</v>
      </c>
      <c r="G29" s="763">
        <v>253</v>
      </c>
      <c r="H29" s="824">
        <v>271</v>
      </c>
      <c r="I29" s="809">
        <v>274</v>
      </c>
      <c r="J29" s="810">
        <v>380</v>
      </c>
      <c r="K29" s="811">
        <v>380</v>
      </c>
      <c r="L29" s="1112">
        <v>33</v>
      </c>
      <c r="M29" s="1238">
        <f t="shared" si="1"/>
        <v>75</v>
      </c>
      <c r="N29" s="771"/>
      <c r="O29" s="771"/>
      <c r="P29" s="812">
        <f t="shared" si="2"/>
        <v>108</v>
      </c>
      <c r="Q29" s="813">
        <f t="shared" si="3"/>
        <v>28.421052631578945</v>
      </c>
      <c r="R29" s="674"/>
      <c r="S29" s="1235">
        <v>108</v>
      </c>
      <c r="T29" s="814"/>
      <c r="U29" s="809"/>
    </row>
    <row r="30" spans="1:21" ht="15">
      <c r="A30" s="769" t="s">
        <v>76</v>
      </c>
      <c r="B30" s="488" t="s">
        <v>77</v>
      </c>
      <c r="C30" s="475">
        <v>10408</v>
      </c>
      <c r="D30" s="475">
        <v>11792</v>
      </c>
      <c r="E30" s="486">
        <v>521</v>
      </c>
      <c r="F30" s="763">
        <v>1899</v>
      </c>
      <c r="G30" s="763">
        <v>2006</v>
      </c>
      <c r="H30" s="824">
        <v>2110</v>
      </c>
      <c r="I30" s="809">
        <v>2312</v>
      </c>
      <c r="J30" s="810">
        <v>2709</v>
      </c>
      <c r="K30" s="811">
        <v>2709</v>
      </c>
      <c r="L30" s="1112">
        <v>704</v>
      </c>
      <c r="M30" s="1238">
        <f t="shared" si="1"/>
        <v>731</v>
      </c>
      <c r="N30" s="771"/>
      <c r="O30" s="771"/>
      <c r="P30" s="812">
        <f t="shared" si="2"/>
        <v>1435</v>
      </c>
      <c r="Q30" s="813">
        <f t="shared" si="3"/>
        <v>52.97157622739018</v>
      </c>
      <c r="R30" s="674"/>
      <c r="S30" s="1235">
        <v>1435</v>
      </c>
      <c r="T30" s="814"/>
      <c r="U30" s="809"/>
    </row>
    <row r="31" spans="1:21" ht="15">
      <c r="A31" s="769" t="s">
        <v>78</v>
      </c>
      <c r="B31" s="488" t="s">
        <v>79</v>
      </c>
      <c r="C31" s="475">
        <v>3640</v>
      </c>
      <c r="D31" s="475">
        <v>4174</v>
      </c>
      <c r="E31" s="486" t="s">
        <v>80</v>
      </c>
      <c r="F31" s="763">
        <v>678</v>
      </c>
      <c r="G31" s="763">
        <v>718</v>
      </c>
      <c r="H31" s="824">
        <v>753</v>
      </c>
      <c r="I31" s="809">
        <v>815</v>
      </c>
      <c r="J31" s="810">
        <v>948</v>
      </c>
      <c r="K31" s="811">
        <v>948</v>
      </c>
      <c r="L31" s="1112">
        <v>244</v>
      </c>
      <c r="M31" s="1238">
        <f t="shared" si="1"/>
        <v>252</v>
      </c>
      <c r="N31" s="771"/>
      <c r="O31" s="771"/>
      <c r="P31" s="812">
        <f t="shared" si="2"/>
        <v>496</v>
      </c>
      <c r="Q31" s="813">
        <f t="shared" si="3"/>
        <v>52.320675105485236</v>
      </c>
      <c r="R31" s="674"/>
      <c r="S31" s="1235">
        <v>496</v>
      </c>
      <c r="T31" s="814"/>
      <c r="U31" s="809"/>
    </row>
    <row r="32" spans="1:21" ht="15">
      <c r="A32" s="769" t="s">
        <v>81</v>
      </c>
      <c r="B32" s="474" t="s">
        <v>82</v>
      </c>
      <c r="C32" s="475">
        <v>0</v>
      </c>
      <c r="D32" s="475">
        <v>0</v>
      </c>
      <c r="E32" s="486">
        <v>557</v>
      </c>
      <c r="F32" s="763">
        <v>0</v>
      </c>
      <c r="G32" s="763">
        <v>0</v>
      </c>
      <c r="H32" s="824">
        <v>0</v>
      </c>
      <c r="I32" s="809">
        <v>0</v>
      </c>
      <c r="J32" s="810"/>
      <c r="K32" s="811"/>
      <c r="L32" s="1112">
        <v>0</v>
      </c>
      <c r="M32" s="1238">
        <f t="shared" si="1"/>
        <v>0</v>
      </c>
      <c r="N32" s="771"/>
      <c r="O32" s="771"/>
      <c r="P32" s="812">
        <f t="shared" si="2"/>
        <v>0</v>
      </c>
      <c r="Q32" s="813" t="e">
        <f t="shared" si="3"/>
        <v>#DIV/0!</v>
      </c>
      <c r="R32" s="674"/>
      <c r="S32" s="1235">
        <v>0</v>
      </c>
      <c r="T32" s="814"/>
      <c r="U32" s="809"/>
    </row>
    <row r="33" spans="1:21" ht="15">
      <c r="A33" s="769" t="s">
        <v>83</v>
      </c>
      <c r="B33" s="474" t="s">
        <v>84</v>
      </c>
      <c r="C33" s="475">
        <v>1711</v>
      </c>
      <c r="D33" s="475">
        <v>1801</v>
      </c>
      <c r="E33" s="486">
        <v>551</v>
      </c>
      <c r="F33" s="763">
        <v>31</v>
      </c>
      <c r="G33" s="763">
        <v>0</v>
      </c>
      <c r="H33" s="824">
        <v>36</v>
      </c>
      <c r="I33" s="809">
        <v>36</v>
      </c>
      <c r="J33" s="810"/>
      <c r="K33" s="811"/>
      <c r="L33" s="1112">
        <v>0</v>
      </c>
      <c r="M33" s="1238">
        <f t="shared" si="1"/>
        <v>0</v>
      </c>
      <c r="N33" s="771"/>
      <c r="O33" s="771"/>
      <c r="P33" s="812">
        <f t="shared" si="2"/>
        <v>0</v>
      </c>
      <c r="Q33" s="813" t="e">
        <f t="shared" si="3"/>
        <v>#DIV/0!</v>
      </c>
      <c r="R33" s="674"/>
      <c r="S33" s="1235">
        <v>0</v>
      </c>
      <c r="T33" s="814"/>
      <c r="U33" s="809"/>
    </row>
    <row r="34" spans="1:21" ht="15.75" thickBot="1">
      <c r="A34" s="748" t="s">
        <v>85</v>
      </c>
      <c r="B34" s="476"/>
      <c r="C34" s="477">
        <v>569</v>
      </c>
      <c r="D34" s="477">
        <v>614</v>
      </c>
      <c r="E34" s="489" t="s">
        <v>86</v>
      </c>
      <c r="F34" s="773">
        <v>17</v>
      </c>
      <c r="G34" s="773">
        <v>14</v>
      </c>
      <c r="H34" s="827">
        <v>17</v>
      </c>
      <c r="I34" s="828">
        <v>14</v>
      </c>
      <c r="J34" s="829">
        <v>21</v>
      </c>
      <c r="K34" s="830">
        <v>21</v>
      </c>
      <c r="L34" s="1250">
        <v>2</v>
      </c>
      <c r="M34" s="1238">
        <f t="shared" si="1"/>
        <v>6</v>
      </c>
      <c r="N34" s="771"/>
      <c r="O34" s="820"/>
      <c r="P34" s="821">
        <f t="shared" si="2"/>
        <v>8</v>
      </c>
      <c r="Q34" s="822">
        <f t="shared" si="3"/>
        <v>38.095238095238095</v>
      </c>
      <c r="R34" s="674"/>
      <c r="S34" s="1233">
        <v>8</v>
      </c>
      <c r="T34" s="831"/>
      <c r="U34" s="828"/>
    </row>
    <row r="35" spans="1:21" ht="15.75" thickBot="1">
      <c r="A35" s="832" t="s">
        <v>87</v>
      </c>
      <c r="B35" s="490" t="s">
        <v>88</v>
      </c>
      <c r="C35" s="491">
        <f>SUM(C25:C34)</f>
        <v>25899</v>
      </c>
      <c r="D35" s="491">
        <f>SUM(D25:D34)</f>
        <v>29268</v>
      </c>
      <c r="E35" s="492"/>
      <c r="F35" s="833">
        <f aca="true" t="shared" si="4" ref="F35:O35">SUM(F25:F34)</f>
        <v>4203</v>
      </c>
      <c r="G35" s="833">
        <f t="shared" si="4"/>
        <v>4509</v>
      </c>
      <c r="H35" s="834">
        <f t="shared" si="4"/>
        <v>4148</v>
      </c>
      <c r="I35" s="833">
        <f t="shared" si="4"/>
        <v>4668</v>
      </c>
      <c r="J35" s="835">
        <f t="shared" si="4"/>
        <v>5378</v>
      </c>
      <c r="K35" s="836">
        <f t="shared" si="4"/>
        <v>5378</v>
      </c>
      <c r="L35" s="833">
        <f t="shared" si="4"/>
        <v>1307</v>
      </c>
      <c r="M35" s="833">
        <f>SUM(M25:M34)</f>
        <v>1246</v>
      </c>
      <c r="N35" s="834">
        <f t="shared" si="4"/>
        <v>0</v>
      </c>
      <c r="O35" s="834">
        <f t="shared" si="4"/>
        <v>0</v>
      </c>
      <c r="P35" s="833">
        <f t="shared" si="2"/>
        <v>2553</v>
      </c>
      <c r="Q35" s="837">
        <f t="shared" si="3"/>
        <v>47.47117887690591</v>
      </c>
      <c r="R35" s="674"/>
      <c r="S35" s="833">
        <f>SUM(S25:S34)</f>
        <v>2553</v>
      </c>
      <c r="T35" s="838">
        <f>SUM(T25:T34)</f>
        <v>0</v>
      </c>
      <c r="U35" s="833">
        <f>SUM(U25:U34)</f>
        <v>0</v>
      </c>
    </row>
    <row r="36" spans="1:21" ht="15">
      <c r="A36" s="762" t="s">
        <v>89</v>
      </c>
      <c r="B36" s="471" t="s">
        <v>90</v>
      </c>
      <c r="C36" s="472">
        <v>0</v>
      </c>
      <c r="D36" s="472">
        <v>0</v>
      </c>
      <c r="E36" s="485">
        <v>601</v>
      </c>
      <c r="F36" s="839">
        <v>0</v>
      </c>
      <c r="G36" s="839">
        <v>0</v>
      </c>
      <c r="H36" s="840">
        <v>0</v>
      </c>
      <c r="I36" s="825">
        <v>0</v>
      </c>
      <c r="J36" s="804"/>
      <c r="K36" s="805"/>
      <c r="L36" s="1251">
        <v>0</v>
      </c>
      <c r="M36" s="1252">
        <f>S36-L36</f>
        <v>0</v>
      </c>
      <c r="N36" s="790"/>
      <c r="O36" s="766"/>
      <c r="P36" s="806">
        <f t="shared" si="2"/>
        <v>0</v>
      </c>
      <c r="Q36" s="807" t="e">
        <f t="shared" si="3"/>
        <v>#DIV/0!</v>
      </c>
      <c r="R36" s="674"/>
      <c r="S36" s="1239">
        <v>0</v>
      </c>
      <c r="T36" s="826"/>
      <c r="U36" s="841"/>
    </row>
    <row r="37" spans="1:21" ht="15">
      <c r="A37" s="769" t="s">
        <v>91</v>
      </c>
      <c r="B37" s="474" t="s">
        <v>92</v>
      </c>
      <c r="C37" s="475">
        <v>1190</v>
      </c>
      <c r="D37" s="475">
        <v>1857</v>
      </c>
      <c r="E37" s="486">
        <v>602</v>
      </c>
      <c r="F37" s="763">
        <v>207</v>
      </c>
      <c r="G37" s="763">
        <v>233</v>
      </c>
      <c r="H37" s="824">
        <v>317</v>
      </c>
      <c r="I37" s="809">
        <v>377</v>
      </c>
      <c r="J37" s="810"/>
      <c r="K37" s="811">
        <v>0</v>
      </c>
      <c r="L37" s="1112">
        <v>125</v>
      </c>
      <c r="M37" s="1252">
        <f>S37-L37</f>
        <v>172</v>
      </c>
      <c r="N37" s="790"/>
      <c r="O37" s="771"/>
      <c r="P37" s="812">
        <f t="shared" si="2"/>
        <v>297</v>
      </c>
      <c r="Q37" s="813" t="e">
        <f t="shared" si="3"/>
        <v>#DIV/0!</v>
      </c>
      <c r="R37" s="674"/>
      <c r="S37" s="1235">
        <v>297</v>
      </c>
      <c r="T37" s="814"/>
      <c r="U37" s="809"/>
    </row>
    <row r="38" spans="1:21" ht="15">
      <c r="A38" s="769" t="s">
        <v>93</v>
      </c>
      <c r="B38" s="474" t="s">
        <v>94</v>
      </c>
      <c r="C38" s="475">
        <v>0</v>
      </c>
      <c r="D38" s="475">
        <v>0</v>
      </c>
      <c r="E38" s="486">
        <v>604</v>
      </c>
      <c r="F38" s="763">
        <v>0</v>
      </c>
      <c r="G38" s="763">
        <v>0</v>
      </c>
      <c r="H38" s="824">
        <v>0</v>
      </c>
      <c r="I38" s="809">
        <v>0</v>
      </c>
      <c r="J38" s="810"/>
      <c r="K38" s="811"/>
      <c r="L38" s="1112">
        <v>0</v>
      </c>
      <c r="M38" s="1252">
        <f>S38-L38</f>
        <v>0</v>
      </c>
      <c r="N38" s="790"/>
      <c r="O38" s="771"/>
      <c r="P38" s="812">
        <f t="shared" si="2"/>
        <v>0</v>
      </c>
      <c r="Q38" s="813" t="e">
        <f t="shared" si="3"/>
        <v>#DIV/0!</v>
      </c>
      <c r="R38" s="674"/>
      <c r="S38" s="1235">
        <v>0</v>
      </c>
      <c r="T38" s="814"/>
      <c r="U38" s="809"/>
    </row>
    <row r="39" spans="1:21" ht="15">
      <c r="A39" s="769" t="s">
        <v>95</v>
      </c>
      <c r="B39" s="474" t="s">
        <v>96</v>
      </c>
      <c r="C39" s="475">
        <v>12472</v>
      </c>
      <c r="D39" s="475">
        <v>13728</v>
      </c>
      <c r="E39" s="486" t="s">
        <v>97</v>
      </c>
      <c r="F39" s="763">
        <v>3926</v>
      </c>
      <c r="G39" s="763">
        <v>4259</v>
      </c>
      <c r="H39" s="824">
        <v>3835</v>
      </c>
      <c r="I39" s="809">
        <v>4173</v>
      </c>
      <c r="J39" s="810">
        <f>J35</f>
        <v>5378</v>
      </c>
      <c r="K39" s="811">
        <v>5378</v>
      </c>
      <c r="L39" s="1112">
        <v>1271</v>
      </c>
      <c r="M39" s="1252">
        <f>S39-L39</f>
        <v>1267</v>
      </c>
      <c r="N39" s="790"/>
      <c r="O39" s="771"/>
      <c r="P39" s="812">
        <f t="shared" si="2"/>
        <v>2538</v>
      </c>
      <c r="Q39" s="813">
        <f t="shared" si="3"/>
        <v>47.192264782447005</v>
      </c>
      <c r="R39" s="674"/>
      <c r="S39" s="1235">
        <v>2538</v>
      </c>
      <c r="T39" s="814"/>
      <c r="U39" s="809"/>
    </row>
    <row r="40" spans="1:21" ht="15.75" thickBot="1">
      <c r="A40" s="748" t="s">
        <v>98</v>
      </c>
      <c r="B40" s="476"/>
      <c r="C40" s="477">
        <v>12330</v>
      </c>
      <c r="D40" s="477">
        <v>13218</v>
      </c>
      <c r="E40" s="489" t="s">
        <v>99</v>
      </c>
      <c r="F40" s="773">
        <v>146</v>
      </c>
      <c r="G40" s="773">
        <v>42</v>
      </c>
      <c r="H40" s="827">
        <v>0</v>
      </c>
      <c r="I40" s="828">
        <v>174</v>
      </c>
      <c r="J40" s="829"/>
      <c r="K40" s="830"/>
      <c r="L40" s="1250">
        <v>3</v>
      </c>
      <c r="M40" s="1252">
        <f>S40-L40</f>
        <v>18</v>
      </c>
      <c r="N40" s="790"/>
      <c r="O40" s="820"/>
      <c r="P40" s="821">
        <f t="shared" si="2"/>
        <v>21</v>
      </c>
      <c r="Q40" s="822" t="e">
        <f t="shared" si="3"/>
        <v>#DIV/0!</v>
      </c>
      <c r="R40" s="674"/>
      <c r="S40" s="1233">
        <v>21</v>
      </c>
      <c r="T40" s="831"/>
      <c r="U40" s="828"/>
    </row>
    <row r="41" spans="1:21" ht="15.75" thickBot="1">
      <c r="A41" s="832" t="s">
        <v>100</v>
      </c>
      <c r="B41" s="490" t="s">
        <v>101</v>
      </c>
      <c r="C41" s="491">
        <f>SUM(C36:C40)</f>
        <v>25992</v>
      </c>
      <c r="D41" s="491">
        <f>SUM(D36:D40)</f>
        <v>28803</v>
      </c>
      <c r="E41" s="492" t="s">
        <v>32</v>
      </c>
      <c r="F41" s="833">
        <f aca="true" t="shared" si="5" ref="F41:O41">SUM(F36:F40)</f>
        <v>4279</v>
      </c>
      <c r="G41" s="833">
        <f t="shared" si="5"/>
        <v>4534</v>
      </c>
      <c r="H41" s="834">
        <f t="shared" si="5"/>
        <v>4152</v>
      </c>
      <c r="I41" s="833">
        <f t="shared" si="5"/>
        <v>4724</v>
      </c>
      <c r="J41" s="835">
        <f t="shared" si="5"/>
        <v>5378</v>
      </c>
      <c r="K41" s="836">
        <f t="shared" si="5"/>
        <v>5378</v>
      </c>
      <c r="L41" s="833">
        <f t="shared" si="5"/>
        <v>1399</v>
      </c>
      <c r="M41" s="842">
        <f>SUM(M36:M40)</f>
        <v>1457</v>
      </c>
      <c r="N41" s="833">
        <f t="shared" si="5"/>
        <v>0</v>
      </c>
      <c r="O41" s="843">
        <f t="shared" si="5"/>
        <v>0</v>
      </c>
      <c r="P41" s="833">
        <f t="shared" si="2"/>
        <v>2856</v>
      </c>
      <c r="Q41" s="837">
        <f t="shared" si="3"/>
        <v>53.105243584975824</v>
      </c>
      <c r="R41" s="674"/>
      <c r="S41" s="833">
        <f>SUM(S36:S40)</f>
        <v>2856</v>
      </c>
      <c r="T41" s="838">
        <f>SUM(T36:T40)</f>
        <v>0</v>
      </c>
      <c r="U41" s="833">
        <f>SUM(U36:U40)</f>
        <v>0</v>
      </c>
    </row>
    <row r="42" spans="1:21" ht="6.75" customHeight="1" thickBot="1">
      <c r="A42" s="748"/>
      <c r="B42" s="493"/>
      <c r="C42" s="494"/>
      <c r="D42" s="494"/>
      <c r="E42" s="495"/>
      <c r="F42" s="773"/>
      <c r="G42" s="773"/>
      <c r="H42" s="844"/>
      <c r="I42" s="845"/>
      <c r="J42" s="846"/>
      <c r="K42" s="847"/>
      <c r="L42" s="773"/>
      <c r="M42" s="646"/>
      <c r="N42" s="848">
        <f>T42-M42</f>
        <v>0</v>
      </c>
      <c r="O42" s="646"/>
      <c r="P42" s="849"/>
      <c r="Q42" s="850"/>
      <c r="R42" s="674"/>
      <c r="S42" s="851"/>
      <c r="T42" s="845"/>
      <c r="U42" s="845"/>
    </row>
    <row r="43" spans="1:21" ht="15.75" thickBot="1">
      <c r="A43" s="852" t="s">
        <v>102</v>
      </c>
      <c r="B43" s="490" t="s">
        <v>63</v>
      </c>
      <c r="C43" s="491">
        <f>+C41-C39</f>
        <v>13520</v>
      </c>
      <c r="D43" s="491">
        <f>+D41-D39</f>
        <v>15075</v>
      </c>
      <c r="E43" s="492" t="s">
        <v>32</v>
      </c>
      <c r="F43" s="833">
        <f aca="true" t="shared" si="6" ref="F43:O43">F41-F39</f>
        <v>353</v>
      </c>
      <c r="G43" s="833">
        <f t="shared" si="6"/>
        <v>275</v>
      </c>
      <c r="H43" s="833">
        <f t="shared" si="6"/>
        <v>317</v>
      </c>
      <c r="I43" s="833">
        <f t="shared" si="6"/>
        <v>551</v>
      </c>
      <c r="J43" s="833">
        <f>J41-J39</f>
        <v>0</v>
      </c>
      <c r="K43" s="853">
        <f t="shared" si="6"/>
        <v>0</v>
      </c>
      <c r="L43" s="833">
        <f t="shared" si="6"/>
        <v>128</v>
      </c>
      <c r="M43" s="842">
        <f t="shared" si="6"/>
        <v>190</v>
      </c>
      <c r="N43" s="833">
        <f t="shared" si="6"/>
        <v>0</v>
      </c>
      <c r="O43" s="842">
        <f t="shared" si="6"/>
        <v>0</v>
      </c>
      <c r="P43" s="806">
        <f t="shared" si="2"/>
        <v>318</v>
      </c>
      <c r="Q43" s="807" t="e">
        <f t="shared" si="3"/>
        <v>#DIV/0!</v>
      </c>
      <c r="R43" s="674"/>
      <c r="S43" s="833">
        <f>S41-S39</f>
        <v>318</v>
      </c>
      <c r="T43" s="838">
        <f>T41-T39</f>
        <v>0</v>
      </c>
      <c r="U43" s="833">
        <f>U41-U39</f>
        <v>0</v>
      </c>
    </row>
    <row r="44" spans="1:21" ht="15.75" thickBot="1">
      <c r="A44" s="832" t="s">
        <v>103</v>
      </c>
      <c r="B44" s="490" t="s">
        <v>104</v>
      </c>
      <c r="C44" s="491">
        <f>+C41-C35</f>
        <v>93</v>
      </c>
      <c r="D44" s="491">
        <f>+D41-D35</f>
        <v>-465</v>
      </c>
      <c r="E44" s="492" t="s">
        <v>32</v>
      </c>
      <c r="F44" s="833">
        <f aca="true" t="shared" si="7" ref="F44:O44">F41-F35</f>
        <v>76</v>
      </c>
      <c r="G44" s="833">
        <f t="shared" si="7"/>
        <v>25</v>
      </c>
      <c r="H44" s="833">
        <f t="shared" si="7"/>
        <v>4</v>
      </c>
      <c r="I44" s="833">
        <f t="shared" si="7"/>
        <v>56</v>
      </c>
      <c r="J44" s="833">
        <f>J41-J35</f>
        <v>0</v>
      </c>
      <c r="K44" s="853">
        <f t="shared" si="7"/>
        <v>0</v>
      </c>
      <c r="L44" s="833">
        <f t="shared" si="7"/>
        <v>92</v>
      </c>
      <c r="M44" s="842">
        <f t="shared" si="7"/>
        <v>211</v>
      </c>
      <c r="N44" s="833">
        <f t="shared" si="7"/>
        <v>0</v>
      </c>
      <c r="O44" s="842">
        <f t="shared" si="7"/>
        <v>0</v>
      </c>
      <c r="P44" s="806">
        <f t="shared" si="2"/>
        <v>303</v>
      </c>
      <c r="Q44" s="807" t="e">
        <f t="shared" si="3"/>
        <v>#DIV/0!</v>
      </c>
      <c r="R44" s="674"/>
      <c r="S44" s="833">
        <f>S41-S35</f>
        <v>303</v>
      </c>
      <c r="T44" s="838">
        <f>T41-T35</f>
        <v>0</v>
      </c>
      <c r="U44" s="833">
        <f>U41-U35</f>
        <v>0</v>
      </c>
    </row>
    <row r="45" spans="1:21" ht="15.75" thickBot="1">
      <c r="A45" s="854" t="s">
        <v>105</v>
      </c>
      <c r="B45" s="496" t="s">
        <v>63</v>
      </c>
      <c r="C45" s="497">
        <f>+C44-C39</f>
        <v>-12379</v>
      </c>
      <c r="D45" s="497">
        <f>+D44-D39</f>
        <v>-14193</v>
      </c>
      <c r="E45" s="498" t="s">
        <v>32</v>
      </c>
      <c r="F45" s="833">
        <f aca="true" t="shared" si="8" ref="F45:O45">F44-F39</f>
        <v>-3850</v>
      </c>
      <c r="G45" s="833">
        <f t="shared" si="8"/>
        <v>-4234</v>
      </c>
      <c r="H45" s="833">
        <f t="shared" si="8"/>
        <v>-3831</v>
      </c>
      <c r="I45" s="833">
        <f t="shared" si="8"/>
        <v>-4117</v>
      </c>
      <c r="J45" s="833">
        <f t="shared" si="8"/>
        <v>-5378</v>
      </c>
      <c r="K45" s="853">
        <f t="shared" si="8"/>
        <v>-5378</v>
      </c>
      <c r="L45" s="833">
        <f t="shared" si="8"/>
        <v>-1179</v>
      </c>
      <c r="M45" s="842">
        <f t="shared" si="8"/>
        <v>-1056</v>
      </c>
      <c r="N45" s="833">
        <f t="shared" si="8"/>
        <v>0</v>
      </c>
      <c r="O45" s="842">
        <f t="shared" si="8"/>
        <v>0</v>
      </c>
      <c r="P45" s="833">
        <f t="shared" si="2"/>
        <v>-2235</v>
      </c>
      <c r="Q45" s="837">
        <f t="shared" si="3"/>
        <v>41.5582000743771</v>
      </c>
      <c r="R45" s="674"/>
      <c r="S45" s="833">
        <f>S44-S39</f>
        <v>-2235</v>
      </c>
      <c r="T45" s="838">
        <f>T44-T39</f>
        <v>0</v>
      </c>
      <c r="U45" s="833">
        <f>U44-U39</f>
        <v>0</v>
      </c>
    </row>
    <row r="46" ht="15">
      <c r="A46" s="662"/>
    </row>
    <row r="47" ht="15">
      <c r="A47" s="662"/>
    </row>
    <row r="48" spans="1:21" ht="15">
      <c r="A48" s="658" t="s">
        <v>188</v>
      </c>
      <c r="P48"/>
      <c r="Q48"/>
      <c r="R48"/>
      <c r="S48"/>
      <c r="T48"/>
      <c r="U48"/>
    </row>
    <row r="49" spans="1:21" ht="15">
      <c r="A49" s="659" t="s">
        <v>233</v>
      </c>
      <c r="P49"/>
      <c r="Q49"/>
      <c r="R49"/>
      <c r="S49"/>
      <c r="T49"/>
      <c r="U49"/>
    </row>
    <row r="50" spans="1:21" ht="15">
      <c r="A50" s="855" t="s">
        <v>190</v>
      </c>
      <c r="P50"/>
      <c r="Q50"/>
      <c r="R50"/>
      <c r="S50"/>
      <c r="T50"/>
      <c r="U50"/>
    </row>
    <row r="51" spans="1:21" ht="15">
      <c r="A51" s="856"/>
      <c r="P51"/>
      <c r="Q51"/>
      <c r="R51"/>
      <c r="S51"/>
      <c r="T51"/>
      <c r="U51"/>
    </row>
    <row r="52" spans="1:21" ht="15">
      <c r="A52" s="662" t="s">
        <v>197</v>
      </c>
      <c r="P52"/>
      <c r="Q52"/>
      <c r="R52"/>
      <c r="S52"/>
      <c r="T52"/>
      <c r="U52"/>
    </row>
    <row r="53" spans="1:21" ht="15">
      <c r="A53" s="662"/>
      <c r="P53"/>
      <c r="Q53"/>
      <c r="R53"/>
      <c r="S53"/>
      <c r="T53"/>
      <c r="U53"/>
    </row>
    <row r="54" spans="1:21" ht="15">
      <c r="A54" s="662" t="s">
        <v>198</v>
      </c>
      <c r="P54"/>
      <c r="Q54"/>
      <c r="R54"/>
      <c r="S54"/>
      <c r="T54"/>
      <c r="U54"/>
    </row>
    <row r="55" ht="15">
      <c r="A55" s="662" t="s">
        <v>192</v>
      </c>
    </row>
    <row r="56" ht="15">
      <c r="A56" s="662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63" customWidth="1"/>
    <col min="6" max="6" width="11.7109375" style="0" hidden="1" customWidth="1"/>
    <col min="7" max="7" width="11.57421875" style="0" hidden="1" customWidth="1"/>
    <col min="8" max="8" width="11.57421875" style="0" customWidth="1"/>
    <col min="9" max="10" width="11.57421875" style="388" customWidth="1"/>
    <col min="11" max="11" width="11.421875" style="388" customWidth="1"/>
    <col min="12" max="12" width="9.8515625" style="388" customWidth="1"/>
    <col min="13" max="13" width="9.140625" style="388" customWidth="1"/>
    <col min="14" max="14" width="9.28125" style="388" bestFit="1" customWidth="1"/>
    <col min="15" max="15" width="9.140625" style="388" customWidth="1"/>
    <col min="16" max="16" width="12.00390625" style="388" customWidth="1"/>
    <col min="17" max="17" width="9.140625" style="368" customWidth="1"/>
    <col min="18" max="18" width="3.421875" style="388" customWidth="1"/>
    <col min="19" max="19" width="12.57421875" style="388" customWidth="1"/>
    <col min="20" max="20" width="11.8515625" style="388" customWidth="1"/>
    <col min="21" max="21" width="12.00390625" style="388" customWidth="1"/>
  </cols>
  <sheetData>
    <row r="1" spans="1:21" ht="26.25">
      <c r="A1" s="1362" t="s">
        <v>232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</row>
    <row r="2" spans="1:12" ht="21.75" customHeight="1">
      <c r="A2" s="499" t="s">
        <v>107</v>
      </c>
      <c r="B2" s="460"/>
      <c r="K2" s="500"/>
      <c r="L2" s="500"/>
    </row>
    <row r="3" spans="1:12" ht="15">
      <c r="A3" s="509"/>
      <c r="K3" s="500"/>
      <c r="L3" s="500"/>
    </row>
    <row r="4" spans="1:12" ht="15.75" thickBot="1">
      <c r="A4" s="662"/>
      <c r="B4" s="204"/>
      <c r="C4" s="204"/>
      <c r="D4" s="204"/>
      <c r="E4" s="461"/>
      <c r="F4" s="204"/>
      <c r="G4" s="204"/>
      <c r="K4" s="500"/>
      <c r="L4" s="500"/>
    </row>
    <row r="5" spans="1:12" ht="16.5" thickBot="1">
      <c r="A5" s="501" t="s">
        <v>199</v>
      </c>
      <c r="B5" s="502" t="s">
        <v>200</v>
      </c>
      <c r="C5" s="503"/>
      <c r="D5" s="503"/>
      <c r="E5" s="504"/>
      <c r="F5" s="503"/>
      <c r="G5" s="505"/>
      <c r="H5" s="503"/>
      <c r="I5" s="506"/>
      <c r="J5" s="507"/>
      <c r="K5" s="508"/>
      <c r="L5" s="508"/>
    </row>
    <row r="6" spans="1:12" ht="23.25" customHeight="1" thickBot="1">
      <c r="A6" s="509" t="s">
        <v>4</v>
      </c>
      <c r="K6" s="500"/>
      <c r="L6" s="500"/>
    </row>
    <row r="7" spans="1:21" ht="15.75" thickBot="1">
      <c r="A7" s="1375" t="s">
        <v>9</v>
      </c>
      <c r="B7" s="1366" t="s">
        <v>10</v>
      </c>
      <c r="C7" s="510"/>
      <c r="D7" s="510"/>
      <c r="E7" s="1366" t="s">
        <v>13</v>
      </c>
      <c r="F7" s="510"/>
      <c r="G7" s="510"/>
      <c r="H7" s="1366" t="s">
        <v>176</v>
      </c>
      <c r="I7" s="1367" t="s">
        <v>177</v>
      </c>
      <c r="J7" s="1377" t="s">
        <v>178</v>
      </c>
      <c r="K7" s="1378"/>
      <c r="L7" s="1370" t="s">
        <v>6</v>
      </c>
      <c r="M7" s="1379"/>
      <c r="N7" s="1379"/>
      <c r="O7" s="1378"/>
      <c r="P7" s="664" t="s">
        <v>179</v>
      </c>
      <c r="Q7" s="665" t="s">
        <v>8</v>
      </c>
      <c r="R7" s="857"/>
      <c r="S7" s="1380" t="s">
        <v>180</v>
      </c>
      <c r="T7" s="1373"/>
      <c r="U7" s="1374"/>
    </row>
    <row r="8" spans="1:21" ht="15.75" thickBot="1">
      <c r="A8" s="1376"/>
      <c r="B8" s="1365"/>
      <c r="C8" s="511" t="s">
        <v>11</v>
      </c>
      <c r="D8" s="511" t="s">
        <v>12</v>
      </c>
      <c r="E8" s="1365"/>
      <c r="F8" s="511" t="s">
        <v>181</v>
      </c>
      <c r="G8" s="511" t="s">
        <v>182</v>
      </c>
      <c r="H8" s="1365"/>
      <c r="I8" s="1365"/>
      <c r="J8" s="513" t="s">
        <v>183</v>
      </c>
      <c r="K8" s="513" t="s">
        <v>194</v>
      </c>
      <c r="L8" s="514" t="s">
        <v>19</v>
      </c>
      <c r="M8" s="515" t="s">
        <v>22</v>
      </c>
      <c r="N8" s="515" t="s">
        <v>25</v>
      </c>
      <c r="O8" s="516" t="s">
        <v>28</v>
      </c>
      <c r="P8" s="666" t="s">
        <v>29</v>
      </c>
      <c r="Q8" s="667" t="s">
        <v>30</v>
      </c>
      <c r="R8" s="857"/>
      <c r="S8" s="668" t="s">
        <v>185</v>
      </c>
      <c r="T8" s="669" t="s">
        <v>186</v>
      </c>
      <c r="U8" s="669" t="s">
        <v>187</v>
      </c>
    </row>
    <row r="9" spans="1:21" ht="15">
      <c r="A9" s="520" t="s">
        <v>31</v>
      </c>
      <c r="B9" s="521"/>
      <c r="C9" s="522">
        <v>104</v>
      </c>
      <c r="D9" s="522">
        <v>104</v>
      </c>
      <c r="E9" s="523"/>
      <c r="F9" s="670">
        <v>7</v>
      </c>
      <c r="G9" s="670">
        <v>6</v>
      </c>
      <c r="H9" s="670">
        <v>8</v>
      </c>
      <c r="I9" s="532">
        <v>8</v>
      </c>
      <c r="J9" s="671"/>
      <c r="K9" s="671"/>
      <c r="L9" s="1196">
        <v>9</v>
      </c>
      <c r="M9" s="529">
        <f aca="true" t="shared" si="0" ref="M9:O10">S9</f>
        <v>9</v>
      </c>
      <c r="N9" s="647">
        <f t="shared" si="0"/>
        <v>0</v>
      </c>
      <c r="O9" s="1221">
        <f t="shared" si="0"/>
        <v>0</v>
      </c>
      <c r="P9" s="672" t="s">
        <v>32</v>
      </c>
      <c r="Q9" s="673" t="s">
        <v>32</v>
      </c>
      <c r="R9" s="674"/>
      <c r="S9" s="1222">
        <v>9</v>
      </c>
      <c r="T9" s="532"/>
      <c r="U9" s="532"/>
    </row>
    <row r="10" spans="1:21" ht="15.75" thickBot="1">
      <c r="A10" s="533" t="s">
        <v>33</v>
      </c>
      <c r="B10" s="370"/>
      <c r="C10" s="534">
        <v>101</v>
      </c>
      <c r="D10" s="534">
        <v>104</v>
      </c>
      <c r="E10" s="535"/>
      <c r="F10" s="675">
        <v>7</v>
      </c>
      <c r="G10" s="675">
        <v>6</v>
      </c>
      <c r="H10" s="675">
        <v>8</v>
      </c>
      <c r="I10" s="542">
        <v>8</v>
      </c>
      <c r="J10" s="676"/>
      <c r="K10" s="676"/>
      <c r="L10" s="1050">
        <v>7.8</v>
      </c>
      <c r="M10" s="540">
        <f t="shared" si="0"/>
        <v>7.847</v>
      </c>
      <c r="N10" s="623">
        <f t="shared" si="0"/>
        <v>0</v>
      </c>
      <c r="O10" s="540">
        <f t="shared" si="0"/>
        <v>0</v>
      </c>
      <c r="P10" s="565" t="s">
        <v>32</v>
      </c>
      <c r="Q10" s="677" t="s">
        <v>32</v>
      </c>
      <c r="R10" s="674"/>
      <c r="S10" s="1223">
        <v>7.847</v>
      </c>
      <c r="T10" s="542"/>
      <c r="U10" s="542"/>
    </row>
    <row r="11" spans="1:21" ht="15">
      <c r="A11" s="543" t="s">
        <v>34</v>
      </c>
      <c r="B11" s="544" t="s">
        <v>35</v>
      </c>
      <c r="C11" s="392">
        <v>37915</v>
      </c>
      <c r="D11" s="392">
        <v>39774</v>
      </c>
      <c r="E11" s="545" t="s">
        <v>36</v>
      </c>
      <c r="F11" s="636">
        <v>1192</v>
      </c>
      <c r="G11" s="636">
        <v>1351</v>
      </c>
      <c r="H11" s="636">
        <v>1490</v>
      </c>
      <c r="I11" s="553">
        <v>1548</v>
      </c>
      <c r="J11" s="679" t="s">
        <v>32</v>
      </c>
      <c r="K11" s="680" t="s">
        <v>32</v>
      </c>
      <c r="L11" s="1052">
        <v>1577</v>
      </c>
      <c r="M11" s="550">
        <f>S11-L11</f>
        <v>14</v>
      </c>
      <c r="N11" s="597"/>
      <c r="O11" s="550"/>
      <c r="P11" s="557" t="s">
        <v>32</v>
      </c>
      <c r="Q11" s="682" t="s">
        <v>32</v>
      </c>
      <c r="R11" s="674"/>
      <c r="S11" s="1222">
        <v>1591</v>
      </c>
      <c r="T11" s="553"/>
      <c r="U11" s="553"/>
    </row>
    <row r="12" spans="1:21" ht="15">
      <c r="A12" s="554" t="s">
        <v>37</v>
      </c>
      <c r="B12" s="555" t="s">
        <v>38</v>
      </c>
      <c r="C12" s="381">
        <v>-16164</v>
      </c>
      <c r="D12" s="381">
        <v>-17825</v>
      </c>
      <c r="E12" s="545" t="s">
        <v>39</v>
      </c>
      <c r="F12" s="636">
        <v>-1192</v>
      </c>
      <c r="G12" s="636">
        <v>-1256</v>
      </c>
      <c r="H12" s="636">
        <v>1415</v>
      </c>
      <c r="I12" s="553">
        <v>1483</v>
      </c>
      <c r="J12" s="683" t="s">
        <v>32</v>
      </c>
      <c r="K12" s="684" t="s">
        <v>32</v>
      </c>
      <c r="L12" s="1053">
        <v>1514</v>
      </c>
      <c r="M12" s="550">
        <f>S12-L12</f>
        <v>17</v>
      </c>
      <c r="N12" s="597"/>
      <c r="O12" s="550"/>
      <c r="P12" s="557" t="s">
        <v>32</v>
      </c>
      <c r="Q12" s="682" t="s">
        <v>32</v>
      </c>
      <c r="R12" s="674"/>
      <c r="S12" s="1224">
        <v>1531</v>
      </c>
      <c r="T12" s="553"/>
      <c r="U12" s="553"/>
    </row>
    <row r="13" spans="1:21" ht="15">
      <c r="A13" s="554" t="s">
        <v>40</v>
      </c>
      <c r="B13" s="555" t="s">
        <v>41</v>
      </c>
      <c r="C13" s="381">
        <v>604</v>
      </c>
      <c r="D13" s="381">
        <v>619</v>
      </c>
      <c r="E13" s="545" t="s">
        <v>42</v>
      </c>
      <c r="F13" s="636"/>
      <c r="G13" s="636"/>
      <c r="H13" s="636"/>
      <c r="I13" s="553"/>
      <c r="J13" s="683" t="s">
        <v>32</v>
      </c>
      <c r="K13" s="684" t="s">
        <v>32</v>
      </c>
      <c r="L13" s="1053"/>
      <c r="M13" s="550">
        <f>S13-L13</f>
        <v>0</v>
      </c>
      <c r="N13" s="597"/>
      <c r="O13" s="550"/>
      <c r="P13" s="557" t="s">
        <v>32</v>
      </c>
      <c r="Q13" s="682" t="s">
        <v>32</v>
      </c>
      <c r="R13" s="674"/>
      <c r="S13" s="1224"/>
      <c r="T13" s="553"/>
      <c r="U13" s="553"/>
    </row>
    <row r="14" spans="1:21" ht="15">
      <c r="A14" s="554" t="s">
        <v>43</v>
      </c>
      <c r="B14" s="555" t="s">
        <v>44</v>
      </c>
      <c r="C14" s="381">
        <v>221</v>
      </c>
      <c r="D14" s="381">
        <v>610</v>
      </c>
      <c r="E14" s="545" t="s">
        <v>32</v>
      </c>
      <c r="F14" s="636">
        <v>62</v>
      </c>
      <c r="G14" s="636">
        <v>66</v>
      </c>
      <c r="H14" s="636">
        <v>433</v>
      </c>
      <c r="I14" s="553">
        <v>400</v>
      </c>
      <c r="J14" s="683" t="s">
        <v>32</v>
      </c>
      <c r="K14" s="684" t="s">
        <v>32</v>
      </c>
      <c r="L14" s="1053">
        <v>1062</v>
      </c>
      <c r="M14" s="550">
        <f>S14-L14</f>
        <v>-237</v>
      </c>
      <c r="N14" s="597"/>
      <c r="O14" s="550"/>
      <c r="P14" s="557" t="s">
        <v>32</v>
      </c>
      <c r="Q14" s="682" t="s">
        <v>32</v>
      </c>
      <c r="R14" s="674"/>
      <c r="S14" s="1224">
        <v>825</v>
      </c>
      <c r="T14" s="553"/>
      <c r="U14" s="553"/>
    </row>
    <row r="15" spans="1:21" ht="15.75" thickBot="1">
      <c r="A15" s="520" t="s">
        <v>45</v>
      </c>
      <c r="B15" s="558" t="s">
        <v>46</v>
      </c>
      <c r="C15" s="559">
        <v>2021</v>
      </c>
      <c r="D15" s="559">
        <v>852</v>
      </c>
      <c r="E15" s="560" t="s">
        <v>47</v>
      </c>
      <c r="F15" s="637">
        <v>348</v>
      </c>
      <c r="G15" s="637">
        <v>421</v>
      </c>
      <c r="H15" s="637">
        <v>468</v>
      </c>
      <c r="I15" s="566">
        <v>551</v>
      </c>
      <c r="J15" s="686" t="s">
        <v>32</v>
      </c>
      <c r="K15" s="687" t="s">
        <v>32</v>
      </c>
      <c r="L15" s="1048">
        <v>835</v>
      </c>
      <c r="M15" s="550">
        <f>S15-L15</f>
        <v>69</v>
      </c>
      <c r="N15" s="607"/>
      <c r="O15" s="550"/>
      <c r="P15" s="672" t="s">
        <v>32</v>
      </c>
      <c r="Q15" s="673" t="s">
        <v>32</v>
      </c>
      <c r="R15" s="674"/>
      <c r="S15" s="1225">
        <v>904</v>
      </c>
      <c r="T15" s="566"/>
      <c r="U15" s="566"/>
    </row>
    <row r="16" spans="1:21" ht="15.75" thickBot="1">
      <c r="A16" s="567" t="s">
        <v>48</v>
      </c>
      <c r="B16" s="568"/>
      <c r="C16" s="401">
        <v>24618</v>
      </c>
      <c r="D16" s="401">
        <v>24087</v>
      </c>
      <c r="E16" s="569"/>
      <c r="F16" s="689">
        <v>423</v>
      </c>
      <c r="G16" s="689">
        <v>590</v>
      </c>
      <c r="H16" s="689">
        <v>976</v>
      </c>
      <c r="I16" s="690">
        <v>1016</v>
      </c>
      <c r="J16" s="691" t="s">
        <v>32</v>
      </c>
      <c r="K16" s="692" t="s">
        <v>32</v>
      </c>
      <c r="L16" s="574">
        <f>L11-L12+L13+L14+L15</f>
        <v>1960</v>
      </c>
      <c r="M16" s="574">
        <f>M11-M12+M13+M14+M15</f>
        <v>-171</v>
      </c>
      <c r="N16" s="574">
        <f>N11-N12+N13+N14+N15</f>
        <v>0</v>
      </c>
      <c r="O16" s="574">
        <f>O11-O12+O13+O14+O15</f>
        <v>0</v>
      </c>
      <c r="P16" s="574" t="s">
        <v>32</v>
      </c>
      <c r="Q16" s="693" t="s">
        <v>32</v>
      </c>
      <c r="R16" s="674"/>
      <c r="S16" s="694">
        <f>S11-S12+S13+S14+S15</f>
        <v>1789</v>
      </c>
      <c r="T16" s="694">
        <f>T11-T12+T13+T14+T15</f>
        <v>0</v>
      </c>
      <c r="U16" s="694">
        <f>U11-U12+U13+U14+U15</f>
        <v>0</v>
      </c>
    </row>
    <row r="17" spans="1:21" ht="15">
      <c r="A17" s="520" t="s">
        <v>49</v>
      </c>
      <c r="B17" s="544" t="s">
        <v>50</v>
      </c>
      <c r="C17" s="392">
        <v>7043</v>
      </c>
      <c r="D17" s="392">
        <v>7240</v>
      </c>
      <c r="E17" s="560">
        <v>401</v>
      </c>
      <c r="F17" s="637"/>
      <c r="G17" s="637"/>
      <c r="H17" s="637">
        <v>75</v>
      </c>
      <c r="I17" s="566">
        <v>65</v>
      </c>
      <c r="J17" s="679" t="s">
        <v>32</v>
      </c>
      <c r="K17" s="680" t="s">
        <v>32</v>
      </c>
      <c r="L17" s="527">
        <v>63</v>
      </c>
      <c r="M17" s="1202">
        <f>S17-L17</f>
        <v>-3</v>
      </c>
      <c r="N17" s="589"/>
      <c r="O17" s="1253"/>
      <c r="P17" s="672" t="s">
        <v>32</v>
      </c>
      <c r="Q17" s="673" t="s">
        <v>32</v>
      </c>
      <c r="R17" s="674"/>
      <c r="S17" s="1226">
        <v>60</v>
      </c>
      <c r="T17" s="566"/>
      <c r="U17" s="566"/>
    </row>
    <row r="18" spans="1:21" ht="15">
      <c r="A18" s="554" t="s">
        <v>51</v>
      </c>
      <c r="B18" s="555" t="s">
        <v>52</v>
      </c>
      <c r="C18" s="381">
        <v>1001</v>
      </c>
      <c r="D18" s="381">
        <v>820</v>
      </c>
      <c r="E18" s="545" t="s">
        <v>53</v>
      </c>
      <c r="F18" s="636">
        <v>179</v>
      </c>
      <c r="G18" s="636">
        <v>119</v>
      </c>
      <c r="H18" s="636">
        <v>197</v>
      </c>
      <c r="I18" s="553">
        <v>286</v>
      </c>
      <c r="J18" s="683" t="s">
        <v>32</v>
      </c>
      <c r="K18" s="684" t="s">
        <v>32</v>
      </c>
      <c r="L18" s="549">
        <v>328</v>
      </c>
      <c r="M18" s="577">
        <f aca="true" t="shared" si="1" ref="M18:M34">S18-L18</f>
        <v>-123</v>
      </c>
      <c r="N18" s="597"/>
      <c r="O18" s="1254"/>
      <c r="P18" s="557" t="s">
        <v>32</v>
      </c>
      <c r="Q18" s="682" t="s">
        <v>32</v>
      </c>
      <c r="R18" s="674"/>
      <c r="S18" s="1224">
        <v>205</v>
      </c>
      <c r="T18" s="553"/>
      <c r="U18" s="553"/>
    </row>
    <row r="19" spans="1:21" ht="15">
      <c r="A19" s="554" t="s">
        <v>54</v>
      </c>
      <c r="B19" s="555" t="s">
        <v>55</v>
      </c>
      <c r="C19" s="381">
        <v>14718</v>
      </c>
      <c r="D19" s="381">
        <v>14718</v>
      </c>
      <c r="E19" s="545" t="s">
        <v>32</v>
      </c>
      <c r="F19" s="636"/>
      <c r="G19" s="636"/>
      <c r="H19" s="636"/>
      <c r="I19" s="553"/>
      <c r="J19" s="683" t="s">
        <v>32</v>
      </c>
      <c r="K19" s="684" t="s">
        <v>32</v>
      </c>
      <c r="L19" s="549"/>
      <c r="M19" s="577">
        <f t="shared" si="1"/>
        <v>0</v>
      </c>
      <c r="N19" s="597"/>
      <c r="O19" s="1254"/>
      <c r="P19" s="557" t="s">
        <v>32</v>
      </c>
      <c r="Q19" s="682" t="s">
        <v>32</v>
      </c>
      <c r="R19" s="674"/>
      <c r="S19" s="1224"/>
      <c r="T19" s="553"/>
      <c r="U19" s="553"/>
    </row>
    <row r="20" spans="1:21" ht="15">
      <c r="A20" s="554" t="s">
        <v>56</v>
      </c>
      <c r="B20" s="555" t="s">
        <v>57</v>
      </c>
      <c r="C20" s="381">
        <v>1758</v>
      </c>
      <c r="D20" s="381">
        <v>1762</v>
      </c>
      <c r="E20" s="545" t="s">
        <v>32</v>
      </c>
      <c r="F20" s="636">
        <v>175</v>
      </c>
      <c r="G20" s="636">
        <v>235</v>
      </c>
      <c r="H20" s="636">
        <v>648</v>
      </c>
      <c r="I20" s="553">
        <v>623</v>
      </c>
      <c r="J20" s="683" t="s">
        <v>32</v>
      </c>
      <c r="K20" s="684" t="s">
        <v>32</v>
      </c>
      <c r="L20" s="549">
        <v>1488</v>
      </c>
      <c r="M20" s="577">
        <f t="shared" si="1"/>
        <v>-35</v>
      </c>
      <c r="N20" s="597"/>
      <c r="O20" s="1254"/>
      <c r="P20" s="557" t="s">
        <v>32</v>
      </c>
      <c r="Q20" s="682" t="s">
        <v>32</v>
      </c>
      <c r="R20" s="674"/>
      <c r="S20" s="1224">
        <v>1453</v>
      </c>
      <c r="T20" s="553"/>
      <c r="U20" s="553"/>
    </row>
    <row r="21" spans="1:21" ht="15.75" thickBot="1">
      <c r="A21" s="533" t="s">
        <v>58</v>
      </c>
      <c r="B21" s="578" t="s">
        <v>59</v>
      </c>
      <c r="C21" s="579">
        <v>0</v>
      </c>
      <c r="D21" s="579">
        <v>0</v>
      </c>
      <c r="E21" s="580" t="s">
        <v>32</v>
      </c>
      <c r="F21" s="636"/>
      <c r="G21" s="636"/>
      <c r="H21" s="636"/>
      <c r="I21" s="581"/>
      <c r="J21" s="676" t="s">
        <v>32</v>
      </c>
      <c r="K21" s="697" t="s">
        <v>32</v>
      </c>
      <c r="L21" s="538"/>
      <c r="M21" s="1206">
        <f t="shared" si="1"/>
        <v>0</v>
      </c>
      <c r="N21" s="623"/>
      <c r="O21" s="1255"/>
      <c r="P21" s="564" t="s">
        <v>32</v>
      </c>
      <c r="Q21" s="699" t="s">
        <v>32</v>
      </c>
      <c r="R21" s="674"/>
      <c r="S21" s="1223"/>
      <c r="T21" s="700"/>
      <c r="U21" s="581"/>
    </row>
    <row r="22" spans="1:21" ht="15.75" thickBot="1">
      <c r="A22" s="582" t="s">
        <v>60</v>
      </c>
      <c r="B22" s="544" t="s">
        <v>61</v>
      </c>
      <c r="C22" s="392">
        <v>12472</v>
      </c>
      <c r="D22" s="392">
        <v>13728</v>
      </c>
      <c r="E22" s="583" t="s">
        <v>32</v>
      </c>
      <c r="F22" s="701">
        <v>2596</v>
      </c>
      <c r="G22" s="701">
        <v>2870</v>
      </c>
      <c r="H22" s="701">
        <v>3079</v>
      </c>
      <c r="I22" s="586">
        <v>3210</v>
      </c>
      <c r="J22" s="702">
        <f>J35</f>
        <v>3601</v>
      </c>
      <c r="K22" s="703">
        <v>3601</v>
      </c>
      <c r="L22" s="1207">
        <v>919</v>
      </c>
      <c r="M22" s="1202">
        <f t="shared" si="1"/>
        <v>863</v>
      </c>
      <c r="N22" s="589"/>
      <c r="O22" s="1253"/>
      <c r="P22" s="723">
        <f>SUM(L22:O22)</f>
        <v>1782</v>
      </c>
      <c r="Q22" s="705">
        <f>(P22/K22)*100</f>
        <v>49.48625381838378</v>
      </c>
      <c r="R22" s="674"/>
      <c r="S22" s="1222">
        <v>1782</v>
      </c>
      <c r="T22" s="706"/>
      <c r="U22" s="858"/>
    </row>
    <row r="23" spans="1:21" ht="15.75" thickBot="1">
      <c r="A23" s="554" t="s">
        <v>62</v>
      </c>
      <c r="B23" s="555" t="s">
        <v>63</v>
      </c>
      <c r="C23" s="381">
        <v>0</v>
      </c>
      <c r="D23" s="381">
        <v>0</v>
      </c>
      <c r="E23" s="593" t="s">
        <v>32</v>
      </c>
      <c r="F23" s="636"/>
      <c r="G23" s="636"/>
      <c r="H23" s="636"/>
      <c r="I23" s="594"/>
      <c r="J23" s="707"/>
      <c r="K23" s="708"/>
      <c r="L23" s="1060"/>
      <c r="M23" s="577">
        <f t="shared" si="1"/>
        <v>0</v>
      </c>
      <c r="N23" s="597"/>
      <c r="O23" s="1254"/>
      <c r="P23" s="723">
        <f aca="true" t="shared" si="2" ref="P23:P45">SUM(L23:O23)</f>
        <v>0</v>
      </c>
      <c r="Q23" s="705" t="e">
        <f aca="true" t="shared" si="3" ref="Q23:Q45">(P23/K23)*100</f>
        <v>#DIV/0!</v>
      </c>
      <c r="R23" s="674"/>
      <c r="S23" s="1224"/>
      <c r="T23" s="709"/>
      <c r="U23" s="859"/>
    </row>
    <row r="24" spans="1:21" ht="15.75" thickBot="1">
      <c r="A24" s="533" t="s">
        <v>65</v>
      </c>
      <c r="B24" s="578" t="s">
        <v>63</v>
      </c>
      <c r="C24" s="579">
        <v>0</v>
      </c>
      <c r="D24" s="579">
        <v>1215</v>
      </c>
      <c r="E24" s="601">
        <v>672</v>
      </c>
      <c r="F24" s="710">
        <v>960</v>
      </c>
      <c r="G24" s="710">
        <v>1192</v>
      </c>
      <c r="H24" s="710">
        <v>1150</v>
      </c>
      <c r="I24" s="604">
        <v>1100</v>
      </c>
      <c r="J24" s="711">
        <f>J25+J26+J27+J28+J29</f>
        <v>1200</v>
      </c>
      <c r="K24" s="712">
        <v>1200</v>
      </c>
      <c r="L24" s="1212">
        <v>300</v>
      </c>
      <c r="M24" s="1206">
        <f t="shared" si="1"/>
        <v>300</v>
      </c>
      <c r="N24" s="623"/>
      <c r="O24" s="1255"/>
      <c r="P24" s="723">
        <f t="shared" si="2"/>
        <v>600</v>
      </c>
      <c r="Q24" s="705">
        <f t="shared" si="3"/>
        <v>50</v>
      </c>
      <c r="R24" s="674"/>
      <c r="S24" s="1225">
        <v>600</v>
      </c>
      <c r="T24" s="713"/>
      <c r="U24" s="860"/>
    </row>
    <row r="25" spans="1:21" ht="15.75" thickBot="1">
      <c r="A25" s="543" t="s">
        <v>66</v>
      </c>
      <c r="B25" s="544" t="s">
        <v>67</v>
      </c>
      <c r="C25" s="392">
        <v>6341</v>
      </c>
      <c r="D25" s="392">
        <v>6960</v>
      </c>
      <c r="E25" s="611">
        <v>501</v>
      </c>
      <c r="F25" s="636">
        <v>274</v>
      </c>
      <c r="G25" s="636">
        <v>450</v>
      </c>
      <c r="H25" s="636">
        <v>411</v>
      </c>
      <c r="I25" s="612">
        <v>244</v>
      </c>
      <c r="J25" s="702">
        <v>265</v>
      </c>
      <c r="K25" s="703">
        <v>265</v>
      </c>
      <c r="L25" s="1058">
        <v>48</v>
      </c>
      <c r="M25" s="577">
        <f t="shared" si="1"/>
        <v>70</v>
      </c>
      <c r="N25" s="714"/>
      <c r="O25" s="577"/>
      <c r="P25" s="723">
        <f t="shared" si="2"/>
        <v>118</v>
      </c>
      <c r="Q25" s="705">
        <f t="shared" si="3"/>
        <v>44.528301886792455</v>
      </c>
      <c r="R25" s="674"/>
      <c r="S25" s="1226">
        <v>118</v>
      </c>
      <c r="T25" s="715"/>
      <c r="U25" s="861"/>
    </row>
    <row r="26" spans="1:21" ht="15.75" thickBot="1">
      <c r="A26" s="554" t="s">
        <v>68</v>
      </c>
      <c r="B26" s="555" t="s">
        <v>69</v>
      </c>
      <c r="C26" s="381">
        <v>1745</v>
      </c>
      <c r="D26" s="381">
        <v>2223</v>
      </c>
      <c r="E26" s="616">
        <v>502</v>
      </c>
      <c r="F26" s="636">
        <v>419</v>
      </c>
      <c r="G26" s="636">
        <v>517</v>
      </c>
      <c r="H26" s="636">
        <v>452</v>
      </c>
      <c r="I26" s="594">
        <v>460</v>
      </c>
      <c r="J26" s="707">
        <v>550</v>
      </c>
      <c r="K26" s="708">
        <v>550</v>
      </c>
      <c r="L26" s="1060">
        <v>112</v>
      </c>
      <c r="M26" s="577">
        <f t="shared" si="1"/>
        <v>95</v>
      </c>
      <c r="N26" s="597"/>
      <c r="O26" s="550"/>
      <c r="P26" s="723">
        <f t="shared" si="2"/>
        <v>207</v>
      </c>
      <c r="Q26" s="705">
        <f t="shared" si="3"/>
        <v>37.63636363636363</v>
      </c>
      <c r="R26" s="674"/>
      <c r="S26" s="1224">
        <v>207</v>
      </c>
      <c r="T26" s="709"/>
      <c r="U26" s="862"/>
    </row>
    <row r="27" spans="1:21" ht="15.75" thickBot="1">
      <c r="A27" s="554" t="s">
        <v>70</v>
      </c>
      <c r="B27" s="555" t="s">
        <v>71</v>
      </c>
      <c r="C27" s="381">
        <v>0</v>
      </c>
      <c r="D27" s="381">
        <v>0</v>
      </c>
      <c r="E27" s="616">
        <v>504</v>
      </c>
      <c r="F27" s="636"/>
      <c r="G27" s="636"/>
      <c r="H27" s="636"/>
      <c r="I27" s="594"/>
      <c r="J27" s="707"/>
      <c r="K27" s="708"/>
      <c r="L27" s="1060"/>
      <c r="M27" s="577">
        <f t="shared" si="1"/>
        <v>0</v>
      </c>
      <c r="N27" s="597"/>
      <c r="O27" s="550"/>
      <c r="P27" s="723">
        <f t="shared" si="2"/>
        <v>0</v>
      </c>
      <c r="Q27" s="705" t="e">
        <f t="shared" si="3"/>
        <v>#DIV/0!</v>
      </c>
      <c r="R27" s="674"/>
      <c r="S27" s="1224"/>
      <c r="T27" s="709"/>
      <c r="U27" s="859"/>
    </row>
    <row r="28" spans="1:21" ht="15.75" thickBot="1">
      <c r="A28" s="554" t="s">
        <v>72</v>
      </c>
      <c r="B28" s="555" t="s">
        <v>73</v>
      </c>
      <c r="C28" s="381">
        <v>428</v>
      </c>
      <c r="D28" s="381">
        <v>253</v>
      </c>
      <c r="E28" s="616">
        <v>511</v>
      </c>
      <c r="F28" s="636">
        <v>286</v>
      </c>
      <c r="G28" s="636">
        <v>151</v>
      </c>
      <c r="H28" s="636">
        <v>41</v>
      </c>
      <c r="I28" s="594">
        <v>148</v>
      </c>
      <c r="J28" s="707">
        <v>160</v>
      </c>
      <c r="K28" s="708">
        <v>160</v>
      </c>
      <c r="L28" s="1060">
        <v>12</v>
      </c>
      <c r="M28" s="577">
        <f t="shared" si="1"/>
        <v>26</v>
      </c>
      <c r="N28" s="597"/>
      <c r="O28" s="550"/>
      <c r="P28" s="723">
        <f t="shared" si="2"/>
        <v>38</v>
      </c>
      <c r="Q28" s="705">
        <f t="shared" si="3"/>
        <v>23.75</v>
      </c>
      <c r="R28" s="674"/>
      <c r="S28" s="1224">
        <v>38</v>
      </c>
      <c r="T28" s="709"/>
      <c r="U28" s="862"/>
    </row>
    <row r="29" spans="1:21" ht="15.75" thickBot="1">
      <c r="A29" s="554" t="s">
        <v>74</v>
      </c>
      <c r="B29" s="555" t="s">
        <v>75</v>
      </c>
      <c r="C29" s="381">
        <v>1057</v>
      </c>
      <c r="D29" s="381">
        <v>1451</v>
      </c>
      <c r="E29" s="616">
        <v>518</v>
      </c>
      <c r="F29" s="636">
        <v>187</v>
      </c>
      <c r="G29" s="636">
        <v>211</v>
      </c>
      <c r="H29" s="636">
        <v>257</v>
      </c>
      <c r="I29" s="594">
        <v>218</v>
      </c>
      <c r="J29" s="707">
        <v>225</v>
      </c>
      <c r="K29" s="708">
        <v>225</v>
      </c>
      <c r="L29" s="1060">
        <v>66</v>
      </c>
      <c r="M29" s="577">
        <f t="shared" si="1"/>
        <v>75</v>
      </c>
      <c r="N29" s="597"/>
      <c r="O29" s="550"/>
      <c r="P29" s="723">
        <f t="shared" si="2"/>
        <v>141</v>
      </c>
      <c r="Q29" s="705">
        <f t="shared" si="3"/>
        <v>62.66666666666667</v>
      </c>
      <c r="R29" s="674"/>
      <c r="S29" s="1224">
        <v>141</v>
      </c>
      <c r="T29" s="709"/>
      <c r="U29" s="862"/>
    </row>
    <row r="30" spans="1:21" ht="15.75" thickBot="1">
      <c r="A30" s="554" t="s">
        <v>76</v>
      </c>
      <c r="B30" s="617" t="s">
        <v>77</v>
      </c>
      <c r="C30" s="381">
        <v>10408</v>
      </c>
      <c r="D30" s="381">
        <v>11792</v>
      </c>
      <c r="E30" s="616">
        <v>521</v>
      </c>
      <c r="F30" s="636">
        <v>1185</v>
      </c>
      <c r="G30" s="636">
        <v>1220</v>
      </c>
      <c r="H30" s="636">
        <v>1463</v>
      </c>
      <c r="I30" s="594">
        <v>1659</v>
      </c>
      <c r="J30" s="707">
        <v>1769</v>
      </c>
      <c r="K30" s="708">
        <v>1769</v>
      </c>
      <c r="L30" s="1060">
        <v>471</v>
      </c>
      <c r="M30" s="577">
        <f t="shared" si="1"/>
        <v>474</v>
      </c>
      <c r="N30" s="597"/>
      <c r="O30" s="550"/>
      <c r="P30" s="723">
        <f t="shared" si="2"/>
        <v>945</v>
      </c>
      <c r="Q30" s="705">
        <f t="shared" si="3"/>
        <v>53.4200113058225</v>
      </c>
      <c r="R30" s="674"/>
      <c r="S30" s="1224">
        <v>945</v>
      </c>
      <c r="T30" s="709"/>
      <c r="U30" s="862"/>
    </row>
    <row r="31" spans="1:21" ht="15.75" thickBot="1">
      <c r="A31" s="554" t="s">
        <v>78</v>
      </c>
      <c r="B31" s="617" t="s">
        <v>79</v>
      </c>
      <c r="C31" s="381">
        <v>3640</v>
      </c>
      <c r="D31" s="381">
        <v>4174</v>
      </c>
      <c r="E31" s="616" t="s">
        <v>80</v>
      </c>
      <c r="F31" s="636">
        <v>456</v>
      </c>
      <c r="G31" s="636">
        <v>472</v>
      </c>
      <c r="H31" s="636">
        <v>548</v>
      </c>
      <c r="I31" s="594">
        <v>623</v>
      </c>
      <c r="J31" s="707">
        <v>619</v>
      </c>
      <c r="K31" s="708">
        <v>619</v>
      </c>
      <c r="L31" s="1060">
        <v>165</v>
      </c>
      <c r="M31" s="577">
        <f t="shared" si="1"/>
        <v>173</v>
      </c>
      <c r="N31" s="597"/>
      <c r="O31" s="550"/>
      <c r="P31" s="723">
        <f t="shared" si="2"/>
        <v>338</v>
      </c>
      <c r="Q31" s="705">
        <f t="shared" si="3"/>
        <v>54.60420032310178</v>
      </c>
      <c r="R31" s="674"/>
      <c r="S31" s="1224">
        <v>338</v>
      </c>
      <c r="T31" s="709"/>
      <c r="U31" s="862"/>
    </row>
    <row r="32" spans="1:21" ht="15.75" thickBot="1">
      <c r="A32" s="554" t="s">
        <v>81</v>
      </c>
      <c r="B32" s="555" t="s">
        <v>82</v>
      </c>
      <c r="C32" s="381">
        <v>0</v>
      </c>
      <c r="D32" s="381">
        <v>0</v>
      </c>
      <c r="E32" s="616">
        <v>557</v>
      </c>
      <c r="F32" s="636"/>
      <c r="G32" s="636"/>
      <c r="H32" s="636"/>
      <c r="I32" s="594"/>
      <c r="J32" s="707"/>
      <c r="K32" s="708"/>
      <c r="L32" s="1060"/>
      <c r="M32" s="577">
        <f t="shared" si="1"/>
        <v>0</v>
      </c>
      <c r="N32" s="597"/>
      <c r="O32" s="550"/>
      <c r="P32" s="723">
        <f t="shared" si="2"/>
        <v>0</v>
      </c>
      <c r="Q32" s="705" t="e">
        <f t="shared" si="3"/>
        <v>#DIV/0!</v>
      </c>
      <c r="R32" s="674"/>
      <c r="S32" s="1224"/>
      <c r="T32" s="709"/>
      <c r="U32" s="859"/>
    </row>
    <row r="33" spans="1:21" ht="15.75" thickBot="1">
      <c r="A33" s="554" t="s">
        <v>83</v>
      </c>
      <c r="B33" s="555" t="s">
        <v>84</v>
      </c>
      <c r="C33" s="381">
        <v>1711</v>
      </c>
      <c r="D33" s="381">
        <v>1801</v>
      </c>
      <c r="E33" s="616">
        <v>551</v>
      </c>
      <c r="F33" s="636"/>
      <c r="G33" s="636"/>
      <c r="H33" s="636">
        <v>10</v>
      </c>
      <c r="I33" s="594">
        <v>10</v>
      </c>
      <c r="J33" s="707"/>
      <c r="K33" s="708"/>
      <c r="L33" s="1060">
        <v>2</v>
      </c>
      <c r="M33" s="577">
        <f t="shared" si="1"/>
        <v>3</v>
      </c>
      <c r="N33" s="597"/>
      <c r="O33" s="550"/>
      <c r="P33" s="723">
        <f t="shared" si="2"/>
        <v>5</v>
      </c>
      <c r="Q33" s="705" t="e">
        <f t="shared" si="3"/>
        <v>#DIV/0!</v>
      </c>
      <c r="R33" s="674"/>
      <c r="S33" s="1224">
        <v>5</v>
      </c>
      <c r="T33" s="709"/>
      <c r="U33" s="862"/>
    </row>
    <row r="34" spans="1:21" ht="15.75" thickBot="1">
      <c r="A34" s="520" t="s">
        <v>85</v>
      </c>
      <c r="B34" s="558"/>
      <c r="C34" s="559">
        <v>569</v>
      </c>
      <c r="D34" s="559">
        <v>614</v>
      </c>
      <c r="E34" s="618" t="s">
        <v>86</v>
      </c>
      <c r="F34" s="637">
        <v>14</v>
      </c>
      <c r="G34" s="637">
        <v>15</v>
      </c>
      <c r="H34" s="637">
        <v>20</v>
      </c>
      <c r="I34" s="620">
        <v>23</v>
      </c>
      <c r="J34" s="716">
        <v>13</v>
      </c>
      <c r="K34" s="717">
        <v>13</v>
      </c>
      <c r="L34" s="1217">
        <v>25</v>
      </c>
      <c r="M34" s="577">
        <f t="shared" si="1"/>
        <v>20</v>
      </c>
      <c r="N34" s="623"/>
      <c r="O34" s="550"/>
      <c r="P34" s="723">
        <f t="shared" si="2"/>
        <v>45</v>
      </c>
      <c r="Q34" s="705">
        <f t="shared" si="3"/>
        <v>346.1538461538462</v>
      </c>
      <c r="R34" s="674"/>
      <c r="S34" s="1223">
        <v>45</v>
      </c>
      <c r="T34" s="718"/>
      <c r="U34" s="620"/>
    </row>
    <row r="35" spans="1:21" ht="15.75" thickBot="1">
      <c r="A35" s="625" t="s">
        <v>87</v>
      </c>
      <c r="B35" s="626" t="s">
        <v>88</v>
      </c>
      <c r="C35" s="335">
        <f>SUM(C25:C34)</f>
        <v>25899</v>
      </c>
      <c r="D35" s="335">
        <f>SUM(D25:D34)</f>
        <v>29268</v>
      </c>
      <c r="E35" s="627"/>
      <c r="F35" s="628">
        <f aca="true" t="shared" si="4" ref="F35:O35">SUM(F25:F34)</f>
        <v>2821</v>
      </c>
      <c r="G35" s="628">
        <f t="shared" si="4"/>
        <v>3036</v>
      </c>
      <c r="H35" s="628">
        <f t="shared" si="4"/>
        <v>3202</v>
      </c>
      <c r="I35" s="628">
        <f t="shared" si="4"/>
        <v>3385</v>
      </c>
      <c r="J35" s="719">
        <f t="shared" si="4"/>
        <v>3601</v>
      </c>
      <c r="K35" s="720">
        <f t="shared" si="4"/>
        <v>3601</v>
      </c>
      <c r="L35" s="628">
        <f t="shared" si="4"/>
        <v>901</v>
      </c>
      <c r="M35" s="628">
        <f>SUM(M25:M34)</f>
        <v>936</v>
      </c>
      <c r="N35" s="628">
        <f t="shared" si="4"/>
        <v>0</v>
      </c>
      <c r="O35" s="863">
        <f t="shared" si="4"/>
        <v>0</v>
      </c>
      <c r="P35" s="723">
        <f t="shared" si="2"/>
        <v>1837</v>
      </c>
      <c r="Q35" s="705">
        <f t="shared" si="3"/>
        <v>51.01360733129686</v>
      </c>
      <c r="R35" s="674"/>
      <c r="S35" s="628">
        <f>SUM(S25:S34)</f>
        <v>1837</v>
      </c>
      <c r="T35" s="721">
        <f>SUM(T25:T34)</f>
        <v>0</v>
      </c>
      <c r="U35" s="628">
        <f>SUM(U25:U34)</f>
        <v>0</v>
      </c>
    </row>
    <row r="36" spans="1:21" ht="15.75" thickBot="1">
      <c r="A36" s="543" t="s">
        <v>89</v>
      </c>
      <c r="B36" s="544" t="s">
        <v>90</v>
      </c>
      <c r="C36" s="392">
        <v>0</v>
      </c>
      <c r="D36" s="392">
        <v>0</v>
      </c>
      <c r="E36" s="611">
        <v>601</v>
      </c>
      <c r="F36" s="634"/>
      <c r="G36" s="634"/>
      <c r="H36" s="634"/>
      <c r="I36" s="612"/>
      <c r="J36" s="702"/>
      <c r="K36" s="703"/>
      <c r="L36" s="1207"/>
      <c r="M36" s="550">
        <f>S36-L36</f>
        <v>0</v>
      </c>
      <c r="N36" s="714"/>
      <c r="O36" s="550"/>
      <c r="P36" s="723">
        <f t="shared" si="2"/>
        <v>0</v>
      </c>
      <c r="Q36" s="705" t="e">
        <f t="shared" si="3"/>
        <v>#DIV/0!</v>
      </c>
      <c r="R36" s="674"/>
      <c r="S36" s="1226"/>
      <c r="T36" s="864"/>
      <c r="U36" s="722"/>
    </row>
    <row r="37" spans="1:21" ht="15.75" thickBot="1">
      <c r="A37" s="554" t="s">
        <v>91</v>
      </c>
      <c r="B37" s="555" t="s">
        <v>92</v>
      </c>
      <c r="C37" s="381">
        <v>1190</v>
      </c>
      <c r="D37" s="381">
        <v>1857</v>
      </c>
      <c r="E37" s="616">
        <v>602</v>
      </c>
      <c r="F37" s="636">
        <v>191</v>
      </c>
      <c r="G37" s="636">
        <v>221</v>
      </c>
      <c r="H37" s="636">
        <v>161</v>
      </c>
      <c r="I37" s="594">
        <v>217</v>
      </c>
      <c r="J37" s="707"/>
      <c r="K37" s="708"/>
      <c r="L37" s="1060">
        <v>63</v>
      </c>
      <c r="M37" s="550">
        <f>S37-L37</f>
        <v>63</v>
      </c>
      <c r="N37" s="714"/>
      <c r="O37" s="550"/>
      <c r="P37" s="723">
        <f t="shared" si="2"/>
        <v>126</v>
      </c>
      <c r="Q37" s="705" t="e">
        <f t="shared" si="3"/>
        <v>#DIV/0!</v>
      </c>
      <c r="R37" s="674"/>
      <c r="S37" s="1224">
        <v>126</v>
      </c>
      <c r="T37" s="709"/>
      <c r="U37" s="862"/>
    </row>
    <row r="38" spans="1:21" ht="15.75" thickBot="1">
      <c r="A38" s="554" t="s">
        <v>93</v>
      </c>
      <c r="B38" s="555" t="s">
        <v>94</v>
      </c>
      <c r="C38" s="381">
        <v>0</v>
      </c>
      <c r="D38" s="381">
        <v>0</v>
      </c>
      <c r="E38" s="616">
        <v>604</v>
      </c>
      <c r="F38" s="636"/>
      <c r="G38" s="636"/>
      <c r="H38" s="636"/>
      <c r="I38" s="594"/>
      <c r="J38" s="707"/>
      <c r="K38" s="708"/>
      <c r="L38" s="1060"/>
      <c r="M38" s="550">
        <f>S38-L38</f>
        <v>0</v>
      </c>
      <c r="N38" s="714"/>
      <c r="O38" s="550"/>
      <c r="P38" s="723">
        <f t="shared" si="2"/>
        <v>0</v>
      </c>
      <c r="Q38" s="705" t="e">
        <f t="shared" si="3"/>
        <v>#DIV/0!</v>
      </c>
      <c r="R38" s="674"/>
      <c r="S38" s="1224"/>
      <c r="T38" s="709"/>
      <c r="U38" s="862"/>
    </row>
    <row r="39" spans="1:21" ht="15.75" thickBot="1">
      <c r="A39" s="554" t="s">
        <v>95</v>
      </c>
      <c r="B39" s="555" t="s">
        <v>96</v>
      </c>
      <c r="C39" s="381">
        <v>12472</v>
      </c>
      <c r="D39" s="381">
        <v>13728</v>
      </c>
      <c r="E39" s="616" t="s">
        <v>97</v>
      </c>
      <c r="F39" s="636">
        <v>2596</v>
      </c>
      <c r="G39" s="636">
        <v>2870</v>
      </c>
      <c r="H39" s="636">
        <v>3079</v>
      </c>
      <c r="I39" s="594">
        <v>3210</v>
      </c>
      <c r="J39" s="707">
        <f>J35</f>
        <v>3601</v>
      </c>
      <c r="K39" s="708">
        <v>3601</v>
      </c>
      <c r="L39" s="1060">
        <v>919</v>
      </c>
      <c r="M39" s="550">
        <f>S39-L39</f>
        <v>863</v>
      </c>
      <c r="N39" s="714"/>
      <c r="O39" s="550"/>
      <c r="P39" s="723">
        <f t="shared" si="2"/>
        <v>1782</v>
      </c>
      <c r="Q39" s="705">
        <f t="shared" si="3"/>
        <v>49.48625381838378</v>
      </c>
      <c r="R39" s="674"/>
      <c r="S39" s="1224">
        <v>1782</v>
      </c>
      <c r="T39" s="709"/>
      <c r="U39" s="862"/>
    </row>
    <row r="40" spans="1:21" ht="12.75" customHeight="1" thickBot="1">
      <c r="A40" s="520" t="s">
        <v>98</v>
      </c>
      <c r="B40" s="558"/>
      <c r="C40" s="559">
        <v>12330</v>
      </c>
      <c r="D40" s="559">
        <v>13218</v>
      </c>
      <c r="E40" s="618" t="s">
        <v>99</v>
      </c>
      <c r="F40" s="637">
        <v>55</v>
      </c>
      <c r="G40" s="637">
        <v>14</v>
      </c>
      <c r="H40" s="637">
        <v>18</v>
      </c>
      <c r="I40" s="620"/>
      <c r="J40" s="716"/>
      <c r="K40" s="717"/>
      <c r="L40" s="1256"/>
      <c r="M40" s="550">
        <f>S40-L40</f>
        <v>0</v>
      </c>
      <c r="N40" s="714"/>
      <c r="O40" s="550"/>
      <c r="P40" s="723">
        <f t="shared" si="2"/>
        <v>0</v>
      </c>
      <c r="Q40" s="705" t="e">
        <f t="shared" si="3"/>
        <v>#DIV/0!</v>
      </c>
      <c r="R40" s="674"/>
      <c r="S40" s="1223"/>
      <c r="T40" s="865"/>
      <c r="U40" s="866"/>
    </row>
    <row r="41" spans="1:21" ht="18.75" customHeight="1" thickBot="1">
      <c r="A41" s="625" t="s">
        <v>100</v>
      </c>
      <c r="B41" s="626" t="s">
        <v>101</v>
      </c>
      <c r="C41" s="335">
        <f>SUM(C36:C40)</f>
        <v>25992</v>
      </c>
      <c r="D41" s="335">
        <f>SUM(D36:D40)</f>
        <v>28803</v>
      </c>
      <c r="E41" s="627" t="s">
        <v>32</v>
      </c>
      <c r="F41" s="628">
        <f aca="true" t="shared" si="5" ref="F41:O41">SUM(F36:F40)</f>
        <v>2842</v>
      </c>
      <c r="G41" s="628">
        <f t="shared" si="5"/>
        <v>3105</v>
      </c>
      <c r="H41" s="628">
        <f t="shared" si="5"/>
        <v>3258</v>
      </c>
      <c r="I41" s="628">
        <f t="shared" si="5"/>
        <v>3427</v>
      </c>
      <c r="J41" s="719">
        <f t="shared" si="5"/>
        <v>3601</v>
      </c>
      <c r="K41" s="720">
        <f t="shared" si="5"/>
        <v>3601</v>
      </c>
      <c r="L41" s="628">
        <f t="shared" si="5"/>
        <v>982</v>
      </c>
      <c r="M41" s="638">
        <f>SUM(M36:M40)</f>
        <v>926</v>
      </c>
      <c r="N41" s="628">
        <f t="shared" si="5"/>
        <v>0</v>
      </c>
      <c r="O41" s="863">
        <f t="shared" si="5"/>
        <v>0</v>
      </c>
      <c r="P41" s="723">
        <f t="shared" si="2"/>
        <v>1908</v>
      </c>
      <c r="Q41" s="705">
        <f t="shared" si="3"/>
        <v>52.98528186614829</v>
      </c>
      <c r="R41" s="674"/>
      <c r="S41" s="628">
        <f>SUM(S36:S40)</f>
        <v>1908</v>
      </c>
      <c r="T41" s="721">
        <f>SUM(T36:T40)</f>
        <v>0</v>
      </c>
      <c r="U41" s="628">
        <f>SUM(U36:U40)</f>
        <v>0</v>
      </c>
    </row>
    <row r="42" spans="1:21" ht="6.75" customHeight="1" thickBot="1">
      <c r="A42" s="520"/>
      <c r="B42" s="357"/>
      <c r="C42" s="640"/>
      <c r="D42" s="640"/>
      <c r="E42" s="641"/>
      <c r="F42" s="637"/>
      <c r="G42" s="637"/>
      <c r="H42" s="637"/>
      <c r="I42" s="643"/>
      <c r="J42" s="724"/>
      <c r="K42" s="725"/>
      <c r="L42" s="637"/>
      <c r="M42" s="646"/>
      <c r="N42" s="647">
        <f>T42-M42</f>
        <v>0</v>
      </c>
      <c r="O42" s="646"/>
      <c r="P42" s="723">
        <f t="shared" si="2"/>
        <v>0</v>
      </c>
      <c r="Q42" s="705" t="e">
        <f t="shared" si="3"/>
        <v>#DIV/0!</v>
      </c>
      <c r="R42" s="674"/>
      <c r="S42" s="727"/>
      <c r="T42" s="643"/>
      <c r="U42" s="643"/>
    </row>
    <row r="43" spans="1:21" ht="15.75" thickBot="1">
      <c r="A43" s="650" t="s">
        <v>102</v>
      </c>
      <c r="B43" s="626" t="s">
        <v>63</v>
      </c>
      <c r="C43" s="335">
        <f>+C41-C39</f>
        <v>13520</v>
      </c>
      <c r="D43" s="335">
        <f>+D41-D39</f>
        <v>15075</v>
      </c>
      <c r="E43" s="627" t="s">
        <v>32</v>
      </c>
      <c r="F43" s="628">
        <f aca="true" t="shared" si="6" ref="F43:O43">F41-F39</f>
        <v>246</v>
      </c>
      <c r="G43" s="628">
        <f t="shared" si="6"/>
        <v>235</v>
      </c>
      <c r="H43" s="628">
        <f t="shared" si="6"/>
        <v>179</v>
      </c>
      <c r="I43" s="628">
        <f t="shared" si="6"/>
        <v>217</v>
      </c>
      <c r="J43" s="628">
        <f>J41-J39</f>
        <v>0</v>
      </c>
      <c r="K43" s="633">
        <f t="shared" si="6"/>
        <v>0</v>
      </c>
      <c r="L43" s="628">
        <f t="shared" si="6"/>
        <v>63</v>
      </c>
      <c r="M43" s="638">
        <f t="shared" si="6"/>
        <v>63</v>
      </c>
      <c r="N43" s="628">
        <f t="shared" si="6"/>
        <v>0</v>
      </c>
      <c r="O43" s="721">
        <f t="shared" si="6"/>
        <v>0</v>
      </c>
      <c r="P43" s="723">
        <f t="shared" si="2"/>
        <v>126</v>
      </c>
      <c r="Q43" s="705" t="e">
        <f t="shared" si="3"/>
        <v>#DIV/0!</v>
      </c>
      <c r="R43" s="674"/>
      <c r="S43" s="628">
        <f>S41-S39</f>
        <v>126</v>
      </c>
      <c r="T43" s="721">
        <f>T41-T39</f>
        <v>0</v>
      </c>
      <c r="U43" s="628">
        <f>U41-U39</f>
        <v>0</v>
      </c>
    </row>
    <row r="44" spans="1:21" ht="15.75" thickBot="1">
      <c r="A44" s="625" t="s">
        <v>103</v>
      </c>
      <c r="B44" s="626" t="s">
        <v>104</v>
      </c>
      <c r="C44" s="335">
        <f>+C41-C35</f>
        <v>93</v>
      </c>
      <c r="D44" s="335">
        <f>+D41-D35</f>
        <v>-465</v>
      </c>
      <c r="E44" s="627" t="s">
        <v>32</v>
      </c>
      <c r="F44" s="628">
        <f aca="true" t="shared" si="7" ref="F44:O44">F41-F35</f>
        <v>21</v>
      </c>
      <c r="G44" s="628">
        <f t="shared" si="7"/>
        <v>69</v>
      </c>
      <c r="H44" s="628">
        <f t="shared" si="7"/>
        <v>56</v>
      </c>
      <c r="I44" s="628">
        <f t="shared" si="7"/>
        <v>42</v>
      </c>
      <c r="J44" s="628">
        <f>J41-J35</f>
        <v>0</v>
      </c>
      <c r="K44" s="633">
        <f t="shared" si="7"/>
        <v>0</v>
      </c>
      <c r="L44" s="628">
        <f t="shared" si="7"/>
        <v>81</v>
      </c>
      <c r="M44" s="638">
        <f t="shared" si="7"/>
        <v>-10</v>
      </c>
      <c r="N44" s="628">
        <f t="shared" si="7"/>
        <v>0</v>
      </c>
      <c r="O44" s="721">
        <f t="shared" si="7"/>
        <v>0</v>
      </c>
      <c r="P44" s="723">
        <f t="shared" si="2"/>
        <v>71</v>
      </c>
      <c r="Q44" s="705" t="e">
        <f t="shared" si="3"/>
        <v>#DIV/0!</v>
      </c>
      <c r="R44" s="674"/>
      <c r="S44" s="628">
        <f>S41-S35</f>
        <v>71</v>
      </c>
      <c r="T44" s="721">
        <f>T41-T35</f>
        <v>0</v>
      </c>
      <c r="U44" s="628">
        <f>U41-U35</f>
        <v>0</v>
      </c>
    </row>
    <row r="45" spans="1:21" ht="15.75" thickBot="1">
      <c r="A45" s="654" t="s">
        <v>105</v>
      </c>
      <c r="B45" s="655" t="s">
        <v>63</v>
      </c>
      <c r="C45" s="427">
        <f>+C44-C39</f>
        <v>-12379</v>
      </c>
      <c r="D45" s="427">
        <f>+D44-D39</f>
        <v>-14193</v>
      </c>
      <c r="E45" s="656" t="s">
        <v>32</v>
      </c>
      <c r="F45" s="628">
        <f aca="true" t="shared" si="8" ref="F45:O45">F44-F39</f>
        <v>-2575</v>
      </c>
      <c r="G45" s="628">
        <f t="shared" si="8"/>
        <v>-2801</v>
      </c>
      <c r="H45" s="628">
        <f t="shared" si="8"/>
        <v>-3023</v>
      </c>
      <c r="I45" s="628">
        <f t="shared" si="8"/>
        <v>-3168</v>
      </c>
      <c r="J45" s="628">
        <f t="shared" si="8"/>
        <v>-3601</v>
      </c>
      <c r="K45" s="633">
        <f t="shared" si="8"/>
        <v>-3601</v>
      </c>
      <c r="L45" s="628">
        <f t="shared" si="8"/>
        <v>-838</v>
      </c>
      <c r="M45" s="638">
        <f t="shared" si="8"/>
        <v>-873</v>
      </c>
      <c r="N45" s="628">
        <f t="shared" si="8"/>
        <v>0</v>
      </c>
      <c r="O45" s="721">
        <f t="shared" si="8"/>
        <v>0</v>
      </c>
      <c r="P45" s="723">
        <f t="shared" si="2"/>
        <v>-1711</v>
      </c>
      <c r="Q45" s="633">
        <f t="shared" si="3"/>
        <v>47.514579283532356</v>
      </c>
      <c r="R45" s="674"/>
      <c r="S45" s="628">
        <f>S44-S39</f>
        <v>-1711</v>
      </c>
      <c r="T45" s="721">
        <f>T44-T39</f>
        <v>0</v>
      </c>
      <c r="U45" s="628">
        <f>U44-U39</f>
        <v>0</v>
      </c>
    </row>
    <row r="46" ht="15">
      <c r="A46" s="662"/>
    </row>
    <row r="47" ht="15">
      <c r="A47" s="662"/>
    </row>
    <row r="48" spans="1:21" ht="15">
      <c r="A48" s="658" t="s">
        <v>188</v>
      </c>
      <c r="P48"/>
      <c r="Q48"/>
      <c r="R48"/>
      <c r="S48"/>
      <c r="T48"/>
      <c r="U48"/>
    </row>
    <row r="49" spans="1:21" ht="15">
      <c r="A49" s="659" t="s">
        <v>233</v>
      </c>
      <c r="P49"/>
      <c r="Q49"/>
      <c r="R49"/>
      <c r="S49"/>
      <c r="T49"/>
      <c r="U49"/>
    </row>
    <row r="50" spans="1:21" ht="15">
      <c r="A50" s="660" t="s">
        <v>190</v>
      </c>
      <c r="P50"/>
      <c r="Q50"/>
      <c r="R50"/>
      <c r="S50"/>
      <c r="T50"/>
      <c r="U50"/>
    </row>
    <row r="51" spans="1:21" ht="15">
      <c r="A51" s="661"/>
      <c r="P51"/>
      <c r="Q51"/>
      <c r="R51"/>
      <c r="S51"/>
      <c r="T51"/>
      <c r="U51"/>
    </row>
    <row r="52" spans="1:21" ht="15">
      <c r="A52" s="662" t="s">
        <v>235</v>
      </c>
      <c r="P52"/>
      <c r="Q52"/>
      <c r="R52"/>
      <c r="S52"/>
      <c r="T52"/>
      <c r="U52"/>
    </row>
    <row r="53" spans="1:21" ht="15">
      <c r="A53" s="662"/>
      <c r="P53"/>
      <c r="Q53"/>
      <c r="R53"/>
      <c r="S53"/>
      <c r="T53"/>
      <c r="U53"/>
    </row>
    <row r="54" spans="1:21" ht="15">
      <c r="A54" s="662" t="s">
        <v>201</v>
      </c>
      <c r="P54"/>
      <c r="Q54"/>
      <c r="R54"/>
      <c r="S54"/>
      <c r="T54"/>
      <c r="U54"/>
    </row>
    <row r="55" ht="15">
      <c r="A55" s="662"/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I56" sqref="I56"/>
    </sheetView>
  </sheetViews>
  <sheetFormatPr defaultColWidth="9.140625" defaultRowHeight="15"/>
  <cols>
    <col min="1" max="1" width="37.7109375" style="0" customWidth="1"/>
    <col min="2" max="2" width="13.57421875" style="0" customWidth="1"/>
    <col min="3" max="4" width="10.8515625" style="0" hidden="1" customWidth="1"/>
    <col min="5" max="5" width="6.421875" style="663" customWidth="1"/>
    <col min="6" max="6" width="11.7109375" style="0" hidden="1" customWidth="1"/>
    <col min="7" max="7" width="11.57421875" style="0" hidden="1" customWidth="1"/>
    <col min="8" max="8" width="11.57421875" style="0" customWidth="1"/>
    <col min="9" max="10" width="11.57421875" style="388" customWidth="1"/>
    <col min="11" max="11" width="11.421875" style="388" customWidth="1"/>
    <col min="12" max="12" width="9.8515625" style="388" customWidth="1"/>
    <col min="13" max="13" width="9.140625" style="388" customWidth="1"/>
    <col min="14" max="14" width="9.28125" style="388" customWidth="1"/>
    <col min="15" max="15" width="9.140625" style="388" customWidth="1"/>
    <col min="16" max="16" width="12.00390625" style="388" customWidth="1"/>
    <col min="17" max="17" width="9.140625" style="368" customWidth="1"/>
    <col min="18" max="18" width="3.421875" style="388" customWidth="1"/>
    <col min="19" max="19" width="12.57421875" style="388" customWidth="1"/>
    <col min="20" max="20" width="11.8515625" style="388" customWidth="1"/>
    <col min="21" max="21" width="12.00390625" style="388" customWidth="1"/>
  </cols>
  <sheetData>
    <row r="1" spans="1:21" ht="26.25">
      <c r="A1" s="1362" t="s">
        <v>232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</row>
    <row r="2" spans="1:12" ht="21.75" customHeight="1">
      <c r="A2" s="499" t="s">
        <v>107</v>
      </c>
      <c r="B2" s="460"/>
      <c r="K2" s="500"/>
      <c r="L2" s="500"/>
    </row>
    <row r="3" spans="1:12" ht="15">
      <c r="A3" s="509"/>
      <c r="K3" s="500"/>
      <c r="L3" s="500"/>
    </row>
    <row r="4" spans="1:12" ht="15.75" thickBot="1">
      <c r="A4" s="662"/>
      <c r="B4" s="204"/>
      <c r="C4" s="204"/>
      <c r="D4" s="204"/>
      <c r="E4" s="461"/>
      <c r="F4" s="204"/>
      <c r="G4" s="204"/>
      <c r="K4" s="500"/>
      <c r="L4" s="500"/>
    </row>
    <row r="5" spans="1:12" ht="16.5" thickBot="1">
      <c r="A5" s="501" t="s">
        <v>199</v>
      </c>
      <c r="B5" s="502" t="s">
        <v>202</v>
      </c>
      <c r="C5" s="503"/>
      <c r="D5" s="503"/>
      <c r="E5" s="504"/>
      <c r="F5" s="503"/>
      <c r="G5" s="505"/>
      <c r="H5" s="505"/>
      <c r="I5" s="507"/>
      <c r="J5" s="507"/>
      <c r="K5" s="508"/>
      <c r="L5" s="508"/>
    </row>
    <row r="6" spans="1:12" ht="23.25" customHeight="1" thickBot="1">
      <c r="A6" s="509" t="s">
        <v>4</v>
      </c>
      <c r="K6" s="500"/>
      <c r="L6" s="500"/>
    </row>
    <row r="7" spans="1:21" ht="15.75" thickBot="1">
      <c r="A7" s="1375" t="s">
        <v>9</v>
      </c>
      <c r="B7" s="1366" t="s">
        <v>10</v>
      </c>
      <c r="C7" s="510"/>
      <c r="D7" s="510"/>
      <c r="E7" s="1366" t="s">
        <v>13</v>
      </c>
      <c r="F7" s="510"/>
      <c r="G7" s="510"/>
      <c r="H7" s="1366" t="s">
        <v>176</v>
      </c>
      <c r="I7" s="1367" t="s">
        <v>177</v>
      </c>
      <c r="J7" s="1377" t="s">
        <v>178</v>
      </c>
      <c r="K7" s="1378"/>
      <c r="L7" s="1370" t="s">
        <v>6</v>
      </c>
      <c r="M7" s="1379"/>
      <c r="N7" s="1379"/>
      <c r="O7" s="1378"/>
      <c r="P7" s="664" t="s">
        <v>179</v>
      </c>
      <c r="Q7" s="665" t="s">
        <v>8</v>
      </c>
      <c r="S7" s="1380" t="s">
        <v>180</v>
      </c>
      <c r="T7" s="1373"/>
      <c r="U7" s="1374"/>
    </row>
    <row r="8" spans="1:21" ht="15.75" thickBot="1">
      <c r="A8" s="1376"/>
      <c r="B8" s="1365"/>
      <c r="C8" s="511" t="s">
        <v>11</v>
      </c>
      <c r="D8" s="511" t="s">
        <v>12</v>
      </c>
      <c r="E8" s="1365"/>
      <c r="F8" s="511" t="s">
        <v>181</v>
      </c>
      <c r="G8" s="511" t="s">
        <v>182</v>
      </c>
      <c r="H8" s="1365"/>
      <c r="I8" s="1365"/>
      <c r="J8" s="513" t="s">
        <v>183</v>
      </c>
      <c r="K8" s="513" t="s">
        <v>194</v>
      </c>
      <c r="L8" s="514" t="s">
        <v>19</v>
      </c>
      <c r="M8" s="515" t="s">
        <v>22</v>
      </c>
      <c r="N8" s="515" t="s">
        <v>25</v>
      </c>
      <c r="O8" s="516" t="s">
        <v>28</v>
      </c>
      <c r="P8" s="666" t="s">
        <v>29</v>
      </c>
      <c r="Q8" s="667" t="s">
        <v>30</v>
      </c>
      <c r="S8" s="668" t="s">
        <v>185</v>
      </c>
      <c r="T8" s="669" t="s">
        <v>186</v>
      </c>
      <c r="U8" s="669" t="s">
        <v>187</v>
      </c>
    </row>
    <row r="9" spans="1:21" ht="15">
      <c r="A9" s="520" t="s">
        <v>31</v>
      </c>
      <c r="B9" s="521"/>
      <c r="C9" s="522">
        <v>104</v>
      </c>
      <c r="D9" s="522">
        <v>104</v>
      </c>
      <c r="E9" s="523"/>
      <c r="F9" s="670">
        <v>12</v>
      </c>
      <c r="G9" s="670">
        <v>12</v>
      </c>
      <c r="H9" s="670">
        <v>12</v>
      </c>
      <c r="I9" s="867">
        <v>13</v>
      </c>
      <c r="J9" s="671"/>
      <c r="K9" s="671"/>
      <c r="L9" s="1196">
        <v>13</v>
      </c>
      <c r="M9" s="529">
        <f aca="true" t="shared" si="0" ref="M9:O10">S9</f>
        <v>13</v>
      </c>
      <c r="N9" s="647">
        <f t="shared" si="0"/>
        <v>0</v>
      </c>
      <c r="O9" s="1221">
        <f t="shared" si="0"/>
        <v>0</v>
      </c>
      <c r="P9" s="672" t="s">
        <v>32</v>
      </c>
      <c r="Q9" s="673" t="s">
        <v>32</v>
      </c>
      <c r="R9" s="674"/>
      <c r="S9" s="1222">
        <v>13</v>
      </c>
      <c r="T9" s="532"/>
      <c r="U9" s="867"/>
    </row>
    <row r="10" spans="1:21" ht="15.75" thickBot="1">
      <c r="A10" s="533" t="s">
        <v>33</v>
      </c>
      <c r="B10" s="370"/>
      <c r="C10" s="534">
        <v>101</v>
      </c>
      <c r="D10" s="534">
        <v>104</v>
      </c>
      <c r="E10" s="535"/>
      <c r="F10" s="675">
        <v>12</v>
      </c>
      <c r="G10" s="675">
        <v>12</v>
      </c>
      <c r="H10" s="675">
        <v>12</v>
      </c>
      <c r="I10" s="868">
        <v>12.5</v>
      </c>
      <c r="J10" s="676"/>
      <c r="K10" s="697"/>
      <c r="L10" s="1050">
        <v>12.5</v>
      </c>
      <c r="M10" s="540">
        <f t="shared" si="0"/>
        <v>12.5</v>
      </c>
      <c r="N10" s="623">
        <f t="shared" si="0"/>
        <v>0</v>
      </c>
      <c r="O10" s="540">
        <f t="shared" si="0"/>
        <v>0</v>
      </c>
      <c r="P10" s="565" t="s">
        <v>32</v>
      </c>
      <c r="Q10" s="677" t="s">
        <v>32</v>
      </c>
      <c r="R10" s="674"/>
      <c r="S10" s="1223">
        <v>12.5</v>
      </c>
      <c r="T10" s="542"/>
      <c r="U10" s="868"/>
    </row>
    <row r="11" spans="1:21" ht="15">
      <c r="A11" s="543" t="s">
        <v>34</v>
      </c>
      <c r="B11" s="544" t="s">
        <v>35</v>
      </c>
      <c r="C11" s="392">
        <v>37915</v>
      </c>
      <c r="D11" s="392">
        <v>39774</v>
      </c>
      <c r="E11" s="545" t="s">
        <v>36</v>
      </c>
      <c r="F11" s="636">
        <v>1937</v>
      </c>
      <c r="G11" s="636">
        <v>2360</v>
      </c>
      <c r="H11" s="636">
        <v>2579</v>
      </c>
      <c r="I11" s="553">
        <v>2656</v>
      </c>
      <c r="J11" s="679" t="s">
        <v>32</v>
      </c>
      <c r="K11" s="680" t="s">
        <v>32</v>
      </c>
      <c r="L11" s="1052">
        <v>2690</v>
      </c>
      <c r="M11" s="550">
        <f>S11-L11</f>
        <v>0</v>
      </c>
      <c r="N11" s="597"/>
      <c r="O11" s="589"/>
      <c r="P11" s="557" t="s">
        <v>32</v>
      </c>
      <c r="Q11" s="682" t="s">
        <v>32</v>
      </c>
      <c r="R11" s="674"/>
      <c r="S11" s="1257">
        <v>2690</v>
      </c>
      <c r="T11" s="553"/>
      <c r="U11" s="553"/>
    </row>
    <row r="12" spans="1:21" ht="15">
      <c r="A12" s="554" t="s">
        <v>37</v>
      </c>
      <c r="B12" s="555" t="s">
        <v>38</v>
      </c>
      <c r="C12" s="381">
        <v>-16164</v>
      </c>
      <c r="D12" s="381">
        <v>-17825</v>
      </c>
      <c r="E12" s="545" t="s">
        <v>39</v>
      </c>
      <c r="F12" s="636">
        <v>-1776</v>
      </c>
      <c r="G12" s="636">
        <v>-2076</v>
      </c>
      <c r="H12" s="636">
        <v>2352</v>
      </c>
      <c r="I12" s="553">
        <v>2488</v>
      </c>
      <c r="J12" s="683" t="s">
        <v>32</v>
      </c>
      <c r="K12" s="684" t="s">
        <v>32</v>
      </c>
      <c r="L12" s="1053">
        <v>2536</v>
      </c>
      <c r="M12" s="550">
        <f>S12-L12</f>
        <v>15</v>
      </c>
      <c r="N12" s="597"/>
      <c r="O12" s="597"/>
      <c r="P12" s="557" t="s">
        <v>32</v>
      </c>
      <c r="Q12" s="682" t="s">
        <v>32</v>
      </c>
      <c r="R12" s="674"/>
      <c r="S12" s="1258">
        <v>2551</v>
      </c>
      <c r="T12" s="553"/>
      <c r="U12" s="553"/>
    </row>
    <row r="13" spans="1:21" ht="15">
      <c r="A13" s="554" t="s">
        <v>40</v>
      </c>
      <c r="B13" s="555" t="s">
        <v>41</v>
      </c>
      <c r="C13" s="381">
        <v>604</v>
      </c>
      <c r="D13" s="381">
        <v>619</v>
      </c>
      <c r="E13" s="545" t="s">
        <v>42</v>
      </c>
      <c r="F13" s="636"/>
      <c r="G13" s="636"/>
      <c r="H13" s="636"/>
      <c r="I13" s="553"/>
      <c r="J13" s="683" t="s">
        <v>32</v>
      </c>
      <c r="K13" s="684" t="s">
        <v>32</v>
      </c>
      <c r="L13" s="1053"/>
      <c r="M13" s="550">
        <f>S13-L13</f>
        <v>0</v>
      </c>
      <c r="N13" s="597"/>
      <c r="O13" s="597"/>
      <c r="P13" s="557" t="s">
        <v>32</v>
      </c>
      <c r="Q13" s="682" t="s">
        <v>32</v>
      </c>
      <c r="R13" s="674"/>
      <c r="S13" s="1258"/>
      <c r="T13" s="553"/>
      <c r="U13" s="553"/>
    </row>
    <row r="14" spans="1:21" ht="15">
      <c r="A14" s="554" t="s">
        <v>43</v>
      </c>
      <c r="B14" s="555" t="s">
        <v>44</v>
      </c>
      <c r="C14" s="381">
        <v>221</v>
      </c>
      <c r="D14" s="381">
        <v>610</v>
      </c>
      <c r="E14" s="545" t="s">
        <v>32</v>
      </c>
      <c r="F14" s="636">
        <v>340</v>
      </c>
      <c r="G14" s="636">
        <v>371</v>
      </c>
      <c r="H14" s="636">
        <v>345</v>
      </c>
      <c r="I14" s="553">
        <v>324</v>
      </c>
      <c r="J14" s="683" t="s">
        <v>32</v>
      </c>
      <c r="K14" s="684" t="s">
        <v>32</v>
      </c>
      <c r="L14" s="1053">
        <v>1104</v>
      </c>
      <c r="M14" s="550">
        <f>S14-L14</f>
        <v>-346</v>
      </c>
      <c r="N14" s="597"/>
      <c r="O14" s="597"/>
      <c r="P14" s="557" t="s">
        <v>32</v>
      </c>
      <c r="Q14" s="682" t="s">
        <v>32</v>
      </c>
      <c r="R14" s="674"/>
      <c r="S14" s="1258">
        <v>758</v>
      </c>
      <c r="T14" s="553"/>
      <c r="U14" s="553"/>
    </row>
    <row r="15" spans="1:21" ht="15.75" thickBot="1">
      <c r="A15" s="520" t="s">
        <v>45</v>
      </c>
      <c r="B15" s="558" t="s">
        <v>46</v>
      </c>
      <c r="C15" s="559">
        <v>2021</v>
      </c>
      <c r="D15" s="559">
        <v>852</v>
      </c>
      <c r="E15" s="560" t="s">
        <v>47</v>
      </c>
      <c r="F15" s="637">
        <v>625</v>
      </c>
      <c r="G15" s="637">
        <v>697</v>
      </c>
      <c r="H15" s="637">
        <v>933</v>
      </c>
      <c r="I15" s="566">
        <v>473</v>
      </c>
      <c r="J15" s="686" t="s">
        <v>32</v>
      </c>
      <c r="K15" s="687" t="s">
        <v>32</v>
      </c>
      <c r="L15" s="1048">
        <v>838</v>
      </c>
      <c r="M15" s="550">
        <f>S15-L15</f>
        <v>317</v>
      </c>
      <c r="N15" s="607"/>
      <c r="O15" s="623"/>
      <c r="P15" s="672" t="s">
        <v>32</v>
      </c>
      <c r="Q15" s="673" t="s">
        <v>32</v>
      </c>
      <c r="R15" s="674"/>
      <c r="S15" s="1259">
        <v>1155</v>
      </c>
      <c r="T15" s="566"/>
      <c r="U15" s="566"/>
    </row>
    <row r="16" spans="1:21" ht="15.75" thickBot="1">
      <c r="A16" s="869" t="s">
        <v>48</v>
      </c>
      <c r="B16" s="870"/>
      <c r="C16" s="401">
        <v>24618</v>
      </c>
      <c r="D16" s="401">
        <v>24087</v>
      </c>
      <c r="E16" s="871"/>
      <c r="F16" s="689">
        <v>1130</v>
      </c>
      <c r="G16" s="689">
        <v>1361</v>
      </c>
      <c r="H16" s="872">
        <f>H11-H12+H14+H15</f>
        <v>1505</v>
      </c>
      <c r="I16" s="690">
        <f>I11-I12+I14+I15</f>
        <v>965</v>
      </c>
      <c r="J16" s="691" t="s">
        <v>32</v>
      </c>
      <c r="K16" s="692" t="s">
        <v>32</v>
      </c>
      <c r="L16" s="574">
        <f>L11-L12+L13+L14+L15</f>
        <v>2096</v>
      </c>
      <c r="M16" s="574">
        <f>M11-M12+M13+M14+M15</f>
        <v>-44</v>
      </c>
      <c r="N16" s="574">
        <f>N11-N12+N13+N14+N15</f>
        <v>0</v>
      </c>
      <c r="O16" s="574">
        <f>O11-O12+O13+O14+O15</f>
        <v>0</v>
      </c>
      <c r="P16" s="574" t="s">
        <v>32</v>
      </c>
      <c r="Q16" s="693" t="s">
        <v>32</v>
      </c>
      <c r="R16" s="674"/>
      <c r="S16" s="694">
        <f>S11-S12+S13+S14+S15</f>
        <v>2052</v>
      </c>
      <c r="T16" s="694">
        <f>T11-T12+T13+T14+T15</f>
        <v>0</v>
      </c>
      <c r="U16" s="694">
        <f>U11-U12+U13+U14+U15</f>
        <v>0</v>
      </c>
    </row>
    <row r="17" spans="1:21" ht="15">
      <c r="A17" s="520" t="s">
        <v>49</v>
      </c>
      <c r="B17" s="544" t="s">
        <v>50</v>
      </c>
      <c r="C17" s="392">
        <v>7043</v>
      </c>
      <c r="D17" s="392">
        <v>7240</v>
      </c>
      <c r="E17" s="560">
        <v>401</v>
      </c>
      <c r="F17" s="637">
        <v>161</v>
      </c>
      <c r="G17" s="637">
        <v>284</v>
      </c>
      <c r="H17" s="637">
        <v>227</v>
      </c>
      <c r="I17" s="566">
        <v>168</v>
      </c>
      <c r="J17" s="679" t="s">
        <v>32</v>
      </c>
      <c r="K17" s="680" t="s">
        <v>32</v>
      </c>
      <c r="L17" s="1048">
        <v>154</v>
      </c>
      <c r="M17" s="577">
        <f>S17-L17</f>
        <v>-15</v>
      </c>
      <c r="N17" s="714"/>
      <c r="O17" s="589"/>
      <c r="P17" s="672" t="s">
        <v>32</v>
      </c>
      <c r="Q17" s="673" t="s">
        <v>32</v>
      </c>
      <c r="R17" s="674"/>
      <c r="S17" s="1226">
        <v>139</v>
      </c>
      <c r="T17" s="873"/>
      <c r="U17" s="873"/>
    </row>
    <row r="18" spans="1:21" ht="15">
      <c r="A18" s="554" t="s">
        <v>51</v>
      </c>
      <c r="B18" s="555" t="s">
        <v>52</v>
      </c>
      <c r="C18" s="381">
        <v>1001</v>
      </c>
      <c r="D18" s="381">
        <v>820</v>
      </c>
      <c r="E18" s="545" t="s">
        <v>53</v>
      </c>
      <c r="F18" s="636">
        <v>106</v>
      </c>
      <c r="G18" s="636">
        <v>200</v>
      </c>
      <c r="H18" s="636">
        <v>556</v>
      </c>
      <c r="I18" s="553">
        <v>84</v>
      </c>
      <c r="J18" s="683" t="s">
        <v>32</v>
      </c>
      <c r="K18" s="684" t="s">
        <v>32</v>
      </c>
      <c r="L18" s="1053">
        <v>113</v>
      </c>
      <c r="M18" s="577">
        <f aca="true" t="shared" si="1" ref="M18:M34">S18-L18</f>
        <v>11</v>
      </c>
      <c r="N18" s="597"/>
      <c r="O18" s="597"/>
      <c r="P18" s="557" t="s">
        <v>32</v>
      </c>
      <c r="Q18" s="682" t="s">
        <v>32</v>
      </c>
      <c r="R18" s="674"/>
      <c r="S18" s="1224">
        <v>124</v>
      </c>
      <c r="T18" s="696"/>
      <c r="U18" s="696"/>
    </row>
    <row r="19" spans="1:21" ht="15">
      <c r="A19" s="554" t="s">
        <v>54</v>
      </c>
      <c r="B19" s="555" t="s">
        <v>55</v>
      </c>
      <c r="C19" s="381">
        <v>14718</v>
      </c>
      <c r="D19" s="381">
        <v>14718</v>
      </c>
      <c r="E19" s="545" t="s">
        <v>32</v>
      </c>
      <c r="F19" s="636"/>
      <c r="G19" s="636"/>
      <c r="H19" s="636"/>
      <c r="I19" s="553"/>
      <c r="J19" s="683" t="s">
        <v>32</v>
      </c>
      <c r="K19" s="684" t="s">
        <v>32</v>
      </c>
      <c r="L19" s="1053"/>
      <c r="M19" s="577">
        <f t="shared" si="1"/>
        <v>0</v>
      </c>
      <c r="N19" s="597"/>
      <c r="O19" s="597"/>
      <c r="P19" s="557" t="s">
        <v>32</v>
      </c>
      <c r="Q19" s="682" t="s">
        <v>32</v>
      </c>
      <c r="R19" s="674"/>
      <c r="S19" s="1224"/>
      <c r="T19" s="696"/>
      <c r="U19" s="696"/>
    </row>
    <row r="20" spans="1:21" ht="15">
      <c r="A20" s="554" t="s">
        <v>56</v>
      </c>
      <c r="B20" s="555" t="s">
        <v>57</v>
      </c>
      <c r="C20" s="381">
        <v>1758</v>
      </c>
      <c r="D20" s="381">
        <v>1762</v>
      </c>
      <c r="E20" s="545" t="s">
        <v>32</v>
      </c>
      <c r="F20" s="636">
        <v>269</v>
      </c>
      <c r="G20" s="636">
        <v>272</v>
      </c>
      <c r="H20" s="636">
        <v>722</v>
      </c>
      <c r="I20" s="553">
        <v>696</v>
      </c>
      <c r="J20" s="683" t="s">
        <v>32</v>
      </c>
      <c r="K20" s="684" t="s">
        <v>32</v>
      </c>
      <c r="L20" s="1053">
        <v>1780</v>
      </c>
      <c r="M20" s="577">
        <f t="shared" si="1"/>
        <v>-76</v>
      </c>
      <c r="N20" s="597"/>
      <c r="O20" s="597"/>
      <c r="P20" s="557" t="s">
        <v>32</v>
      </c>
      <c r="Q20" s="682" t="s">
        <v>32</v>
      </c>
      <c r="R20" s="674"/>
      <c r="S20" s="1224">
        <v>1704</v>
      </c>
      <c r="T20" s="696"/>
      <c r="U20" s="696"/>
    </row>
    <row r="21" spans="1:21" ht="15.75" thickBot="1">
      <c r="A21" s="533" t="s">
        <v>58</v>
      </c>
      <c r="B21" s="578" t="s">
        <v>59</v>
      </c>
      <c r="C21" s="579">
        <v>0</v>
      </c>
      <c r="D21" s="579">
        <v>0</v>
      </c>
      <c r="E21" s="580" t="s">
        <v>32</v>
      </c>
      <c r="F21" s="636"/>
      <c r="G21" s="636"/>
      <c r="H21" s="636"/>
      <c r="I21" s="581"/>
      <c r="J21" s="676" t="s">
        <v>32</v>
      </c>
      <c r="K21" s="697" t="s">
        <v>32</v>
      </c>
      <c r="L21" s="1054"/>
      <c r="M21" s="529">
        <f t="shared" si="1"/>
        <v>0</v>
      </c>
      <c r="N21" s="607"/>
      <c r="O21" s="607"/>
      <c r="P21" s="564" t="s">
        <v>32</v>
      </c>
      <c r="Q21" s="699" t="s">
        <v>32</v>
      </c>
      <c r="R21" s="674"/>
      <c r="S21" s="1223"/>
      <c r="T21" s="700"/>
      <c r="U21" s="700"/>
    </row>
    <row r="22" spans="1:21" ht="15.75" thickBot="1">
      <c r="A22" s="582" t="s">
        <v>60</v>
      </c>
      <c r="B22" s="544" t="s">
        <v>61</v>
      </c>
      <c r="C22" s="392">
        <v>12472</v>
      </c>
      <c r="D22" s="392">
        <v>13728</v>
      </c>
      <c r="E22" s="583" t="s">
        <v>32</v>
      </c>
      <c r="F22" s="701">
        <v>4589</v>
      </c>
      <c r="G22" s="701">
        <v>4639</v>
      </c>
      <c r="H22" s="701">
        <v>4404</v>
      </c>
      <c r="I22" s="586">
        <v>4342</v>
      </c>
      <c r="J22" s="702">
        <f>J35</f>
        <v>4927</v>
      </c>
      <c r="K22" s="703">
        <v>4927</v>
      </c>
      <c r="L22" s="1207">
        <v>1245</v>
      </c>
      <c r="M22" s="1202">
        <f t="shared" si="1"/>
        <v>-1245</v>
      </c>
      <c r="N22" s="589"/>
      <c r="O22" s="589"/>
      <c r="P22" s="723">
        <f>SUM(L22:O22)</f>
        <v>0</v>
      </c>
      <c r="Q22" s="705">
        <f>(P22/K22)*100</f>
        <v>0</v>
      </c>
      <c r="R22" s="674"/>
      <c r="S22" s="1222"/>
      <c r="T22" s="706"/>
      <c r="U22" s="586"/>
    </row>
    <row r="23" spans="1:21" ht="15.75" thickBot="1">
      <c r="A23" s="554" t="s">
        <v>62</v>
      </c>
      <c r="B23" s="555" t="s">
        <v>63</v>
      </c>
      <c r="C23" s="381">
        <v>0</v>
      </c>
      <c r="D23" s="381">
        <v>0</v>
      </c>
      <c r="E23" s="593" t="s">
        <v>32</v>
      </c>
      <c r="F23" s="636">
        <v>115</v>
      </c>
      <c r="G23" s="636"/>
      <c r="H23" s="636"/>
      <c r="I23" s="594"/>
      <c r="J23" s="707"/>
      <c r="K23" s="708"/>
      <c r="L23" s="1060"/>
      <c r="M23" s="577">
        <f t="shared" si="1"/>
        <v>0</v>
      </c>
      <c r="N23" s="597"/>
      <c r="O23" s="597"/>
      <c r="P23" s="723">
        <f aca="true" t="shared" si="2" ref="P23:P45">SUM(L23:O23)</f>
        <v>0</v>
      </c>
      <c r="Q23" s="705" t="e">
        <f aca="true" t="shared" si="3" ref="Q23:Q45">(P23/K23)*100</f>
        <v>#DIV/0!</v>
      </c>
      <c r="R23" s="674"/>
      <c r="S23" s="1224"/>
      <c r="T23" s="709"/>
      <c r="U23" s="594"/>
    </row>
    <row r="24" spans="1:21" ht="15.75" thickBot="1">
      <c r="A24" s="533" t="s">
        <v>65</v>
      </c>
      <c r="B24" s="578" t="s">
        <v>63</v>
      </c>
      <c r="C24" s="579">
        <v>0</v>
      </c>
      <c r="D24" s="579">
        <v>1215</v>
      </c>
      <c r="E24" s="601">
        <v>672</v>
      </c>
      <c r="F24" s="874">
        <v>1331</v>
      </c>
      <c r="G24" s="874">
        <v>1422</v>
      </c>
      <c r="H24" s="874">
        <v>1150</v>
      </c>
      <c r="I24" s="604">
        <v>1100</v>
      </c>
      <c r="J24" s="711">
        <f>J25+J26+J27+J28+J29</f>
        <v>1250</v>
      </c>
      <c r="K24" s="712">
        <v>1250</v>
      </c>
      <c r="L24" s="1212">
        <v>312</v>
      </c>
      <c r="M24" s="1206">
        <f t="shared" si="1"/>
        <v>2136</v>
      </c>
      <c r="N24" s="623"/>
      <c r="O24" s="623"/>
      <c r="P24" s="723">
        <f t="shared" si="2"/>
        <v>2448</v>
      </c>
      <c r="Q24" s="705">
        <f t="shared" si="3"/>
        <v>195.84</v>
      </c>
      <c r="R24" s="674"/>
      <c r="S24" s="1225">
        <v>2448</v>
      </c>
      <c r="T24" s="713"/>
      <c r="U24" s="604"/>
    </row>
    <row r="25" spans="1:21" ht="15.75" thickBot="1">
      <c r="A25" s="543" t="s">
        <v>66</v>
      </c>
      <c r="B25" s="544" t="s">
        <v>67</v>
      </c>
      <c r="C25" s="392">
        <v>6341</v>
      </c>
      <c r="D25" s="392">
        <v>6960</v>
      </c>
      <c r="E25" s="611">
        <v>501</v>
      </c>
      <c r="F25" s="636">
        <v>634</v>
      </c>
      <c r="G25" s="636">
        <v>683</v>
      </c>
      <c r="H25" s="636">
        <v>650</v>
      </c>
      <c r="I25" s="612">
        <v>453</v>
      </c>
      <c r="J25" s="702">
        <v>445</v>
      </c>
      <c r="K25" s="703">
        <v>445</v>
      </c>
      <c r="L25" s="1058">
        <v>100</v>
      </c>
      <c r="M25" s="577">
        <f t="shared" si="1"/>
        <v>118</v>
      </c>
      <c r="N25" s="714"/>
      <c r="O25" s="714"/>
      <c r="P25" s="723">
        <f t="shared" si="2"/>
        <v>218</v>
      </c>
      <c r="Q25" s="705">
        <f t="shared" si="3"/>
        <v>48.98876404494382</v>
      </c>
      <c r="R25" s="674"/>
      <c r="S25" s="1226">
        <v>218</v>
      </c>
      <c r="T25" s="715"/>
      <c r="U25" s="612"/>
    </row>
    <row r="26" spans="1:21" ht="15.75" thickBot="1">
      <c r="A26" s="554" t="s">
        <v>68</v>
      </c>
      <c r="B26" s="555" t="s">
        <v>69</v>
      </c>
      <c r="C26" s="381">
        <v>1745</v>
      </c>
      <c r="D26" s="381">
        <v>2223</v>
      </c>
      <c r="E26" s="616">
        <v>502</v>
      </c>
      <c r="F26" s="636">
        <v>365</v>
      </c>
      <c r="G26" s="636">
        <v>421</v>
      </c>
      <c r="H26" s="636">
        <v>485</v>
      </c>
      <c r="I26" s="594">
        <v>408</v>
      </c>
      <c r="J26" s="707">
        <v>533</v>
      </c>
      <c r="K26" s="708">
        <v>533</v>
      </c>
      <c r="L26" s="1060">
        <v>121</v>
      </c>
      <c r="M26" s="577">
        <f t="shared" si="1"/>
        <v>57</v>
      </c>
      <c r="N26" s="597"/>
      <c r="O26" s="597"/>
      <c r="P26" s="723">
        <f t="shared" si="2"/>
        <v>178</v>
      </c>
      <c r="Q26" s="705">
        <f t="shared" si="3"/>
        <v>33.39587242026266</v>
      </c>
      <c r="R26" s="674"/>
      <c r="S26" s="1224">
        <v>178</v>
      </c>
      <c r="T26" s="709"/>
      <c r="U26" s="594"/>
    </row>
    <row r="27" spans="1:21" ht="15.75" thickBot="1">
      <c r="A27" s="554" t="s">
        <v>70</v>
      </c>
      <c r="B27" s="555" t="s">
        <v>71</v>
      </c>
      <c r="C27" s="381">
        <v>0</v>
      </c>
      <c r="D27" s="381">
        <v>0</v>
      </c>
      <c r="E27" s="616">
        <v>504</v>
      </c>
      <c r="F27" s="636"/>
      <c r="G27" s="636"/>
      <c r="H27" s="636"/>
      <c r="I27" s="594"/>
      <c r="J27" s="707"/>
      <c r="K27" s="708"/>
      <c r="L27" s="1060"/>
      <c r="M27" s="577">
        <f t="shared" si="1"/>
        <v>0</v>
      </c>
      <c r="N27" s="597"/>
      <c r="O27" s="597"/>
      <c r="P27" s="723">
        <f t="shared" si="2"/>
        <v>0</v>
      </c>
      <c r="Q27" s="705" t="e">
        <f t="shared" si="3"/>
        <v>#DIV/0!</v>
      </c>
      <c r="R27" s="674"/>
      <c r="S27" s="1224"/>
      <c r="T27" s="709"/>
      <c r="U27" s="594"/>
    </row>
    <row r="28" spans="1:21" ht="15.75" thickBot="1">
      <c r="A28" s="554" t="s">
        <v>72</v>
      </c>
      <c r="B28" s="555" t="s">
        <v>73</v>
      </c>
      <c r="C28" s="381">
        <v>428</v>
      </c>
      <c r="D28" s="381">
        <v>253</v>
      </c>
      <c r="E28" s="616">
        <v>511</v>
      </c>
      <c r="F28" s="636">
        <v>70</v>
      </c>
      <c r="G28" s="636">
        <v>121</v>
      </c>
      <c r="H28" s="636">
        <v>73</v>
      </c>
      <c r="I28" s="594">
        <v>449</v>
      </c>
      <c r="J28" s="707">
        <v>81</v>
      </c>
      <c r="K28" s="708">
        <v>81</v>
      </c>
      <c r="L28" s="1060">
        <v>4</v>
      </c>
      <c r="M28" s="577">
        <f t="shared" si="1"/>
        <v>33</v>
      </c>
      <c r="N28" s="597"/>
      <c r="O28" s="597"/>
      <c r="P28" s="723">
        <f t="shared" si="2"/>
        <v>37</v>
      </c>
      <c r="Q28" s="705">
        <f t="shared" si="3"/>
        <v>45.67901234567901</v>
      </c>
      <c r="R28" s="674"/>
      <c r="S28" s="1224">
        <v>37</v>
      </c>
      <c r="T28" s="709"/>
      <c r="U28" s="594"/>
    </row>
    <row r="29" spans="1:21" ht="15.75" thickBot="1">
      <c r="A29" s="554" t="s">
        <v>74</v>
      </c>
      <c r="B29" s="555" t="s">
        <v>75</v>
      </c>
      <c r="C29" s="381">
        <v>1057</v>
      </c>
      <c r="D29" s="381">
        <v>1451</v>
      </c>
      <c r="E29" s="616">
        <v>518</v>
      </c>
      <c r="F29" s="636">
        <v>195</v>
      </c>
      <c r="G29" s="636">
        <v>246</v>
      </c>
      <c r="H29" s="636">
        <v>207</v>
      </c>
      <c r="I29" s="594">
        <v>275</v>
      </c>
      <c r="J29" s="707">
        <v>191</v>
      </c>
      <c r="K29" s="708">
        <v>191</v>
      </c>
      <c r="L29" s="1060">
        <v>42</v>
      </c>
      <c r="M29" s="577">
        <f t="shared" si="1"/>
        <v>59</v>
      </c>
      <c r="N29" s="597"/>
      <c r="O29" s="597"/>
      <c r="P29" s="723">
        <f t="shared" si="2"/>
        <v>101</v>
      </c>
      <c r="Q29" s="705">
        <f t="shared" si="3"/>
        <v>52.879581151832454</v>
      </c>
      <c r="R29" s="674"/>
      <c r="S29" s="1224">
        <v>101</v>
      </c>
      <c r="T29" s="709"/>
      <c r="U29" s="594"/>
    </row>
    <row r="30" spans="1:21" ht="15.75" thickBot="1">
      <c r="A30" s="554" t="s">
        <v>76</v>
      </c>
      <c r="B30" s="617" t="s">
        <v>77</v>
      </c>
      <c r="C30" s="381">
        <v>10408</v>
      </c>
      <c r="D30" s="381">
        <v>11792</v>
      </c>
      <c r="E30" s="616">
        <v>521</v>
      </c>
      <c r="F30" s="636">
        <v>2310</v>
      </c>
      <c r="G30" s="636">
        <v>2396</v>
      </c>
      <c r="H30" s="636">
        <v>2490</v>
      </c>
      <c r="I30" s="594">
        <v>2520</v>
      </c>
      <c r="J30" s="707">
        <v>2708</v>
      </c>
      <c r="K30" s="708">
        <v>2708</v>
      </c>
      <c r="L30" s="1060">
        <v>713</v>
      </c>
      <c r="M30" s="577">
        <f t="shared" si="1"/>
        <v>715</v>
      </c>
      <c r="N30" s="597"/>
      <c r="O30" s="597"/>
      <c r="P30" s="723">
        <f t="shared" si="2"/>
        <v>1428</v>
      </c>
      <c r="Q30" s="705">
        <f t="shared" si="3"/>
        <v>52.73264401772526</v>
      </c>
      <c r="R30" s="674"/>
      <c r="S30" s="1224">
        <v>1428</v>
      </c>
      <c r="T30" s="709"/>
      <c r="U30" s="594"/>
    </row>
    <row r="31" spans="1:21" ht="15.75" thickBot="1">
      <c r="A31" s="554" t="s">
        <v>78</v>
      </c>
      <c r="B31" s="617" t="s">
        <v>79</v>
      </c>
      <c r="C31" s="381">
        <v>3640</v>
      </c>
      <c r="D31" s="381">
        <v>4174</v>
      </c>
      <c r="E31" s="616" t="s">
        <v>80</v>
      </c>
      <c r="F31" s="636">
        <v>897</v>
      </c>
      <c r="G31" s="636">
        <v>935</v>
      </c>
      <c r="H31" s="636">
        <v>953</v>
      </c>
      <c r="I31" s="594">
        <v>948</v>
      </c>
      <c r="J31" s="707">
        <v>948</v>
      </c>
      <c r="K31" s="708">
        <v>948</v>
      </c>
      <c r="L31" s="1060">
        <v>266</v>
      </c>
      <c r="M31" s="577">
        <f t="shared" si="1"/>
        <v>274</v>
      </c>
      <c r="N31" s="597"/>
      <c r="O31" s="597"/>
      <c r="P31" s="723">
        <f t="shared" si="2"/>
        <v>540</v>
      </c>
      <c r="Q31" s="705">
        <f t="shared" si="3"/>
        <v>56.9620253164557</v>
      </c>
      <c r="R31" s="674"/>
      <c r="S31" s="1224">
        <v>540</v>
      </c>
      <c r="T31" s="709"/>
      <c r="U31" s="594"/>
    </row>
    <row r="32" spans="1:21" ht="15.75" thickBot="1">
      <c r="A32" s="554" t="s">
        <v>81</v>
      </c>
      <c r="B32" s="555" t="s">
        <v>82</v>
      </c>
      <c r="C32" s="381">
        <v>0</v>
      </c>
      <c r="D32" s="381">
        <v>0</v>
      </c>
      <c r="E32" s="616">
        <v>557</v>
      </c>
      <c r="F32" s="636"/>
      <c r="G32" s="636"/>
      <c r="H32" s="636"/>
      <c r="I32" s="594"/>
      <c r="J32" s="707"/>
      <c r="K32" s="708"/>
      <c r="L32" s="1060"/>
      <c r="M32" s="577">
        <f t="shared" si="1"/>
        <v>0</v>
      </c>
      <c r="N32" s="597"/>
      <c r="O32" s="597"/>
      <c r="P32" s="723">
        <f t="shared" si="2"/>
        <v>0</v>
      </c>
      <c r="Q32" s="705" t="e">
        <f t="shared" si="3"/>
        <v>#DIV/0!</v>
      </c>
      <c r="R32" s="674"/>
      <c r="S32" s="1224"/>
      <c r="T32" s="709"/>
      <c r="U32" s="594"/>
    </row>
    <row r="33" spans="1:21" ht="15.75" thickBot="1">
      <c r="A33" s="554" t="s">
        <v>83</v>
      </c>
      <c r="B33" s="555" t="s">
        <v>84</v>
      </c>
      <c r="C33" s="381">
        <v>1711</v>
      </c>
      <c r="D33" s="381">
        <v>1801</v>
      </c>
      <c r="E33" s="616">
        <v>551</v>
      </c>
      <c r="F33" s="636">
        <v>21</v>
      </c>
      <c r="G33" s="636">
        <v>40</v>
      </c>
      <c r="H33" s="636">
        <v>60</v>
      </c>
      <c r="I33" s="594">
        <v>59</v>
      </c>
      <c r="J33" s="707"/>
      <c r="K33" s="708"/>
      <c r="L33" s="1060">
        <v>15</v>
      </c>
      <c r="M33" s="577">
        <f t="shared" si="1"/>
        <v>14</v>
      </c>
      <c r="N33" s="597"/>
      <c r="O33" s="597"/>
      <c r="P33" s="723">
        <f t="shared" si="2"/>
        <v>29</v>
      </c>
      <c r="Q33" s="705" t="e">
        <f t="shared" si="3"/>
        <v>#DIV/0!</v>
      </c>
      <c r="R33" s="674"/>
      <c r="S33" s="1224">
        <v>29</v>
      </c>
      <c r="T33" s="709"/>
      <c r="U33" s="594"/>
    </row>
    <row r="34" spans="1:21" ht="15.75" thickBot="1">
      <c r="A34" s="520" t="s">
        <v>85</v>
      </c>
      <c r="B34" s="558"/>
      <c r="C34" s="559">
        <v>569</v>
      </c>
      <c r="D34" s="559">
        <v>614</v>
      </c>
      <c r="E34" s="618" t="s">
        <v>86</v>
      </c>
      <c r="F34" s="637">
        <v>18</v>
      </c>
      <c r="G34" s="637">
        <v>20</v>
      </c>
      <c r="H34" s="637">
        <v>28</v>
      </c>
      <c r="I34" s="620">
        <v>21</v>
      </c>
      <c r="J34" s="716">
        <v>21</v>
      </c>
      <c r="K34" s="717">
        <v>21</v>
      </c>
      <c r="L34" s="1217">
        <v>33</v>
      </c>
      <c r="M34" s="577">
        <f t="shared" si="1"/>
        <v>9</v>
      </c>
      <c r="N34" s="597"/>
      <c r="O34" s="623"/>
      <c r="P34" s="723">
        <f t="shared" si="2"/>
        <v>42</v>
      </c>
      <c r="Q34" s="705">
        <f t="shared" si="3"/>
        <v>200</v>
      </c>
      <c r="R34" s="674"/>
      <c r="S34" s="1223">
        <v>42</v>
      </c>
      <c r="T34" s="718"/>
      <c r="U34" s="620"/>
    </row>
    <row r="35" spans="1:21" ht="15.75" thickBot="1">
      <c r="A35" s="625" t="s">
        <v>87</v>
      </c>
      <c r="B35" s="626" t="s">
        <v>88</v>
      </c>
      <c r="C35" s="335">
        <f>SUM(C25:C34)</f>
        <v>25899</v>
      </c>
      <c r="D35" s="335">
        <f>SUM(D25:D34)</f>
        <v>29268</v>
      </c>
      <c r="E35" s="627"/>
      <c r="F35" s="628">
        <f aca="true" t="shared" si="4" ref="F35:O35">SUM(F25:F34)</f>
        <v>4510</v>
      </c>
      <c r="G35" s="628">
        <f t="shared" si="4"/>
        <v>4862</v>
      </c>
      <c r="H35" s="628">
        <f t="shared" si="4"/>
        <v>4946</v>
      </c>
      <c r="I35" s="628">
        <f t="shared" si="4"/>
        <v>5133</v>
      </c>
      <c r="J35" s="719">
        <f t="shared" si="4"/>
        <v>4927</v>
      </c>
      <c r="K35" s="720">
        <f t="shared" si="4"/>
        <v>4927</v>
      </c>
      <c r="L35" s="628">
        <f t="shared" si="4"/>
        <v>1294</v>
      </c>
      <c r="M35" s="628">
        <f>SUM(M25:M34)</f>
        <v>1279</v>
      </c>
      <c r="N35" s="628">
        <f t="shared" si="4"/>
        <v>0</v>
      </c>
      <c r="O35" s="628">
        <f t="shared" si="4"/>
        <v>0</v>
      </c>
      <c r="P35" s="723">
        <f t="shared" si="2"/>
        <v>2573</v>
      </c>
      <c r="Q35" s="705">
        <f t="shared" si="3"/>
        <v>52.22244773695961</v>
      </c>
      <c r="R35" s="674"/>
      <c r="S35" s="628">
        <f>SUM(S25:S34)</f>
        <v>2573</v>
      </c>
      <c r="T35" s="721">
        <f>SUM(T25:T34)</f>
        <v>0</v>
      </c>
      <c r="U35" s="628">
        <f>SUM(U25:U34)</f>
        <v>0</v>
      </c>
    </row>
    <row r="36" spans="1:21" ht="15.75" thickBot="1">
      <c r="A36" s="543" t="s">
        <v>89</v>
      </c>
      <c r="B36" s="544" t="s">
        <v>90</v>
      </c>
      <c r="C36" s="392">
        <v>0</v>
      </c>
      <c r="D36" s="392">
        <v>0</v>
      </c>
      <c r="E36" s="611">
        <v>601</v>
      </c>
      <c r="F36" s="634"/>
      <c r="G36" s="634"/>
      <c r="H36" s="634"/>
      <c r="I36" s="612"/>
      <c r="J36" s="702"/>
      <c r="K36" s="703"/>
      <c r="L36" s="1207"/>
      <c r="M36" s="550">
        <f>S36-L36</f>
        <v>0</v>
      </c>
      <c r="N36" s="714"/>
      <c r="O36" s="589"/>
      <c r="P36" s="723">
        <f t="shared" si="2"/>
        <v>0</v>
      </c>
      <c r="Q36" s="705" t="e">
        <f t="shared" si="3"/>
        <v>#DIV/0!</v>
      </c>
      <c r="R36" s="674"/>
      <c r="S36" s="1226"/>
      <c r="T36" s="715"/>
      <c r="U36" s="612"/>
    </row>
    <row r="37" spans="1:21" ht="15.75" thickBot="1">
      <c r="A37" s="554" t="s">
        <v>91</v>
      </c>
      <c r="B37" s="555" t="s">
        <v>92</v>
      </c>
      <c r="C37" s="381">
        <v>1190</v>
      </c>
      <c r="D37" s="381">
        <v>1857</v>
      </c>
      <c r="E37" s="616">
        <v>602</v>
      </c>
      <c r="F37" s="636">
        <v>266</v>
      </c>
      <c r="G37" s="636">
        <v>253</v>
      </c>
      <c r="H37" s="636">
        <v>355</v>
      </c>
      <c r="I37" s="594">
        <v>364</v>
      </c>
      <c r="J37" s="707"/>
      <c r="K37" s="708"/>
      <c r="L37" s="1060">
        <v>98</v>
      </c>
      <c r="M37" s="550">
        <f>S37-L37</f>
        <v>112</v>
      </c>
      <c r="N37" s="714"/>
      <c r="O37" s="597"/>
      <c r="P37" s="723">
        <f t="shared" si="2"/>
        <v>210</v>
      </c>
      <c r="Q37" s="705" t="e">
        <f t="shared" si="3"/>
        <v>#DIV/0!</v>
      </c>
      <c r="R37" s="674"/>
      <c r="S37" s="1224">
        <v>210</v>
      </c>
      <c r="T37" s="709"/>
      <c r="U37" s="594"/>
    </row>
    <row r="38" spans="1:21" ht="15.75" thickBot="1">
      <c r="A38" s="554" t="s">
        <v>93</v>
      </c>
      <c r="B38" s="555" t="s">
        <v>94</v>
      </c>
      <c r="C38" s="381">
        <v>0</v>
      </c>
      <c r="D38" s="381">
        <v>0</v>
      </c>
      <c r="E38" s="616">
        <v>604</v>
      </c>
      <c r="F38" s="636"/>
      <c r="G38" s="636"/>
      <c r="H38" s="636"/>
      <c r="I38" s="594"/>
      <c r="J38" s="707"/>
      <c r="K38" s="708"/>
      <c r="L38" s="1060"/>
      <c r="M38" s="550">
        <f>S38-L38</f>
        <v>0</v>
      </c>
      <c r="N38" s="714"/>
      <c r="O38" s="597"/>
      <c r="P38" s="723">
        <f t="shared" si="2"/>
        <v>0</v>
      </c>
      <c r="Q38" s="705" t="e">
        <f t="shared" si="3"/>
        <v>#DIV/0!</v>
      </c>
      <c r="R38" s="674"/>
      <c r="S38" s="1224"/>
      <c r="T38" s="709"/>
      <c r="U38" s="594"/>
    </row>
    <row r="39" spans="1:21" ht="15.75" thickBot="1">
      <c r="A39" s="554" t="s">
        <v>95</v>
      </c>
      <c r="B39" s="555" t="s">
        <v>96</v>
      </c>
      <c r="C39" s="381">
        <v>12472</v>
      </c>
      <c r="D39" s="381">
        <v>13728</v>
      </c>
      <c r="E39" s="616" t="s">
        <v>97</v>
      </c>
      <c r="F39" s="636">
        <v>4475</v>
      </c>
      <c r="G39" s="636">
        <v>4639</v>
      </c>
      <c r="H39" s="636">
        <v>4404</v>
      </c>
      <c r="I39" s="594">
        <v>4342</v>
      </c>
      <c r="J39" s="707">
        <f>J35</f>
        <v>4927</v>
      </c>
      <c r="K39" s="708">
        <v>4927</v>
      </c>
      <c r="L39" s="1060">
        <v>1245</v>
      </c>
      <c r="M39" s="550">
        <f>S39-L39</f>
        <v>1203</v>
      </c>
      <c r="N39" s="714"/>
      <c r="O39" s="597"/>
      <c r="P39" s="723">
        <f t="shared" si="2"/>
        <v>2448</v>
      </c>
      <c r="Q39" s="705">
        <f t="shared" si="3"/>
        <v>49.685406941343615</v>
      </c>
      <c r="R39" s="674"/>
      <c r="S39" s="1224">
        <v>2448</v>
      </c>
      <c r="T39" s="709"/>
      <c r="U39" s="594"/>
    </row>
    <row r="40" spans="1:21" ht="15.75" thickBot="1">
      <c r="A40" s="520" t="s">
        <v>98</v>
      </c>
      <c r="B40" s="558"/>
      <c r="C40" s="559">
        <v>12330</v>
      </c>
      <c r="D40" s="559">
        <v>13218</v>
      </c>
      <c r="E40" s="618" t="s">
        <v>99</v>
      </c>
      <c r="F40" s="637">
        <v>20</v>
      </c>
      <c r="G40" s="637">
        <v>175</v>
      </c>
      <c r="H40" s="637">
        <v>187</v>
      </c>
      <c r="I40" s="620">
        <v>444</v>
      </c>
      <c r="J40" s="716"/>
      <c r="K40" s="717"/>
      <c r="L40" s="1217"/>
      <c r="M40" s="550">
        <f>S40-L40</f>
        <v>0</v>
      </c>
      <c r="N40" s="714"/>
      <c r="O40" s="623"/>
      <c r="P40" s="723">
        <f t="shared" si="2"/>
        <v>0</v>
      </c>
      <c r="Q40" s="705" t="e">
        <f t="shared" si="3"/>
        <v>#DIV/0!</v>
      </c>
      <c r="R40" s="674"/>
      <c r="S40" s="1223"/>
      <c r="T40" s="718"/>
      <c r="U40" s="620"/>
    </row>
    <row r="41" spans="1:21" ht="15.75" thickBot="1">
      <c r="A41" s="625" t="s">
        <v>100</v>
      </c>
      <c r="B41" s="626" t="s">
        <v>101</v>
      </c>
      <c r="C41" s="335">
        <f>SUM(C36:C40)</f>
        <v>25992</v>
      </c>
      <c r="D41" s="335">
        <f>SUM(D36:D40)</f>
        <v>28803</v>
      </c>
      <c r="E41" s="627" t="s">
        <v>32</v>
      </c>
      <c r="F41" s="628">
        <f aca="true" t="shared" si="5" ref="F41:O41">SUM(F36:F40)</f>
        <v>4761</v>
      </c>
      <c r="G41" s="628">
        <f t="shared" si="5"/>
        <v>5067</v>
      </c>
      <c r="H41" s="628">
        <f t="shared" si="5"/>
        <v>4946</v>
      </c>
      <c r="I41" s="628">
        <f t="shared" si="5"/>
        <v>5150</v>
      </c>
      <c r="J41" s="719">
        <f t="shared" si="5"/>
        <v>4927</v>
      </c>
      <c r="K41" s="720">
        <f t="shared" si="5"/>
        <v>4927</v>
      </c>
      <c r="L41" s="628">
        <f t="shared" si="5"/>
        <v>1343</v>
      </c>
      <c r="M41" s="638">
        <f>SUM(M36:M40)</f>
        <v>1315</v>
      </c>
      <c r="N41" s="628">
        <f t="shared" si="5"/>
        <v>0</v>
      </c>
      <c r="O41" s="863">
        <f t="shared" si="5"/>
        <v>0</v>
      </c>
      <c r="P41" s="723">
        <f t="shared" si="2"/>
        <v>2658</v>
      </c>
      <c r="Q41" s="705">
        <f t="shared" si="3"/>
        <v>53.94763547797849</v>
      </c>
      <c r="R41" s="674"/>
      <c r="S41" s="628">
        <f>SUM(S36:S40)</f>
        <v>2658</v>
      </c>
      <c r="T41" s="721">
        <f>SUM(T36:T40)</f>
        <v>0</v>
      </c>
      <c r="U41" s="628">
        <f>SUM(U36:U40)</f>
        <v>0</v>
      </c>
    </row>
    <row r="42" spans="1:21" ht="6.75" customHeight="1" thickBot="1">
      <c r="A42" s="520"/>
      <c r="B42" s="357"/>
      <c r="C42" s="640"/>
      <c r="D42" s="640"/>
      <c r="E42" s="641"/>
      <c r="F42" s="637"/>
      <c r="G42" s="637"/>
      <c r="H42" s="637"/>
      <c r="I42" s="643"/>
      <c r="J42" s="724"/>
      <c r="K42" s="725"/>
      <c r="L42" s="637"/>
      <c r="M42" s="646"/>
      <c r="N42" s="647">
        <f>T42-M42</f>
        <v>0</v>
      </c>
      <c r="O42" s="646"/>
      <c r="P42" s="723">
        <f t="shared" si="2"/>
        <v>0</v>
      </c>
      <c r="Q42" s="705" t="e">
        <f t="shared" si="3"/>
        <v>#DIV/0!</v>
      </c>
      <c r="R42" s="674"/>
      <c r="S42" s="727"/>
      <c r="T42" s="643"/>
      <c r="U42" s="643"/>
    </row>
    <row r="43" spans="1:21" ht="15.75" thickBot="1">
      <c r="A43" s="650" t="s">
        <v>102</v>
      </c>
      <c r="B43" s="626" t="s">
        <v>63</v>
      </c>
      <c r="C43" s="335">
        <f>+C41-C39</f>
        <v>13520</v>
      </c>
      <c r="D43" s="335">
        <f>+D41-D39</f>
        <v>15075</v>
      </c>
      <c r="E43" s="627" t="s">
        <v>32</v>
      </c>
      <c r="F43" s="628">
        <f aca="true" t="shared" si="6" ref="F43:O43">F41-F39</f>
        <v>286</v>
      </c>
      <c r="G43" s="628">
        <f t="shared" si="6"/>
        <v>428</v>
      </c>
      <c r="H43" s="628">
        <f t="shared" si="6"/>
        <v>542</v>
      </c>
      <c r="I43" s="628">
        <f t="shared" si="6"/>
        <v>808</v>
      </c>
      <c r="J43" s="628">
        <f>J41-J39</f>
        <v>0</v>
      </c>
      <c r="K43" s="633">
        <f t="shared" si="6"/>
        <v>0</v>
      </c>
      <c r="L43" s="628">
        <f t="shared" si="6"/>
        <v>98</v>
      </c>
      <c r="M43" s="638">
        <f t="shared" si="6"/>
        <v>112</v>
      </c>
      <c r="N43" s="628">
        <f t="shared" si="6"/>
        <v>0</v>
      </c>
      <c r="O43" s="721">
        <f t="shared" si="6"/>
        <v>0</v>
      </c>
      <c r="P43" s="723">
        <f t="shared" si="2"/>
        <v>210</v>
      </c>
      <c r="Q43" s="705" t="e">
        <f t="shared" si="3"/>
        <v>#DIV/0!</v>
      </c>
      <c r="R43" s="674"/>
      <c r="S43" s="628">
        <f>S41-S39</f>
        <v>210</v>
      </c>
      <c r="T43" s="721">
        <f>T41-T39</f>
        <v>0</v>
      </c>
      <c r="U43" s="628">
        <f>U41-U39</f>
        <v>0</v>
      </c>
    </row>
    <row r="44" spans="1:21" ht="15.75" thickBot="1">
      <c r="A44" s="625" t="s">
        <v>103</v>
      </c>
      <c r="B44" s="626" t="s">
        <v>104</v>
      </c>
      <c r="C44" s="335">
        <f>+C41-C35</f>
        <v>93</v>
      </c>
      <c r="D44" s="335">
        <f>+D41-D35</f>
        <v>-465</v>
      </c>
      <c r="E44" s="627" t="s">
        <v>32</v>
      </c>
      <c r="F44" s="628">
        <f aca="true" t="shared" si="7" ref="F44:O44">F41-F35</f>
        <v>251</v>
      </c>
      <c r="G44" s="628">
        <f t="shared" si="7"/>
        <v>205</v>
      </c>
      <c r="H44" s="628">
        <f t="shared" si="7"/>
        <v>0</v>
      </c>
      <c r="I44" s="628">
        <f t="shared" si="7"/>
        <v>17</v>
      </c>
      <c r="J44" s="628">
        <f>J41-J35</f>
        <v>0</v>
      </c>
      <c r="K44" s="633">
        <f t="shared" si="7"/>
        <v>0</v>
      </c>
      <c r="L44" s="628">
        <f t="shared" si="7"/>
        <v>49</v>
      </c>
      <c r="M44" s="638">
        <f t="shared" si="7"/>
        <v>36</v>
      </c>
      <c r="N44" s="628">
        <f t="shared" si="7"/>
        <v>0</v>
      </c>
      <c r="O44" s="721">
        <f t="shared" si="7"/>
        <v>0</v>
      </c>
      <c r="P44" s="723">
        <f t="shared" si="2"/>
        <v>85</v>
      </c>
      <c r="Q44" s="705" t="e">
        <f t="shared" si="3"/>
        <v>#DIV/0!</v>
      </c>
      <c r="R44" s="674"/>
      <c r="S44" s="628">
        <f>S41-S35</f>
        <v>85</v>
      </c>
      <c r="T44" s="721">
        <f>T41-T35</f>
        <v>0</v>
      </c>
      <c r="U44" s="628">
        <f>U41-U35</f>
        <v>0</v>
      </c>
    </row>
    <row r="45" spans="1:21" ht="15.75" thickBot="1">
      <c r="A45" s="654" t="s">
        <v>105</v>
      </c>
      <c r="B45" s="655" t="s">
        <v>63</v>
      </c>
      <c r="C45" s="427">
        <f>+C44-C39</f>
        <v>-12379</v>
      </c>
      <c r="D45" s="427">
        <f>+D44-D39</f>
        <v>-14193</v>
      </c>
      <c r="E45" s="656" t="s">
        <v>32</v>
      </c>
      <c r="F45" s="628">
        <f aca="true" t="shared" si="8" ref="F45:O45">F44-F39</f>
        <v>-4224</v>
      </c>
      <c r="G45" s="628">
        <f t="shared" si="8"/>
        <v>-4434</v>
      </c>
      <c r="H45" s="628">
        <f t="shared" si="8"/>
        <v>-4404</v>
      </c>
      <c r="I45" s="628">
        <f t="shared" si="8"/>
        <v>-4325</v>
      </c>
      <c r="J45" s="628">
        <f t="shared" si="8"/>
        <v>-4927</v>
      </c>
      <c r="K45" s="633">
        <f t="shared" si="8"/>
        <v>-4927</v>
      </c>
      <c r="L45" s="628">
        <f t="shared" si="8"/>
        <v>-1196</v>
      </c>
      <c r="M45" s="638">
        <f t="shared" si="8"/>
        <v>-1167</v>
      </c>
      <c r="N45" s="628">
        <f t="shared" si="8"/>
        <v>0</v>
      </c>
      <c r="O45" s="721">
        <f t="shared" si="8"/>
        <v>0</v>
      </c>
      <c r="P45" s="723">
        <f t="shared" si="2"/>
        <v>-2363</v>
      </c>
      <c r="Q45" s="633">
        <f t="shared" si="3"/>
        <v>47.96021920032474</v>
      </c>
      <c r="R45" s="674"/>
      <c r="S45" s="628">
        <f>S44-S39</f>
        <v>-2363</v>
      </c>
      <c r="T45" s="721">
        <f>T44-T39</f>
        <v>0</v>
      </c>
      <c r="U45" s="628">
        <f>U44-U39</f>
        <v>0</v>
      </c>
    </row>
    <row r="46" ht="15">
      <c r="A46" s="662"/>
    </row>
    <row r="47" ht="15" hidden="1">
      <c r="A47" s="662"/>
    </row>
    <row r="48" spans="1:21" ht="15">
      <c r="A48" s="658" t="s">
        <v>188</v>
      </c>
      <c r="P48"/>
      <c r="Q48"/>
      <c r="R48"/>
      <c r="S48"/>
      <c r="T48"/>
      <c r="U48"/>
    </row>
    <row r="49" spans="1:21" ht="15">
      <c r="A49" s="659" t="s">
        <v>233</v>
      </c>
      <c r="P49"/>
      <c r="Q49"/>
      <c r="R49"/>
      <c r="S49"/>
      <c r="T49"/>
      <c r="U49"/>
    </row>
    <row r="50" spans="1:21" ht="15">
      <c r="A50" s="660" t="s">
        <v>190</v>
      </c>
      <c r="P50"/>
      <c r="Q50"/>
      <c r="R50"/>
      <c r="S50"/>
      <c r="T50"/>
      <c r="U50"/>
    </row>
    <row r="51" spans="1:21" ht="15">
      <c r="A51" s="661"/>
      <c r="P51"/>
      <c r="Q51"/>
      <c r="R51"/>
      <c r="S51"/>
      <c r="T51"/>
      <c r="U51"/>
    </row>
    <row r="52" spans="1:21" ht="15">
      <c r="A52" s="662" t="s">
        <v>197</v>
      </c>
      <c r="P52"/>
      <c r="Q52"/>
      <c r="R52"/>
      <c r="S52"/>
      <c r="T52"/>
      <c r="U52"/>
    </row>
    <row r="53" spans="1:21" ht="15">
      <c r="A53" s="662"/>
      <c r="P53"/>
      <c r="Q53"/>
      <c r="R53"/>
      <c r="S53"/>
      <c r="T53"/>
      <c r="U53"/>
    </row>
    <row r="54" spans="1:21" ht="15">
      <c r="A54" s="662" t="s">
        <v>203</v>
      </c>
      <c r="P54"/>
      <c r="Q54"/>
      <c r="R54"/>
      <c r="S54"/>
      <c r="T54"/>
      <c r="U54"/>
    </row>
    <row r="56" ht="15">
      <c r="A56" t="s">
        <v>204</v>
      </c>
    </row>
    <row r="57" ht="15">
      <c r="A57" s="662" t="s">
        <v>205</v>
      </c>
    </row>
    <row r="58" ht="15">
      <c r="A58" s="662" t="s">
        <v>236</v>
      </c>
    </row>
    <row r="59" ht="15">
      <c r="A59" s="662" t="s">
        <v>206</v>
      </c>
    </row>
  </sheetData>
  <sheetProtection/>
  <mergeCells count="9">
    <mergeCell ref="A1:U1"/>
    <mergeCell ref="A7:A8"/>
    <mergeCell ref="B7:B8"/>
    <mergeCell ref="E7:E8"/>
    <mergeCell ref="H7:H8"/>
    <mergeCell ref="I7:I8"/>
    <mergeCell ref="J7:K7"/>
    <mergeCell ref="L7:O7"/>
    <mergeCell ref="S7:U7"/>
  </mergeCells>
  <printOptions/>
  <pageMargins left="0.7086614173228347" right="0.31496062992125984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vasicek</dc:creator>
  <cp:keywords/>
  <dc:description/>
  <cp:lastModifiedBy>vasicek</cp:lastModifiedBy>
  <cp:lastPrinted>2012-07-19T08:28:31Z</cp:lastPrinted>
  <dcterms:created xsi:type="dcterms:W3CDTF">2012-04-18T05:45:14Z</dcterms:created>
  <dcterms:modified xsi:type="dcterms:W3CDTF">2012-07-19T08:34:48Z</dcterms:modified>
  <cp:category/>
  <cp:version/>
  <cp:contentType/>
  <cp:contentStatus/>
</cp:coreProperties>
</file>