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240" windowHeight="12270" activeTab="0"/>
  </bookViews>
  <sheets>
    <sheet name="Domov seniorů" sheetId="1" r:id="rId1"/>
    <sheet name="Knihovna" sheetId="2" r:id="rId2"/>
    <sheet name="Tereza" sheetId="3" r:id="rId3"/>
    <sheet name="Muzeum" sheetId="4" r:id="rId4"/>
    <sheet name="MŠ Břetislavova" sheetId="5" r:id="rId5"/>
    <sheet name="MŠ Hřbitovní" sheetId="6" r:id="rId6"/>
    <sheet name="MŠ Na Valtické" sheetId="7" r:id="rId7"/>
    <sheet name="MŠ Slovácká" sheetId="8" r:id="rId8"/>
    <sheet name="MŠ U Splavu" sheetId="9" r:id="rId9"/>
    <sheet name="MŠ Okružní" sheetId="10" r:id="rId10"/>
    <sheet name="MŠ Osvobození" sheetId="11" r:id="rId11"/>
    <sheet name="ZŠ Komenského" sheetId="12" r:id="rId12"/>
    <sheet name="ZŠ Kpt.Nálepky" sheetId="13" r:id="rId13"/>
    <sheet name="ZŠ Kupkova" sheetId="14" r:id="rId14"/>
    <sheet name="ZŠ Na Valtické" sheetId="15" r:id="rId15"/>
    <sheet name="ZŠ Slovácká" sheetId="16" r:id="rId16"/>
    <sheet name="ZŠ J.Noháče" sheetId="17" r:id="rId17"/>
    <sheet name="ZUŠ" sheetId="18" r:id="rId18"/>
    <sheet name="List1" sheetId="19" r:id="rId19"/>
  </sheets>
  <definedNames/>
  <calcPr fullCalcOnLoad="1"/>
</workbook>
</file>

<file path=xl/comments12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2"/>
          </rPr>
          <t>sykorova:</t>
        </r>
        <r>
          <rPr>
            <sz val="8"/>
            <rFont val="Tahoma"/>
            <family val="2"/>
          </rPr>
          <t xml:space="preserve">
Škola získala 839,87 tis. Kč z projektu EU Peníze školám. V roce 2011 bylo vyčerpáno 803,32 tis. Kč.</t>
        </r>
      </text>
    </comment>
  </commentList>
</comments>
</file>

<file path=xl/comments13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2"/>
          </rPr>
          <t>sykorova:</t>
        </r>
        <r>
          <rPr>
            <sz val="8"/>
            <rFont val="Tahoma"/>
            <family val="2"/>
          </rPr>
          <t xml:space="preserve">
Škola získala 608,26 tis. Kč z projektu EU Peníze školám. V roce 2011 bylo vyčerpáno 278,35 tis. Kč.</t>
        </r>
      </text>
    </comment>
  </commentList>
</comments>
</file>

<file path=xl/comments15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2"/>
          </rPr>
          <t>sykorova:</t>
        </r>
        <r>
          <rPr>
            <sz val="8"/>
            <rFont val="Tahoma"/>
            <family val="2"/>
          </rPr>
          <t xml:space="preserve">
Škola získala 793,87 tis. Kč z projektu EU Peníze školám. V roce 2011 bylo vyčerpáno 380,2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2"/>
          </rPr>
          <t>sykorova:</t>
        </r>
        <r>
          <rPr>
            <sz val="8"/>
            <rFont val="Tahoma"/>
            <family val="2"/>
          </rPr>
          <t xml:space="preserve">
Škola získala 1.983,8 tis. Kč z projektu EU Peníze školám. V roce 2011 nebylo čerpáno.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3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2"/>
          </rPr>
          <t>Ekonom: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<sst xmlns="http://schemas.openxmlformats.org/spreadsheetml/2006/main" count="2959" uniqueCount="262">
  <si>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</si>
  <si>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</si>
  <si>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</si>
  <si>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</si>
  <si>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Rozpočet</t>
  </si>
  <si>
    <t>měsíc</t>
  </si>
  <si>
    <t>r.2012</t>
  </si>
  <si>
    <t>Plnění</t>
  </si>
  <si>
    <t>Položka</t>
  </si>
  <si>
    <t>řádek</t>
  </si>
  <si>
    <t>r.2000</t>
  </si>
  <si>
    <t>r.2001</t>
  </si>
  <si>
    <t>účet</t>
  </si>
  <si>
    <t>r.2009</t>
  </si>
  <si>
    <t>r.2010</t>
  </si>
  <si>
    <t>R.2011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</si>
  <si>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</si>
  <si>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</si>
  <si>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</si>
  <si>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</si>
  <si>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</si>
  <si>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</si>
  <si>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</si>
  <si>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</si>
  <si>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</si>
  <si>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</si>
  <si>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</si>
  <si>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</si>
  <si>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</si>
  <si>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</si>
  <si>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</si>
  <si>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</si>
  <si>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</si>
  <si>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</si>
  <si>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</si>
  <si>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</si>
  <si>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</si>
  <si>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</si>
  <si>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</si>
  <si>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</si>
  <si>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</si>
  <si>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</si>
  <si>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</si>
  <si>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</si>
  <si>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</si>
  <si>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</si>
  <si>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</si>
  <si>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</si>
  <si>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</si>
  <si>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</si>
  <si>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</si>
  <si>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</si>
  <si>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</si>
  <si>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</si>
  <si>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</si>
  <si>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</si>
  <si>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</si>
  <si>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</si>
  <si>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</si>
  <si>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</si>
  <si>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</si>
  <si>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</si>
  <si>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</si>
  <si>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</si>
  <si>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</si>
  <si>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</si>
  <si>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</si>
  <si>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</si>
  <si>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</si>
  <si>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</si>
  <si>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</si>
  <si>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</si>
  <si>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</si>
  <si>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</si>
  <si>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</si>
  <si>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</si>
  <si>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</si>
  <si>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</si>
  <si>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</si>
  <si>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</si>
  <si>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</si>
  <si>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</si>
  <si>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</si>
  <si>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</si>
  <si>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</si>
  <si>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</si>
  <si>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</si>
  <si>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</si>
  <si>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</si>
  <si>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</si>
  <si>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</si>
  <si>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</si>
  <si>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</si>
  <si>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</si>
  <si>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</si>
  <si>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</si>
  <si>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</si>
  <si>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</si>
  <si>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</si>
  <si>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</si>
  <si>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</si>
  <si>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</si>
  <si>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</si>
  <si>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</si>
  <si>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</si>
  <si>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Městská knihovna Břeclav</t>
  </si>
  <si>
    <t>r.2011</t>
  </si>
  <si>
    <t>Fyzický stav pracovníků</t>
  </si>
  <si>
    <t>Přepočtený stav pracovníků</t>
  </si>
  <si>
    <t>Dlouhodobý hmotný majetek</t>
  </si>
  <si>
    <t>A II, sl. 1</t>
  </si>
  <si>
    <t>Oprávky k DHIM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</si>
  <si>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</si>
  <si>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</si>
  <si>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</si>
  <si>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</si>
  <si>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</si>
  <si>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</si>
  <si>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</si>
  <si>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</si>
  <si>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</si>
  <si>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</si>
  <si>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</si>
  <si>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</si>
  <si>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</si>
  <si>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</si>
  <si>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</si>
  <si>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</si>
  <si>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</si>
  <si>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</si>
  <si>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</si>
  <si>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</si>
  <si>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</si>
  <si>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</si>
  <si>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</si>
  <si>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</si>
  <si>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</si>
  <si>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</si>
  <si>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</si>
  <si>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</si>
  <si>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</si>
  <si>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</si>
  <si>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</si>
  <si>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</si>
  <si>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Ostátní náklady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</si>
  <si>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</si>
  <si>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</si>
  <si>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</si>
  <si>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</si>
  <si>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</si>
  <si>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</si>
  <si>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</si>
  <si>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</si>
  <si>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</si>
  <si>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</si>
  <si>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</si>
  <si>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</si>
  <si>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</si>
  <si>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</si>
  <si>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</si>
  <si>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 Tereza Břeclav</t>
  </si>
  <si>
    <t>Dlouhodobý hm.majetek (DHIM)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</si>
  <si>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</si>
  <si>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</si>
  <si>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</si>
  <si>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</si>
  <si>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</si>
  <si>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</si>
  <si>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</si>
  <si>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</si>
  <si>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Náklady celkem (ÚT 5)</t>
  </si>
  <si>
    <t xml:space="preserve"> 59-57</t>
  </si>
  <si>
    <t>4002 MŠ Břeclav, Břetislavova</t>
  </si>
  <si>
    <t>r. 2010</t>
  </si>
  <si>
    <t>r. 2011</t>
  </si>
  <si>
    <t>r. 2012</t>
  </si>
  <si>
    <t xml:space="preserve">Závěrka </t>
  </si>
  <si>
    <t>r.2007</t>
  </si>
  <si>
    <t>r.2008</t>
  </si>
  <si>
    <t>schválený</t>
  </si>
  <si>
    <t>uprvený</t>
  </si>
  <si>
    <t xml:space="preserve">Postup vyplnění:  </t>
  </si>
  <si>
    <t>Vyplnit také počty pracovníků - fyzický i přepočtený stav !!!</t>
  </si>
  <si>
    <t>komentář: v řádku Spotřeba energií je i částka spotřeby vodného, účtované na účtu 503</t>
  </si>
  <si>
    <t>4004 MŠ Břeclav, Hřbitovní</t>
  </si>
  <si>
    <t>upravený</t>
  </si>
  <si>
    <t>Zpracoval: Trněná, 519327369</t>
  </si>
  <si>
    <t>4005 MŠ Břeclav, Na Valtické</t>
  </si>
  <si>
    <t xml:space="preserve">Příspěvková organizace:   </t>
  </si>
  <si>
    <t>4006 MŠ Břeclav,  Slovácká</t>
  </si>
  <si>
    <t>Zpracoval: Strýčková Blanka</t>
  </si>
  <si>
    <t>4007 MŠ Břeclav, U Splavu</t>
  </si>
  <si>
    <t>Zpracoval: Césarová</t>
  </si>
  <si>
    <t>4010 MŠ Břeclav, Okružní</t>
  </si>
  <si>
    <t>4011 MŠ Břeclav, Osvobození</t>
  </si>
  <si>
    <t>4204 ZŠ Břeclav, Komenského</t>
  </si>
  <si>
    <t xml:space="preserve">Pozn.: </t>
  </si>
  <si>
    <r>
      <t xml:space="preserve">Škola získala </t>
    </r>
    <r>
      <rPr>
        <b/>
        <sz val="10"/>
        <rFont val="Arial"/>
        <family val="2"/>
      </rPr>
      <t>839,87 tis. Kč</t>
    </r>
    <r>
      <rPr>
        <sz val="11"/>
        <color theme="1"/>
        <rFont val="Calibri"/>
        <family val="2"/>
      </rPr>
      <t xml:space="preserve"> z projektu EU Peníze školám. V roce 2011 bylo vyčerpáno 803,32 tis. Kč.</t>
    </r>
  </si>
  <si>
    <t>Zpracoval: Hlávková Renata</t>
  </si>
  <si>
    <t>4205 ZŠ a MŠ Břeclav, Kpt. Nálepky</t>
  </si>
  <si>
    <t>Škola získala 839,87 tis. Kč z projektu EU Peníze školám. Celá částka byla v roce 2011 vyčerpána.</t>
  </si>
  <si>
    <t>Škola získala 608,26 tis. Kč z projektu EU Peníze školám. V roce 2011 bylo vyčerpáno 278,35 tis. Kč.</t>
  </si>
  <si>
    <t>Zpracoval: Alžběta Komárková</t>
  </si>
  <si>
    <t>4206 ZŠ a MŠ Břeclav, Kupkova  (od 1.1.2010 je součástí školy  i MŠ Dukel.hrdinů - 4003) - MŠ DH přičtena i v r.2007, 2008, 2009</t>
  </si>
  <si>
    <t>Zpracoval:  Cupalová</t>
  </si>
  <si>
    <t>r. 2009</t>
  </si>
  <si>
    <t>Škola získala 793,87 tis. Kč z projektu EU Peníze školám. V roce 2011 bylo vyčerpáno 380,2 tis. Kč.</t>
  </si>
  <si>
    <t>Zpracoval: I. Frýbertová</t>
  </si>
  <si>
    <t>4209 - ZŠ Břeclav, Slovácká 40</t>
  </si>
  <si>
    <t>Zpracoval: Menšíková Jana</t>
  </si>
  <si>
    <t>Komentář: v řádku Spotřeba energií je i částka spotřeby vodného, účtované na účtu 503</t>
  </si>
  <si>
    <t>Pasport vybraných rozvahových a výsledovkových položek - HODNOCENÍ - rok 2013</t>
  </si>
  <si>
    <t>r.2013</t>
  </si>
  <si>
    <t>R.2012</t>
  </si>
  <si>
    <t>Rozpočet na rok 2013</t>
  </si>
  <si>
    <t>Rozpočet 2013</t>
  </si>
  <si>
    <t>r. 2013</t>
  </si>
  <si>
    <t>k 30.6.13</t>
  </si>
  <si>
    <t>k 30.9.13</t>
  </si>
  <si>
    <t>k 31.12.13</t>
  </si>
  <si>
    <t>Zpracoval: Lenky Cyprisová</t>
  </si>
  <si>
    <t>Zpracoval: Lenka Cyprisová</t>
  </si>
  <si>
    <t>Zpracoval: Leny Cyprisová</t>
  </si>
  <si>
    <t xml:space="preserve"> </t>
  </si>
  <si>
    <t>Škola v kalendářním roce 2012 vyčerpala z dotací Comenius  celkem 408 tis. Kč, projektu EU-peníze školám 841 tis. Kč.</t>
  </si>
  <si>
    <t>Komentář: v řádku Spotřeba energií je i částka spotřeby vodného</t>
  </si>
  <si>
    <t>4207 ZŠ Břeclav,  Na Valtické 31 A</t>
  </si>
  <si>
    <t xml:space="preserve">  </t>
  </si>
  <si>
    <t>Městské muzeum a galerie Břeclav</t>
  </si>
  <si>
    <t>Pasport vybraných rozvahových a výsledovkových položek - ze závěrky k 30.06.2013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</si>
  <si>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</si>
  <si>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</si>
  <si>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</si>
  <si>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</si>
  <si>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</si>
  <si>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</si>
  <si>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</si>
  <si>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</si>
  <si>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</si>
  <si>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</si>
  <si>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</si>
  <si>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</si>
  <si>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</si>
  <si>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</si>
  <si>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</si>
  <si>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</si>
  <si>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</si>
  <si>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</si>
  <si>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>Vyplnit pouze sloupec "Závěrka - k 30.6.13". Zelené buňky nevyplňovat, jsou zavzorcované, vypočte se samo.</t>
  </si>
  <si>
    <t>V Břeclavi dne: 12. 7. 2013</t>
  </si>
  <si>
    <t>Zpracoval: PETS – Hajdinová  (Novotná)</t>
  </si>
  <si>
    <t>V Břeclavi dne: 12.7.2013</t>
  </si>
  <si>
    <t>V Břeclavi dne: 15.07.2013</t>
  </si>
  <si>
    <t>V Břeclavi dne: 15.7.2013</t>
  </si>
  <si>
    <t>V Břeclavi dne: 16.07.2013</t>
  </si>
  <si>
    <t>V Břeclavi dne: 16.7.2013</t>
  </si>
  <si>
    <t>V Břeclavi dne:15.7.2013</t>
  </si>
  <si>
    <t>V Břeclavi dne: 15. 7. 2013</t>
  </si>
  <si>
    <t>4211 ZŠ J. Noháče, Břeclav</t>
  </si>
  <si>
    <t>Škola získala 522,65 tis. Kč z projektu EU Peníze školám. V roce 2011 bylo vyčerpáno.</t>
  </si>
  <si>
    <t>4306 ZUŠ Břeclav</t>
  </si>
  <si>
    <t>Zpracoval: PETS – Hajdinová (Novotná)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</si>
</sst>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sz val="12"/>
      <name val="Arial"/>
      <family val="2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b/>
      <u val="single"/>
      <sz val="11"/>
      <name val="Arial CE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167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4" borderId="10" xfId="0" applyFont="1" applyFill="1" applyBorder="1" applyAlignment="1" applyProtection="1">
      <alignment/>
      <protection hidden="1"/>
    </xf>
    <xf numFmtId="0" fontId="6" fillId="34" borderId="11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3" fillId="35" borderId="14" xfId="0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8" fillId="34" borderId="17" xfId="0" applyFont="1" applyFill="1" applyBorder="1" applyAlignment="1" applyProtection="1">
      <alignment horizontal="center"/>
      <protection hidden="1"/>
    </xf>
    <xf numFmtId="0" fontId="3" fillId="36" borderId="14" xfId="0" applyFont="1" applyFill="1" applyBorder="1" applyAlignment="1" applyProtection="1">
      <alignment horizontal="center"/>
      <protection hidden="1"/>
    </xf>
    <xf numFmtId="0" fontId="9" fillId="36" borderId="18" xfId="0" applyFont="1" applyFill="1" applyBorder="1" applyAlignment="1" applyProtection="1">
      <alignment horizontal="center"/>
      <protection hidden="1"/>
    </xf>
    <xf numFmtId="0" fontId="10" fillId="34" borderId="19" xfId="0" applyFont="1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9" fillId="36" borderId="21" xfId="0" applyFont="1" applyFill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64" fontId="0" fillId="0" borderId="25" xfId="0" applyNumberFormat="1" applyBorder="1" applyAlignment="1" applyProtection="1">
      <alignment/>
      <protection hidden="1"/>
    </xf>
    <xf numFmtId="164" fontId="0" fillId="0" borderId="26" xfId="0" applyNumberFormat="1" applyFill="1" applyBorder="1" applyAlignment="1" applyProtection="1">
      <alignment horizontal="center"/>
      <protection hidden="1"/>
    </xf>
    <xf numFmtId="164" fontId="0" fillId="0" borderId="14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0" fillId="0" borderId="27" xfId="0" applyNumberFormat="1" applyFill="1" applyBorder="1" applyAlignment="1" applyProtection="1">
      <alignment/>
      <protection locked="0"/>
    </xf>
    <xf numFmtId="164" fontId="3" fillId="35" borderId="25" xfId="0" applyNumberFormat="1" applyFont="1" applyFill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0" fillId="0" borderId="30" xfId="0" applyNumberFormat="1" applyFill="1" applyBorder="1" applyAlignment="1" applyProtection="1">
      <alignment/>
      <protection locked="0"/>
    </xf>
    <xf numFmtId="164" fontId="3" fillId="36" borderId="27" xfId="0" applyNumberFormat="1" applyFont="1" applyFill="1" applyBorder="1" applyAlignment="1" applyProtection="1">
      <alignment horizontal="center"/>
      <protection hidden="1"/>
    </xf>
    <xf numFmtId="3" fontId="3" fillId="36" borderId="31" xfId="0" applyNumberFormat="1" applyFont="1" applyFill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64" fontId="0" fillId="0" borderId="33" xfId="0" applyNumberFormat="1" applyBorder="1" applyAlignment="1" applyProtection="1">
      <alignment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164" fontId="0" fillId="0" borderId="34" xfId="0" applyNumberFormat="1" applyBorder="1" applyAlignment="1" applyProtection="1">
      <alignment/>
      <protection hidden="1"/>
    </xf>
    <xf numFmtId="164" fontId="0" fillId="0" borderId="33" xfId="0" applyNumberFormat="1" applyBorder="1" applyAlignment="1" applyProtection="1">
      <alignment/>
      <protection locked="0"/>
    </xf>
    <xf numFmtId="164" fontId="3" fillId="35" borderId="33" xfId="0" applyNumberFormat="1" applyFont="1" applyFill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35" xfId="0" applyNumberFormat="1" applyBorder="1" applyAlignment="1" applyProtection="1">
      <alignment/>
      <protection locked="0"/>
    </xf>
    <xf numFmtId="164" fontId="3" fillId="36" borderId="33" xfId="0" applyNumberFormat="1" applyFont="1" applyFill="1" applyBorder="1" applyAlignment="1" applyProtection="1">
      <alignment/>
      <protection hidden="1"/>
    </xf>
    <xf numFmtId="3" fontId="3" fillId="36" borderId="36" xfId="0" applyNumberFormat="1" applyFont="1" applyFill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locked="0"/>
    </xf>
    <xf numFmtId="3" fontId="3" fillId="35" borderId="25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3" fontId="3" fillId="36" borderId="39" xfId="0" applyNumberFormat="1" applyFont="1" applyFill="1" applyBorder="1" applyAlignment="1" applyProtection="1">
      <alignment horizontal="center"/>
      <protection hidden="1"/>
    </xf>
    <xf numFmtId="3" fontId="3" fillId="36" borderId="42" xfId="0" applyNumberFormat="1" applyFont="1" applyFill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/>
      <protection hidden="1"/>
    </xf>
    <xf numFmtId="0" fontId="0" fillId="0" borderId="39" xfId="0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/>
      <protection hidden="1"/>
    </xf>
    <xf numFmtId="3" fontId="3" fillId="35" borderId="39" xfId="0" applyNumberFormat="1" applyFont="1" applyFill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locked="0"/>
    </xf>
    <xf numFmtId="3" fontId="3" fillId="35" borderId="4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3" fontId="3" fillId="36" borderId="27" xfId="0" applyNumberFormat="1" applyFont="1" applyFill="1" applyBorder="1" applyAlignment="1" applyProtection="1">
      <alignment horizontal="center"/>
      <protection hidden="1"/>
    </xf>
    <xf numFmtId="0" fontId="10" fillId="36" borderId="10" xfId="0" applyFont="1" applyFill="1" applyBorder="1" applyAlignment="1" applyProtection="1">
      <alignment/>
      <protection hidden="1"/>
    </xf>
    <xf numFmtId="0" fontId="3" fillId="36" borderId="48" xfId="0" applyFont="1" applyFill="1" applyBorder="1" applyAlignment="1" applyProtection="1">
      <alignment horizontal="center"/>
      <protection hidden="1"/>
    </xf>
    <xf numFmtId="3" fontId="3" fillId="36" borderId="48" xfId="0" applyNumberFormat="1" applyFont="1" applyFill="1" applyBorder="1" applyAlignment="1" applyProtection="1">
      <alignment/>
      <protection hidden="1"/>
    </xf>
    <xf numFmtId="3" fontId="3" fillId="36" borderId="11" xfId="0" applyNumberFormat="1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/>
      <protection hidden="1"/>
    </xf>
    <xf numFmtId="0" fontId="3" fillId="36" borderId="11" xfId="0" applyFont="1" applyFill="1" applyBorder="1" applyAlignment="1" applyProtection="1">
      <alignment/>
      <protection hidden="1"/>
    </xf>
    <xf numFmtId="3" fontId="3" fillId="36" borderId="48" xfId="0" applyNumberFormat="1" applyFont="1" applyFill="1" applyBorder="1" applyAlignment="1" applyProtection="1">
      <alignment horizontal="center"/>
      <protection hidden="1"/>
    </xf>
    <xf numFmtId="3" fontId="3" fillId="36" borderId="12" xfId="0" applyNumberFormat="1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3" fillId="35" borderId="33" xfId="0" applyNumberFormat="1" applyFont="1" applyFill="1" applyBorder="1" applyAlignment="1" applyProtection="1">
      <alignment horizontal="center"/>
      <protection locked="0"/>
    </xf>
    <xf numFmtId="3" fontId="3" fillId="36" borderId="47" xfId="0" applyNumberFormat="1" applyFont="1" applyFill="1" applyBorder="1" applyAlignment="1" applyProtection="1">
      <alignment horizontal="center"/>
      <protection hidden="1"/>
    </xf>
    <xf numFmtId="3" fontId="3" fillId="36" borderId="49" xfId="0" applyNumberFormat="1" applyFont="1" applyFill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0" fontId="0" fillId="0" borderId="5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locked="0"/>
    </xf>
    <xf numFmtId="3" fontId="12" fillId="35" borderId="25" xfId="0" applyNumberFormat="1" applyFont="1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51" xfId="0" applyNumberForma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3" fontId="12" fillId="36" borderId="16" xfId="0" applyNumberFormat="1" applyFont="1" applyFill="1" applyBorder="1" applyAlignment="1" applyProtection="1">
      <alignment/>
      <protection hidden="1"/>
    </xf>
    <xf numFmtId="165" fontId="12" fillId="36" borderId="50" xfId="0" applyNumberFormat="1" applyFont="1" applyFill="1" applyBorder="1" applyAlignment="1" applyProtection="1">
      <alignment horizontal="right"/>
      <protection hidden="1"/>
    </xf>
    <xf numFmtId="3" fontId="11" fillId="0" borderId="39" xfId="0" applyNumberFormat="1" applyFont="1" applyFill="1" applyBorder="1" applyAlignment="1" applyProtection="1">
      <alignment horizontal="center"/>
      <protection hidden="1"/>
    </xf>
    <xf numFmtId="3" fontId="12" fillId="35" borderId="39" xfId="0" applyNumberFormat="1" applyFont="1" applyFill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3" fontId="12" fillId="36" borderId="43" xfId="0" applyNumberFormat="1" applyFont="1" applyFill="1" applyBorder="1" applyAlignment="1" applyProtection="1">
      <alignment/>
      <protection hidden="1"/>
    </xf>
    <xf numFmtId="165" fontId="12" fillId="36" borderId="39" xfId="0" applyNumberFormat="1" applyFont="1" applyFill="1" applyBorder="1" applyAlignment="1" applyProtection="1">
      <alignment horizontal="right"/>
      <protection hidden="1"/>
    </xf>
    <xf numFmtId="3" fontId="11" fillId="0" borderId="33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3" fontId="12" fillId="35" borderId="33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3" fontId="12" fillId="36" borderId="19" xfId="0" applyNumberFormat="1" applyFont="1" applyFill="1" applyBorder="1" applyAlignment="1" applyProtection="1">
      <alignment/>
      <protection hidden="1"/>
    </xf>
    <xf numFmtId="165" fontId="12" fillId="36" borderId="33" xfId="0" applyNumberFormat="1" applyFont="1" applyFill="1" applyBorder="1" applyAlignment="1" applyProtection="1">
      <alignment horizontal="right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3" fontId="12" fillId="35" borderId="37" xfId="0" applyNumberFormat="1" applyFon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3" fontId="12" fillId="36" borderId="38" xfId="0" applyNumberFormat="1" applyFont="1" applyFill="1" applyBorder="1" applyAlignment="1" applyProtection="1">
      <alignment/>
      <protection hidden="1"/>
    </xf>
    <xf numFmtId="165" fontId="12" fillId="36" borderId="25" xfId="0" applyNumberFormat="1" applyFont="1" applyFill="1" applyBorder="1" applyAlignment="1" applyProtection="1">
      <alignment horizontal="right"/>
      <protection hidden="1"/>
    </xf>
    <xf numFmtId="3" fontId="11" fillId="0" borderId="39" xfId="0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3" fontId="12" fillId="35" borderId="43" xfId="0" applyNumberFormat="1" applyFont="1" applyFill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3" fillId="0" borderId="39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locked="0"/>
    </xf>
    <xf numFmtId="3" fontId="11" fillId="0" borderId="47" xfId="0" applyNumberFormat="1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locked="0"/>
    </xf>
    <xf numFmtId="3" fontId="12" fillId="35" borderId="54" xfId="0" applyNumberFormat="1" applyFon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3" fontId="12" fillId="36" borderId="57" xfId="0" applyNumberFormat="1" applyFont="1" applyFill="1" applyBorder="1" applyAlignment="1" applyProtection="1">
      <alignment/>
      <protection hidden="1"/>
    </xf>
    <xf numFmtId="165" fontId="12" fillId="36" borderId="47" xfId="0" applyNumberFormat="1" applyFont="1" applyFill="1" applyBorder="1" applyAlignment="1" applyProtection="1">
      <alignment horizontal="right"/>
      <protection hidden="1"/>
    </xf>
    <xf numFmtId="0" fontId="14" fillId="36" borderId="10" xfId="0" applyFont="1" applyFill="1" applyBorder="1" applyAlignment="1" applyProtection="1">
      <alignment/>
      <protection hidden="1"/>
    </xf>
    <xf numFmtId="0" fontId="12" fillId="36" borderId="48" xfId="0" applyFont="1" applyFill="1" applyBorder="1" applyAlignment="1" applyProtection="1">
      <alignment horizontal="center"/>
      <protection hidden="1"/>
    </xf>
    <xf numFmtId="3" fontId="12" fillId="36" borderId="48" xfId="0" applyNumberFormat="1" applyFont="1" applyFill="1" applyBorder="1" applyAlignment="1" applyProtection="1">
      <alignment/>
      <protection hidden="1"/>
    </xf>
    <xf numFmtId="3" fontId="12" fillId="36" borderId="48" xfId="0" applyNumberFormat="1" applyFont="1" applyFill="1" applyBorder="1" applyAlignment="1" applyProtection="1">
      <alignment horizontal="center"/>
      <protection hidden="1"/>
    </xf>
    <xf numFmtId="3" fontId="12" fillId="36" borderId="12" xfId="0" applyNumberFormat="1" applyFont="1" applyFill="1" applyBorder="1" applyAlignment="1" applyProtection="1">
      <alignment/>
      <protection hidden="1"/>
    </xf>
    <xf numFmtId="3" fontId="12" fillId="36" borderId="11" xfId="0" applyNumberFormat="1" applyFont="1" applyFill="1" applyBorder="1" applyAlignment="1" applyProtection="1">
      <alignment/>
      <protection hidden="1"/>
    </xf>
    <xf numFmtId="3" fontId="12" fillId="36" borderId="58" xfId="0" applyNumberFormat="1" applyFont="1" applyFill="1" applyBorder="1" applyAlignment="1" applyProtection="1">
      <alignment/>
      <protection hidden="1"/>
    </xf>
    <xf numFmtId="3" fontId="12" fillId="36" borderId="10" xfId="0" applyNumberFormat="1" applyFont="1" applyFill="1" applyBorder="1" applyAlignment="1" applyProtection="1">
      <alignment/>
      <protection hidden="1"/>
    </xf>
    <xf numFmtId="165" fontId="12" fillId="36" borderId="48" xfId="0" applyNumberFormat="1" applyFont="1" applyFill="1" applyBorder="1" applyAlignment="1" applyProtection="1">
      <alignment horizontal="right"/>
      <protection hidden="1"/>
    </xf>
    <xf numFmtId="3" fontId="11" fillId="0" borderId="25" xfId="0" applyNumberFormat="1" applyFont="1" applyFill="1" applyBorder="1" applyAlignment="1" applyProtection="1">
      <alignment/>
      <protection hidden="1"/>
    </xf>
    <xf numFmtId="3" fontId="11" fillId="0" borderId="37" xfId="0" applyNumberFormat="1" applyFont="1" applyFill="1" applyBorder="1" applyAlignment="1" applyProtection="1">
      <alignment/>
      <protection hidden="1"/>
    </xf>
    <xf numFmtId="3" fontId="11" fillId="0" borderId="25" xfId="0" applyNumberFormat="1" applyFont="1" applyFill="1" applyBorder="1" applyAlignment="1" applyProtection="1">
      <alignment/>
      <protection locked="0"/>
    </xf>
    <xf numFmtId="3" fontId="12" fillId="36" borderId="37" xfId="0" applyNumberFormat="1" applyFont="1" applyFill="1" applyBorder="1" applyAlignment="1" applyProtection="1">
      <alignment/>
      <protection hidden="1"/>
    </xf>
    <xf numFmtId="3" fontId="11" fillId="0" borderId="39" xfId="0" applyNumberFormat="1" applyFont="1" applyFill="1" applyBorder="1" applyAlignment="1" applyProtection="1">
      <alignment/>
      <protection hidden="1"/>
    </xf>
    <xf numFmtId="3" fontId="11" fillId="0" borderId="43" xfId="0" applyNumberFormat="1" applyFont="1" applyFill="1" applyBorder="1" applyAlignment="1" applyProtection="1">
      <alignment/>
      <protection hidden="1"/>
    </xf>
    <xf numFmtId="3" fontId="11" fillId="0" borderId="39" xfId="0" applyNumberFormat="1" applyFont="1" applyFill="1" applyBorder="1" applyAlignment="1" applyProtection="1">
      <alignment/>
      <protection locked="0"/>
    </xf>
    <xf numFmtId="3" fontId="11" fillId="0" borderId="47" xfId="0" applyNumberFormat="1" applyFont="1" applyFill="1" applyBorder="1" applyAlignment="1" applyProtection="1">
      <alignment/>
      <protection hidden="1"/>
    </xf>
    <xf numFmtId="3" fontId="11" fillId="0" borderId="54" xfId="0" applyNumberFormat="1" applyFont="1" applyFill="1" applyBorder="1" applyAlignment="1" applyProtection="1">
      <alignment/>
      <protection hidden="1"/>
    </xf>
    <xf numFmtId="3" fontId="11" fillId="0" borderId="47" xfId="0" applyNumberFormat="1" applyFont="1" applyFill="1" applyBorder="1" applyAlignment="1" applyProtection="1">
      <alignment/>
      <protection locked="0"/>
    </xf>
    <xf numFmtId="3" fontId="12" fillId="35" borderId="47" xfId="0" applyNumberFormat="1" applyFon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3" fontId="12" fillId="36" borderId="59" xfId="0" applyNumberFormat="1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3" fontId="0" fillId="0" borderId="27" xfId="0" applyNumberFormat="1" applyBorder="1" applyAlignment="1" applyProtection="1">
      <alignment/>
      <protection hidden="1"/>
    </xf>
    <xf numFmtId="3" fontId="12" fillId="0" borderId="27" xfId="0" applyNumberFormat="1" applyFont="1" applyFill="1" applyBorder="1" applyAlignment="1" applyProtection="1">
      <alignment horizontal="center"/>
      <protection hidden="1"/>
    </xf>
    <xf numFmtId="3" fontId="12" fillId="0" borderId="27" xfId="0" applyNumberFormat="1" applyFont="1" applyFill="1" applyBorder="1" applyAlignment="1" applyProtection="1">
      <alignment/>
      <protection hidden="1"/>
    </xf>
    <xf numFmtId="3" fontId="12" fillId="0" borderId="48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0" borderId="60" xfId="0" applyNumberFormat="1" applyBorder="1" applyAlignment="1" applyProtection="1">
      <alignment/>
      <protection hidden="1"/>
    </xf>
    <xf numFmtId="3" fontId="12" fillId="0" borderId="11" xfId="0" applyNumberFormat="1" applyFont="1" applyFill="1" applyBorder="1" applyAlignment="1" applyProtection="1">
      <alignment/>
      <protection hidden="1"/>
    </xf>
    <xf numFmtId="0" fontId="14" fillId="36" borderId="13" xfId="0" applyFont="1" applyFill="1" applyBorder="1" applyAlignment="1" applyProtection="1">
      <alignment/>
      <protection hidden="1"/>
    </xf>
    <xf numFmtId="3" fontId="12" fillId="36" borderId="60" xfId="0" applyNumberFormat="1" applyFont="1" applyFill="1" applyBorder="1" applyAlignment="1" applyProtection="1">
      <alignment/>
      <protection hidden="1"/>
    </xf>
    <xf numFmtId="0" fontId="14" fillId="36" borderId="19" xfId="0" applyFont="1" applyFill="1" applyBorder="1" applyAlignment="1" applyProtection="1">
      <alignment/>
      <protection hidden="1"/>
    </xf>
    <xf numFmtId="0" fontId="12" fillId="36" borderId="20" xfId="0" applyFont="1" applyFill="1" applyBorder="1" applyAlignment="1" applyProtection="1">
      <alignment horizontal="center"/>
      <protection hidden="1"/>
    </xf>
    <xf numFmtId="3" fontId="12" fillId="36" borderId="20" xfId="0" applyNumberFormat="1" applyFont="1" applyFill="1" applyBorder="1" applyAlignment="1" applyProtection="1">
      <alignment/>
      <protection hidden="1"/>
    </xf>
    <xf numFmtId="3" fontId="12" fillId="36" borderId="2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6" fillId="37" borderId="0" xfId="0" applyFont="1" applyFill="1" applyBorder="1" applyAlignment="1">
      <alignment/>
    </xf>
    <xf numFmtId="0" fontId="5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9" fillId="36" borderId="18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16" fillId="0" borderId="24" xfId="0" applyFont="1" applyBorder="1" applyAlignment="1">
      <alignment vertical="center"/>
    </xf>
    <xf numFmtId="0" fontId="9" fillId="0" borderId="31" xfId="0" applyFont="1" applyBorder="1" applyAlignment="1">
      <alignment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/>
    </xf>
    <xf numFmtId="0" fontId="21" fillId="0" borderId="30" xfId="0" applyFont="1" applyFill="1" applyBorder="1" applyAlignment="1">
      <alignment vertical="center"/>
    </xf>
    <xf numFmtId="0" fontId="21" fillId="0" borderId="27" xfId="0" applyFont="1" applyFill="1" applyBorder="1" applyAlignment="1">
      <alignment/>
    </xf>
    <xf numFmtId="1" fontId="22" fillId="36" borderId="31" xfId="0" applyNumberFormat="1" applyFont="1" applyFill="1" applyBorder="1" applyAlignment="1">
      <alignment horizontal="right" vertical="center"/>
    </xf>
    <xf numFmtId="3" fontId="21" fillId="0" borderId="28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3" fontId="22" fillId="36" borderId="27" xfId="0" applyNumberFormat="1" applyFont="1" applyFill="1" applyBorder="1" applyAlignment="1">
      <alignment horizontal="center" vertical="center"/>
    </xf>
    <xf numFmtId="3" fontId="22" fillId="36" borderId="3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2" fontId="21" fillId="0" borderId="34" xfId="0" applyNumberFormat="1" applyFont="1" applyBorder="1" applyAlignment="1">
      <alignment vertical="center"/>
    </xf>
    <xf numFmtId="2" fontId="21" fillId="0" borderId="33" xfId="0" applyNumberFormat="1" applyFont="1" applyBorder="1" applyAlignment="1">
      <alignment/>
    </xf>
    <xf numFmtId="2" fontId="22" fillId="36" borderId="36" xfId="0" applyNumberFormat="1" applyFont="1" applyFill="1" applyBorder="1" applyAlignment="1">
      <alignment horizontal="right" vertical="center"/>
    </xf>
    <xf numFmtId="4" fontId="21" fillId="0" borderId="34" xfId="0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165" fontId="22" fillId="36" borderId="33" xfId="0" applyNumberFormat="1" applyFont="1" applyFill="1" applyBorder="1" applyAlignment="1">
      <alignment vertical="center"/>
    </xf>
    <xf numFmtId="3" fontId="22" fillId="36" borderId="36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23" fillId="0" borderId="42" xfId="0" applyFont="1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21" fillId="0" borderId="38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2" fillId="36" borderId="42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2" fillId="36" borderId="39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/>
    </xf>
    <xf numFmtId="3" fontId="0" fillId="0" borderId="61" xfId="0" applyNumberFormat="1" applyBorder="1" applyAlignment="1">
      <alignment/>
    </xf>
    <xf numFmtId="3" fontId="21" fillId="0" borderId="44" xfId="0" applyNumberFormat="1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3" fontId="0" fillId="0" borderId="31" xfId="0" applyNumberFormat="1" applyBorder="1" applyAlignment="1">
      <alignment/>
    </xf>
    <xf numFmtId="3" fontId="21" fillId="0" borderId="30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6" borderId="12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3" fontId="3" fillId="36" borderId="12" xfId="0" applyNumberFormat="1" applyFont="1" applyFill="1" applyBorder="1" applyAlignment="1">
      <alignment/>
    </xf>
    <xf numFmtId="3" fontId="22" fillId="36" borderId="11" xfId="0" applyNumberFormat="1" applyFont="1" applyFill="1" applyBorder="1" applyAlignment="1">
      <alignment vertical="center"/>
    </xf>
    <xf numFmtId="3" fontId="22" fillId="36" borderId="48" xfId="0" applyNumberFormat="1" applyFont="1" applyFill="1" applyBorder="1" applyAlignment="1">
      <alignment/>
    </xf>
    <xf numFmtId="3" fontId="22" fillId="36" borderId="12" xfId="0" applyNumberFormat="1" applyFont="1" applyFill="1" applyBorder="1" applyAlignment="1">
      <alignment horizontal="center" vertical="center"/>
    </xf>
    <xf numFmtId="3" fontId="22" fillId="36" borderId="58" xfId="0" applyNumberFormat="1" applyFont="1" applyFill="1" applyBorder="1" applyAlignment="1">
      <alignment vertical="center"/>
    </xf>
    <xf numFmtId="3" fontId="22" fillId="36" borderId="59" xfId="0" applyNumberFormat="1" applyFont="1" applyFill="1" applyBorder="1" applyAlignment="1">
      <alignment vertical="center"/>
    </xf>
    <xf numFmtId="3" fontId="22" fillId="36" borderId="48" xfId="0" applyNumberFormat="1" applyFont="1" applyFill="1" applyBorder="1" applyAlignment="1">
      <alignment horizontal="center" vertical="center"/>
    </xf>
    <xf numFmtId="3" fontId="21" fillId="0" borderId="33" xfId="0" applyNumberFormat="1" applyFont="1" applyBorder="1" applyAlignment="1">
      <alignment/>
    </xf>
    <xf numFmtId="0" fontId="16" fillId="0" borderId="16" xfId="0" applyFont="1" applyBorder="1" applyAlignment="1">
      <alignment vertical="center"/>
    </xf>
    <xf numFmtId="0" fontId="25" fillId="0" borderId="52" xfId="0" applyFont="1" applyBorder="1" applyAlignment="1">
      <alignment horizontal="center"/>
    </xf>
    <xf numFmtId="3" fontId="0" fillId="0" borderId="52" xfId="0" applyNumberFormat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22" fillId="36" borderId="18" xfId="0" applyNumberFormat="1" applyFont="1" applyFill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22" fillId="36" borderId="14" xfId="0" applyNumberFormat="1" applyFont="1" applyFill="1" applyBorder="1" applyAlignment="1">
      <alignment vertical="center"/>
    </xf>
    <xf numFmtId="165" fontId="22" fillId="36" borderId="18" xfId="0" applyNumberFormat="1" applyFont="1" applyFill="1" applyBorder="1" applyAlignment="1">
      <alignment vertical="center"/>
    </xf>
    <xf numFmtId="0" fontId="25" fillId="0" borderId="42" xfId="0" applyFont="1" applyBorder="1" applyAlignment="1">
      <alignment horizontal="center"/>
    </xf>
    <xf numFmtId="3" fontId="21" fillId="0" borderId="39" xfId="0" applyNumberFormat="1" applyFont="1" applyFill="1" applyBorder="1" applyAlignment="1">
      <alignment/>
    </xf>
    <xf numFmtId="3" fontId="22" fillId="36" borderId="42" xfId="0" applyNumberFormat="1" applyFont="1" applyFill="1" applyBorder="1" applyAlignment="1">
      <alignment vertical="center"/>
    </xf>
    <xf numFmtId="3" fontId="22" fillId="36" borderId="39" xfId="0" applyNumberFormat="1" applyFont="1" applyFill="1" applyBorder="1" applyAlignment="1">
      <alignment vertical="center"/>
    </xf>
    <xf numFmtId="165" fontId="22" fillId="36" borderId="42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5" fillId="0" borderId="21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2" fillId="36" borderId="36" xfId="0" applyNumberFormat="1" applyFont="1" applyFill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1" fillId="0" borderId="55" xfId="0" applyNumberFormat="1" applyFont="1" applyBorder="1" applyAlignment="1">
      <alignment vertical="center"/>
    </xf>
    <xf numFmtId="3" fontId="22" fillId="36" borderId="20" xfId="0" applyNumberFormat="1" applyFont="1" applyFill="1" applyBorder="1" applyAlignment="1">
      <alignment vertical="center"/>
    </xf>
    <xf numFmtId="165" fontId="22" fillId="36" borderId="21" xfId="0" applyNumberFormat="1" applyFont="1" applyFill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3" fontId="22" fillId="36" borderId="61" xfId="0" applyNumberFormat="1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3" fontId="21" fillId="0" borderId="25" xfId="0" applyNumberFormat="1" applyFont="1" applyFill="1" applyBorder="1" applyAlignment="1">
      <alignment/>
    </xf>
    <xf numFmtId="0" fontId="16" fillId="0" borderId="4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3" fontId="22" fillId="36" borderId="49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2" fillId="36" borderId="27" xfId="0" applyNumberFormat="1" applyFont="1" applyFill="1" applyBorder="1" applyAlignment="1">
      <alignment vertical="center"/>
    </xf>
    <xf numFmtId="165" fontId="22" fillId="36" borderId="31" xfId="0" applyNumberFormat="1" applyFont="1" applyFill="1" applyBorder="1" applyAlignment="1">
      <alignment vertical="center"/>
    </xf>
    <xf numFmtId="0" fontId="22" fillId="36" borderId="10" xfId="0" applyFont="1" applyFill="1" applyBorder="1" applyAlignment="1">
      <alignment vertical="center"/>
    </xf>
    <xf numFmtId="0" fontId="16" fillId="36" borderId="31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12" fillId="36" borderId="12" xfId="0" applyNumberFormat="1" applyFont="1" applyFill="1" applyBorder="1" applyAlignment="1">
      <alignment/>
    </xf>
    <xf numFmtId="3" fontId="22" fillId="36" borderId="12" xfId="0" applyNumberFormat="1" applyFont="1" applyFill="1" applyBorder="1" applyAlignment="1">
      <alignment vertical="center"/>
    </xf>
    <xf numFmtId="3" fontId="22" fillId="36" borderId="48" xfId="0" applyNumberFormat="1" applyFont="1" applyFill="1" applyBorder="1" applyAlignment="1">
      <alignment vertical="center"/>
    </xf>
    <xf numFmtId="165" fontId="22" fillId="36" borderId="12" xfId="0" applyNumberFormat="1" applyFont="1" applyFill="1" applyBorder="1" applyAlignment="1">
      <alignment vertical="center"/>
    </xf>
    <xf numFmtId="0" fontId="23" fillId="0" borderId="42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2" fillId="36" borderId="31" xfId="0" applyFont="1" applyFill="1" applyBorder="1" applyAlignment="1">
      <alignment/>
    </xf>
    <xf numFmtId="0" fontId="9" fillId="0" borderId="12" xfId="0" applyFont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2" fillId="36" borderId="31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2" fillId="36" borderId="12" xfId="0" applyFont="1" applyFill="1" applyBorder="1" applyAlignment="1">
      <alignment/>
    </xf>
    <xf numFmtId="0" fontId="24" fillId="36" borderId="12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3" fontId="12" fillId="36" borderId="48" xfId="0" applyNumberFormat="1" applyFont="1" applyFill="1" applyBorder="1" applyAlignment="1">
      <alignment/>
    </xf>
    <xf numFmtId="3" fontId="22" fillId="36" borderId="1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5" fillId="38" borderId="10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Fill="1" applyBorder="1" applyAlignment="1">
      <alignment/>
    </xf>
    <xf numFmtId="164" fontId="13" fillId="0" borderId="31" xfId="0" applyNumberFormat="1" applyFont="1" applyFill="1" applyBorder="1" applyAlignment="1">
      <alignment horizontal="right"/>
    </xf>
    <xf numFmtId="165" fontId="0" fillId="0" borderId="26" xfId="0" applyNumberFormat="1" applyFill="1" applyBorder="1" applyAlignment="1">
      <alignment/>
    </xf>
    <xf numFmtId="164" fontId="3" fillId="36" borderId="27" xfId="0" applyNumberFormat="1" applyFont="1" applyFill="1" applyBorder="1" applyAlignment="1">
      <alignment horizontal="right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0" xfId="0" applyNumberFormat="1" applyFill="1" applyBorder="1" applyAlignment="1">
      <alignment/>
    </xf>
    <xf numFmtId="3" fontId="3" fillId="36" borderId="27" xfId="0" applyNumberFormat="1" applyFont="1" applyFill="1" applyBorder="1" applyAlignment="1">
      <alignment horizontal="center"/>
    </xf>
    <xf numFmtId="3" fontId="3" fillId="36" borderId="3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0" fillId="0" borderId="32" xfId="0" applyFont="1" applyBorder="1" applyAlignment="1">
      <alignment/>
    </xf>
    <xf numFmtId="0" fontId="0" fillId="0" borderId="33" xfId="0" applyBorder="1" applyAlignment="1">
      <alignment/>
    </xf>
    <xf numFmtId="165" fontId="0" fillId="0" borderId="33" xfId="0" applyNumberFormat="1" applyBorder="1" applyAlignment="1">
      <alignment/>
    </xf>
    <xf numFmtId="164" fontId="13" fillId="0" borderId="36" xfId="0" applyNumberFormat="1" applyFont="1" applyFill="1" applyBorder="1" applyAlignment="1">
      <alignment horizontal="right"/>
    </xf>
    <xf numFmtId="165" fontId="0" fillId="0" borderId="34" xfId="0" applyNumberFormat="1" applyBorder="1" applyAlignment="1">
      <alignment/>
    </xf>
    <xf numFmtId="164" fontId="3" fillId="36" borderId="33" xfId="0" applyNumberFormat="1" applyFont="1" applyFill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3" fillId="36" borderId="33" xfId="0" applyNumberFormat="1" applyFont="1" applyFill="1" applyBorder="1" applyAlignment="1">
      <alignment/>
    </xf>
    <xf numFmtId="3" fontId="3" fillId="36" borderId="36" xfId="0" applyNumberFormat="1" applyFont="1" applyFill="1" applyBorder="1" applyAlignment="1">
      <alignment horizontal="center"/>
    </xf>
    <xf numFmtId="0" fontId="10" fillId="0" borderId="43" xfId="0" applyFont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13" fillId="0" borderId="42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/>
    </xf>
    <xf numFmtId="3" fontId="3" fillId="36" borderId="39" xfId="0" applyNumberFormat="1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3" fillId="36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13" fillId="0" borderId="31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3" fontId="3" fillId="36" borderId="48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3" fontId="3" fillId="36" borderId="48" xfId="0" applyNumberFormat="1" applyFont="1" applyFill="1" applyBorder="1" applyAlignment="1">
      <alignment horizontal="center"/>
    </xf>
    <xf numFmtId="3" fontId="3" fillId="36" borderId="58" xfId="0" applyNumberFormat="1" applyFont="1" applyFill="1" applyBorder="1" applyAlignment="1">
      <alignment/>
    </xf>
    <xf numFmtId="3" fontId="3" fillId="36" borderId="59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0" fillId="0" borderId="50" xfId="0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2" fillId="36" borderId="1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51" xfId="0" applyNumberFormat="1" applyBorder="1" applyAlignment="1">
      <alignment/>
    </xf>
    <xf numFmtId="165" fontId="12" fillId="36" borderId="18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2" fillId="36" borderId="39" xfId="0" applyNumberFormat="1" applyFont="1" applyFill="1" applyBorder="1" applyAlignment="1">
      <alignment/>
    </xf>
    <xf numFmtId="165" fontId="12" fillId="36" borderId="42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55" xfId="0" applyNumberFormat="1" applyBorder="1" applyAlignment="1">
      <alignment/>
    </xf>
    <xf numFmtId="165" fontId="12" fillId="36" borderId="21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3" fontId="11" fillId="0" borderId="57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3" fontId="12" fillId="36" borderId="4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horizontal="right"/>
    </xf>
    <xf numFmtId="3" fontId="11" fillId="0" borderId="27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165" fontId="12" fillId="36" borderId="31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2" fillId="36" borderId="48" xfId="0" applyFont="1" applyFill="1" applyBorder="1" applyAlignment="1">
      <alignment/>
    </xf>
    <xf numFmtId="3" fontId="12" fillId="36" borderId="11" xfId="0" applyNumberFormat="1" applyFont="1" applyFill="1" applyBorder="1" applyAlignment="1">
      <alignment/>
    </xf>
    <xf numFmtId="3" fontId="12" fillId="36" borderId="58" xfId="0" applyNumberFormat="1" applyFont="1" applyFill="1" applyBorder="1" applyAlignment="1">
      <alignment/>
    </xf>
    <xf numFmtId="3" fontId="12" fillId="36" borderId="59" xfId="0" applyNumberFormat="1" applyFont="1" applyFill="1" applyBorder="1" applyAlignment="1">
      <alignment/>
    </xf>
    <xf numFmtId="165" fontId="12" fillId="36" borderId="12" xfId="0" applyNumberFormat="1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3" fontId="12" fillId="36" borderId="25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2" fillId="36" borderId="48" xfId="0" applyFont="1" applyFill="1" applyBorder="1" applyAlignment="1">
      <alignment horizontal="right"/>
    </xf>
    <xf numFmtId="3" fontId="12" fillId="36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6" fillId="39" borderId="62" xfId="0" applyFont="1" applyFill="1" applyBorder="1" applyAlignment="1">
      <alignment/>
    </xf>
    <xf numFmtId="0" fontId="7" fillId="39" borderId="62" xfId="0" applyFont="1" applyFill="1" applyBorder="1" applyAlignment="1">
      <alignment horizontal="center"/>
    </xf>
    <xf numFmtId="0" fontId="6" fillId="39" borderId="63" xfId="0" applyFont="1" applyFill="1" applyBorder="1" applyAlignment="1">
      <alignment/>
    </xf>
    <xf numFmtId="0" fontId="0" fillId="0" borderId="64" xfId="0" applyBorder="1" applyAlignment="1">
      <alignment/>
    </xf>
    <xf numFmtId="164" fontId="0" fillId="0" borderId="64" xfId="0" applyNumberFormat="1" applyBorder="1" applyAlignment="1">
      <alignment/>
    </xf>
    <xf numFmtId="164" fontId="0" fillId="0" borderId="65" xfId="0" applyNumberFormat="1" applyFill="1" applyBorder="1" applyAlignment="1">
      <alignment horizontal="center"/>
    </xf>
    <xf numFmtId="0" fontId="0" fillId="0" borderId="66" xfId="0" applyBorder="1" applyAlignment="1">
      <alignment/>
    </xf>
    <xf numFmtId="164" fontId="0" fillId="0" borderId="66" xfId="0" applyNumberFormat="1" applyBorder="1" applyAlignment="1">
      <alignment/>
    </xf>
    <xf numFmtId="164" fontId="0" fillId="0" borderId="67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3" fontId="0" fillId="0" borderId="64" xfId="0" applyNumberFormat="1" applyBorder="1" applyAlignment="1">
      <alignment/>
    </xf>
    <xf numFmtId="3" fontId="0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3" fontId="0" fillId="0" borderId="69" xfId="0" applyNumberFormat="1" applyBorder="1" applyAlignment="1">
      <alignment/>
    </xf>
    <xf numFmtId="0" fontId="0" fillId="0" borderId="70" xfId="0" applyFont="1" applyBorder="1" applyAlignment="1">
      <alignment horizontal="center"/>
    </xf>
    <xf numFmtId="3" fontId="0" fillId="0" borderId="70" xfId="0" applyNumberFormat="1" applyBorder="1" applyAlignment="1">
      <alignment/>
    </xf>
    <xf numFmtId="3" fontId="0" fillId="0" borderId="65" xfId="0" applyNumberFormat="1" applyFont="1" applyFill="1" applyBorder="1" applyAlignment="1">
      <alignment horizontal="center"/>
    </xf>
    <xf numFmtId="0" fontId="3" fillId="40" borderId="71" xfId="0" applyFont="1" applyFill="1" applyBorder="1" applyAlignment="1">
      <alignment horizontal="center"/>
    </xf>
    <xf numFmtId="3" fontId="3" fillId="40" borderId="71" xfId="0" applyNumberFormat="1" applyFont="1" applyFill="1" applyBorder="1" applyAlignment="1">
      <alignment/>
    </xf>
    <xf numFmtId="3" fontId="3" fillId="40" borderId="62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66" xfId="0" applyNumberFormat="1" applyBorder="1" applyAlignment="1">
      <alignment/>
    </xf>
    <xf numFmtId="3" fontId="0" fillId="0" borderId="72" xfId="0" applyNumberFormat="1" applyFont="1" applyBorder="1" applyAlignment="1">
      <alignment horizontal="center"/>
    </xf>
    <xf numFmtId="3" fontId="11" fillId="0" borderId="64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>
      <alignment horizontal="center"/>
    </xf>
    <xf numFmtId="3" fontId="11" fillId="0" borderId="66" xfId="0" applyNumberFormat="1" applyFont="1" applyFill="1" applyBorder="1" applyAlignment="1">
      <alignment horizontal="center"/>
    </xf>
    <xf numFmtId="0" fontId="13" fillId="0" borderId="69" xfId="0" applyFont="1" applyBorder="1" applyAlignment="1">
      <alignment horizontal="center"/>
    </xf>
    <xf numFmtId="3" fontId="11" fillId="0" borderId="70" xfId="0" applyNumberFormat="1" applyFont="1" applyFill="1" applyBorder="1" applyAlignment="1">
      <alignment horizontal="center"/>
    </xf>
    <xf numFmtId="0" fontId="12" fillId="40" borderId="71" xfId="0" applyFont="1" applyFill="1" applyBorder="1" applyAlignment="1">
      <alignment horizontal="center"/>
    </xf>
    <xf numFmtId="3" fontId="12" fillId="40" borderId="71" xfId="0" applyNumberFormat="1" applyFont="1" applyFill="1" applyBorder="1" applyAlignment="1">
      <alignment/>
    </xf>
    <xf numFmtId="3" fontId="12" fillId="40" borderId="71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3" fontId="0" fillId="0" borderId="73" xfId="0" applyNumberFormat="1" applyBorder="1" applyAlignment="1">
      <alignment/>
    </xf>
    <xf numFmtId="3" fontId="12" fillId="0" borderId="73" xfId="0" applyNumberFormat="1" applyFont="1" applyFill="1" applyBorder="1" applyAlignment="1">
      <alignment horizontal="center"/>
    </xf>
    <xf numFmtId="0" fontId="12" fillId="40" borderId="74" xfId="0" applyFont="1" applyFill="1" applyBorder="1" applyAlignment="1">
      <alignment horizontal="center"/>
    </xf>
    <xf numFmtId="3" fontId="12" fillId="40" borderId="74" xfId="0" applyNumberFormat="1" applyFont="1" applyFill="1" applyBorder="1" applyAlignment="1">
      <alignment/>
    </xf>
    <xf numFmtId="3" fontId="12" fillId="40" borderId="74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 inden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0" fontId="5" fillId="34" borderId="1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1" fillId="34" borderId="14" xfId="0" applyFont="1" applyFill="1" applyBorder="1" applyAlignment="1">
      <alignment/>
    </xf>
    <xf numFmtId="0" fontId="31" fillId="34" borderId="20" xfId="0" applyFon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3" fontId="31" fillId="34" borderId="55" xfId="0" applyNumberFormat="1" applyFont="1" applyFill="1" applyBorder="1" applyAlignment="1">
      <alignment horizontal="center"/>
    </xf>
    <xf numFmtId="3" fontId="31" fillId="34" borderId="22" xfId="0" applyNumberFormat="1" applyFont="1" applyFill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0" fontId="10" fillId="0" borderId="24" xfId="0" applyFont="1" applyBorder="1" applyAlignment="1">
      <alignment horizontal="left" indent="1"/>
    </xf>
    <xf numFmtId="164" fontId="0" fillId="0" borderId="26" xfId="0" applyNumberForma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10" fillId="0" borderId="32" xfId="0" applyFont="1" applyBorder="1" applyAlignment="1">
      <alignment horizontal="left" indent="1"/>
    </xf>
    <xf numFmtId="3" fontId="13" fillId="0" borderId="33" xfId="0" applyNumberFormat="1" applyFont="1" applyFill="1" applyBorder="1" applyAlignment="1">
      <alignment horizontal="right"/>
    </xf>
    <xf numFmtId="3" fontId="0" fillId="36" borderId="34" xfId="0" applyNumberFormat="1" applyFill="1" applyBorder="1" applyAlignment="1" applyProtection="1">
      <alignment horizontal="right"/>
      <protection locked="0"/>
    </xf>
    <xf numFmtId="3" fontId="3" fillId="36" borderId="36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0" fontId="10" fillId="0" borderId="37" xfId="0" applyFont="1" applyBorder="1" applyAlignment="1">
      <alignment horizontal="left" indent="1"/>
    </xf>
    <xf numFmtId="3" fontId="13" fillId="0" borderId="39" xfId="0" applyNumberFormat="1" applyFont="1" applyFill="1" applyBorder="1" applyAlignment="1">
      <alignment horizontal="right"/>
    </xf>
    <xf numFmtId="3" fontId="0" fillId="36" borderId="38" xfId="0" applyNumberFormat="1" applyFill="1" applyBorder="1" applyAlignment="1" applyProtection="1">
      <alignment horizontal="right"/>
      <protection locked="0"/>
    </xf>
    <xf numFmtId="3" fontId="3" fillId="0" borderId="42" xfId="0" applyNumberFormat="1" applyFont="1" applyFill="1" applyBorder="1" applyAlignment="1">
      <alignment horizontal="right"/>
    </xf>
    <xf numFmtId="0" fontId="10" fillId="0" borderId="43" xfId="0" applyFont="1" applyBorder="1" applyAlignment="1">
      <alignment horizontal="left" indent="1"/>
    </xf>
    <xf numFmtId="3" fontId="3" fillId="36" borderId="39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right"/>
    </xf>
    <xf numFmtId="3" fontId="3" fillId="36" borderId="47" xfId="0" applyNumberFormat="1" applyFont="1" applyFill="1" applyBorder="1" applyAlignment="1">
      <alignment horizontal="right"/>
    </xf>
    <xf numFmtId="3" fontId="3" fillId="36" borderId="3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 indent="1"/>
    </xf>
    <xf numFmtId="3" fontId="3" fillId="36" borderId="48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/>
    </xf>
    <xf numFmtId="3" fontId="0" fillId="36" borderId="44" xfId="0" applyNumberFormat="1" applyFill="1" applyBorder="1" applyAlignment="1" applyProtection="1">
      <alignment horizontal="right"/>
      <protection locked="0"/>
    </xf>
    <xf numFmtId="3" fontId="3" fillId="0" borderId="49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indent="1"/>
    </xf>
    <xf numFmtId="3" fontId="11" fillId="0" borderId="25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right"/>
    </xf>
    <xf numFmtId="3" fontId="0" fillId="36" borderId="50" xfId="0" applyNumberFormat="1" applyFill="1" applyBorder="1" applyAlignment="1" applyProtection="1">
      <alignment horizontal="right"/>
      <protection locked="0"/>
    </xf>
    <xf numFmtId="165" fontId="11" fillId="0" borderId="50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right"/>
    </xf>
    <xf numFmtId="3" fontId="0" fillId="36" borderId="39" xfId="0" applyNumberFormat="1" applyFill="1" applyBorder="1" applyAlignment="1" applyProtection="1">
      <alignment horizontal="right"/>
      <protection locked="0"/>
    </xf>
    <xf numFmtId="165" fontId="11" fillId="0" borderId="39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right"/>
    </xf>
    <xf numFmtId="3" fontId="0" fillId="36" borderId="47" xfId="0" applyNumberFormat="1" applyFill="1" applyBorder="1" applyAlignment="1" applyProtection="1">
      <alignment horizontal="right"/>
      <protection locked="0"/>
    </xf>
    <xf numFmtId="3" fontId="11" fillId="0" borderId="25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right"/>
    </xf>
    <xf numFmtId="3" fontId="0" fillId="36" borderId="33" xfId="0" applyNumberFormat="1" applyFill="1" applyBorder="1" applyAlignment="1" applyProtection="1">
      <alignment horizontal="right"/>
      <protection locked="0"/>
    </xf>
    <xf numFmtId="0" fontId="14" fillId="36" borderId="10" xfId="0" applyFont="1" applyFill="1" applyBorder="1" applyAlignment="1">
      <alignment horizontal="left" indent="1"/>
    </xf>
    <xf numFmtId="3" fontId="12" fillId="36" borderId="48" xfId="0" applyNumberFormat="1" applyFont="1" applyFill="1" applyBorder="1" applyAlignment="1">
      <alignment horizontal="right"/>
    </xf>
    <xf numFmtId="3" fontId="12" fillId="36" borderId="10" xfId="0" applyNumberFormat="1" applyFont="1" applyFill="1" applyBorder="1" applyAlignment="1">
      <alignment horizontal="right"/>
    </xf>
    <xf numFmtId="165" fontId="12" fillId="36" borderId="48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36" borderId="14" xfId="0" applyNumberFormat="1" applyFill="1" applyBorder="1" applyAlignment="1" applyProtection="1">
      <alignment horizontal="right"/>
      <protection locked="0"/>
    </xf>
    <xf numFmtId="0" fontId="14" fillId="36" borderId="13" xfId="0" applyFont="1" applyFill="1" applyBorder="1" applyAlignment="1">
      <alignment horizontal="left" indent="1"/>
    </xf>
    <xf numFmtId="0" fontId="14" fillId="36" borderId="19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0" fontId="34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3" fontId="3" fillId="36" borderId="14" xfId="0" applyNumberFormat="1" applyFont="1" applyFill="1" applyBorder="1" applyAlignment="1">
      <alignment horizontal="center"/>
    </xf>
    <xf numFmtId="165" fontId="3" fillId="36" borderId="18" xfId="0" applyNumberFormat="1" applyFont="1" applyFill="1" applyBorder="1" applyAlignment="1">
      <alignment horizontal="center"/>
    </xf>
    <xf numFmtId="3" fontId="3" fillId="36" borderId="20" xfId="0" applyNumberFormat="1" applyFont="1" applyFill="1" applyBorder="1" applyAlignment="1">
      <alignment horizontal="center"/>
    </xf>
    <xf numFmtId="165" fontId="3" fillId="36" borderId="21" xfId="0" applyNumberFormat="1" applyFont="1" applyFill="1" applyBorder="1" applyAlignment="1">
      <alignment horizontal="center" shrinkToFit="1"/>
    </xf>
    <xf numFmtId="3" fontId="31" fillId="34" borderId="27" xfId="0" applyNumberFormat="1" applyFont="1" applyFill="1" applyBorder="1" applyAlignment="1">
      <alignment horizontal="center"/>
    </xf>
    <xf numFmtId="3" fontId="31" fillId="34" borderId="20" xfId="0" applyNumberFormat="1" applyFont="1" applyFill="1" applyBorder="1" applyAlignment="1">
      <alignment horizontal="center"/>
    </xf>
    <xf numFmtId="3" fontId="3" fillId="35" borderId="50" xfId="0" applyNumberFormat="1" applyFont="1" applyFill="1" applyBorder="1" applyAlignment="1">
      <alignment horizontal="right"/>
    </xf>
    <xf numFmtId="3" fontId="3" fillId="36" borderId="27" xfId="0" applyNumberFormat="1" applyFont="1" applyFill="1" applyBorder="1" applyAlignment="1">
      <alignment horizontal="right"/>
    </xf>
    <xf numFmtId="165" fontId="3" fillId="36" borderId="3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35" borderId="33" xfId="0" applyNumberFormat="1" applyFont="1" applyFill="1" applyBorder="1" applyAlignment="1">
      <alignment horizontal="right"/>
    </xf>
    <xf numFmtId="165" fontId="3" fillId="36" borderId="36" xfId="0" applyNumberFormat="1" applyFont="1" applyFill="1" applyBorder="1" applyAlignment="1">
      <alignment horizontal="right"/>
    </xf>
    <xf numFmtId="3" fontId="3" fillId="35" borderId="25" xfId="0" applyNumberFormat="1" applyFont="1" applyFill="1" applyBorder="1" applyAlignment="1">
      <alignment horizontal="right"/>
    </xf>
    <xf numFmtId="165" fontId="3" fillId="35" borderId="25" xfId="0" applyNumberFormat="1" applyFont="1" applyFill="1" applyBorder="1" applyAlignment="1">
      <alignment horizontal="right"/>
    </xf>
    <xf numFmtId="3" fontId="3" fillId="36" borderId="42" xfId="0" applyNumberFormat="1" applyFont="1" applyFill="1" applyBorder="1" applyAlignment="1">
      <alignment horizontal="right"/>
    </xf>
    <xf numFmtId="165" fontId="3" fillId="36" borderId="42" xfId="0" applyNumberFormat="1" applyFont="1" applyFill="1" applyBorder="1" applyAlignment="1">
      <alignment horizontal="right"/>
    </xf>
    <xf numFmtId="3" fontId="3" fillId="35" borderId="39" xfId="0" applyNumberFormat="1" applyFont="1" applyFill="1" applyBorder="1" applyAlignment="1">
      <alignment horizontal="right"/>
    </xf>
    <xf numFmtId="165" fontId="3" fillId="35" borderId="39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3" fillId="35" borderId="47" xfId="0" applyNumberFormat="1" applyFont="1" applyFill="1" applyBorder="1" applyAlignment="1">
      <alignment horizontal="right"/>
    </xf>
    <xf numFmtId="165" fontId="3" fillId="35" borderId="47" xfId="0" applyNumberFormat="1" applyFont="1" applyFill="1" applyBorder="1" applyAlignment="1">
      <alignment horizontal="right"/>
    </xf>
    <xf numFmtId="3" fontId="3" fillId="36" borderId="31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3" fillId="35" borderId="48" xfId="0" applyNumberFormat="1" applyFont="1" applyFill="1" applyBorder="1" applyAlignment="1">
      <alignment horizontal="right"/>
    </xf>
    <xf numFmtId="165" fontId="3" fillId="35" borderId="48" xfId="0" applyNumberFormat="1" applyFont="1" applyFill="1" applyBorder="1" applyAlignment="1">
      <alignment horizontal="right"/>
    </xf>
    <xf numFmtId="165" fontId="3" fillId="36" borderId="12" xfId="0" applyNumberFormat="1" applyFont="1" applyFill="1" applyBorder="1" applyAlignment="1">
      <alignment horizontal="right"/>
    </xf>
    <xf numFmtId="3" fontId="31" fillId="36" borderId="48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13" fillId="0" borderId="42" xfId="0" applyNumberFormat="1" applyFont="1" applyFill="1" applyBorder="1" applyAlignment="1">
      <alignment horizontal="right"/>
    </xf>
    <xf numFmtId="165" fontId="3" fillId="35" borderId="33" xfId="0" applyNumberFormat="1" applyFont="1" applyFill="1" applyBorder="1" applyAlignment="1">
      <alignment horizontal="right"/>
    </xf>
    <xf numFmtId="3" fontId="3" fillId="36" borderId="49" xfId="0" applyNumberFormat="1" applyFont="1" applyFill="1" applyBorder="1" applyAlignment="1">
      <alignment horizontal="right"/>
    </xf>
    <xf numFmtId="165" fontId="3" fillId="36" borderId="49" xfId="0" applyNumberFormat="1" applyFont="1" applyFill="1" applyBorder="1" applyAlignment="1">
      <alignment horizontal="right"/>
    </xf>
    <xf numFmtId="3" fontId="13" fillId="0" borderId="49" xfId="0" applyNumberFormat="1" applyFont="1" applyFill="1" applyBorder="1" applyAlignment="1">
      <alignment horizontal="right"/>
    </xf>
    <xf numFmtId="3" fontId="11" fillId="35" borderId="25" xfId="0" applyNumberFormat="1" applyFont="1" applyFill="1" applyBorder="1" applyAlignment="1" applyProtection="1">
      <alignment horizontal="right"/>
      <protection locked="0"/>
    </xf>
    <xf numFmtId="165" fontId="11" fillId="35" borderId="25" xfId="0" applyNumberFormat="1" applyFont="1" applyFill="1" applyBorder="1" applyAlignment="1" applyProtection="1">
      <alignment horizontal="right"/>
      <protection locked="0"/>
    </xf>
    <xf numFmtId="3" fontId="12" fillId="36" borderId="17" xfId="0" applyNumberFormat="1" applyFont="1" applyFill="1" applyBorder="1" applyAlignment="1">
      <alignment horizontal="right"/>
    </xf>
    <xf numFmtId="165" fontId="12" fillId="36" borderId="50" xfId="0" applyNumberFormat="1" applyFont="1" applyFill="1" applyBorder="1" applyAlignment="1">
      <alignment horizontal="right"/>
    </xf>
    <xf numFmtId="3" fontId="11" fillId="35" borderId="39" xfId="0" applyNumberFormat="1" applyFont="1" applyFill="1" applyBorder="1" applyAlignment="1" applyProtection="1">
      <alignment horizontal="right"/>
      <protection locked="0"/>
    </xf>
    <xf numFmtId="165" fontId="11" fillId="35" borderId="39" xfId="0" applyNumberFormat="1" applyFont="1" applyFill="1" applyBorder="1" applyAlignment="1" applyProtection="1">
      <alignment horizontal="right"/>
      <protection locked="0"/>
    </xf>
    <xf numFmtId="3" fontId="11" fillId="35" borderId="33" xfId="0" applyNumberFormat="1" applyFont="1" applyFill="1" applyBorder="1" applyAlignment="1" applyProtection="1">
      <alignment horizontal="right"/>
      <protection locked="0"/>
    </xf>
    <xf numFmtId="3" fontId="0" fillId="36" borderId="25" xfId="0" applyNumberFormat="1" applyFill="1" applyBorder="1" applyAlignment="1" applyProtection="1">
      <alignment horizontal="right"/>
      <protection locked="0"/>
    </xf>
    <xf numFmtId="3" fontId="11" fillId="35" borderId="47" xfId="0" applyNumberFormat="1" applyFont="1" applyFill="1" applyBorder="1" applyAlignment="1" applyProtection="1">
      <alignment horizontal="right"/>
      <protection locked="0"/>
    </xf>
    <xf numFmtId="165" fontId="11" fillId="35" borderId="47" xfId="0" applyNumberFormat="1" applyFont="1" applyFill="1" applyBorder="1" applyAlignment="1" applyProtection="1">
      <alignment horizontal="right"/>
      <protection locked="0"/>
    </xf>
    <xf numFmtId="165" fontId="12" fillId="36" borderId="48" xfId="0" applyNumberFormat="1" applyFont="1" applyFill="1" applyBorder="1" applyAlignment="1" applyProtection="1">
      <alignment horizontal="right"/>
      <protection/>
    </xf>
    <xf numFmtId="3" fontId="12" fillId="36" borderId="12" xfId="0" applyNumberFormat="1" applyFont="1" applyFill="1" applyBorder="1" applyAlignment="1">
      <alignment horizontal="right"/>
    </xf>
    <xf numFmtId="3" fontId="12" fillId="36" borderId="16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7" xfId="0" applyNumberFormat="1" applyFill="1" applyBorder="1" applyAlignment="1">
      <alignment horizontal="right"/>
    </xf>
    <xf numFmtId="0" fontId="2" fillId="41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39" borderId="75" xfId="0" applyFont="1" applyFill="1" applyBorder="1" applyAlignment="1">
      <alignment horizontal="left" indent="1"/>
    </xf>
    <xf numFmtId="0" fontId="27" fillId="39" borderId="62" xfId="0" applyFont="1" applyFill="1" applyBorder="1" applyAlignment="1">
      <alignment/>
    </xf>
    <xf numFmtId="0" fontId="5" fillId="39" borderId="62" xfId="0" applyFont="1" applyFill="1" applyBorder="1" applyAlignment="1">
      <alignment horizontal="center"/>
    </xf>
    <xf numFmtId="0" fontId="27" fillId="39" borderId="63" xfId="0" applyFont="1" applyFill="1" applyBorder="1" applyAlignment="1">
      <alignment/>
    </xf>
    <xf numFmtId="3" fontId="27" fillId="39" borderId="63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" fillId="40" borderId="76" xfId="0" applyNumberFormat="1" applyFont="1" applyFill="1" applyBorder="1" applyAlignment="1">
      <alignment horizontal="center"/>
    </xf>
    <xf numFmtId="165" fontId="3" fillId="40" borderId="77" xfId="0" applyNumberFormat="1" applyFont="1" applyFill="1" applyBorder="1" applyAlignment="1">
      <alignment horizontal="center"/>
    </xf>
    <xf numFmtId="3" fontId="3" fillId="41" borderId="74" xfId="0" applyNumberFormat="1" applyFont="1" applyFill="1" applyBorder="1" applyAlignment="1">
      <alignment horizontal="center"/>
    </xf>
    <xf numFmtId="3" fontId="3" fillId="39" borderId="78" xfId="0" applyNumberFormat="1" applyFont="1" applyFill="1" applyBorder="1" applyAlignment="1">
      <alignment horizontal="center"/>
    </xf>
    <xf numFmtId="3" fontId="3" fillId="40" borderId="74" xfId="0" applyNumberFormat="1" applyFont="1" applyFill="1" applyBorder="1" applyAlignment="1">
      <alignment horizontal="center"/>
    </xf>
    <xf numFmtId="165" fontId="3" fillId="40" borderId="79" xfId="0" applyNumberFormat="1" applyFont="1" applyFill="1" applyBorder="1" applyAlignment="1">
      <alignment horizontal="center" shrinkToFit="1"/>
    </xf>
    <xf numFmtId="0" fontId="10" fillId="0" borderId="80" xfId="0" applyFont="1" applyBorder="1" applyAlignment="1">
      <alignment horizontal="left" indent="1"/>
    </xf>
    <xf numFmtId="3" fontId="0" fillId="0" borderId="76" xfId="0" applyNumberFormat="1" applyBorder="1" applyAlignment="1">
      <alignment horizontal="right"/>
    </xf>
    <xf numFmtId="3" fontId="3" fillId="0" borderId="77" xfId="0" applyNumberFormat="1" applyFont="1" applyFill="1" applyBorder="1" applyAlignment="1">
      <alignment horizontal="right"/>
    </xf>
    <xf numFmtId="3" fontId="3" fillId="41" borderId="81" xfId="0" applyNumberFormat="1" applyFont="1" applyFill="1" applyBorder="1" applyAlignment="1">
      <alignment horizontal="right"/>
    </xf>
    <xf numFmtId="3" fontId="3" fillId="40" borderId="73" xfId="0" applyNumberFormat="1" applyFont="1" applyFill="1" applyBorder="1" applyAlignment="1">
      <alignment horizontal="right"/>
    </xf>
    <xf numFmtId="165" fontId="3" fillId="40" borderId="82" xfId="0" applyNumberFormat="1" applyFont="1" applyFill="1" applyBorder="1" applyAlignment="1">
      <alignment horizontal="right"/>
    </xf>
    <xf numFmtId="3" fontId="0" fillId="0" borderId="81" xfId="0" applyNumberFormat="1" applyFill="1" applyBorder="1" applyAlignment="1">
      <alignment horizontal="right"/>
    </xf>
    <xf numFmtId="0" fontId="10" fillId="0" borderId="72" xfId="0" applyFont="1" applyBorder="1" applyAlignment="1">
      <alignment horizontal="left" indent="1"/>
    </xf>
    <xf numFmtId="3" fontId="0" fillId="0" borderId="66" xfId="0" applyNumberFormat="1" applyBorder="1" applyAlignment="1">
      <alignment horizontal="right"/>
    </xf>
    <xf numFmtId="3" fontId="3" fillId="0" borderId="83" xfId="0" applyNumberFormat="1" applyFont="1" applyFill="1" applyBorder="1" applyAlignment="1">
      <alignment horizontal="right"/>
    </xf>
    <xf numFmtId="3" fontId="3" fillId="41" borderId="66" xfId="0" applyNumberFormat="1" applyFont="1" applyFill="1" applyBorder="1" applyAlignment="1">
      <alignment horizontal="right"/>
    </xf>
    <xf numFmtId="3" fontId="3" fillId="40" borderId="66" xfId="0" applyNumberFormat="1" applyFont="1" applyFill="1" applyBorder="1" applyAlignment="1">
      <alignment horizontal="right"/>
    </xf>
    <xf numFmtId="165" fontId="3" fillId="40" borderId="83" xfId="0" applyNumberFormat="1" applyFont="1" applyFill="1" applyBorder="1" applyAlignment="1">
      <alignment horizontal="right"/>
    </xf>
    <xf numFmtId="0" fontId="10" fillId="0" borderId="84" xfId="0" applyFont="1" applyBorder="1" applyAlignment="1">
      <alignment horizontal="left" indent="1"/>
    </xf>
    <xf numFmtId="3" fontId="0" fillId="0" borderId="69" xfId="0" applyNumberFormat="1" applyBorder="1" applyAlignment="1">
      <alignment horizontal="right"/>
    </xf>
    <xf numFmtId="3" fontId="3" fillId="0" borderId="85" xfId="0" applyNumberFormat="1" applyFont="1" applyFill="1" applyBorder="1" applyAlignment="1">
      <alignment horizontal="right"/>
    </xf>
    <xf numFmtId="3" fontId="3" fillId="41" borderId="64" xfId="0" applyNumberFormat="1" applyFont="1" applyFill="1" applyBorder="1" applyAlignment="1">
      <alignment horizontal="right"/>
    </xf>
    <xf numFmtId="3" fontId="0" fillId="40" borderId="86" xfId="0" applyNumberFormat="1" applyFill="1" applyBorder="1" applyAlignment="1" applyProtection="1">
      <alignment horizontal="right"/>
      <protection locked="0"/>
    </xf>
    <xf numFmtId="3" fontId="3" fillId="40" borderId="69" xfId="0" applyNumberFormat="1" applyFont="1" applyFill="1" applyBorder="1" applyAlignment="1">
      <alignment horizontal="right"/>
    </xf>
    <xf numFmtId="165" fontId="3" fillId="40" borderId="85" xfId="0" applyNumberFormat="1" applyFont="1" applyFill="1" applyBorder="1" applyAlignment="1">
      <alignment horizontal="right"/>
    </xf>
    <xf numFmtId="0" fontId="10" fillId="0" borderId="87" xfId="0" applyFont="1" applyBorder="1" applyAlignment="1">
      <alignment horizontal="left" indent="1"/>
    </xf>
    <xf numFmtId="3" fontId="3" fillId="41" borderId="69" xfId="0" applyNumberFormat="1" applyFont="1" applyFill="1" applyBorder="1" applyAlignment="1">
      <alignment horizontal="right"/>
    </xf>
    <xf numFmtId="3" fontId="0" fillId="40" borderId="87" xfId="0" applyNumberFormat="1" applyFill="1" applyBorder="1" applyAlignment="1" applyProtection="1">
      <alignment horizontal="right"/>
      <protection locked="0"/>
    </xf>
    <xf numFmtId="3" fontId="0" fillId="0" borderId="69" xfId="0" applyNumberFormat="1" applyFill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3" fillId="0" borderId="82" xfId="0" applyNumberFormat="1" applyFont="1" applyFill="1" applyBorder="1" applyAlignment="1">
      <alignment horizontal="right"/>
    </xf>
    <xf numFmtId="3" fontId="3" fillId="41" borderId="70" xfId="0" applyNumberFormat="1" applyFont="1" applyFill="1" applyBorder="1" applyAlignment="1">
      <alignment horizontal="right"/>
    </xf>
    <xf numFmtId="3" fontId="0" fillId="0" borderId="66" xfId="0" applyNumberFormat="1" applyFill="1" applyBorder="1" applyAlignment="1">
      <alignment horizontal="right"/>
    </xf>
    <xf numFmtId="0" fontId="10" fillId="40" borderId="75" xfId="0" applyFont="1" applyFill="1" applyBorder="1" applyAlignment="1">
      <alignment horizontal="left" indent="1"/>
    </xf>
    <xf numFmtId="3" fontId="12" fillId="0" borderId="71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3" fillId="41" borderId="71" xfId="0" applyNumberFormat="1" applyFont="1" applyFill="1" applyBorder="1" applyAlignment="1">
      <alignment horizontal="right"/>
    </xf>
    <xf numFmtId="3" fontId="3" fillId="41" borderId="75" xfId="0" applyNumberFormat="1" applyFont="1" applyFill="1" applyBorder="1" applyAlignment="1">
      <alignment horizontal="right"/>
    </xf>
    <xf numFmtId="3" fontId="3" fillId="40" borderId="71" xfId="0" applyNumberFormat="1" applyFont="1" applyFill="1" applyBorder="1" applyAlignment="1">
      <alignment horizontal="right"/>
    </xf>
    <xf numFmtId="165" fontId="3" fillId="40" borderId="77" xfId="0" applyNumberFormat="1" applyFont="1" applyFill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13" fillId="0" borderId="82" xfId="0" applyNumberFormat="1" applyFont="1" applyFill="1" applyBorder="1" applyAlignment="1">
      <alignment horizontal="right"/>
    </xf>
    <xf numFmtId="3" fontId="13" fillId="41" borderId="64" xfId="0" applyNumberFormat="1" applyFont="1" applyFill="1" applyBorder="1" applyAlignment="1">
      <alignment horizontal="right"/>
    </xf>
    <xf numFmtId="3" fontId="0" fillId="40" borderId="84" xfId="0" applyNumberFormat="1" applyFill="1" applyBorder="1" applyAlignment="1" applyProtection="1">
      <alignment horizontal="right"/>
      <protection locked="0"/>
    </xf>
    <xf numFmtId="3" fontId="0" fillId="0" borderId="64" xfId="0" applyNumberFormat="1" applyFill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3" fillId="0" borderId="85" xfId="0" applyNumberFormat="1" applyFont="1" applyFill="1" applyBorder="1" applyAlignment="1">
      <alignment horizontal="right"/>
    </xf>
    <xf numFmtId="3" fontId="13" fillId="41" borderId="69" xfId="0" applyNumberFormat="1" applyFont="1" applyFill="1" applyBorder="1" applyAlignment="1">
      <alignment horizontal="right"/>
    </xf>
    <xf numFmtId="165" fontId="13" fillId="41" borderId="69" xfId="0" applyNumberFormat="1" applyFont="1" applyFill="1" applyBorder="1" applyAlignment="1">
      <alignment horizontal="right"/>
    </xf>
    <xf numFmtId="3" fontId="13" fillId="0" borderId="88" xfId="0" applyNumberFormat="1" applyFont="1" applyFill="1" applyBorder="1" applyAlignment="1">
      <alignment horizontal="right"/>
    </xf>
    <xf numFmtId="3" fontId="13" fillId="41" borderId="66" xfId="0" applyNumberFormat="1" applyFont="1" applyFill="1" applyBorder="1" applyAlignment="1">
      <alignment horizontal="right"/>
    </xf>
    <xf numFmtId="165" fontId="13" fillId="41" borderId="66" xfId="0" applyNumberFormat="1" applyFont="1" applyFill="1" applyBorder="1" applyAlignment="1">
      <alignment horizontal="right"/>
    </xf>
    <xf numFmtId="3" fontId="3" fillId="0" borderId="88" xfId="0" applyNumberFormat="1" applyFont="1" applyFill="1" applyBorder="1" applyAlignment="1">
      <alignment horizontal="right"/>
    </xf>
    <xf numFmtId="0" fontId="10" fillId="0" borderId="64" xfId="0" applyFont="1" applyBorder="1" applyAlignment="1">
      <alignment horizontal="left" indent="1"/>
    </xf>
    <xf numFmtId="3" fontId="0" fillId="0" borderId="81" xfId="0" applyNumberForma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11" fillId="0" borderId="81" xfId="0" applyNumberFormat="1" applyFont="1" applyFill="1" applyBorder="1" applyAlignment="1">
      <alignment horizontal="right"/>
    </xf>
    <xf numFmtId="3" fontId="11" fillId="41" borderId="64" xfId="0" applyNumberFormat="1" applyFont="1" applyFill="1" applyBorder="1" applyAlignment="1" applyProtection="1">
      <alignment horizontal="right"/>
      <protection locked="0"/>
    </xf>
    <xf numFmtId="165" fontId="11" fillId="41" borderId="64" xfId="0" applyNumberFormat="1" applyFont="1" applyFill="1" applyBorder="1" applyAlignment="1" applyProtection="1">
      <alignment horizontal="right"/>
      <protection locked="0"/>
    </xf>
    <xf numFmtId="3" fontId="12" fillId="40" borderId="81" xfId="0" applyNumberFormat="1" applyFont="1" applyFill="1" applyBorder="1" applyAlignment="1">
      <alignment horizontal="right"/>
    </xf>
    <xf numFmtId="165" fontId="12" fillId="40" borderId="89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 horizontal="right"/>
    </xf>
    <xf numFmtId="3" fontId="11" fillId="41" borderId="69" xfId="0" applyNumberFormat="1" applyFont="1" applyFill="1" applyBorder="1" applyAlignment="1" applyProtection="1">
      <alignment horizontal="right"/>
      <protection locked="0"/>
    </xf>
    <xf numFmtId="165" fontId="11" fillId="41" borderId="69" xfId="0" applyNumberFormat="1" applyFont="1" applyFill="1" applyBorder="1" applyAlignment="1" applyProtection="1">
      <alignment horizontal="right"/>
      <protection locked="0"/>
    </xf>
    <xf numFmtId="3" fontId="12" fillId="40" borderId="69" xfId="0" applyNumberFormat="1" applyFont="1" applyFill="1" applyBorder="1" applyAlignment="1">
      <alignment horizontal="right"/>
    </xf>
    <xf numFmtId="3" fontId="0" fillId="0" borderId="74" xfId="0" applyNumberForma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11" fillId="0" borderId="66" xfId="0" applyNumberFormat="1" applyFont="1" applyFill="1" applyBorder="1" applyAlignment="1">
      <alignment horizontal="right"/>
    </xf>
    <xf numFmtId="3" fontId="11" fillId="41" borderId="66" xfId="0" applyNumberFormat="1" applyFont="1" applyFill="1" applyBorder="1" applyAlignment="1" applyProtection="1">
      <alignment horizontal="right"/>
      <protection locked="0"/>
    </xf>
    <xf numFmtId="3" fontId="0" fillId="40" borderId="72" xfId="0" applyNumberFormat="1" applyFill="1" applyBorder="1" applyAlignment="1" applyProtection="1">
      <alignment horizontal="right"/>
      <protection locked="0"/>
    </xf>
    <xf numFmtId="3" fontId="12" fillId="40" borderId="66" xfId="0" applyNumberFormat="1" applyFont="1" applyFill="1" applyBorder="1" applyAlignment="1">
      <alignment horizontal="right"/>
    </xf>
    <xf numFmtId="3" fontId="11" fillId="0" borderId="64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 horizontal="right"/>
    </xf>
    <xf numFmtId="3" fontId="11" fillId="41" borderId="70" xfId="0" applyNumberFormat="1" applyFont="1" applyFill="1" applyBorder="1" applyAlignment="1" applyProtection="1">
      <alignment horizontal="right"/>
      <protection locked="0"/>
    </xf>
    <xf numFmtId="165" fontId="11" fillId="41" borderId="70" xfId="0" applyNumberFormat="1" applyFont="1" applyFill="1" applyBorder="1" applyAlignment="1" applyProtection="1">
      <alignment horizontal="right"/>
      <protection locked="0"/>
    </xf>
    <xf numFmtId="0" fontId="14" fillId="40" borderId="75" xfId="0" applyFont="1" applyFill="1" applyBorder="1" applyAlignment="1">
      <alignment horizontal="left" indent="1"/>
    </xf>
    <xf numFmtId="3" fontId="12" fillId="40" borderId="71" xfId="0" applyNumberFormat="1" applyFont="1" applyFill="1" applyBorder="1" applyAlignment="1">
      <alignment horizontal="right"/>
    </xf>
    <xf numFmtId="3" fontId="12" fillId="40" borderId="75" xfId="0" applyNumberFormat="1" applyFont="1" applyFill="1" applyBorder="1" applyAlignment="1">
      <alignment horizontal="right"/>
    </xf>
    <xf numFmtId="165" fontId="12" fillId="40" borderId="71" xfId="0" applyNumberFormat="1" applyFont="1" applyFill="1" applyBorder="1" applyAlignment="1" applyProtection="1">
      <alignment horizontal="right"/>
      <protection/>
    </xf>
    <xf numFmtId="165" fontId="12" fillId="40" borderId="63" xfId="0" applyNumberFormat="1" applyFont="1" applyFill="1" applyBorder="1" applyAlignment="1">
      <alignment horizontal="right"/>
    </xf>
    <xf numFmtId="3" fontId="12" fillId="40" borderId="63" xfId="0" applyNumberFormat="1" applyFont="1" applyFill="1" applyBorder="1" applyAlignment="1">
      <alignment horizontal="right"/>
    </xf>
    <xf numFmtId="3" fontId="0" fillId="0" borderId="64" xfId="0" applyNumberFormat="1" applyBorder="1" applyAlignment="1">
      <alignment horizontal="right"/>
    </xf>
    <xf numFmtId="3" fontId="12" fillId="0" borderId="64" xfId="0" applyNumberFormat="1" applyFont="1" applyFill="1" applyBorder="1" applyAlignment="1">
      <alignment horizontal="right"/>
    </xf>
    <xf numFmtId="3" fontId="12" fillId="40" borderId="62" xfId="0" applyNumberFormat="1" applyFont="1" applyFill="1" applyBorder="1" applyAlignment="1">
      <alignment horizontal="right"/>
    </xf>
    <xf numFmtId="3" fontId="12" fillId="40" borderId="78" xfId="0" applyNumberFormat="1" applyFont="1" applyFill="1" applyBorder="1" applyAlignment="1">
      <alignment horizontal="right"/>
    </xf>
    <xf numFmtId="3" fontId="12" fillId="0" borderId="63" xfId="0" applyNumberFormat="1" applyFont="1" applyFill="1" applyBorder="1" applyAlignment="1">
      <alignment horizontal="right"/>
    </xf>
    <xf numFmtId="3" fontId="0" fillId="40" borderId="76" xfId="0" applyNumberFormat="1" applyFill="1" applyBorder="1" applyAlignment="1" applyProtection="1">
      <alignment horizontal="right"/>
      <protection locked="0"/>
    </xf>
    <xf numFmtId="3" fontId="12" fillId="40" borderId="64" xfId="0" applyNumberFormat="1" applyFont="1" applyFill="1" applyBorder="1" applyAlignment="1">
      <alignment horizontal="right"/>
    </xf>
    <xf numFmtId="3" fontId="0" fillId="40" borderId="73" xfId="0" applyNumberFormat="1" applyFill="1" applyBorder="1" applyAlignment="1">
      <alignment horizontal="right"/>
    </xf>
    <xf numFmtId="0" fontId="14" fillId="40" borderId="90" xfId="0" applyFont="1" applyFill="1" applyBorder="1" applyAlignment="1">
      <alignment horizontal="left" indent="1"/>
    </xf>
    <xf numFmtId="165" fontId="12" fillId="40" borderId="71" xfId="0" applyNumberFormat="1" applyFont="1" applyFill="1" applyBorder="1" applyAlignment="1">
      <alignment horizontal="right"/>
    </xf>
    <xf numFmtId="0" fontId="14" fillId="40" borderId="91" xfId="0" applyFont="1" applyFill="1" applyBorder="1" applyAlignment="1">
      <alignment horizontal="left" indent="1"/>
    </xf>
    <xf numFmtId="0" fontId="34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3" fontId="12" fillId="36" borderId="59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13" fillId="0" borderId="31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3" fillId="40" borderId="77" xfId="0" applyNumberFormat="1" applyFont="1" applyFill="1" applyBorder="1" applyAlignment="1">
      <alignment horizontal="center"/>
    </xf>
    <xf numFmtId="3" fontId="0" fillId="0" borderId="76" xfId="0" applyNumberFormat="1" applyFill="1" applyBorder="1" applyAlignment="1">
      <alignment horizontal="right"/>
    </xf>
    <xf numFmtId="3" fontId="0" fillId="40" borderId="81" xfId="0" applyNumberFormat="1" applyFill="1" applyBorder="1" applyAlignment="1" applyProtection="1">
      <alignment horizontal="right"/>
      <protection locked="0"/>
    </xf>
    <xf numFmtId="3" fontId="3" fillId="40" borderId="85" xfId="0" applyNumberFormat="1" applyFont="1" applyFill="1" applyBorder="1" applyAlignment="1">
      <alignment horizontal="right"/>
    </xf>
    <xf numFmtId="3" fontId="0" fillId="40" borderId="69" xfId="0" applyNumberFormat="1" applyFill="1" applyBorder="1" applyAlignment="1" applyProtection="1">
      <alignment horizontal="right"/>
      <protection locked="0"/>
    </xf>
    <xf numFmtId="3" fontId="0" fillId="0" borderId="73" xfId="0" applyNumberFormat="1" applyFill="1" applyBorder="1" applyAlignment="1">
      <alignment horizontal="right"/>
    </xf>
    <xf numFmtId="3" fontId="0" fillId="40" borderId="66" xfId="0" applyNumberFormat="1" applyFill="1" applyBorder="1" applyAlignment="1" applyProtection="1">
      <alignment horizontal="right"/>
      <protection locked="0"/>
    </xf>
    <xf numFmtId="3" fontId="3" fillId="40" borderId="82" xfId="0" applyNumberFormat="1" applyFont="1" applyFill="1" applyBorder="1" applyAlignment="1">
      <alignment horizontal="right"/>
    </xf>
    <xf numFmtId="3" fontId="3" fillId="40" borderId="63" xfId="0" applyNumberFormat="1" applyFont="1" applyFill="1" applyBorder="1" applyAlignment="1">
      <alignment horizontal="right"/>
    </xf>
    <xf numFmtId="165" fontId="3" fillId="40" borderId="63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3" fontId="3" fillId="40" borderId="88" xfId="0" applyNumberFormat="1" applyFont="1" applyFill="1" applyBorder="1" applyAlignment="1">
      <alignment horizontal="right"/>
    </xf>
    <xf numFmtId="165" fontId="3" fillId="40" borderId="88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3" fontId="12" fillId="40" borderId="92" xfId="0" applyNumberFormat="1" applyFont="1" applyFill="1" applyBorder="1" applyAlignment="1">
      <alignment horizontal="right"/>
    </xf>
    <xf numFmtId="165" fontId="12" fillId="40" borderId="81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4" xfId="0" applyNumberFormat="1" applyFont="1" applyFill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2" fillId="40" borderId="93" xfId="0" applyNumberFormat="1" applyFont="1" applyFill="1" applyBorder="1" applyAlignment="1">
      <alignment horizontal="right"/>
    </xf>
    <xf numFmtId="3" fontId="12" fillId="40" borderId="86" xfId="0" applyNumberFormat="1" applyFont="1" applyFill="1" applyBorder="1" applyAlignment="1">
      <alignment horizontal="right"/>
    </xf>
    <xf numFmtId="0" fontId="6" fillId="39" borderId="62" xfId="0" applyFont="1" applyFill="1" applyBorder="1" applyAlignment="1">
      <alignment horizontal="left" indent="1"/>
    </xf>
    <xf numFmtId="0" fontId="7" fillId="39" borderId="62" xfId="0" applyFont="1" applyFill="1" applyBorder="1" applyAlignment="1">
      <alignment horizontal="left" indent="1"/>
    </xf>
    <xf numFmtId="0" fontId="6" fillId="39" borderId="63" xfId="0" applyFont="1" applyFill="1" applyBorder="1" applyAlignment="1">
      <alignment horizontal="left" indent="1"/>
    </xf>
    <xf numFmtId="3" fontId="6" fillId="39" borderId="63" xfId="0" applyNumberFormat="1" applyFont="1" applyFill="1" applyBorder="1" applyAlignment="1">
      <alignment horizontal="left" indent="1"/>
    </xf>
    <xf numFmtId="0" fontId="0" fillId="0" borderId="66" xfId="0" applyFill="1" applyBorder="1" applyAlignment="1">
      <alignment/>
    </xf>
    <xf numFmtId="164" fontId="0" fillId="0" borderId="66" xfId="0" applyNumberFormat="1" applyFill="1" applyBorder="1" applyAlignment="1">
      <alignment/>
    </xf>
    <xf numFmtId="164" fontId="0" fillId="0" borderId="67" xfId="0" applyNumberForma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3" fontId="0" fillId="0" borderId="64" xfId="0" applyNumberFormat="1" applyFill="1" applyBorder="1" applyAlignment="1">
      <alignment/>
    </xf>
    <xf numFmtId="3" fontId="0" fillId="0" borderId="68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3" fontId="0" fillId="0" borderId="69" xfId="0" applyNumberFormat="1" applyFill="1" applyBorder="1" applyAlignment="1">
      <alignment/>
    </xf>
    <xf numFmtId="0" fontId="0" fillId="0" borderId="70" xfId="0" applyFont="1" applyFill="1" applyBorder="1" applyAlignment="1">
      <alignment horizontal="center"/>
    </xf>
    <xf numFmtId="3" fontId="0" fillId="0" borderId="70" xfId="0" applyNumberForma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3" fontId="0" fillId="0" borderId="66" xfId="0" applyNumberFormat="1" applyFill="1" applyBorder="1" applyAlignment="1">
      <alignment/>
    </xf>
    <xf numFmtId="3" fontId="0" fillId="0" borderId="72" xfId="0" applyNumberFormat="1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3" fontId="12" fillId="41" borderId="71" xfId="0" applyNumberFormat="1" applyFont="1" applyFill="1" applyBorder="1" applyAlignment="1" applyProtection="1">
      <alignment horizontal="right"/>
      <protection/>
    </xf>
    <xf numFmtId="165" fontId="12" fillId="41" borderId="71" xfId="0" applyNumberFormat="1" applyFont="1" applyFill="1" applyBorder="1" applyAlignment="1" applyProtection="1">
      <alignment horizontal="right"/>
      <protection/>
    </xf>
    <xf numFmtId="3" fontId="12" fillId="40" borderId="91" xfId="0" applyNumberFormat="1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6" fillId="34" borderId="11" xfId="0" applyFont="1" applyFill="1" applyBorder="1" applyAlignment="1">
      <alignment horizontal="left" indent="1"/>
    </xf>
    <xf numFmtId="0" fontId="7" fillId="34" borderId="11" xfId="0" applyFont="1" applyFill="1" applyBorder="1" applyAlignment="1">
      <alignment horizontal="left" indent="1"/>
    </xf>
    <xf numFmtId="0" fontId="6" fillId="34" borderId="12" xfId="0" applyFont="1" applyFill="1" applyBorder="1" applyAlignment="1">
      <alignment horizontal="left" indent="1"/>
    </xf>
    <xf numFmtId="3" fontId="6" fillId="34" borderId="12" xfId="0" applyNumberFormat="1" applyFont="1" applyFill="1" applyBorder="1" applyAlignment="1">
      <alignment horizontal="left" indent="1"/>
    </xf>
    <xf numFmtId="3" fontId="31" fillId="34" borderId="48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right"/>
    </xf>
    <xf numFmtId="3" fontId="13" fillId="0" borderId="36" xfId="0" applyNumberFormat="1" applyFont="1" applyFill="1" applyBorder="1" applyAlignment="1">
      <alignment horizontal="right"/>
    </xf>
    <xf numFmtId="3" fontId="32" fillId="36" borderId="50" xfId="0" applyNumberFormat="1" applyFont="1" applyFill="1" applyBorder="1" applyAlignment="1" applyProtection="1">
      <alignment horizontal="right"/>
      <protection locked="0"/>
    </xf>
    <xf numFmtId="3" fontId="32" fillId="36" borderId="39" xfId="0" applyNumberFormat="1" applyFont="1" applyFill="1" applyBorder="1" applyAlignment="1" applyProtection="1">
      <alignment horizontal="right"/>
      <protection locked="0"/>
    </xf>
    <xf numFmtId="3" fontId="32" fillId="36" borderId="33" xfId="0" applyNumberFormat="1" applyFont="1" applyFill="1" applyBorder="1" applyAlignment="1" applyProtection="1">
      <alignment horizontal="right"/>
      <protection locked="0"/>
    </xf>
    <xf numFmtId="3" fontId="31" fillId="36" borderId="48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3" fillId="35" borderId="50" xfId="0" applyNumberFormat="1" applyFont="1" applyFill="1" applyBorder="1" applyAlignment="1">
      <alignment horizontal="right"/>
    </xf>
    <xf numFmtId="3" fontId="32" fillId="0" borderId="50" xfId="0" applyNumberFormat="1" applyFont="1" applyFill="1" applyBorder="1" applyAlignment="1">
      <alignment horizontal="right"/>
    </xf>
    <xf numFmtId="3" fontId="32" fillId="0" borderId="39" xfId="0" applyNumberFormat="1" applyFont="1" applyFill="1" applyBorder="1" applyAlignment="1">
      <alignment horizontal="right"/>
    </xf>
    <xf numFmtId="3" fontId="0" fillId="36" borderId="57" xfId="0" applyNumberFormat="1" applyFill="1" applyBorder="1" applyAlignment="1" applyProtection="1">
      <alignment horizontal="right"/>
      <protection locked="0"/>
    </xf>
    <xf numFmtId="3" fontId="13" fillId="35" borderId="25" xfId="0" applyNumberFormat="1" applyFont="1" applyFill="1" applyBorder="1" applyAlignment="1">
      <alignment horizontal="right"/>
    </xf>
    <xf numFmtId="165" fontId="13" fillId="35" borderId="25" xfId="0" applyNumberFormat="1" applyFont="1" applyFill="1" applyBorder="1" applyAlignment="1">
      <alignment horizontal="right"/>
    </xf>
    <xf numFmtId="3" fontId="13" fillId="35" borderId="39" xfId="0" applyNumberFormat="1" applyFont="1" applyFill="1" applyBorder="1" applyAlignment="1">
      <alignment horizontal="right"/>
    </xf>
    <xf numFmtId="165" fontId="13" fillId="35" borderId="39" xfId="0" applyNumberFormat="1" applyFont="1" applyFill="1" applyBorder="1" applyAlignment="1">
      <alignment horizontal="right"/>
    </xf>
    <xf numFmtId="3" fontId="13" fillId="35" borderId="33" xfId="0" applyNumberFormat="1" applyFont="1" applyFill="1" applyBorder="1" applyAlignment="1">
      <alignment horizontal="right"/>
    </xf>
    <xf numFmtId="165" fontId="13" fillId="35" borderId="33" xfId="0" applyNumberFormat="1" applyFont="1" applyFill="1" applyBorder="1" applyAlignment="1">
      <alignment horizontal="right"/>
    </xf>
    <xf numFmtId="3" fontId="0" fillId="36" borderId="48" xfId="0" applyNumberFormat="1" applyFill="1" applyBorder="1" applyAlignment="1" applyProtection="1">
      <alignment horizontal="right"/>
      <protection locked="0"/>
    </xf>
    <xf numFmtId="0" fontId="37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12" fillId="34" borderId="10" xfId="0" applyFont="1" applyFill="1" applyBorder="1" applyAlignment="1">
      <alignment horizontal="left" indent="1"/>
    </xf>
    <xf numFmtId="3" fontId="6" fillId="34" borderId="11" xfId="0" applyNumberFormat="1" applyFont="1" applyFill="1" applyBorder="1" applyAlignment="1">
      <alignment horizontal="left" indent="1"/>
    </xf>
    <xf numFmtId="3" fontId="5" fillId="34" borderId="11" xfId="0" applyNumberFormat="1" applyFont="1" applyFill="1" applyBorder="1" applyAlignment="1">
      <alignment horizontal="left" indent="1"/>
    </xf>
    <xf numFmtId="3" fontId="0" fillId="34" borderId="11" xfId="0" applyNumberFormat="1" applyFill="1" applyBorder="1" applyAlignment="1">
      <alignment horizontal="left" indent="1"/>
    </xf>
    <xf numFmtId="165" fontId="0" fillId="34" borderId="11" xfId="0" applyNumberFormat="1" applyFill="1" applyBorder="1" applyAlignment="1">
      <alignment horizontal="left" indent="1"/>
    </xf>
    <xf numFmtId="3" fontId="0" fillId="34" borderId="12" xfId="0" applyNumberFormat="1" applyFill="1" applyBorder="1" applyAlignment="1">
      <alignment horizontal="left" indent="1"/>
    </xf>
    <xf numFmtId="0" fontId="31" fillId="34" borderId="14" xfId="0" applyFont="1" applyFill="1" applyBorder="1" applyAlignment="1">
      <alignment horizontal="center"/>
    </xf>
    <xf numFmtId="0" fontId="38" fillId="0" borderId="24" xfId="0" applyFont="1" applyBorder="1" applyAlignment="1">
      <alignment horizontal="left" indent="1"/>
    </xf>
    <xf numFmtId="164" fontId="32" fillId="0" borderId="26" xfId="0" applyNumberFormat="1" applyFont="1" applyFill="1" applyBorder="1" applyAlignment="1">
      <alignment horizontal="center"/>
    </xf>
    <xf numFmtId="3" fontId="32" fillId="0" borderId="14" xfId="0" applyNumberFormat="1" applyFont="1" applyFill="1" applyBorder="1" applyAlignment="1">
      <alignment horizontal="right"/>
    </xf>
    <xf numFmtId="3" fontId="13" fillId="35" borderId="50" xfId="0" applyNumberFormat="1" applyFont="1" applyFill="1" applyBorder="1" applyAlignment="1">
      <alignment horizontal="right"/>
    </xf>
    <xf numFmtId="3" fontId="13" fillId="36" borderId="27" xfId="0" applyNumberFormat="1" applyFont="1" applyFill="1" applyBorder="1" applyAlignment="1">
      <alignment horizontal="right"/>
    </xf>
    <xf numFmtId="165" fontId="13" fillId="36" borderId="31" xfId="0" applyNumberFormat="1" applyFont="1" applyFill="1" applyBorder="1" applyAlignment="1">
      <alignment horizontal="right"/>
    </xf>
    <xf numFmtId="3" fontId="32" fillId="0" borderId="0" xfId="0" applyNumberFormat="1" applyFont="1" applyAlignment="1">
      <alignment horizontal="right"/>
    </xf>
    <xf numFmtId="0" fontId="38" fillId="0" borderId="32" xfId="0" applyFont="1" applyBorder="1" applyAlignment="1">
      <alignment horizontal="left" indent="1"/>
    </xf>
    <xf numFmtId="3" fontId="32" fillId="0" borderId="33" xfId="0" applyNumberFormat="1" applyFont="1" applyFill="1" applyBorder="1" applyAlignment="1">
      <alignment horizontal="right"/>
    </xf>
    <xf numFmtId="3" fontId="13" fillId="36" borderId="33" xfId="0" applyNumberFormat="1" applyFont="1" applyFill="1" applyBorder="1" applyAlignment="1">
      <alignment horizontal="right"/>
    </xf>
    <xf numFmtId="165" fontId="13" fillId="36" borderId="36" xfId="0" applyNumberFormat="1" applyFont="1" applyFill="1" applyBorder="1" applyAlignment="1">
      <alignment horizontal="right"/>
    </xf>
    <xf numFmtId="0" fontId="38" fillId="0" borderId="37" xfId="0" applyFont="1" applyBorder="1" applyAlignment="1">
      <alignment horizontal="left" indent="1"/>
    </xf>
    <xf numFmtId="3" fontId="32" fillId="0" borderId="39" xfId="0" applyNumberFormat="1" applyFont="1" applyFill="1" applyBorder="1" applyAlignment="1">
      <alignment horizontal="right"/>
    </xf>
    <xf numFmtId="3" fontId="32" fillId="36" borderId="38" xfId="0" applyNumberFormat="1" applyFont="1" applyFill="1" applyBorder="1" applyAlignment="1" applyProtection="1">
      <alignment horizontal="right"/>
      <protection locked="0"/>
    </xf>
    <xf numFmtId="3" fontId="13" fillId="36" borderId="39" xfId="0" applyNumberFormat="1" applyFont="1" applyFill="1" applyBorder="1" applyAlignment="1">
      <alignment horizontal="right"/>
    </xf>
    <xf numFmtId="165" fontId="13" fillId="36" borderId="42" xfId="0" applyNumberFormat="1" applyFont="1" applyFill="1" applyBorder="1" applyAlignment="1">
      <alignment horizontal="right"/>
    </xf>
    <xf numFmtId="0" fontId="38" fillId="0" borderId="43" xfId="0" applyFont="1" applyBorder="1" applyAlignment="1">
      <alignment horizontal="left" indent="1"/>
    </xf>
    <xf numFmtId="3" fontId="32" fillId="0" borderId="26" xfId="0" applyNumberFormat="1" applyFont="1" applyFill="1" applyBorder="1" applyAlignment="1">
      <alignment horizontal="center"/>
    </xf>
    <xf numFmtId="3" fontId="32" fillId="0" borderId="27" xfId="0" applyNumberFormat="1" applyFont="1" applyFill="1" applyBorder="1" applyAlignment="1">
      <alignment horizontal="right"/>
    </xf>
    <xf numFmtId="3" fontId="13" fillId="35" borderId="47" xfId="0" applyNumberFormat="1" applyFont="1" applyFill="1" applyBorder="1" applyAlignment="1">
      <alignment horizontal="right"/>
    </xf>
    <xf numFmtId="165" fontId="13" fillId="35" borderId="47" xfId="0" applyNumberFormat="1" applyFont="1" applyFill="1" applyBorder="1" applyAlignment="1">
      <alignment horizontal="right"/>
    </xf>
    <xf numFmtId="3" fontId="32" fillId="36" borderId="57" xfId="0" applyNumberFormat="1" applyFont="1" applyFill="1" applyBorder="1" applyAlignment="1" applyProtection="1">
      <alignment horizontal="right"/>
      <protection locked="0"/>
    </xf>
    <xf numFmtId="0" fontId="38" fillId="36" borderId="10" xfId="0" applyFont="1" applyFill="1" applyBorder="1" applyAlignment="1">
      <alignment horizontal="left" indent="1"/>
    </xf>
    <xf numFmtId="3" fontId="31" fillId="0" borderId="48" xfId="0" applyNumberFormat="1" applyFont="1" applyFill="1" applyBorder="1" applyAlignment="1">
      <alignment horizontal="right"/>
    </xf>
    <xf numFmtId="3" fontId="31" fillId="0" borderId="0" xfId="0" applyNumberFormat="1" applyFont="1" applyAlignment="1">
      <alignment horizontal="right"/>
    </xf>
    <xf numFmtId="3" fontId="32" fillId="36" borderId="44" xfId="0" applyNumberFormat="1" applyFont="1" applyFill="1" applyBorder="1" applyAlignment="1" applyProtection="1">
      <alignment horizontal="right"/>
      <protection locked="0"/>
    </xf>
    <xf numFmtId="3" fontId="32" fillId="0" borderId="25" xfId="0" applyNumberFormat="1" applyFont="1" applyFill="1" applyBorder="1" applyAlignment="1">
      <alignment horizontal="right"/>
    </xf>
    <xf numFmtId="3" fontId="13" fillId="36" borderId="47" xfId="0" applyNumberFormat="1" applyFont="1" applyFill="1" applyBorder="1" applyAlignment="1">
      <alignment horizontal="right"/>
    </xf>
    <xf numFmtId="165" fontId="13" fillId="36" borderId="49" xfId="0" applyNumberFormat="1" applyFont="1" applyFill="1" applyBorder="1" applyAlignment="1">
      <alignment horizontal="right"/>
    </xf>
    <xf numFmtId="0" fontId="38" fillId="0" borderId="25" xfId="0" applyFont="1" applyBorder="1" applyAlignment="1">
      <alignment horizontal="left" indent="1"/>
    </xf>
    <xf numFmtId="3" fontId="32" fillId="0" borderId="25" xfId="0" applyNumberFormat="1" applyFont="1" applyFill="1" applyBorder="1" applyAlignment="1">
      <alignment horizontal="center"/>
    </xf>
    <xf numFmtId="3" fontId="32" fillId="0" borderId="50" xfId="0" applyNumberFormat="1" applyFont="1" applyFill="1" applyBorder="1" applyAlignment="1">
      <alignment horizontal="right"/>
    </xf>
    <xf numFmtId="3" fontId="13" fillId="35" borderId="25" xfId="0" applyNumberFormat="1" applyFont="1" applyFill="1" applyBorder="1" applyAlignment="1" applyProtection="1">
      <alignment horizontal="right"/>
      <protection locked="0"/>
    </xf>
    <xf numFmtId="165" fontId="13" fillId="35" borderId="25" xfId="0" applyNumberFormat="1" applyFont="1" applyFill="1" applyBorder="1" applyAlignment="1" applyProtection="1">
      <alignment horizontal="right"/>
      <protection locked="0"/>
    </xf>
    <xf numFmtId="3" fontId="11" fillId="36" borderId="16" xfId="0" applyNumberFormat="1" applyFont="1" applyFill="1" applyBorder="1" applyAlignment="1">
      <alignment horizontal="right"/>
    </xf>
    <xf numFmtId="165" fontId="11" fillId="36" borderId="50" xfId="0" applyNumberFormat="1" applyFont="1" applyFill="1" applyBorder="1" applyAlignment="1">
      <alignment horizontal="right"/>
    </xf>
    <xf numFmtId="3" fontId="32" fillId="0" borderId="39" xfId="0" applyNumberFormat="1" applyFont="1" applyFill="1" applyBorder="1" applyAlignment="1">
      <alignment horizontal="center"/>
    </xf>
    <xf numFmtId="3" fontId="13" fillId="35" borderId="39" xfId="0" applyNumberFormat="1" applyFont="1" applyFill="1" applyBorder="1" applyAlignment="1" applyProtection="1">
      <alignment horizontal="right"/>
      <protection locked="0"/>
    </xf>
    <xf numFmtId="165" fontId="13" fillId="35" borderId="39" xfId="0" applyNumberFormat="1" applyFont="1" applyFill="1" applyBorder="1" applyAlignment="1" applyProtection="1">
      <alignment horizontal="right"/>
      <protection locked="0"/>
    </xf>
    <xf numFmtId="3" fontId="32" fillId="0" borderId="33" xfId="0" applyNumberFormat="1" applyFont="1" applyFill="1" applyBorder="1" applyAlignment="1">
      <alignment horizontal="center"/>
    </xf>
    <xf numFmtId="3" fontId="13" fillId="35" borderId="33" xfId="0" applyNumberFormat="1" applyFont="1" applyFill="1" applyBorder="1" applyAlignment="1" applyProtection="1">
      <alignment horizontal="right"/>
      <protection locked="0"/>
    </xf>
    <xf numFmtId="3" fontId="32" fillId="0" borderId="25" xfId="0" applyNumberFormat="1" applyFont="1" applyFill="1" applyBorder="1" applyAlignment="1">
      <alignment horizontal="right"/>
    </xf>
    <xf numFmtId="3" fontId="32" fillId="0" borderId="47" xfId="0" applyNumberFormat="1" applyFont="1" applyFill="1" applyBorder="1" applyAlignment="1">
      <alignment horizontal="center"/>
    </xf>
    <xf numFmtId="3" fontId="32" fillId="0" borderId="47" xfId="0" applyNumberFormat="1" applyFont="1" applyFill="1" applyBorder="1" applyAlignment="1">
      <alignment horizontal="right"/>
    </xf>
    <xf numFmtId="3" fontId="13" fillId="35" borderId="47" xfId="0" applyNumberFormat="1" applyFont="1" applyFill="1" applyBorder="1" applyAlignment="1" applyProtection="1">
      <alignment horizontal="right"/>
      <protection locked="0"/>
    </xf>
    <xf numFmtId="165" fontId="13" fillId="35" borderId="47" xfId="0" applyNumberFormat="1" applyFont="1" applyFill="1" applyBorder="1" applyAlignment="1" applyProtection="1">
      <alignment horizontal="right"/>
      <protection locked="0"/>
    </xf>
    <xf numFmtId="165" fontId="3" fillId="36" borderId="48" xfId="0" applyNumberFormat="1" applyFont="1" applyFill="1" applyBorder="1" applyAlignment="1" applyProtection="1">
      <alignment horizontal="right"/>
      <protection/>
    </xf>
    <xf numFmtId="3" fontId="31" fillId="0" borderId="27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right"/>
    </xf>
    <xf numFmtId="0" fontId="38" fillId="36" borderId="13" xfId="0" applyFont="1" applyFill="1" applyBorder="1" applyAlignment="1">
      <alignment horizontal="left" indent="1"/>
    </xf>
    <xf numFmtId="0" fontId="38" fillId="36" borderId="19" xfId="0" applyFont="1" applyFill="1" applyBorder="1" applyAlignment="1">
      <alignment horizontal="left" indent="1"/>
    </xf>
    <xf numFmtId="3" fontId="0" fillId="0" borderId="0" xfId="0" applyNumberFormat="1" applyFill="1" applyAlignment="1">
      <alignment horizontal="right"/>
    </xf>
    <xf numFmtId="3" fontId="13" fillId="0" borderId="50" xfId="0" applyNumberFormat="1" applyFont="1" applyFill="1" applyBorder="1" applyAlignment="1">
      <alignment horizontal="right"/>
    </xf>
    <xf numFmtId="3" fontId="13" fillId="35" borderId="48" xfId="0" applyNumberFormat="1" applyFont="1" applyFill="1" applyBorder="1" applyAlignment="1">
      <alignment horizontal="right"/>
    </xf>
    <xf numFmtId="3" fontId="6" fillId="39" borderId="63" xfId="0" applyNumberFormat="1" applyFont="1" applyFill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13" fillId="0" borderId="77" xfId="0" applyNumberFormat="1" applyFont="1" applyFill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13" fillId="0" borderId="83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2" fillId="40" borderId="7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9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3" fillId="36" borderId="11" xfId="0" applyNumberFormat="1" applyFont="1" applyFill="1" applyBorder="1" applyAlignment="1" applyProtection="1">
      <alignment/>
      <protection locked="0"/>
    </xf>
    <xf numFmtId="3" fontId="3" fillId="36" borderId="58" xfId="0" applyNumberFormat="1" applyFont="1" applyFill="1" applyBorder="1" applyAlignment="1" applyProtection="1">
      <alignment/>
      <protection locked="0"/>
    </xf>
    <xf numFmtId="3" fontId="3" fillId="36" borderId="59" xfId="0" applyNumberFormat="1" applyFont="1" applyFill="1" applyBorder="1" applyAlignment="1" applyProtection="1">
      <alignment/>
      <protection locked="0"/>
    </xf>
    <xf numFmtId="0" fontId="3" fillId="36" borderId="58" xfId="0" applyFont="1" applyFill="1" applyBorder="1" applyAlignment="1" applyProtection="1">
      <alignment/>
      <protection locked="0"/>
    </xf>
    <xf numFmtId="0" fontId="3" fillId="36" borderId="11" xfId="0" applyFont="1" applyFill="1" applyBorder="1" applyAlignment="1" applyProtection="1">
      <alignment/>
      <protection locked="0"/>
    </xf>
    <xf numFmtId="3" fontId="0" fillId="36" borderId="16" xfId="0" applyNumberFormat="1" applyFill="1" applyBorder="1" applyAlignment="1" applyProtection="1">
      <alignment horizontal="right"/>
      <protection locked="0"/>
    </xf>
    <xf numFmtId="3" fontId="0" fillId="36" borderId="17" xfId="0" applyNumberFormat="1" applyFill="1" applyBorder="1" applyAlignment="1" applyProtection="1">
      <alignment horizontal="right"/>
      <protection locked="0"/>
    </xf>
    <xf numFmtId="3" fontId="0" fillId="36" borderId="37" xfId="0" applyNumberFormat="1" applyFill="1" applyBorder="1" applyAlignment="1" applyProtection="1">
      <alignment horizontal="right"/>
      <protection locked="0"/>
    </xf>
    <xf numFmtId="3" fontId="0" fillId="36" borderId="43" xfId="0" applyNumberFormat="1" applyFill="1" applyBorder="1" applyAlignment="1" applyProtection="1">
      <alignment horizontal="right"/>
      <protection locked="0"/>
    </xf>
    <xf numFmtId="3" fontId="0" fillId="36" borderId="32" xfId="0" applyNumberFormat="1" applyFill="1" applyBorder="1" applyAlignment="1" applyProtection="1">
      <alignment horizontal="right"/>
      <protection locked="0"/>
    </xf>
    <xf numFmtId="3" fontId="0" fillId="36" borderId="29" xfId="0" applyNumberFormat="1" applyFill="1" applyBorder="1" applyAlignment="1" applyProtection="1">
      <alignment horizontal="right"/>
      <protection locked="0"/>
    </xf>
    <xf numFmtId="3" fontId="0" fillId="36" borderId="20" xfId="0" applyNumberFormat="1" applyFill="1" applyBorder="1" applyAlignment="1" applyProtection="1">
      <alignment horizontal="right"/>
      <protection locked="0"/>
    </xf>
    <xf numFmtId="3" fontId="0" fillId="40" borderId="0" xfId="0" applyNumberFormat="1" applyFill="1" applyBorder="1" applyAlignment="1" applyProtection="1">
      <alignment horizontal="right"/>
      <protection locked="0"/>
    </xf>
    <xf numFmtId="3" fontId="0" fillId="40" borderId="67" xfId="0" applyNumberFormat="1" applyFill="1" applyBorder="1" applyAlignment="1" applyProtection="1">
      <alignment horizontal="right"/>
      <protection locked="0"/>
    </xf>
    <xf numFmtId="3" fontId="0" fillId="40" borderId="94" xfId="0" applyNumberFormat="1" applyFill="1" applyBorder="1" applyAlignment="1" applyProtection="1">
      <alignment horizontal="right"/>
      <protection locked="0"/>
    </xf>
    <xf numFmtId="3" fontId="0" fillId="40" borderId="68" xfId="0" applyNumberFormat="1" applyFill="1" applyBorder="1" applyAlignment="1" applyProtection="1">
      <alignment horizontal="right"/>
      <protection locked="0"/>
    </xf>
    <xf numFmtId="3" fontId="13" fillId="0" borderId="73" xfId="0" applyNumberFormat="1" applyFont="1" applyFill="1" applyBorder="1" applyAlignment="1">
      <alignment horizontal="right"/>
    </xf>
    <xf numFmtId="3" fontId="13" fillId="0" borderId="69" xfId="0" applyNumberFormat="1" applyFont="1" applyFill="1" applyBorder="1" applyAlignment="1">
      <alignment horizontal="right"/>
    </xf>
    <xf numFmtId="3" fontId="0" fillId="40" borderId="92" xfId="0" applyNumberFormat="1" applyFill="1" applyBorder="1" applyAlignment="1" applyProtection="1">
      <alignment horizontal="right"/>
      <protection locked="0"/>
    </xf>
    <xf numFmtId="3" fontId="0" fillId="40" borderId="95" xfId="0" applyNumberFormat="1" applyFill="1" applyBorder="1" applyAlignment="1" applyProtection="1">
      <alignment horizontal="right"/>
      <protection locked="0"/>
    </xf>
    <xf numFmtId="3" fontId="0" fillId="40" borderId="70" xfId="0" applyNumberFormat="1" applyFill="1" applyBorder="1" applyAlignment="1" applyProtection="1">
      <alignment horizontal="right"/>
      <protection locked="0"/>
    </xf>
    <xf numFmtId="3" fontId="0" fillId="40" borderId="96" xfId="0" applyNumberFormat="1" applyFill="1" applyBorder="1" applyAlignment="1" applyProtection="1">
      <alignment horizontal="right"/>
      <protection locked="0"/>
    </xf>
    <xf numFmtId="3" fontId="0" fillId="40" borderId="64" xfId="0" applyNumberFormat="1" applyFill="1" applyBorder="1" applyAlignment="1" applyProtection="1">
      <alignment horizontal="right"/>
      <protection locked="0"/>
    </xf>
    <xf numFmtId="3" fontId="0" fillId="40" borderId="74" xfId="0" applyNumberFormat="1" applyFill="1" applyBorder="1" applyAlignment="1" applyProtection="1">
      <alignment horizontal="right"/>
      <protection locked="0"/>
    </xf>
    <xf numFmtId="3" fontId="32" fillId="36" borderId="29" xfId="0" applyNumberFormat="1" applyFont="1" applyFill="1" applyBorder="1" applyAlignment="1" applyProtection="1">
      <alignment horizontal="right"/>
      <protection locked="0"/>
    </xf>
    <xf numFmtId="3" fontId="32" fillId="36" borderId="34" xfId="0" applyNumberFormat="1" applyFont="1" applyFill="1" applyBorder="1" applyAlignment="1" applyProtection="1">
      <alignment horizontal="right"/>
      <protection locked="0"/>
    </xf>
    <xf numFmtId="3" fontId="32" fillId="36" borderId="25" xfId="0" applyNumberFormat="1" applyFont="1" applyFill="1" applyBorder="1" applyAlignment="1" applyProtection="1">
      <alignment horizontal="right"/>
      <protection locked="0"/>
    </xf>
    <xf numFmtId="3" fontId="32" fillId="36" borderId="20" xfId="0" applyNumberFormat="1" applyFont="1" applyFill="1" applyBorder="1" applyAlignment="1" applyProtection="1">
      <alignment horizontal="right"/>
      <protection locked="0"/>
    </xf>
    <xf numFmtId="3" fontId="32" fillId="36" borderId="47" xfId="0" applyNumberFormat="1" applyFont="1" applyFill="1" applyBorder="1" applyAlignment="1" applyProtection="1">
      <alignment horizontal="right"/>
      <protection locked="0"/>
    </xf>
    <xf numFmtId="3" fontId="32" fillId="36" borderId="27" xfId="0" applyNumberFormat="1" applyFont="1" applyFill="1" applyBorder="1" applyAlignment="1">
      <alignment horizontal="right"/>
    </xf>
    <xf numFmtId="3" fontId="32" fillId="36" borderId="48" xfId="0" applyNumberFormat="1" applyFont="1" applyFill="1" applyBorder="1" applyAlignment="1">
      <alignment horizontal="right"/>
    </xf>
    <xf numFmtId="3" fontId="0" fillId="40" borderId="0" xfId="0" applyNumberFormat="1" applyFill="1" applyBorder="1" applyAlignment="1">
      <alignment horizontal="right"/>
    </xf>
    <xf numFmtId="0" fontId="3" fillId="40" borderId="76" xfId="0" applyFont="1" applyFill="1" applyBorder="1" applyAlignment="1">
      <alignment horizontal="center"/>
    </xf>
    <xf numFmtId="0" fontId="3" fillId="40" borderId="77" xfId="0" applyFont="1" applyFill="1" applyBorder="1" applyAlignment="1">
      <alignment horizontal="center"/>
    </xf>
    <xf numFmtId="0" fontId="3" fillId="40" borderId="74" xfId="0" applyFont="1" applyFill="1" applyBorder="1" applyAlignment="1">
      <alignment horizontal="center"/>
    </xf>
    <xf numFmtId="0" fontId="0" fillId="0" borderId="73" xfId="0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0" fontId="0" fillId="0" borderId="25" xfId="0" applyBorder="1" applyAlignment="1" applyProtection="1">
      <alignment/>
      <protection locked="0"/>
    </xf>
    <xf numFmtId="3" fontId="3" fillId="42" borderId="48" xfId="0" applyNumberFormat="1" applyFont="1" applyFill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3" fontId="12" fillId="42" borderId="48" xfId="0" applyNumberFormat="1" applyFont="1" applyFill="1" applyBorder="1" applyAlignment="1" applyProtection="1">
      <alignment/>
      <protection hidden="1"/>
    </xf>
    <xf numFmtId="3" fontId="12" fillId="42" borderId="58" xfId="0" applyNumberFormat="1" applyFont="1" applyFill="1" applyBorder="1" applyAlignment="1" applyProtection="1">
      <alignment/>
      <protection hidden="1"/>
    </xf>
    <xf numFmtId="165" fontId="12" fillId="0" borderId="11" xfId="0" applyNumberFormat="1" applyFont="1" applyFill="1" applyBorder="1" applyAlignment="1" applyProtection="1">
      <alignment horizontal="right"/>
      <protection hidden="1"/>
    </xf>
    <xf numFmtId="49" fontId="0" fillId="0" borderId="39" xfId="0" applyNumberFormat="1" applyBorder="1" applyAlignment="1">
      <alignment horizontal="right"/>
    </xf>
    <xf numFmtId="3" fontId="6" fillId="39" borderId="0" xfId="0" applyNumberFormat="1" applyFont="1" applyFill="1" applyBorder="1" applyAlignment="1">
      <alignment/>
    </xf>
    <xf numFmtId="0" fontId="3" fillId="40" borderId="79" xfId="0" applyFont="1" applyFill="1" applyBorder="1" applyAlignment="1">
      <alignment horizontal="center" shrinkToFit="1"/>
    </xf>
    <xf numFmtId="3" fontId="0" fillId="0" borderId="90" xfId="0" applyNumberFormat="1" applyFont="1" applyFill="1" applyBorder="1" applyAlignment="1">
      <alignment horizontal="right"/>
    </xf>
    <xf numFmtId="3" fontId="13" fillId="0" borderId="76" xfId="0" applyNumberFormat="1" applyFont="1" applyFill="1" applyBorder="1" applyAlignment="1">
      <alignment horizontal="right"/>
    </xf>
    <xf numFmtId="3" fontId="13" fillId="0" borderId="80" xfId="0" applyNumberFormat="1" applyFont="1" applyFill="1" applyBorder="1" applyAlignment="1">
      <alignment horizontal="right"/>
    </xf>
    <xf numFmtId="3" fontId="3" fillId="41" borderId="84" xfId="0" applyNumberFormat="1" applyFont="1" applyFill="1" applyBorder="1" applyAlignment="1">
      <alignment horizontal="right"/>
    </xf>
    <xf numFmtId="164" fontId="3" fillId="40" borderId="81" xfId="0" applyNumberFormat="1" applyFont="1" applyFill="1" applyBorder="1" applyAlignment="1">
      <alignment horizontal="right"/>
    </xf>
    <xf numFmtId="3" fontId="3" fillId="40" borderId="89" xfId="0" applyNumberFormat="1" applyFont="1" applyFill="1" applyBorder="1" applyAlignment="1">
      <alignment horizontal="right"/>
    </xf>
    <xf numFmtId="3" fontId="3" fillId="40" borderId="77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 horizontal="right"/>
    </xf>
    <xf numFmtId="3" fontId="13" fillId="0" borderId="66" xfId="0" applyNumberFormat="1" applyFont="1" applyFill="1" applyBorder="1" applyAlignment="1">
      <alignment horizontal="right"/>
    </xf>
    <xf numFmtId="3" fontId="13" fillId="0" borderId="72" xfId="0" applyNumberFormat="1" applyFont="1" applyFill="1" applyBorder="1" applyAlignment="1">
      <alignment horizontal="right"/>
    </xf>
    <xf numFmtId="3" fontId="3" fillId="41" borderId="72" xfId="0" applyNumberFormat="1" applyFont="1" applyFill="1" applyBorder="1" applyAlignment="1">
      <alignment horizontal="right"/>
    </xf>
    <xf numFmtId="164" fontId="3" fillId="40" borderId="66" xfId="0" applyNumberFormat="1" applyFont="1" applyFill="1" applyBorder="1" applyAlignment="1">
      <alignment horizontal="right"/>
    </xf>
    <xf numFmtId="3" fontId="3" fillId="40" borderId="83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3" fontId="13" fillId="0" borderId="84" xfId="0" applyNumberFormat="1" applyFont="1" applyFill="1" applyBorder="1" applyAlignment="1">
      <alignment horizontal="right"/>
    </xf>
    <xf numFmtId="3" fontId="3" fillId="40" borderId="64" xfId="0" applyNumberFormat="1" applyFont="1" applyFill="1" applyBorder="1" applyAlignment="1">
      <alignment horizontal="right"/>
    </xf>
    <xf numFmtId="3" fontId="3" fillId="40" borderId="81" xfId="0" applyNumberFormat="1" applyFont="1" applyFill="1" applyBorder="1" applyAlignment="1">
      <alignment horizontal="right"/>
    </xf>
    <xf numFmtId="3" fontId="13" fillId="0" borderId="87" xfId="0" applyNumberFormat="1" applyFont="1" applyFill="1" applyBorder="1" applyAlignment="1">
      <alignment horizontal="right"/>
    </xf>
    <xf numFmtId="3" fontId="3" fillId="41" borderId="87" xfId="0" applyNumberFormat="1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3" fillId="41" borderId="97" xfId="0" applyNumberFormat="1" applyFont="1" applyFill="1" applyBorder="1" applyAlignment="1">
      <alignment horizontal="right"/>
    </xf>
    <xf numFmtId="3" fontId="3" fillId="40" borderId="70" xfId="0" applyNumberFormat="1" applyFont="1" applyFill="1" applyBorder="1" applyAlignment="1">
      <alignment horizontal="right"/>
    </xf>
    <xf numFmtId="3" fontId="11" fillId="40" borderId="71" xfId="0" applyNumberFormat="1" applyFont="1" applyFill="1" applyBorder="1" applyAlignment="1">
      <alignment horizontal="right"/>
    </xf>
    <xf numFmtId="3" fontId="11" fillId="40" borderId="75" xfId="0" applyNumberFormat="1" applyFont="1" applyFill="1" applyBorder="1" applyAlignment="1">
      <alignment horizontal="right"/>
    </xf>
    <xf numFmtId="3" fontId="13" fillId="40" borderId="71" xfId="0" applyNumberFormat="1" applyFont="1" applyFill="1" applyBorder="1" applyAlignment="1">
      <alignment horizontal="right"/>
    </xf>
    <xf numFmtId="3" fontId="13" fillId="40" borderId="75" xfId="0" applyNumberFormat="1" applyFont="1" applyFill="1" applyBorder="1" applyAlignment="1">
      <alignment horizontal="right"/>
    </xf>
    <xf numFmtId="3" fontId="0" fillId="40" borderId="71" xfId="0" applyNumberFormat="1" applyFill="1" applyBorder="1" applyAlignment="1" applyProtection="1">
      <alignment horizontal="right"/>
      <protection locked="0"/>
    </xf>
    <xf numFmtId="0" fontId="0" fillId="40" borderId="71" xfId="0" applyFill="1" applyBorder="1" applyAlignment="1">
      <alignment horizontal="right"/>
    </xf>
    <xf numFmtId="3" fontId="13" fillId="0" borderId="97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11" fillId="0" borderId="86" xfId="0" applyNumberFormat="1" applyFont="1" applyFill="1" applyBorder="1" applyAlignment="1">
      <alignment horizontal="right"/>
    </xf>
    <xf numFmtId="3" fontId="11" fillId="41" borderId="86" xfId="0" applyNumberFormat="1" applyFont="1" applyFill="1" applyBorder="1" applyAlignment="1" applyProtection="1">
      <alignment horizontal="right"/>
      <protection locked="0"/>
    </xf>
    <xf numFmtId="3" fontId="0" fillId="40" borderId="98" xfId="0" applyNumberFormat="1" applyFill="1" applyBorder="1" applyAlignment="1" applyProtection="1">
      <alignment horizontal="right"/>
      <protection locked="0"/>
    </xf>
    <xf numFmtId="3" fontId="12" fillId="40" borderId="99" xfId="0" applyNumberFormat="1" applyFont="1" applyFill="1" applyBorder="1" applyAlignment="1">
      <alignment horizontal="right"/>
    </xf>
    <xf numFmtId="165" fontId="11" fillId="40" borderId="89" xfId="0" applyNumberFormat="1" applyFont="1" applyFill="1" applyBorder="1" applyAlignment="1">
      <alignment horizontal="right"/>
    </xf>
    <xf numFmtId="165" fontId="11" fillId="40" borderId="81" xfId="0" applyNumberFormat="1" applyFont="1" applyFill="1" applyBorder="1" applyAlignment="1">
      <alignment horizontal="right"/>
    </xf>
    <xf numFmtId="3" fontId="11" fillId="0" borderId="87" xfId="0" applyNumberFormat="1" applyFont="1" applyFill="1" applyBorder="1" applyAlignment="1">
      <alignment horizontal="right"/>
    </xf>
    <xf numFmtId="3" fontId="11" fillId="41" borderId="87" xfId="0" applyNumberFormat="1" applyFont="1" applyFill="1" applyBorder="1" applyAlignment="1" applyProtection="1">
      <alignment horizontal="right"/>
      <protection locked="0"/>
    </xf>
    <xf numFmtId="165" fontId="11" fillId="41" borderId="87" xfId="0" applyNumberFormat="1" applyFont="1" applyFill="1" applyBorder="1" applyAlignment="1" applyProtection="1">
      <alignment horizontal="right"/>
      <protection locked="0"/>
    </xf>
    <xf numFmtId="3" fontId="0" fillId="40" borderId="100" xfId="0" applyNumberFormat="1" applyFill="1" applyBorder="1" applyAlignment="1" applyProtection="1">
      <alignment horizontal="right"/>
      <protection locked="0"/>
    </xf>
    <xf numFmtId="3" fontId="12" fillId="40" borderId="85" xfId="0" applyNumberFormat="1" applyFont="1" applyFill="1" applyBorder="1" applyAlignment="1">
      <alignment horizontal="right"/>
    </xf>
    <xf numFmtId="165" fontId="11" fillId="40" borderId="85" xfId="0" applyNumberFormat="1" applyFont="1" applyFill="1" applyBorder="1" applyAlignment="1">
      <alignment horizontal="right"/>
    </xf>
    <xf numFmtId="165" fontId="11" fillId="40" borderId="69" xfId="0" applyNumberFormat="1" applyFont="1" applyFill="1" applyBorder="1" applyAlignment="1">
      <alignment horizontal="right"/>
    </xf>
    <xf numFmtId="3" fontId="0" fillId="0" borderId="91" xfId="0" applyNumberFormat="1" applyFont="1" applyFill="1" applyBorder="1" applyAlignment="1">
      <alignment horizontal="right"/>
    </xf>
    <xf numFmtId="3" fontId="11" fillId="0" borderId="72" xfId="0" applyNumberFormat="1" applyFont="1" applyFill="1" applyBorder="1" applyAlignment="1">
      <alignment horizontal="right"/>
    </xf>
    <xf numFmtId="3" fontId="11" fillId="41" borderId="72" xfId="0" applyNumberFormat="1" applyFont="1" applyFill="1" applyBorder="1" applyAlignment="1" applyProtection="1">
      <alignment horizontal="right"/>
      <protection locked="0"/>
    </xf>
    <xf numFmtId="3" fontId="0" fillId="40" borderId="101" xfId="0" applyNumberFormat="1" applyFill="1" applyBorder="1" applyAlignment="1" applyProtection="1">
      <alignment horizontal="right"/>
      <protection locked="0"/>
    </xf>
    <xf numFmtId="3" fontId="12" fillId="40" borderId="88" xfId="0" applyNumberFormat="1" applyFont="1" applyFill="1" applyBorder="1" applyAlignment="1">
      <alignment horizontal="right"/>
    </xf>
    <xf numFmtId="165" fontId="11" fillId="40" borderId="83" xfId="0" applyNumberFormat="1" applyFont="1" applyFill="1" applyBorder="1" applyAlignment="1">
      <alignment horizontal="right"/>
    </xf>
    <xf numFmtId="165" fontId="11" fillId="40" borderId="66" xfId="0" applyNumberFormat="1" applyFont="1" applyFill="1" applyBorder="1" applyAlignment="1">
      <alignment horizontal="right"/>
    </xf>
    <xf numFmtId="3" fontId="11" fillId="0" borderId="84" xfId="0" applyNumberFormat="1" applyFont="1" applyFill="1" applyBorder="1" applyAlignment="1">
      <alignment horizontal="right"/>
    </xf>
    <xf numFmtId="3" fontId="11" fillId="41" borderId="84" xfId="0" applyNumberFormat="1" applyFont="1" applyFill="1" applyBorder="1" applyAlignment="1" applyProtection="1">
      <alignment horizontal="right"/>
      <protection locked="0"/>
    </xf>
    <xf numFmtId="165" fontId="11" fillId="41" borderId="84" xfId="0" applyNumberFormat="1" applyFont="1" applyFill="1" applyBorder="1" applyAlignment="1" applyProtection="1">
      <alignment horizontal="right"/>
      <protection locked="0"/>
    </xf>
    <xf numFmtId="3" fontId="12" fillId="40" borderId="89" xfId="0" applyNumberFormat="1" applyFont="1" applyFill="1" applyBorder="1" applyAlignment="1">
      <alignment horizontal="right"/>
    </xf>
    <xf numFmtId="165" fontId="11" fillId="40" borderId="99" xfId="0" applyNumberFormat="1" applyFont="1" applyFill="1" applyBorder="1" applyAlignment="1">
      <alignment horizontal="right"/>
    </xf>
    <xf numFmtId="165" fontId="11" fillId="40" borderId="64" xfId="0" applyNumberFormat="1" applyFont="1" applyFill="1" applyBorder="1" applyAlignment="1">
      <alignment horizontal="right"/>
    </xf>
    <xf numFmtId="3" fontId="0" fillId="43" borderId="80" xfId="0" applyNumberFormat="1" applyFont="1" applyFill="1" applyBorder="1" applyAlignment="1">
      <alignment horizontal="right"/>
    </xf>
    <xf numFmtId="3" fontId="11" fillId="0" borderId="97" xfId="0" applyNumberFormat="1" applyFont="1" applyFill="1" applyBorder="1" applyAlignment="1">
      <alignment horizontal="right"/>
    </xf>
    <xf numFmtId="3" fontId="11" fillId="41" borderId="97" xfId="0" applyNumberFormat="1" applyFont="1" applyFill="1" applyBorder="1" applyAlignment="1" applyProtection="1">
      <alignment horizontal="right"/>
      <protection locked="0"/>
    </xf>
    <xf numFmtId="165" fontId="11" fillId="41" borderId="97" xfId="0" applyNumberFormat="1" applyFont="1" applyFill="1" applyBorder="1" applyAlignment="1" applyProtection="1">
      <alignment horizontal="right"/>
      <protection locked="0"/>
    </xf>
    <xf numFmtId="3" fontId="12" fillId="40" borderId="83" xfId="0" applyNumberFormat="1" applyFont="1" applyFill="1" applyBorder="1" applyAlignment="1">
      <alignment horizontal="right"/>
    </xf>
    <xf numFmtId="165" fontId="11" fillId="40" borderId="88" xfId="0" applyNumberFormat="1" applyFont="1" applyFill="1" applyBorder="1" applyAlignment="1">
      <alignment horizontal="right"/>
    </xf>
    <xf numFmtId="165" fontId="11" fillId="40" borderId="70" xfId="0" applyNumberFormat="1" applyFont="1" applyFill="1" applyBorder="1" applyAlignment="1">
      <alignment horizontal="right"/>
    </xf>
    <xf numFmtId="3" fontId="12" fillId="41" borderId="75" xfId="0" applyNumberFormat="1" applyFont="1" applyFill="1" applyBorder="1" applyAlignment="1" applyProtection="1">
      <alignment horizontal="right"/>
      <protection/>
    </xf>
    <xf numFmtId="165" fontId="12" fillId="41" borderId="75" xfId="0" applyNumberFormat="1" applyFont="1" applyFill="1" applyBorder="1" applyAlignment="1" applyProtection="1">
      <alignment horizontal="right"/>
      <protection/>
    </xf>
    <xf numFmtId="3" fontId="12" fillId="40" borderId="65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165" fontId="12" fillId="40" borderId="88" xfId="0" applyNumberFormat="1" applyFont="1" applyFill="1" applyBorder="1" applyAlignment="1">
      <alignment horizontal="right"/>
    </xf>
    <xf numFmtId="3" fontId="0" fillId="40" borderId="80" xfId="0" applyNumberFormat="1" applyFill="1" applyBorder="1" applyAlignment="1">
      <alignment horizontal="right"/>
    </xf>
    <xf numFmtId="3" fontId="12" fillId="0" borderId="78" xfId="0" applyNumberFormat="1" applyFont="1" applyFill="1" applyBorder="1" applyAlignment="1">
      <alignment horizontal="right"/>
    </xf>
    <xf numFmtId="3" fontId="12" fillId="41" borderId="91" xfId="0" applyNumberFormat="1" applyFont="1" applyFill="1" applyBorder="1" applyAlignment="1" applyProtection="1">
      <alignment horizontal="right"/>
      <protection locked="0"/>
    </xf>
    <xf numFmtId="165" fontId="12" fillId="41" borderId="91" xfId="0" applyNumberFormat="1" applyFont="1" applyFill="1" applyBorder="1" applyAlignment="1" applyProtection="1">
      <alignment horizontal="right"/>
      <protection locked="0"/>
    </xf>
    <xf numFmtId="0" fontId="0" fillId="40" borderId="73" xfId="0" applyFill="1" applyBorder="1" applyAlignment="1">
      <alignment horizontal="right"/>
    </xf>
    <xf numFmtId="165" fontId="12" fillId="0" borderId="63" xfId="0" applyNumberFormat="1" applyFont="1" applyFill="1" applyBorder="1" applyAlignment="1">
      <alignment horizontal="right"/>
    </xf>
    <xf numFmtId="3" fontId="12" fillId="41" borderId="75" xfId="0" applyNumberFormat="1" applyFont="1" applyFill="1" applyBorder="1" applyAlignment="1">
      <alignment horizontal="right"/>
    </xf>
    <xf numFmtId="165" fontId="12" fillId="41" borderId="75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1"/>
    </xf>
    <xf numFmtId="3" fontId="13" fillId="0" borderId="99" xfId="0" applyNumberFormat="1" applyFont="1" applyFill="1" applyBorder="1" applyAlignment="1">
      <alignment horizontal="right"/>
    </xf>
    <xf numFmtId="165" fontId="3" fillId="41" borderId="64" xfId="0" applyNumberFormat="1" applyFont="1" applyFill="1" applyBorder="1" applyAlignment="1">
      <alignment horizontal="right"/>
    </xf>
    <xf numFmtId="165" fontId="3" fillId="41" borderId="69" xfId="0" applyNumberFormat="1" applyFont="1" applyFill="1" applyBorder="1" applyAlignment="1">
      <alignment horizontal="right"/>
    </xf>
    <xf numFmtId="165" fontId="3" fillId="41" borderId="70" xfId="0" applyNumberFormat="1" applyFont="1" applyFill="1" applyBorder="1" applyAlignment="1">
      <alignment horizontal="right"/>
    </xf>
    <xf numFmtId="165" fontId="3" fillId="41" borderId="71" xfId="0" applyNumberFormat="1" applyFont="1" applyFill="1" applyBorder="1" applyAlignment="1">
      <alignment horizontal="right"/>
    </xf>
    <xf numFmtId="3" fontId="3" fillId="40" borderId="75" xfId="0" applyNumberFormat="1" applyFont="1" applyFill="1" applyBorder="1" applyAlignment="1">
      <alignment horizontal="right"/>
    </xf>
    <xf numFmtId="3" fontId="39" fillId="40" borderId="82" xfId="0" applyNumberFormat="1" applyFont="1" applyFill="1" applyBorder="1" applyAlignment="1">
      <alignment horizontal="right"/>
    </xf>
    <xf numFmtId="3" fontId="13" fillId="40" borderId="85" xfId="0" applyNumberFormat="1" applyFont="1" applyFill="1" applyBorder="1" applyAlignment="1">
      <alignment horizontal="right"/>
    </xf>
    <xf numFmtId="165" fontId="3" fillId="41" borderId="66" xfId="0" applyNumberFormat="1" applyFont="1" applyFill="1" applyBorder="1" applyAlignment="1">
      <alignment horizontal="right"/>
    </xf>
    <xf numFmtId="3" fontId="13" fillId="40" borderId="88" xfId="0" applyNumberFormat="1" applyFont="1" applyFill="1" applyBorder="1" applyAlignment="1">
      <alignment horizontal="right"/>
    </xf>
    <xf numFmtId="3" fontId="11" fillId="41" borderId="99" xfId="0" applyNumberFormat="1" applyFont="1" applyFill="1" applyBorder="1" applyAlignment="1" applyProtection="1">
      <alignment horizontal="right"/>
      <protection locked="0"/>
    </xf>
    <xf numFmtId="3" fontId="11" fillId="40" borderId="89" xfId="0" applyNumberFormat="1" applyFont="1" applyFill="1" applyBorder="1" applyAlignment="1">
      <alignment horizontal="right"/>
    </xf>
    <xf numFmtId="3" fontId="11" fillId="40" borderId="81" xfId="0" applyNumberFormat="1" applyFont="1" applyFill="1" applyBorder="1" applyAlignment="1">
      <alignment horizontal="right"/>
    </xf>
    <xf numFmtId="3" fontId="11" fillId="41" borderId="85" xfId="0" applyNumberFormat="1" applyFont="1" applyFill="1" applyBorder="1" applyAlignment="1" applyProtection="1">
      <alignment horizontal="right"/>
      <protection locked="0"/>
    </xf>
    <xf numFmtId="3" fontId="11" fillId="40" borderId="85" xfId="0" applyNumberFormat="1" applyFont="1" applyFill="1" applyBorder="1" applyAlignment="1">
      <alignment horizontal="right"/>
    </xf>
    <xf numFmtId="3" fontId="11" fillId="40" borderId="69" xfId="0" applyNumberFormat="1" applyFont="1" applyFill="1" applyBorder="1" applyAlignment="1">
      <alignment horizontal="right"/>
    </xf>
    <xf numFmtId="3" fontId="11" fillId="41" borderId="83" xfId="0" applyNumberFormat="1" applyFont="1" applyFill="1" applyBorder="1" applyAlignment="1" applyProtection="1">
      <alignment horizontal="right"/>
      <protection locked="0"/>
    </xf>
    <xf numFmtId="3" fontId="11" fillId="40" borderId="83" xfId="0" applyNumberFormat="1" applyFont="1" applyFill="1" applyBorder="1" applyAlignment="1">
      <alignment horizontal="right"/>
    </xf>
    <xf numFmtId="3" fontId="11" fillId="40" borderId="66" xfId="0" applyNumberFormat="1" applyFont="1" applyFill="1" applyBorder="1" applyAlignment="1">
      <alignment horizontal="right"/>
    </xf>
    <xf numFmtId="3" fontId="12" fillId="40" borderId="102" xfId="0" applyNumberFormat="1" applyFont="1" applyFill="1" applyBorder="1" applyAlignment="1">
      <alignment horizontal="right"/>
    </xf>
    <xf numFmtId="3" fontId="11" fillId="40" borderId="99" xfId="0" applyNumberFormat="1" applyFont="1" applyFill="1" applyBorder="1" applyAlignment="1">
      <alignment horizontal="right"/>
    </xf>
    <xf numFmtId="3" fontId="11" fillId="40" borderId="64" xfId="0" applyNumberFormat="1" applyFont="1" applyFill="1" applyBorder="1" applyAlignment="1">
      <alignment horizontal="right"/>
    </xf>
    <xf numFmtId="3" fontId="12" fillId="40" borderId="103" xfId="0" applyNumberFormat="1" applyFont="1" applyFill="1" applyBorder="1" applyAlignment="1">
      <alignment horizontal="right"/>
    </xf>
    <xf numFmtId="3" fontId="12" fillId="40" borderId="104" xfId="0" applyNumberFormat="1" applyFont="1" applyFill="1" applyBorder="1" applyAlignment="1">
      <alignment horizontal="right"/>
    </xf>
    <xf numFmtId="3" fontId="11" fillId="40" borderId="88" xfId="0" applyNumberFormat="1" applyFont="1" applyFill="1" applyBorder="1" applyAlignment="1">
      <alignment horizontal="right"/>
    </xf>
    <xf numFmtId="3" fontId="11" fillId="40" borderId="70" xfId="0" applyNumberFormat="1" applyFont="1" applyFill="1" applyBorder="1" applyAlignment="1">
      <alignment horizontal="right"/>
    </xf>
    <xf numFmtId="3" fontId="12" fillId="41" borderId="71" xfId="0" applyNumberFormat="1" applyFont="1" applyFill="1" applyBorder="1" applyAlignment="1" applyProtection="1">
      <alignment horizontal="right"/>
      <protection locked="0"/>
    </xf>
    <xf numFmtId="165" fontId="12" fillId="41" borderId="71" xfId="0" applyNumberFormat="1" applyFont="1" applyFill="1" applyBorder="1" applyAlignment="1" applyProtection="1">
      <alignment horizontal="right"/>
      <protection locked="0"/>
    </xf>
    <xf numFmtId="3" fontId="12" fillId="41" borderId="71" xfId="0" applyNumberFormat="1" applyFont="1" applyFill="1" applyBorder="1" applyAlignment="1">
      <alignment horizontal="right"/>
    </xf>
    <xf numFmtId="165" fontId="12" fillId="41" borderId="71" xfId="0" applyNumberFormat="1" applyFont="1" applyFill="1" applyBorder="1" applyAlignment="1">
      <alignment horizontal="right"/>
    </xf>
    <xf numFmtId="3" fontId="27" fillId="39" borderId="0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164" fontId="0" fillId="0" borderId="64" xfId="0" applyNumberForma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3" fontId="3" fillId="0" borderId="71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 horizontal="center"/>
    </xf>
    <xf numFmtId="3" fontId="0" fillId="40" borderId="84" xfId="0" applyNumberFormat="1" applyFont="1" applyFill="1" applyBorder="1" applyAlignment="1" applyProtection="1">
      <alignment horizontal="right"/>
      <protection locked="0"/>
    </xf>
    <xf numFmtId="0" fontId="12" fillId="0" borderId="71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right"/>
    </xf>
    <xf numFmtId="3" fontId="0" fillId="0" borderId="73" xfId="0" applyNumberFormat="1" applyFill="1" applyBorder="1" applyAlignment="1">
      <alignment/>
    </xf>
    <xf numFmtId="3" fontId="0" fillId="0" borderId="80" xfId="0" applyNumberFormat="1" applyFill="1" applyBorder="1" applyAlignment="1">
      <alignment horizontal="right"/>
    </xf>
    <xf numFmtId="0" fontId="12" fillId="0" borderId="74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3" fillId="36" borderId="18" xfId="0" applyNumberFormat="1" applyFont="1" applyFill="1" applyBorder="1" applyAlignment="1">
      <alignment horizontal="right"/>
    </xf>
    <xf numFmtId="0" fontId="0" fillId="0" borderId="33" xfId="0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34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right"/>
    </xf>
    <xf numFmtId="3" fontId="0" fillId="36" borderId="47" xfId="0" applyNumberForma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0" fillId="36" borderId="39" xfId="0" applyNumberFormat="1" applyFill="1" applyBorder="1" applyAlignment="1">
      <alignment horizontal="right"/>
    </xf>
    <xf numFmtId="0" fontId="0" fillId="0" borderId="47" xfId="0" applyFill="1" applyBorder="1" applyAlignment="1">
      <alignment horizontal="center"/>
    </xf>
    <xf numFmtId="3" fontId="0" fillId="0" borderId="27" xfId="0" applyNumberFormat="1" applyFill="1" applyBorder="1" applyAlignment="1">
      <alignment horizontal="right"/>
    </xf>
    <xf numFmtId="3" fontId="3" fillId="0" borderId="48" xfId="0" applyNumberFormat="1" applyFont="1" applyFill="1" applyBorder="1" applyAlignment="1">
      <alignment/>
    </xf>
    <xf numFmtId="3" fontId="0" fillId="36" borderId="25" xfId="0" applyNumberForma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13" fillId="36" borderId="49" xfId="0" applyNumberFormat="1" applyFont="1" applyFill="1" applyBorder="1" applyAlignment="1">
      <alignment horizontal="right"/>
    </xf>
    <xf numFmtId="3" fontId="0" fillId="0" borderId="50" xfId="0" applyNumberFormat="1" applyFill="1" applyBorder="1" applyAlignment="1">
      <alignment horizontal="right"/>
    </xf>
    <xf numFmtId="3" fontId="11" fillId="36" borderId="52" xfId="0" applyNumberFormat="1" applyFont="1" applyFill="1" applyBorder="1" applyAlignment="1">
      <alignment horizontal="right"/>
    </xf>
    <xf numFmtId="3" fontId="11" fillId="36" borderId="42" xfId="0" applyNumberFormat="1" applyFont="1" applyFill="1" applyBorder="1" applyAlignment="1">
      <alignment horizontal="right"/>
    </xf>
    <xf numFmtId="3" fontId="11" fillId="36" borderId="36" xfId="0" applyNumberFormat="1" applyFont="1" applyFill="1" applyBorder="1" applyAlignment="1">
      <alignment horizontal="right"/>
    </xf>
    <xf numFmtId="3" fontId="11" fillId="36" borderId="61" xfId="0" applyNumberFormat="1" applyFont="1" applyFill="1" applyBorder="1" applyAlignment="1">
      <alignment horizontal="right"/>
    </xf>
    <xf numFmtId="3" fontId="11" fillId="36" borderId="49" xfId="0" applyNumberFormat="1" applyFont="1" applyFill="1" applyBorder="1" applyAlignment="1">
      <alignment horizontal="right"/>
    </xf>
    <xf numFmtId="3" fontId="11" fillId="36" borderId="47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3" fontId="12" fillId="35" borderId="48" xfId="0" applyNumberFormat="1" applyFont="1" applyFill="1" applyBorder="1" applyAlignment="1" applyProtection="1">
      <alignment horizontal="right"/>
      <protection/>
    </xf>
    <xf numFmtId="165" fontId="12" fillId="35" borderId="48" xfId="0" applyNumberFormat="1" applyFont="1" applyFill="1" applyBorder="1" applyAlignment="1" applyProtection="1">
      <alignment horizontal="right"/>
      <protection/>
    </xf>
    <xf numFmtId="0" fontId="0" fillId="0" borderId="27" xfId="0" applyFill="1" applyBorder="1" applyAlignment="1">
      <alignment/>
    </xf>
    <xf numFmtId="3" fontId="12" fillId="35" borderId="48" xfId="0" applyNumberFormat="1" applyFont="1" applyFill="1" applyBorder="1" applyAlignment="1" applyProtection="1">
      <alignment horizontal="right"/>
      <protection locked="0"/>
    </xf>
    <xf numFmtId="165" fontId="12" fillId="35" borderId="48" xfId="0" applyNumberFormat="1" applyFont="1" applyFill="1" applyBorder="1" applyAlignment="1" applyProtection="1">
      <alignment horizontal="right"/>
      <protection locked="0"/>
    </xf>
    <xf numFmtId="3" fontId="12" fillId="35" borderId="48" xfId="0" applyNumberFormat="1" applyFont="1" applyFill="1" applyBorder="1" applyAlignment="1">
      <alignment horizontal="right"/>
    </xf>
    <xf numFmtId="165" fontId="12" fillId="35" borderId="48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3" fontId="32" fillId="36" borderId="50" xfId="0" applyNumberFormat="1" applyFont="1" applyFill="1" applyBorder="1" applyAlignment="1">
      <alignment horizontal="right"/>
    </xf>
    <xf numFmtId="3" fontId="32" fillId="36" borderId="25" xfId="0" applyNumberFormat="1" applyFont="1" applyFill="1" applyBorder="1" applyAlignment="1">
      <alignment horizontal="right"/>
    </xf>
    <xf numFmtId="3" fontId="13" fillId="36" borderId="31" xfId="0" applyNumberFormat="1" applyFont="1" applyFill="1" applyBorder="1" applyAlignment="1">
      <alignment horizontal="right"/>
    </xf>
    <xf numFmtId="3" fontId="13" fillId="36" borderId="42" xfId="0" applyNumberFormat="1" applyFont="1" applyFill="1" applyBorder="1" applyAlignment="1">
      <alignment horizontal="right"/>
    </xf>
    <xf numFmtId="3" fontId="11" fillId="36" borderId="50" xfId="0" applyNumberFormat="1" applyFont="1" applyFill="1" applyBorder="1" applyAlignment="1">
      <alignment horizontal="right"/>
    </xf>
    <xf numFmtId="3" fontId="11" fillId="36" borderId="39" xfId="0" applyNumberFormat="1" applyFont="1" applyFill="1" applyBorder="1" applyAlignment="1">
      <alignment horizontal="right"/>
    </xf>
    <xf numFmtId="3" fontId="11" fillId="36" borderId="33" xfId="0" applyNumberFormat="1" applyFont="1" applyFill="1" applyBorder="1" applyAlignment="1">
      <alignment horizontal="right"/>
    </xf>
    <xf numFmtId="3" fontId="11" fillId="36" borderId="25" xfId="0" applyNumberFormat="1" applyFont="1" applyFill="1" applyBorder="1" applyAlignment="1">
      <alignment horizontal="right"/>
    </xf>
    <xf numFmtId="3" fontId="12" fillId="36" borderId="105" xfId="0" applyNumberFormat="1" applyFont="1" applyFill="1" applyBorder="1" applyAlignment="1">
      <alignment horizontal="right"/>
    </xf>
    <xf numFmtId="3" fontId="0" fillId="40" borderId="69" xfId="0" applyNumberFormat="1" applyFill="1" applyBorder="1" applyAlignment="1" applyProtection="1">
      <alignment horizontal="right" shrinkToFit="1"/>
      <protection locked="0"/>
    </xf>
    <xf numFmtId="3" fontId="12" fillId="40" borderId="92" xfId="0" applyNumberFormat="1" applyFont="1" applyFill="1" applyBorder="1" applyAlignment="1">
      <alignment horizontal="right" shrinkToFit="1"/>
    </xf>
    <xf numFmtId="3" fontId="0" fillId="40" borderId="106" xfId="0" applyNumberFormat="1" applyFill="1" applyBorder="1" applyAlignment="1" applyProtection="1">
      <alignment horizontal="right"/>
      <protection locked="0"/>
    </xf>
    <xf numFmtId="3" fontId="0" fillId="40" borderId="107" xfId="0" applyNumberFormat="1" applyFill="1" applyBorder="1" applyAlignment="1" applyProtection="1">
      <alignment horizontal="right"/>
      <protection locked="0"/>
    </xf>
    <xf numFmtId="3" fontId="6" fillId="39" borderId="0" xfId="0" applyNumberFormat="1" applyFont="1" applyFill="1" applyBorder="1" applyAlignment="1">
      <alignment horizontal="left" indent="1"/>
    </xf>
    <xf numFmtId="3" fontId="3" fillId="0" borderId="71" xfId="0" applyNumberFormat="1" applyFont="1" applyFill="1" applyBorder="1" applyAlignment="1">
      <alignment horizontal="right"/>
    </xf>
    <xf numFmtId="3" fontId="13" fillId="40" borderId="82" xfId="0" applyNumberFormat="1" applyFont="1" applyFill="1" applyBorder="1" applyAlignment="1">
      <alignment horizontal="right"/>
    </xf>
    <xf numFmtId="3" fontId="0" fillId="40" borderId="73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left" indent="1"/>
    </xf>
    <xf numFmtId="3" fontId="13" fillId="36" borderId="18" xfId="0" applyNumberFormat="1" applyFont="1" applyFill="1" applyBorder="1" applyAlignment="1">
      <alignment horizontal="right"/>
    </xf>
    <xf numFmtId="3" fontId="13" fillId="36" borderId="36" xfId="0" applyNumberFormat="1" applyFont="1" applyFill="1" applyBorder="1" applyAlignment="1">
      <alignment horizontal="right"/>
    </xf>
    <xf numFmtId="3" fontId="32" fillId="36" borderId="16" xfId="0" applyNumberFormat="1" applyFont="1" applyFill="1" applyBorder="1" applyAlignment="1" applyProtection="1">
      <alignment horizontal="right"/>
      <protection locked="0"/>
    </xf>
    <xf numFmtId="3" fontId="32" fillId="36" borderId="43" xfId="0" applyNumberFormat="1" applyFont="1" applyFill="1" applyBorder="1" applyAlignment="1" applyProtection="1">
      <alignment horizontal="right"/>
      <protection locked="0"/>
    </xf>
    <xf numFmtId="3" fontId="31" fillId="0" borderId="48" xfId="0" applyNumberFormat="1" applyFont="1" applyFill="1" applyBorder="1" applyAlignment="1">
      <alignment horizontal="right"/>
    </xf>
    <xf numFmtId="3" fontId="32" fillId="36" borderId="48" xfId="0" applyNumberFormat="1" applyFont="1" applyFill="1" applyBorder="1" applyAlignment="1" applyProtection="1">
      <alignment horizontal="right"/>
      <protection locked="0"/>
    </xf>
    <xf numFmtId="3" fontId="32" fillId="36" borderId="32" xfId="0" applyNumberFormat="1" applyFont="1" applyFill="1" applyBorder="1" applyAlignment="1" applyProtection="1">
      <alignment horizontal="right"/>
      <protection locked="0"/>
    </xf>
    <xf numFmtId="3" fontId="12" fillId="36" borderId="17" xfId="0" applyNumberFormat="1" applyFont="1" applyFill="1" applyBorder="1" applyAlignment="1">
      <alignment horizontal="right" shrinkToFit="1"/>
    </xf>
    <xf numFmtId="3" fontId="32" fillId="36" borderId="37" xfId="0" applyNumberFormat="1" applyFont="1" applyFill="1" applyBorder="1" applyAlignment="1" applyProtection="1">
      <alignment horizontal="right"/>
      <protection locked="0"/>
    </xf>
    <xf numFmtId="3" fontId="12" fillId="36" borderId="20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2" fillId="0" borderId="27" xfId="0" applyNumberFormat="1" applyFont="1" applyFill="1" applyBorder="1" applyAlignment="1">
      <alignment horizontal="right"/>
    </xf>
    <xf numFmtId="3" fontId="32" fillId="36" borderId="47" xfId="0" applyNumberFormat="1" applyFont="1" applyFill="1" applyBorder="1" applyAlignment="1">
      <alignment horizontal="right"/>
    </xf>
    <xf numFmtId="3" fontId="32" fillId="0" borderId="20" xfId="0" applyNumberFormat="1" applyFont="1" applyFill="1" applyBorder="1" applyAlignment="1">
      <alignment horizontal="right"/>
    </xf>
    <xf numFmtId="3" fontId="32" fillId="36" borderId="39" xfId="0" applyNumberFormat="1" applyFont="1" applyFill="1" applyBorder="1" applyAlignment="1">
      <alignment horizontal="right"/>
    </xf>
    <xf numFmtId="3" fontId="32" fillId="36" borderId="25" xfId="0" applyNumberFormat="1" applyFont="1" applyFill="1" applyBorder="1" applyAlignment="1">
      <alignment horizontal="right"/>
    </xf>
    <xf numFmtId="0" fontId="32" fillId="0" borderId="25" xfId="0" applyFont="1" applyFill="1" applyBorder="1" applyAlignment="1">
      <alignment/>
    </xf>
    <xf numFmtId="164" fontId="32" fillId="0" borderId="25" xfId="0" applyNumberFormat="1" applyFont="1" applyFill="1" applyBorder="1" applyAlignment="1">
      <alignment/>
    </xf>
    <xf numFmtId="3" fontId="32" fillId="36" borderId="50" xfId="0" applyNumberFormat="1" applyFont="1" applyFill="1" applyBorder="1" applyAlignment="1">
      <alignment horizontal="right"/>
    </xf>
    <xf numFmtId="0" fontId="32" fillId="0" borderId="33" xfId="0" applyFont="1" applyFill="1" applyBorder="1" applyAlignment="1">
      <alignment/>
    </xf>
    <xf numFmtId="164" fontId="32" fillId="0" borderId="33" xfId="0" applyNumberFormat="1" applyFont="1" applyFill="1" applyBorder="1" applyAlignment="1">
      <alignment/>
    </xf>
    <xf numFmtId="164" fontId="32" fillId="0" borderId="34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3" fontId="32" fillId="0" borderId="25" xfId="0" applyNumberFormat="1" applyFont="1" applyFill="1" applyBorder="1" applyAlignment="1">
      <alignment/>
    </xf>
    <xf numFmtId="3" fontId="32" fillId="0" borderId="3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/>
    </xf>
    <xf numFmtId="0" fontId="32" fillId="0" borderId="47" xfId="0" applyFont="1" applyFill="1" applyBorder="1" applyAlignment="1">
      <alignment horizontal="center"/>
    </xf>
    <xf numFmtId="3" fontId="32" fillId="0" borderId="47" xfId="0" applyNumberFormat="1" applyFont="1" applyFill="1" applyBorder="1" applyAlignment="1">
      <alignment/>
    </xf>
    <xf numFmtId="3" fontId="32" fillId="36" borderId="33" xfId="0" applyNumberFormat="1" applyFont="1" applyFill="1" applyBorder="1" applyAlignment="1">
      <alignment horizontal="right"/>
    </xf>
    <xf numFmtId="0" fontId="31" fillId="0" borderId="48" xfId="0" applyFont="1" applyFill="1" applyBorder="1" applyAlignment="1">
      <alignment horizontal="center"/>
    </xf>
    <xf numFmtId="3" fontId="31" fillId="0" borderId="48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3" fontId="32" fillId="0" borderId="33" xfId="0" applyNumberFormat="1" applyFont="1" applyFill="1" applyBorder="1" applyAlignment="1">
      <alignment/>
    </xf>
    <xf numFmtId="3" fontId="32" fillId="0" borderId="32" xfId="0" applyNumberFormat="1" applyFont="1" applyFill="1" applyBorder="1" applyAlignment="1">
      <alignment horizontal="center"/>
    </xf>
    <xf numFmtId="3" fontId="32" fillId="0" borderId="20" xfId="0" applyNumberFormat="1" applyFont="1" applyFill="1" applyBorder="1" applyAlignment="1">
      <alignment horizontal="right"/>
    </xf>
    <xf numFmtId="3" fontId="31" fillId="0" borderId="48" xfId="0" applyNumberFormat="1" applyFont="1" applyFill="1" applyBorder="1" applyAlignment="1">
      <alignment horizontal="center"/>
    </xf>
    <xf numFmtId="3" fontId="3" fillId="35" borderId="48" xfId="0" applyNumberFormat="1" applyFont="1" applyFill="1" applyBorder="1" applyAlignment="1" applyProtection="1">
      <alignment horizontal="right"/>
      <protection/>
    </xf>
    <xf numFmtId="165" fontId="3" fillId="35" borderId="48" xfId="0" applyNumberFormat="1" applyFont="1" applyFill="1" applyBorder="1" applyAlignment="1" applyProtection="1">
      <alignment horizontal="right"/>
      <protection/>
    </xf>
    <xf numFmtId="0" fontId="32" fillId="0" borderId="27" xfId="0" applyFont="1" applyFill="1" applyBorder="1" applyAlignment="1">
      <alignment/>
    </xf>
    <xf numFmtId="3" fontId="32" fillId="0" borderId="27" xfId="0" applyNumberFormat="1" applyFont="1" applyFill="1" applyBorder="1" applyAlignment="1">
      <alignment/>
    </xf>
    <xf numFmtId="3" fontId="3" fillId="35" borderId="48" xfId="0" applyNumberFormat="1" applyFont="1" applyFill="1" applyBorder="1" applyAlignment="1" applyProtection="1">
      <alignment horizontal="right"/>
      <protection locked="0"/>
    </xf>
    <xf numFmtId="165" fontId="3" fillId="35" borderId="48" xfId="0" applyNumberFormat="1" applyFont="1" applyFill="1" applyBorder="1" applyAlignment="1" applyProtection="1">
      <alignment horizontal="right"/>
      <protection locked="0"/>
    </xf>
    <xf numFmtId="0" fontId="31" fillId="0" borderId="20" xfId="0" applyFont="1" applyFill="1" applyBorder="1" applyAlignment="1">
      <alignment horizontal="center"/>
    </xf>
    <xf numFmtId="3" fontId="31" fillId="0" borderId="20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 horizontal="center"/>
    </xf>
    <xf numFmtId="165" fontId="12" fillId="0" borderId="48" xfId="0" applyNumberFormat="1" applyFont="1" applyFill="1" applyBorder="1" applyAlignment="1">
      <alignment horizontal="right"/>
    </xf>
    <xf numFmtId="165" fontId="11" fillId="36" borderId="39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12" fillId="40" borderId="90" xfId="0" applyNumberFormat="1" applyFont="1" applyFill="1" applyBorder="1" applyAlignment="1">
      <alignment horizontal="right"/>
    </xf>
    <xf numFmtId="3" fontId="3" fillId="41" borderId="7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1" borderId="0" xfId="0" applyFont="1" applyFill="1" applyAlignment="1">
      <alignment/>
    </xf>
    <xf numFmtId="0" fontId="8" fillId="0" borderId="0" xfId="0" applyFont="1" applyAlignment="1">
      <alignment horizontal="right"/>
    </xf>
    <xf numFmtId="0" fontId="5" fillId="39" borderId="7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9" borderId="90" xfId="0" applyFill="1" applyBorder="1" applyAlignment="1">
      <alignment/>
    </xf>
    <xf numFmtId="0" fontId="0" fillId="39" borderId="76" xfId="0" applyFill="1" applyBorder="1" applyAlignment="1">
      <alignment/>
    </xf>
    <xf numFmtId="0" fontId="0" fillId="39" borderId="76" xfId="0" applyFill="1" applyBorder="1" applyAlignment="1">
      <alignment horizontal="center"/>
    </xf>
    <xf numFmtId="0" fontId="0" fillId="39" borderId="77" xfId="0" applyFill="1" applyBorder="1" applyAlignment="1">
      <alignment/>
    </xf>
    <xf numFmtId="0" fontId="3" fillId="41" borderId="76" xfId="0" applyFont="1" applyFill="1" applyBorder="1" applyAlignment="1">
      <alignment horizontal="center"/>
    </xf>
    <xf numFmtId="0" fontId="0" fillId="39" borderId="86" xfId="0" applyFill="1" applyBorder="1" applyAlignment="1">
      <alignment/>
    </xf>
    <xf numFmtId="0" fontId="0" fillId="39" borderId="92" xfId="0" applyFill="1" applyBorder="1" applyAlignment="1">
      <alignment/>
    </xf>
    <xf numFmtId="0" fontId="8" fillId="39" borderId="92" xfId="0" applyFont="1" applyFill="1" applyBorder="1" applyAlignment="1">
      <alignment horizontal="center"/>
    </xf>
    <xf numFmtId="0" fontId="10" fillId="39" borderId="91" xfId="0" applyFont="1" applyFill="1" applyBorder="1" applyAlignment="1">
      <alignment horizontal="center"/>
    </xf>
    <xf numFmtId="0" fontId="0" fillId="39" borderId="74" xfId="0" applyFont="1" applyFill="1" applyBorder="1" applyAlignment="1">
      <alignment horizontal="center"/>
    </xf>
    <xf numFmtId="0" fontId="0" fillId="39" borderId="79" xfId="0" applyFont="1" applyFill="1" applyBorder="1" applyAlignment="1">
      <alignment horizontal="center"/>
    </xf>
    <xf numFmtId="0" fontId="3" fillId="41" borderId="74" xfId="0" applyFont="1" applyFill="1" applyBorder="1" applyAlignment="1">
      <alignment horizontal="center"/>
    </xf>
    <xf numFmtId="0" fontId="0" fillId="39" borderId="78" xfId="0" applyFont="1" applyFill="1" applyBorder="1" applyAlignment="1">
      <alignment horizontal="center"/>
    </xf>
    <xf numFmtId="0" fontId="0" fillId="39" borderId="108" xfId="0" applyFont="1" applyFill="1" applyBorder="1" applyAlignment="1">
      <alignment horizontal="center"/>
    </xf>
    <xf numFmtId="0" fontId="3" fillId="40" borderId="79" xfId="0" applyFont="1" applyFill="1" applyBorder="1" applyAlignment="1">
      <alignment horizontal="center"/>
    </xf>
    <xf numFmtId="0" fontId="10" fillId="0" borderId="80" xfId="0" applyFont="1" applyBorder="1" applyAlignment="1">
      <alignment/>
    </xf>
    <xf numFmtId="164" fontId="0" fillId="0" borderId="76" xfId="0" applyNumberFormat="1" applyFill="1" applyBorder="1" applyAlignment="1">
      <alignment/>
    </xf>
    <xf numFmtId="164" fontId="0" fillId="0" borderId="95" xfId="0" applyNumberFormat="1" applyFill="1" applyBorder="1" applyAlignment="1" applyProtection="1">
      <alignment/>
      <protection locked="0"/>
    </xf>
    <xf numFmtId="164" fontId="3" fillId="41" borderId="64" xfId="0" applyNumberFormat="1" applyFont="1" applyFill="1" applyBorder="1" applyAlignment="1">
      <alignment horizontal="right"/>
    </xf>
    <xf numFmtId="164" fontId="0" fillId="0" borderId="109" xfId="0" applyNumberFormat="1" applyBorder="1" applyAlignment="1" applyProtection="1">
      <alignment/>
      <protection locked="0"/>
    </xf>
    <xf numFmtId="164" fontId="0" fillId="0" borderId="95" xfId="0" applyNumberFormat="1" applyBorder="1" applyAlignment="1" applyProtection="1">
      <alignment/>
      <protection locked="0"/>
    </xf>
    <xf numFmtId="164" fontId="0" fillId="0" borderId="110" xfId="0" applyNumberFormat="1" applyBorder="1" applyAlignment="1" applyProtection="1">
      <alignment/>
      <protection locked="0"/>
    </xf>
    <xf numFmtId="164" fontId="0" fillId="0" borderId="110" xfId="0" applyNumberFormat="1" applyFill="1" applyBorder="1" applyAlignment="1" applyProtection="1">
      <alignment/>
      <protection locked="0"/>
    </xf>
    <xf numFmtId="164" fontId="3" fillId="40" borderId="73" xfId="0" applyNumberFormat="1" applyFont="1" applyFill="1" applyBorder="1" applyAlignment="1">
      <alignment horizontal="center"/>
    </xf>
    <xf numFmtId="3" fontId="3" fillId="40" borderId="82" xfId="0" applyNumberFormat="1" applyFont="1" applyFill="1" applyBorder="1" applyAlignment="1">
      <alignment horizontal="center"/>
    </xf>
    <xf numFmtId="0" fontId="10" fillId="0" borderId="72" xfId="0" applyFont="1" applyBorder="1" applyAlignment="1">
      <alignment/>
    </xf>
    <xf numFmtId="164" fontId="0" fillId="0" borderId="67" xfId="0" applyNumberFormat="1" applyBorder="1" applyAlignment="1" applyProtection="1">
      <alignment/>
      <protection locked="0"/>
    </xf>
    <xf numFmtId="164" fontId="3" fillId="41" borderId="66" xfId="0" applyNumberFormat="1" applyFont="1" applyFill="1" applyBorder="1" applyAlignment="1">
      <alignment horizontal="right"/>
    </xf>
    <xf numFmtId="164" fontId="0" fillId="0" borderId="108" xfId="0" applyNumberFormat="1" applyBorder="1" applyAlignment="1" applyProtection="1">
      <alignment/>
      <protection locked="0"/>
    </xf>
    <xf numFmtId="164" fontId="0" fillId="0" borderId="111" xfId="0" applyNumberFormat="1" applyBorder="1" applyAlignment="1" applyProtection="1">
      <alignment/>
      <protection locked="0"/>
    </xf>
    <xf numFmtId="164" fontId="3" fillId="40" borderId="66" xfId="0" applyNumberFormat="1" applyFont="1" applyFill="1" applyBorder="1" applyAlignment="1">
      <alignment/>
    </xf>
    <xf numFmtId="3" fontId="3" fillId="40" borderId="83" xfId="0" applyNumberFormat="1" applyFont="1" applyFill="1" applyBorder="1" applyAlignment="1">
      <alignment horizontal="center"/>
    </xf>
    <xf numFmtId="0" fontId="10" fillId="0" borderId="84" xfId="0" applyFont="1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 applyProtection="1">
      <alignment/>
      <protection locked="0"/>
    </xf>
    <xf numFmtId="3" fontId="3" fillId="41" borderId="64" xfId="0" applyNumberFormat="1" applyFont="1" applyFill="1" applyBorder="1" applyAlignment="1">
      <alignment horizontal="center"/>
    </xf>
    <xf numFmtId="3" fontId="0" fillId="0" borderId="68" xfId="0" applyNumberFormat="1" applyBorder="1" applyAlignment="1" applyProtection="1">
      <alignment/>
      <protection locked="0"/>
    </xf>
    <xf numFmtId="3" fontId="0" fillId="0" borderId="112" xfId="0" applyNumberFormat="1" applyBorder="1" applyAlignment="1" applyProtection="1">
      <alignment/>
      <protection locked="0"/>
    </xf>
    <xf numFmtId="3" fontId="0" fillId="0" borderId="103" xfId="0" applyNumberFormat="1" applyBorder="1" applyAlignment="1" applyProtection="1">
      <alignment/>
      <protection locked="0"/>
    </xf>
    <xf numFmtId="0" fontId="0" fillId="0" borderId="112" xfId="0" applyBorder="1" applyAlignment="1" applyProtection="1">
      <alignment/>
      <protection locked="0"/>
    </xf>
    <xf numFmtId="3" fontId="3" fillId="40" borderId="69" xfId="0" applyNumberFormat="1" applyFont="1" applyFill="1" applyBorder="1" applyAlignment="1">
      <alignment horizontal="center"/>
    </xf>
    <xf numFmtId="3" fontId="3" fillId="40" borderId="85" xfId="0" applyNumberFormat="1" applyFont="1" applyFill="1" applyBorder="1" applyAlignment="1">
      <alignment horizontal="center"/>
    </xf>
    <xf numFmtId="0" fontId="10" fillId="0" borderId="87" xfId="0" applyFont="1" applyBorder="1" applyAlignment="1">
      <alignment/>
    </xf>
    <xf numFmtId="3" fontId="3" fillId="41" borderId="69" xfId="0" applyNumberFormat="1" applyFont="1" applyFill="1" applyBorder="1" applyAlignment="1">
      <alignment horizontal="center"/>
    </xf>
    <xf numFmtId="3" fontId="0" fillId="0" borderId="96" xfId="0" applyNumberFormat="1" applyBorder="1" applyAlignment="1" applyProtection="1">
      <alignment/>
      <protection locked="0"/>
    </xf>
    <xf numFmtId="3" fontId="0" fillId="0" borderId="113" xfId="0" applyNumberFormat="1" applyBorder="1" applyAlignment="1" applyProtection="1">
      <alignment/>
      <protection locked="0"/>
    </xf>
    <xf numFmtId="3" fontId="0" fillId="0" borderId="102" xfId="0" applyNumberFormat="1" applyBorder="1" applyAlignment="1" applyProtection="1">
      <alignment/>
      <protection locked="0"/>
    </xf>
    <xf numFmtId="0" fontId="0" fillId="0" borderId="95" xfId="0" applyFill="1" applyBorder="1" applyAlignment="1" applyProtection="1">
      <alignment/>
      <protection locked="0"/>
    </xf>
    <xf numFmtId="3" fontId="3" fillId="41" borderId="70" xfId="0" applyNumberFormat="1" applyFont="1" applyFill="1" applyBorder="1" applyAlignment="1">
      <alignment horizontal="center"/>
    </xf>
    <xf numFmtId="3" fontId="0" fillId="0" borderId="11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10" xfId="0" applyFill="1" applyBorder="1" applyAlignment="1" applyProtection="1">
      <alignment/>
      <protection locked="0"/>
    </xf>
    <xf numFmtId="3" fontId="3" fillId="40" borderId="73" xfId="0" applyNumberFormat="1" applyFont="1" applyFill="1" applyBorder="1" applyAlignment="1">
      <alignment horizontal="center"/>
    </xf>
    <xf numFmtId="0" fontId="10" fillId="40" borderId="75" xfId="0" applyFont="1" applyFill="1" applyBorder="1" applyAlignment="1">
      <alignment/>
    </xf>
    <xf numFmtId="0" fontId="3" fillId="40" borderId="71" xfId="0" applyFont="1" applyFill="1" applyBorder="1" applyAlignment="1">
      <alignment/>
    </xf>
    <xf numFmtId="0" fontId="3" fillId="40" borderId="62" xfId="0" applyFont="1" applyFill="1" applyBorder="1" applyAlignment="1" applyProtection="1">
      <alignment/>
      <protection locked="0"/>
    </xf>
    <xf numFmtId="3" fontId="3" fillId="40" borderId="62" xfId="0" applyNumberFormat="1" applyFont="1" applyFill="1" applyBorder="1" applyAlignment="1" applyProtection="1">
      <alignment/>
      <protection locked="0"/>
    </xf>
    <xf numFmtId="3" fontId="3" fillId="40" borderId="114" xfId="0" applyNumberFormat="1" applyFont="1" applyFill="1" applyBorder="1" applyAlignment="1" applyProtection="1">
      <alignment/>
      <protection locked="0"/>
    </xf>
    <xf numFmtId="3" fontId="3" fillId="40" borderId="115" xfId="0" applyNumberFormat="1" applyFont="1" applyFill="1" applyBorder="1" applyAlignment="1" applyProtection="1">
      <alignment/>
      <protection locked="0"/>
    </xf>
    <xf numFmtId="3" fontId="3" fillId="40" borderId="114" xfId="0" applyNumberFormat="1" applyFont="1" applyFill="1" applyBorder="1" applyAlignment="1" applyProtection="1">
      <alignment/>
      <protection locked="0"/>
    </xf>
    <xf numFmtId="0" fontId="3" fillId="40" borderId="114" xfId="0" applyFont="1" applyFill="1" applyBorder="1" applyAlignment="1" applyProtection="1">
      <alignment/>
      <protection locked="0"/>
    </xf>
    <xf numFmtId="3" fontId="3" fillId="40" borderId="71" xfId="0" applyNumberFormat="1" applyFont="1" applyFill="1" applyBorder="1" applyAlignment="1">
      <alignment horizontal="center"/>
    </xf>
    <xf numFmtId="3" fontId="3" fillId="40" borderId="63" xfId="0" applyNumberFormat="1" applyFont="1" applyFill="1" applyBorder="1" applyAlignment="1">
      <alignment horizontal="center"/>
    </xf>
    <xf numFmtId="3" fontId="3" fillId="41" borderId="66" xfId="0" applyNumberFormat="1" applyFont="1" applyFill="1" applyBorder="1" applyAlignment="1">
      <alignment horizontal="center"/>
    </xf>
    <xf numFmtId="3" fontId="3" fillId="40" borderId="70" xfId="0" applyNumberFormat="1" applyFont="1" applyFill="1" applyBorder="1" applyAlignment="1">
      <alignment horizontal="center"/>
    </xf>
    <xf numFmtId="3" fontId="3" fillId="40" borderId="88" xfId="0" applyNumberFormat="1" applyFont="1" applyFill="1" applyBorder="1" applyAlignment="1">
      <alignment horizontal="center"/>
    </xf>
    <xf numFmtId="0" fontId="10" fillId="0" borderId="64" xfId="0" applyFont="1" applyBorder="1" applyAlignment="1">
      <alignment/>
    </xf>
    <xf numFmtId="3" fontId="11" fillId="0" borderId="81" xfId="0" applyNumberFormat="1" applyFont="1" applyFill="1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3" fontId="12" fillId="41" borderId="64" xfId="0" applyNumberFormat="1" applyFont="1" applyFill="1" applyBorder="1" applyAlignment="1" applyProtection="1">
      <alignment/>
      <protection locked="0"/>
    </xf>
    <xf numFmtId="1" fontId="0" fillId="0" borderId="92" xfId="0" applyNumberFormat="1" applyBorder="1" applyAlignment="1" applyProtection="1">
      <alignment/>
      <protection locked="0"/>
    </xf>
    <xf numFmtId="1" fontId="0" fillId="0" borderId="116" xfId="0" applyNumberFormat="1" applyBorder="1" applyAlignment="1" applyProtection="1">
      <alignment/>
      <protection locked="0"/>
    </xf>
    <xf numFmtId="0" fontId="0" fillId="0" borderId="116" xfId="0" applyBorder="1" applyAlignment="1" applyProtection="1">
      <alignment/>
      <protection locked="0"/>
    </xf>
    <xf numFmtId="3" fontId="12" fillId="40" borderId="86" xfId="0" applyNumberFormat="1" applyFont="1" applyFill="1" applyBorder="1" applyAlignment="1">
      <alignment/>
    </xf>
    <xf numFmtId="165" fontId="12" fillId="40" borderId="81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 applyProtection="1">
      <alignment/>
      <protection locked="0"/>
    </xf>
    <xf numFmtId="3" fontId="12" fillId="41" borderId="69" xfId="0" applyNumberFormat="1" applyFont="1" applyFill="1" applyBorder="1" applyAlignment="1" applyProtection="1">
      <alignment/>
      <protection locked="0"/>
    </xf>
    <xf numFmtId="1" fontId="0" fillId="0" borderId="68" xfId="0" applyNumberFormat="1" applyBorder="1" applyAlignment="1" applyProtection="1">
      <alignment/>
      <protection locked="0"/>
    </xf>
    <xf numFmtId="1" fontId="0" fillId="0" borderId="112" xfId="0" applyNumberFormat="1" applyBorder="1" applyAlignment="1" applyProtection="1">
      <alignment/>
      <protection locked="0"/>
    </xf>
    <xf numFmtId="3" fontId="12" fillId="40" borderId="87" xfId="0" applyNumberFormat="1" applyFont="1" applyFill="1" applyBorder="1" applyAlignment="1">
      <alignment/>
    </xf>
    <xf numFmtId="165" fontId="12" fillId="40" borderId="69" xfId="0" applyNumberFormat="1" applyFont="1" applyFill="1" applyBorder="1" applyAlignment="1">
      <alignment horizontal="center"/>
    </xf>
    <xf numFmtId="3" fontId="11" fillId="0" borderId="66" xfId="0" applyNumberFormat="1" applyFont="1" applyFill="1" applyBorder="1" applyAlignment="1" applyProtection="1">
      <alignment/>
      <protection locked="0"/>
    </xf>
    <xf numFmtId="3" fontId="12" fillId="41" borderId="66" xfId="0" applyNumberFormat="1" applyFont="1" applyFill="1" applyBorder="1" applyAlignment="1" applyProtection="1">
      <alignment/>
      <protection locked="0"/>
    </xf>
    <xf numFmtId="1" fontId="0" fillId="0" borderId="110" xfId="0" applyNumberFormat="1" applyBorder="1" applyAlignment="1" applyProtection="1">
      <alignment/>
      <protection locked="0"/>
    </xf>
    <xf numFmtId="3" fontId="12" fillId="40" borderId="91" xfId="0" applyNumberFormat="1" applyFont="1" applyFill="1" applyBorder="1" applyAlignment="1">
      <alignment/>
    </xf>
    <xf numFmtId="165" fontId="12" fillId="40" borderId="66" xfId="0" applyNumberFormat="1" applyFont="1" applyFill="1" applyBorder="1" applyAlignment="1">
      <alignment horizontal="center"/>
    </xf>
    <xf numFmtId="3" fontId="11" fillId="0" borderId="64" xfId="0" applyNumberFormat="1" applyFont="1" applyFill="1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3" fontId="12" fillId="41" borderId="84" xfId="0" applyNumberFormat="1" applyFont="1" applyFill="1" applyBorder="1" applyAlignment="1" applyProtection="1">
      <alignment/>
      <protection locked="0"/>
    </xf>
    <xf numFmtId="1" fontId="0" fillId="0" borderId="109" xfId="0" applyNumberFormat="1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3" fontId="12" fillId="40" borderId="68" xfId="0" applyNumberFormat="1" applyFont="1" applyFill="1" applyBorder="1" applyAlignment="1">
      <alignment/>
    </xf>
    <xf numFmtId="165" fontId="12" fillId="40" borderId="64" xfId="0" applyNumberFormat="1" applyFont="1" applyFill="1" applyBorder="1" applyAlignment="1">
      <alignment horizontal="center"/>
    </xf>
    <xf numFmtId="0" fontId="0" fillId="0" borderId="85" xfId="0" applyBorder="1" applyAlignment="1" applyProtection="1">
      <alignment/>
      <protection locked="0"/>
    </xf>
    <xf numFmtId="3" fontId="12" fillId="41" borderId="87" xfId="0" applyNumberFormat="1" applyFont="1" applyFill="1" applyBorder="1" applyAlignment="1" applyProtection="1">
      <alignment/>
      <protection locked="0"/>
    </xf>
    <xf numFmtId="1" fontId="0" fillId="0" borderId="87" xfId="0" applyNumberFormat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3" fontId="11" fillId="0" borderId="70" xfId="0" applyNumberFormat="1" applyFont="1" applyFill="1" applyBorder="1" applyAlignment="1" applyProtection="1">
      <alignment/>
      <protection locked="0"/>
    </xf>
    <xf numFmtId="0" fontId="0" fillId="0" borderId="79" xfId="0" applyFill="1" applyBorder="1" applyAlignment="1" applyProtection="1">
      <alignment/>
      <protection locked="0"/>
    </xf>
    <xf numFmtId="3" fontId="12" fillId="41" borderId="97" xfId="0" applyNumberFormat="1" applyFont="1" applyFill="1" applyBorder="1" applyAlignment="1" applyProtection="1">
      <alignment/>
      <protection locked="0"/>
    </xf>
    <xf numFmtId="1" fontId="0" fillId="0" borderId="91" xfId="0" applyNumberFormat="1" applyFill="1" applyBorder="1" applyAlignment="1" applyProtection="1">
      <alignment/>
      <protection locked="0"/>
    </xf>
    <xf numFmtId="0" fontId="0" fillId="0" borderId="117" xfId="0" applyBorder="1" applyAlignment="1" applyProtection="1">
      <alignment/>
      <protection locked="0"/>
    </xf>
    <xf numFmtId="0" fontId="0" fillId="0" borderId="118" xfId="0" applyFill="1" applyBorder="1" applyAlignment="1" applyProtection="1">
      <alignment/>
      <protection locked="0"/>
    </xf>
    <xf numFmtId="3" fontId="12" fillId="40" borderId="94" xfId="0" applyNumberFormat="1" applyFont="1" applyFill="1" applyBorder="1" applyAlignment="1">
      <alignment/>
    </xf>
    <xf numFmtId="165" fontId="12" fillId="40" borderId="70" xfId="0" applyNumberFormat="1" applyFont="1" applyFill="1" applyBorder="1" applyAlignment="1">
      <alignment horizontal="center"/>
    </xf>
    <xf numFmtId="0" fontId="14" fillId="40" borderId="75" xfId="0" applyFont="1" applyFill="1" applyBorder="1" applyAlignment="1">
      <alignment/>
    </xf>
    <xf numFmtId="3" fontId="12" fillId="40" borderId="71" xfId="0" applyNumberFormat="1" applyFont="1" applyFill="1" applyBorder="1" applyAlignment="1" applyProtection="1">
      <alignment/>
      <protection locked="0"/>
    </xf>
    <xf numFmtId="3" fontId="12" fillId="40" borderId="63" xfId="0" applyNumberFormat="1" applyFont="1" applyFill="1" applyBorder="1" applyAlignment="1" applyProtection="1">
      <alignment/>
      <protection locked="0"/>
    </xf>
    <xf numFmtId="3" fontId="12" fillId="41" borderId="71" xfId="0" applyNumberFormat="1" applyFont="1" applyFill="1" applyBorder="1" applyAlignment="1" applyProtection="1">
      <alignment/>
      <protection/>
    </xf>
    <xf numFmtId="3" fontId="12" fillId="40" borderId="62" xfId="0" applyNumberFormat="1" applyFont="1" applyFill="1" applyBorder="1" applyAlignment="1">
      <alignment/>
    </xf>
    <xf numFmtId="3" fontId="12" fillId="40" borderId="114" xfId="0" applyNumberFormat="1" applyFont="1" applyFill="1" applyBorder="1" applyAlignment="1">
      <alignment/>
    </xf>
    <xf numFmtId="3" fontId="12" fillId="40" borderId="115" xfId="0" applyNumberFormat="1" applyFont="1" applyFill="1" applyBorder="1" applyAlignment="1">
      <alignment/>
    </xf>
    <xf numFmtId="3" fontId="12" fillId="40" borderId="75" xfId="0" applyNumberFormat="1" applyFont="1" applyFill="1" applyBorder="1" applyAlignment="1">
      <alignment/>
    </xf>
    <xf numFmtId="165" fontId="12" fillId="40" borderId="71" xfId="0" applyNumberFormat="1" applyFont="1" applyFill="1" applyBorder="1" applyAlignment="1">
      <alignment horizontal="center"/>
    </xf>
    <xf numFmtId="3" fontId="11" fillId="0" borderId="84" xfId="0" applyNumberFormat="1" applyFont="1" applyFill="1" applyBorder="1" applyAlignment="1" applyProtection="1">
      <alignment/>
      <protection locked="0"/>
    </xf>
    <xf numFmtId="3" fontId="12" fillId="40" borderId="84" xfId="0" applyNumberFormat="1" applyFont="1" applyFill="1" applyBorder="1" applyAlignment="1">
      <alignment/>
    </xf>
    <xf numFmtId="3" fontId="11" fillId="0" borderId="87" xfId="0" applyNumberFormat="1" applyFont="1" applyFill="1" applyBorder="1" applyAlignment="1" applyProtection="1">
      <alignment/>
      <protection locked="0"/>
    </xf>
    <xf numFmtId="1" fontId="0" fillId="0" borderId="68" xfId="0" applyNumberFormat="1" applyFont="1" applyBorder="1" applyAlignment="1" applyProtection="1">
      <alignment horizontal="right"/>
      <protection locked="0"/>
    </xf>
    <xf numFmtId="3" fontId="11" fillId="0" borderId="97" xfId="0" applyNumberFormat="1" applyFont="1" applyFill="1" applyBorder="1" applyAlignment="1" applyProtection="1">
      <alignment/>
      <protection locked="0"/>
    </xf>
    <xf numFmtId="3" fontId="12" fillId="41" borderId="70" xfId="0" applyNumberFormat="1" applyFont="1" applyFill="1" applyBorder="1" applyAlignment="1" applyProtection="1">
      <alignment/>
      <protection locked="0"/>
    </xf>
    <xf numFmtId="1" fontId="0" fillId="0" borderId="80" xfId="0" applyNumberFormat="1" applyFill="1" applyBorder="1" applyAlignment="1" applyProtection="1">
      <alignment/>
      <protection locked="0"/>
    </xf>
    <xf numFmtId="3" fontId="12" fillId="40" borderId="75" xfId="0" applyNumberFormat="1" applyFont="1" applyFill="1" applyBorder="1" applyAlignment="1" applyProtection="1">
      <alignment/>
      <protection locked="0"/>
    </xf>
    <xf numFmtId="3" fontId="12" fillId="41" borderId="114" xfId="0" applyNumberFormat="1" applyFont="1" applyFill="1" applyBorder="1" applyAlignment="1" applyProtection="1">
      <alignment/>
      <protection/>
    </xf>
    <xf numFmtId="3" fontId="12" fillId="0" borderId="80" xfId="0" applyNumberFormat="1" applyFont="1" applyFill="1" applyBorder="1" applyAlignment="1" applyProtection="1">
      <alignment/>
      <protection locked="0"/>
    </xf>
    <xf numFmtId="3" fontId="12" fillId="0" borderId="73" xfId="0" applyNumberFormat="1" applyFont="1" applyFill="1" applyBorder="1" applyAlignment="1" applyProtection="1">
      <alignment/>
      <protection locked="0"/>
    </xf>
    <xf numFmtId="3" fontId="12" fillId="0" borderId="71" xfId="0" applyNumberFormat="1" applyFont="1" applyFill="1" applyBorder="1" applyAlignment="1" applyProtection="1">
      <alignment/>
      <protection locked="0"/>
    </xf>
    <xf numFmtId="3" fontId="0" fillId="0" borderId="110" xfId="0" applyNumberFormat="1" applyBorder="1" applyAlignment="1">
      <alignment/>
    </xf>
    <xf numFmtId="3" fontId="0" fillId="0" borderId="95" xfId="0" applyNumberFormat="1" applyBorder="1" applyAlignment="1">
      <alignment/>
    </xf>
    <xf numFmtId="165" fontId="12" fillId="0" borderId="63" xfId="0" applyNumberFormat="1" applyFont="1" applyFill="1" applyBorder="1" applyAlignment="1">
      <alignment horizontal="center"/>
    </xf>
    <xf numFmtId="0" fontId="14" fillId="40" borderId="90" xfId="0" applyFont="1" applyFill="1" applyBorder="1" applyAlignment="1">
      <alignment/>
    </xf>
    <xf numFmtId="3" fontId="12" fillId="40" borderId="119" xfId="0" applyNumberFormat="1" applyFont="1" applyFill="1" applyBorder="1" applyAlignment="1">
      <alignment/>
    </xf>
    <xf numFmtId="0" fontId="14" fillId="40" borderId="91" xfId="0" applyFont="1" applyFill="1" applyBorder="1" applyAlignment="1">
      <alignment/>
    </xf>
    <xf numFmtId="3" fontId="12" fillId="40" borderId="91" xfId="0" applyNumberFormat="1" applyFont="1" applyFill="1" applyBorder="1" applyAlignment="1" applyProtection="1">
      <alignment/>
      <protection locked="0"/>
    </xf>
    <xf numFmtId="3" fontId="12" fillId="40" borderId="7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1" fillId="39" borderId="76" xfId="0" applyFont="1" applyFill="1" applyBorder="1" applyAlignment="1">
      <alignment/>
    </xf>
    <xf numFmtId="0" fontId="31" fillId="39" borderId="74" xfId="0" applyFont="1" applyFill="1" applyBorder="1" applyAlignment="1">
      <alignment horizontal="center"/>
    </xf>
    <xf numFmtId="3" fontId="31" fillId="41" borderId="79" xfId="0" applyNumberFormat="1" applyFont="1" applyFill="1" applyBorder="1" applyAlignment="1">
      <alignment horizontal="center"/>
    </xf>
    <xf numFmtId="3" fontId="31" fillId="39" borderId="117" xfId="0" applyNumberFormat="1" applyFont="1" applyFill="1" applyBorder="1" applyAlignment="1">
      <alignment horizontal="center"/>
    </xf>
    <xf numFmtId="3" fontId="31" fillId="39" borderId="78" xfId="0" applyNumberFormat="1" applyFont="1" applyFill="1" applyBorder="1" applyAlignment="1">
      <alignment horizontal="center"/>
    </xf>
    <xf numFmtId="0" fontId="31" fillId="39" borderId="73" xfId="0" applyFont="1" applyFill="1" applyBorder="1" applyAlignment="1">
      <alignment horizontal="center"/>
    </xf>
    <xf numFmtId="3" fontId="3" fillId="40" borderId="76" xfId="0" applyNumberFormat="1" applyFont="1" applyFill="1" applyBorder="1" applyAlignment="1">
      <alignment horizontal="right"/>
    </xf>
    <xf numFmtId="0" fontId="0" fillId="44" borderId="81" xfId="0" applyFill="1" applyBorder="1" applyAlignment="1">
      <alignment horizontal="right"/>
    </xf>
    <xf numFmtId="0" fontId="0" fillId="44" borderId="70" xfId="0" applyFill="1" applyBorder="1" applyAlignment="1">
      <alignment horizontal="right"/>
    </xf>
    <xf numFmtId="0" fontId="44" fillId="0" borderId="64" xfId="0" applyFont="1" applyFill="1" applyBorder="1" applyAlignment="1">
      <alignment horizontal="center"/>
    </xf>
    <xf numFmtId="3" fontId="13" fillId="40" borderId="64" xfId="0" applyNumberFormat="1" applyFont="1" applyFill="1" applyBorder="1" applyAlignment="1">
      <alignment horizontal="right"/>
    </xf>
    <xf numFmtId="0" fontId="44" fillId="0" borderId="69" xfId="0" applyFont="1" applyFill="1" applyBorder="1" applyAlignment="1">
      <alignment horizontal="center"/>
    </xf>
    <xf numFmtId="3" fontId="13" fillId="40" borderId="69" xfId="0" applyNumberFormat="1" applyFont="1" applyFill="1" applyBorder="1" applyAlignment="1">
      <alignment horizontal="right"/>
    </xf>
    <xf numFmtId="0" fontId="0" fillId="44" borderId="69" xfId="0" applyFill="1" applyBorder="1" applyAlignment="1">
      <alignment horizontal="right"/>
    </xf>
    <xf numFmtId="0" fontId="44" fillId="0" borderId="70" xfId="0" applyFont="1" applyFill="1" applyBorder="1" applyAlignment="1">
      <alignment horizontal="center"/>
    </xf>
    <xf numFmtId="3" fontId="13" fillId="40" borderId="73" xfId="0" applyNumberFormat="1" applyFont="1" applyFill="1" applyBorder="1" applyAlignment="1">
      <alignment horizontal="right"/>
    </xf>
    <xf numFmtId="0" fontId="0" fillId="44" borderId="66" xfId="0" applyFill="1" applyBorder="1" applyAlignment="1">
      <alignment horizontal="right"/>
    </xf>
    <xf numFmtId="0" fontId="45" fillId="0" borderId="71" xfId="0" applyFont="1" applyFill="1" applyBorder="1" applyAlignment="1">
      <alignment horizontal="center"/>
    </xf>
    <xf numFmtId="3" fontId="13" fillId="40" borderId="86" xfId="0" applyNumberFormat="1" applyFont="1" applyFill="1" applyBorder="1" applyAlignment="1">
      <alignment horizontal="right"/>
    </xf>
    <xf numFmtId="3" fontId="0" fillId="40" borderId="99" xfId="0" applyNumberFormat="1" applyFill="1" applyBorder="1" applyAlignment="1" applyProtection="1">
      <alignment horizontal="right"/>
      <protection locked="0"/>
    </xf>
    <xf numFmtId="0" fontId="0" fillId="44" borderId="64" xfId="0" applyFill="1" applyBorder="1" applyAlignment="1">
      <alignment horizontal="right"/>
    </xf>
    <xf numFmtId="3" fontId="13" fillId="40" borderId="87" xfId="0" applyNumberFormat="1" applyFont="1" applyFill="1" applyBorder="1" applyAlignment="1">
      <alignment horizontal="right"/>
    </xf>
    <xf numFmtId="3" fontId="0" fillId="40" borderId="85" xfId="0" applyNumberFormat="1" applyFill="1" applyBorder="1" applyAlignment="1" applyProtection="1">
      <alignment horizontal="right"/>
      <protection locked="0"/>
    </xf>
    <xf numFmtId="0" fontId="44" fillId="0" borderId="66" xfId="0" applyFont="1" applyFill="1" applyBorder="1" applyAlignment="1">
      <alignment horizontal="center"/>
    </xf>
    <xf numFmtId="3" fontId="3" fillId="40" borderId="72" xfId="0" applyNumberFormat="1" applyFont="1" applyFill="1" applyBorder="1" applyAlignment="1">
      <alignment horizontal="right"/>
    </xf>
    <xf numFmtId="3" fontId="0" fillId="40" borderId="83" xfId="0" applyNumberFormat="1" applyFill="1" applyBorder="1" applyAlignment="1" applyProtection="1">
      <alignment horizontal="right"/>
      <protection locked="0"/>
    </xf>
    <xf numFmtId="3" fontId="11" fillId="40" borderId="81" xfId="0" applyNumberFormat="1" applyFont="1" applyFill="1" applyBorder="1" applyAlignment="1" applyProtection="1">
      <alignment horizontal="right"/>
      <protection locked="0"/>
    </xf>
    <xf numFmtId="3" fontId="11" fillId="40" borderId="69" xfId="0" applyNumberFormat="1" applyFont="1" applyFill="1" applyBorder="1" applyAlignment="1" applyProtection="1">
      <alignment horizontal="right"/>
      <protection locked="0"/>
    </xf>
    <xf numFmtId="165" fontId="12" fillId="40" borderId="85" xfId="0" applyNumberFormat="1" applyFont="1" applyFill="1" applyBorder="1" applyAlignment="1">
      <alignment horizontal="right"/>
    </xf>
    <xf numFmtId="3" fontId="11" fillId="40" borderId="74" xfId="0" applyNumberFormat="1" applyFont="1" applyFill="1" applyBorder="1" applyAlignment="1" applyProtection="1">
      <alignment horizontal="right"/>
      <protection locked="0"/>
    </xf>
    <xf numFmtId="165" fontId="12" fillId="40" borderId="83" xfId="0" applyNumberFormat="1" applyFont="1" applyFill="1" applyBorder="1" applyAlignment="1">
      <alignment horizontal="right"/>
    </xf>
    <xf numFmtId="3" fontId="11" fillId="40" borderId="84" xfId="0" applyNumberFormat="1" applyFont="1" applyFill="1" applyBorder="1" applyAlignment="1" applyProtection="1">
      <alignment horizontal="right"/>
      <protection locked="0"/>
    </xf>
    <xf numFmtId="3" fontId="11" fillId="40" borderId="87" xfId="0" applyNumberFormat="1" applyFont="1" applyFill="1" applyBorder="1" applyAlignment="1" applyProtection="1">
      <alignment horizontal="right"/>
      <protection locked="0"/>
    </xf>
    <xf numFmtId="0" fontId="46" fillId="0" borderId="69" xfId="0" applyFont="1" applyFill="1" applyBorder="1" applyAlignment="1">
      <alignment horizontal="center"/>
    </xf>
    <xf numFmtId="3" fontId="11" fillId="40" borderId="80" xfId="0" applyNumberFormat="1" applyFont="1" applyFill="1" applyBorder="1" applyAlignment="1" applyProtection="1">
      <alignment horizontal="right"/>
      <protection locked="0"/>
    </xf>
    <xf numFmtId="3" fontId="31" fillId="40" borderId="110" xfId="0" applyNumberFormat="1" applyFont="1" applyFill="1" applyBorder="1" applyAlignment="1" applyProtection="1">
      <alignment horizontal="right"/>
      <protection locked="0"/>
    </xf>
    <xf numFmtId="3" fontId="11" fillId="40" borderId="73" xfId="0" applyNumberFormat="1" applyFont="1" applyFill="1" applyBorder="1" applyAlignment="1" applyProtection="1">
      <alignment horizontal="right"/>
      <protection locked="0"/>
    </xf>
    <xf numFmtId="0" fontId="44" fillId="0" borderId="73" xfId="0" applyFont="1" applyFill="1" applyBorder="1" applyAlignment="1">
      <alignment/>
    </xf>
    <xf numFmtId="0" fontId="45" fillId="0" borderId="74" xfId="0" applyFont="1" applyFill="1" applyBorder="1" applyAlignment="1">
      <alignment horizontal="center"/>
    </xf>
    <xf numFmtId="3" fontId="31" fillId="39" borderId="110" xfId="0" applyNumberFormat="1" applyFont="1" applyFill="1" applyBorder="1" applyAlignment="1">
      <alignment horizontal="center"/>
    </xf>
    <xf numFmtId="3" fontId="31" fillId="39" borderId="73" xfId="0" applyNumberFormat="1" applyFont="1" applyFill="1" applyBorder="1" applyAlignment="1">
      <alignment horizontal="center"/>
    </xf>
    <xf numFmtId="3" fontId="31" fillId="39" borderId="74" xfId="0" applyNumberFormat="1" applyFont="1" applyFill="1" applyBorder="1" applyAlignment="1">
      <alignment horizontal="center"/>
    </xf>
    <xf numFmtId="3" fontId="13" fillId="45" borderId="90" xfId="0" applyNumberFormat="1" applyFont="1" applyFill="1" applyBorder="1" applyAlignment="1">
      <alignment horizontal="right"/>
    </xf>
    <xf numFmtId="3" fontId="0" fillId="40" borderId="50" xfId="0" applyNumberFormat="1" applyFill="1" applyBorder="1" applyAlignment="1" applyProtection="1">
      <alignment horizontal="right"/>
      <protection locked="0"/>
    </xf>
    <xf numFmtId="3" fontId="0" fillId="40" borderId="77" xfId="0" applyNumberFormat="1" applyFill="1" applyBorder="1" applyAlignment="1" applyProtection="1">
      <alignment horizontal="right"/>
      <protection locked="0"/>
    </xf>
    <xf numFmtId="3" fontId="0" fillId="46" borderId="81" xfId="0" applyNumberFormat="1" applyFill="1" applyBorder="1" applyAlignment="1">
      <alignment horizontal="right"/>
    </xf>
    <xf numFmtId="3" fontId="13" fillId="45" borderId="72" xfId="0" applyNumberFormat="1" applyFont="1" applyFill="1" applyBorder="1" applyAlignment="1">
      <alignment horizontal="right"/>
    </xf>
    <xf numFmtId="3" fontId="0" fillId="40" borderId="33" xfId="0" applyNumberFormat="1" applyFill="1" applyBorder="1" applyAlignment="1" applyProtection="1">
      <alignment horizontal="right"/>
      <protection locked="0"/>
    </xf>
    <xf numFmtId="3" fontId="0" fillId="46" borderId="70" xfId="0" applyNumberFormat="1" applyFill="1" applyBorder="1" applyAlignment="1">
      <alignment horizontal="right"/>
    </xf>
    <xf numFmtId="3" fontId="13" fillId="45" borderId="84" xfId="0" applyNumberFormat="1" applyFont="1" applyFill="1" applyBorder="1" applyAlignment="1">
      <alignment horizontal="right"/>
    </xf>
    <xf numFmtId="3" fontId="13" fillId="45" borderId="87" xfId="0" applyNumberFormat="1" applyFont="1" applyFill="1" applyBorder="1" applyAlignment="1">
      <alignment horizontal="right"/>
    </xf>
    <xf numFmtId="3" fontId="0" fillId="40" borderId="39" xfId="0" applyNumberFormat="1" applyFill="1" applyBorder="1" applyAlignment="1" applyProtection="1">
      <alignment horizontal="right"/>
      <protection locked="0"/>
    </xf>
    <xf numFmtId="3" fontId="0" fillId="46" borderId="69" xfId="0" applyNumberFormat="1" applyFill="1" applyBorder="1" applyAlignment="1">
      <alignment horizontal="right"/>
    </xf>
    <xf numFmtId="3" fontId="13" fillId="45" borderId="80" xfId="0" applyNumberFormat="1" applyFont="1" applyFill="1" applyBorder="1" applyAlignment="1">
      <alignment horizontal="right"/>
    </xf>
    <xf numFmtId="3" fontId="0" fillId="40" borderId="47" xfId="0" applyNumberFormat="1" applyFill="1" applyBorder="1" applyAlignment="1" applyProtection="1">
      <alignment horizontal="right"/>
      <protection locked="0"/>
    </xf>
    <xf numFmtId="3" fontId="0" fillId="46" borderId="66" xfId="0" applyNumberFormat="1" applyFill="1" applyBorder="1" applyAlignment="1">
      <alignment horizontal="right"/>
    </xf>
    <xf numFmtId="3" fontId="3" fillId="40" borderId="48" xfId="0" applyNumberFormat="1" applyFont="1" applyFill="1" applyBorder="1" applyAlignment="1">
      <alignment horizontal="right"/>
    </xf>
    <xf numFmtId="3" fontId="3" fillId="40" borderId="62" xfId="0" applyNumberFormat="1" applyFont="1" applyFill="1" applyBorder="1" applyAlignment="1">
      <alignment horizontal="right"/>
    </xf>
    <xf numFmtId="3" fontId="31" fillId="40" borderId="71" xfId="0" applyNumberFormat="1" applyFont="1" applyFill="1" applyBorder="1" applyAlignment="1">
      <alignment horizontal="right"/>
    </xf>
    <xf numFmtId="3" fontId="0" fillId="40" borderId="25" xfId="0" applyNumberFormat="1" applyFill="1" applyBorder="1" applyAlignment="1" applyProtection="1">
      <alignment horizontal="right"/>
      <protection locked="0"/>
    </xf>
    <xf numFmtId="3" fontId="0" fillId="46" borderId="64" xfId="0" applyNumberFormat="1" applyFill="1" applyBorder="1" applyAlignment="1">
      <alignment horizontal="right"/>
    </xf>
    <xf numFmtId="3" fontId="13" fillId="45" borderId="97" xfId="0" applyNumberFormat="1" applyFont="1" applyFill="1" applyBorder="1" applyAlignment="1">
      <alignment horizontal="right"/>
    </xf>
    <xf numFmtId="3" fontId="11" fillId="45" borderId="86" xfId="0" applyNumberFormat="1" applyFont="1" applyFill="1" applyBorder="1" applyAlignment="1" applyProtection="1">
      <alignment horizontal="right"/>
      <protection locked="0"/>
    </xf>
    <xf numFmtId="3" fontId="0" fillId="40" borderId="120" xfId="0" applyNumberFormat="1" applyFill="1" applyBorder="1" applyAlignment="1" applyProtection="1">
      <alignment horizontal="right"/>
      <protection locked="0"/>
    </xf>
    <xf numFmtId="3" fontId="11" fillId="45" borderId="87" xfId="0" applyNumberFormat="1" applyFont="1" applyFill="1" applyBorder="1" applyAlignment="1" applyProtection="1">
      <alignment horizontal="right"/>
      <protection locked="0"/>
    </xf>
    <xf numFmtId="3" fontId="0" fillId="40" borderId="121" xfId="0" applyNumberFormat="1" applyFill="1" applyBorder="1" applyAlignment="1" applyProtection="1">
      <alignment horizontal="right"/>
      <protection locked="0"/>
    </xf>
    <xf numFmtId="3" fontId="11" fillId="45" borderId="91" xfId="0" applyNumberFormat="1" applyFont="1" applyFill="1" applyBorder="1" applyAlignment="1" applyProtection="1">
      <alignment horizontal="right"/>
      <protection locked="0"/>
    </xf>
    <xf numFmtId="3" fontId="0" fillId="40" borderId="20" xfId="0" applyNumberFormat="1" applyFill="1" applyBorder="1" applyAlignment="1" applyProtection="1">
      <alignment horizontal="right"/>
      <protection locked="0"/>
    </xf>
    <xf numFmtId="3" fontId="11" fillId="45" borderId="64" xfId="0" applyNumberFormat="1" applyFont="1" applyFill="1" applyBorder="1" applyAlignment="1" applyProtection="1">
      <alignment horizontal="right"/>
      <protection locked="0"/>
    </xf>
    <xf numFmtId="3" fontId="11" fillId="45" borderId="69" xfId="0" applyNumberFormat="1" applyFont="1" applyFill="1" applyBorder="1" applyAlignment="1" applyProtection="1">
      <alignment horizontal="right"/>
      <protection locked="0"/>
    </xf>
    <xf numFmtId="3" fontId="11" fillId="45" borderId="73" xfId="0" applyNumberFormat="1" applyFont="1" applyFill="1" applyBorder="1" applyAlignment="1" applyProtection="1">
      <alignment horizontal="right"/>
      <protection locked="0"/>
    </xf>
    <xf numFmtId="3" fontId="31" fillId="40" borderId="65" xfId="0" applyNumberFormat="1" applyFont="1" applyFill="1" applyBorder="1" applyAlignment="1" applyProtection="1">
      <alignment horizontal="right"/>
      <protection locked="0"/>
    </xf>
    <xf numFmtId="3" fontId="11" fillId="45" borderId="81" xfId="0" applyNumberFormat="1" applyFont="1" applyFill="1" applyBorder="1" applyAlignment="1" applyProtection="1">
      <alignment horizontal="right"/>
      <protection locked="0"/>
    </xf>
    <xf numFmtId="3" fontId="12" fillId="40" borderId="120" xfId="0" applyNumberFormat="1" applyFont="1" applyFill="1" applyBorder="1" applyAlignment="1">
      <alignment horizontal="right"/>
    </xf>
    <xf numFmtId="3" fontId="12" fillId="40" borderId="122" xfId="0" applyNumberFormat="1" applyFont="1" applyFill="1" applyBorder="1" applyAlignment="1">
      <alignment horizontal="right"/>
    </xf>
    <xf numFmtId="3" fontId="12" fillId="40" borderId="123" xfId="0" applyNumberFormat="1" applyFont="1" applyFill="1" applyBorder="1" applyAlignment="1">
      <alignment horizontal="right"/>
    </xf>
    <xf numFmtId="3" fontId="13" fillId="40" borderId="90" xfId="0" applyNumberFormat="1" applyFont="1" applyFill="1" applyBorder="1" applyAlignment="1">
      <alignment horizontal="right"/>
    </xf>
    <xf numFmtId="3" fontId="0" fillId="44" borderId="81" xfId="0" applyNumberFormat="1" applyFill="1" applyBorder="1" applyAlignment="1">
      <alignment horizontal="right"/>
    </xf>
    <xf numFmtId="3" fontId="13" fillId="40" borderId="72" xfId="0" applyNumberFormat="1" applyFont="1" applyFill="1" applyBorder="1" applyAlignment="1">
      <alignment horizontal="right"/>
    </xf>
    <xf numFmtId="3" fontId="0" fillId="44" borderId="70" xfId="0" applyNumberFormat="1" applyFill="1" applyBorder="1" applyAlignment="1">
      <alignment horizontal="right"/>
    </xf>
    <xf numFmtId="3" fontId="13" fillId="40" borderId="84" xfId="0" applyNumberFormat="1" applyFont="1" applyFill="1" applyBorder="1" applyAlignment="1">
      <alignment horizontal="right"/>
    </xf>
    <xf numFmtId="3" fontId="0" fillId="44" borderId="69" xfId="0" applyNumberFormat="1" applyFill="1" applyBorder="1" applyAlignment="1">
      <alignment horizontal="right"/>
    </xf>
    <xf numFmtId="3" fontId="13" fillId="40" borderId="80" xfId="0" applyNumberFormat="1" applyFont="1" applyFill="1" applyBorder="1" applyAlignment="1">
      <alignment horizontal="right"/>
    </xf>
    <xf numFmtId="3" fontId="0" fillId="44" borderId="66" xfId="0" applyNumberFormat="1" applyFill="1" applyBorder="1" applyAlignment="1">
      <alignment horizontal="right"/>
    </xf>
    <xf numFmtId="3" fontId="31" fillId="0" borderId="71" xfId="0" applyNumberFormat="1" applyFont="1" applyFill="1" applyBorder="1" applyAlignment="1">
      <alignment horizontal="right"/>
    </xf>
    <xf numFmtId="3" fontId="3" fillId="40" borderId="124" xfId="0" applyNumberFormat="1" applyFont="1" applyFill="1" applyBorder="1" applyAlignment="1">
      <alignment horizontal="right"/>
    </xf>
    <xf numFmtId="3" fontId="0" fillId="44" borderId="64" xfId="0" applyNumberFormat="1" applyFill="1" applyBorder="1" applyAlignment="1">
      <alignment horizontal="right"/>
    </xf>
    <xf numFmtId="3" fontId="13" fillId="40" borderId="97" xfId="0" applyNumberFormat="1" applyFont="1" applyFill="1" applyBorder="1" applyAlignment="1">
      <alignment horizontal="right"/>
    </xf>
    <xf numFmtId="3" fontId="11" fillId="40" borderId="86" xfId="0" applyNumberFormat="1" applyFont="1" applyFill="1" applyBorder="1" applyAlignment="1" applyProtection="1">
      <alignment horizontal="right"/>
      <protection locked="0"/>
    </xf>
    <xf numFmtId="3" fontId="0" fillId="40" borderId="81" xfId="0" applyNumberFormat="1" applyFont="1" applyFill="1" applyBorder="1" applyAlignment="1" applyProtection="1">
      <alignment horizontal="right"/>
      <protection locked="0"/>
    </xf>
    <xf numFmtId="3" fontId="0" fillId="40" borderId="64" xfId="0" applyNumberFormat="1" applyFont="1" applyFill="1" applyBorder="1" applyAlignment="1" applyProtection="1">
      <alignment horizontal="right"/>
      <protection locked="0"/>
    </xf>
    <xf numFmtId="3" fontId="11" fillId="40" borderId="91" xfId="0" applyNumberFormat="1" applyFont="1" applyFill="1" applyBorder="1" applyAlignment="1" applyProtection="1">
      <alignment horizontal="right"/>
      <protection locked="0"/>
    </xf>
    <xf numFmtId="3" fontId="0" fillId="40" borderId="74" xfId="0" applyNumberFormat="1" applyFont="1" applyFill="1" applyBorder="1" applyAlignment="1" applyProtection="1">
      <alignment horizontal="right"/>
      <protection locked="0"/>
    </xf>
    <xf numFmtId="3" fontId="11" fillId="40" borderId="64" xfId="0" applyNumberFormat="1" applyFont="1" applyFill="1" applyBorder="1" applyAlignment="1" applyProtection="1">
      <alignment horizontal="right"/>
      <protection locked="0"/>
    </xf>
    <xf numFmtId="165" fontId="12" fillId="40" borderId="99" xfId="0" applyNumberFormat="1" applyFont="1" applyFill="1" applyBorder="1" applyAlignment="1">
      <alignment horizontal="right"/>
    </xf>
    <xf numFmtId="0" fontId="0" fillId="0" borderId="66" xfId="0" applyFill="1" applyBorder="1" applyAlignment="1">
      <alignment horizontal="center"/>
    </xf>
    <xf numFmtId="3" fontId="0" fillId="40" borderId="88" xfId="0" applyNumberFormat="1" applyFill="1" applyBorder="1" applyAlignment="1" applyProtection="1">
      <alignment horizontal="right"/>
      <protection locked="0"/>
    </xf>
    <xf numFmtId="3" fontId="40" fillId="40" borderId="69" xfId="0" applyNumberFormat="1" applyFont="1" applyFill="1" applyBorder="1" applyAlignment="1">
      <alignment horizontal="right"/>
    </xf>
    <xf numFmtId="3" fontId="31" fillId="40" borderId="71" xfId="0" applyNumberFormat="1" applyFont="1" applyFill="1" applyBorder="1" applyAlignment="1" applyProtection="1">
      <alignment horizontal="right"/>
      <protection locked="0"/>
    </xf>
    <xf numFmtId="3" fontId="12" fillId="40" borderId="115" xfId="0" applyNumberFormat="1" applyFont="1" applyFill="1" applyBorder="1" applyAlignment="1">
      <alignment horizontal="right"/>
    </xf>
    <xf numFmtId="165" fontId="13" fillId="0" borderId="77" xfId="0" applyNumberFormat="1" applyFont="1" applyFill="1" applyBorder="1" applyAlignment="1">
      <alignment horizontal="right"/>
    </xf>
    <xf numFmtId="165" fontId="13" fillId="0" borderId="83" xfId="0" applyNumberFormat="1" applyFont="1" applyFill="1" applyBorder="1" applyAlignment="1">
      <alignment horizontal="right"/>
    </xf>
    <xf numFmtId="3" fontId="0" fillId="44" borderId="81" xfId="0" applyNumberFormat="1" applyFont="1" applyFill="1" applyBorder="1" applyAlignment="1">
      <alignment horizontal="right"/>
    </xf>
    <xf numFmtId="3" fontId="0" fillId="44" borderId="69" xfId="0" applyNumberFormat="1" applyFont="1" applyFill="1" applyBorder="1" applyAlignment="1">
      <alignment horizontal="right"/>
    </xf>
    <xf numFmtId="3" fontId="0" fillId="44" borderId="66" xfId="0" applyNumberFormat="1" applyFont="1" applyFill="1" applyBorder="1" applyAlignment="1">
      <alignment horizontal="right"/>
    </xf>
    <xf numFmtId="0" fontId="10" fillId="0" borderId="75" xfId="0" applyFont="1" applyFill="1" applyBorder="1" applyAlignment="1">
      <alignment horizontal="left" indent="1"/>
    </xf>
    <xf numFmtId="3" fontId="11" fillId="0" borderId="71" xfId="0" applyNumberFormat="1" applyFont="1" applyFill="1" applyBorder="1" applyAlignment="1">
      <alignment horizontal="right"/>
    </xf>
    <xf numFmtId="3" fontId="0" fillId="44" borderId="64" xfId="0" applyNumberFormat="1" applyFont="1" applyFill="1" applyBorder="1" applyAlignment="1">
      <alignment horizontal="right"/>
    </xf>
    <xf numFmtId="3" fontId="3" fillId="40" borderId="97" xfId="0" applyNumberFormat="1" applyFont="1" applyFill="1" applyBorder="1" applyAlignment="1">
      <alignment horizontal="right"/>
    </xf>
    <xf numFmtId="3" fontId="0" fillId="44" borderId="70" xfId="0" applyNumberFormat="1" applyFont="1" applyFill="1" applyBorder="1" applyAlignment="1">
      <alignment horizontal="right"/>
    </xf>
    <xf numFmtId="3" fontId="40" fillId="40" borderId="70" xfId="0" applyNumberFormat="1" applyFont="1" applyFill="1" applyBorder="1" applyAlignment="1">
      <alignment horizontal="right"/>
    </xf>
    <xf numFmtId="0" fontId="31" fillId="39" borderId="76" xfId="0" applyFont="1" applyFill="1" applyBorder="1" applyAlignment="1">
      <alignment horizontal="center" vertical="center"/>
    </xf>
    <xf numFmtId="0" fontId="31" fillId="39" borderId="74" xfId="0" applyFont="1" applyFill="1" applyBorder="1" applyAlignment="1">
      <alignment horizontal="center" vertical="center"/>
    </xf>
    <xf numFmtId="3" fontId="31" fillId="40" borderId="75" xfId="0" applyNumberFormat="1" applyFont="1" applyFill="1" applyBorder="1" applyAlignment="1">
      <alignment horizontal="right"/>
    </xf>
    <xf numFmtId="3" fontId="3" fillId="40" borderId="0" xfId="0" applyNumberFormat="1" applyFont="1" applyFill="1" applyBorder="1" applyAlignment="1">
      <alignment horizontal="right"/>
    </xf>
    <xf numFmtId="165" fontId="12" fillId="40" borderId="81" xfId="0" applyNumberFormat="1" applyFont="1" applyFill="1" applyBorder="1" applyAlignment="1">
      <alignment horizontal="right" shrinkToFit="1"/>
    </xf>
    <xf numFmtId="3" fontId="32" fillId="44" borderId="64" xfId="0" applyNumberFormat="1" applyFont="1" applyFill="1" applyBorder="1" applyAlignment="1">
      <alignment horizontal="right"/>
    </xf>
    <xf numFmtId="3" fontId="32" fillId="44" borderId="69" xfId="0" applyNumberFormat="1" applyFont="1" applyFill="1" applyBorder="1" applyAlignment="1">
      <alignment horizontal="right"/>
    </xf>
    <xf numFmtId="3" fontId="32" fillId="44" borderId="70" xfId="0" applyNumberFormat="1" applyFont="1" applyFill="1" applyBorder="1" applyAlignment="1">
      <alignment horizontal="right"/>
    </xf>
    <xf numFmtId="3" fontId="31" fillId="34" borderId="30" xfId="0" applyNumberFormat="1" applyFont="1" applyFill="1" applyBorder="1" applyAlignment="1">
      <alignment horizontal="center"/>
    </xf>
    <xf numFmtId="3" fontId="13" fillId="36" borderId="13" xfId="0" applyNumberFormat="1" applyFont="1" applyFill="1" applyBorder="1" applyAlignment="1">
      <alignment horizontal="right"/>
    </xf>
    <xf numFmtId="3" fontId="32" fillId="36" borderId="18" xfId="0" applyNumberFormat="1" applyFont="1" applyFill="1" applyBorder="1" applyAlignment="1" applyProtection="1">
      <alignment horizontal="right"/>
      <protection locked="0"/>
    </xf>
    <xf numFmtId="3" fontId="0" fillId="47" borderId="50" xfId="0" applyNumberFormat="1" applyFill="1" applyBorder="1" applyAlignment="1">
      <alignment horizontal="right"/>
    </xf>
    <xf numFmtId="3" fontId="13" fillId="36" borderId="32" xfId="0" applyNumberFormat="1" applyFont="1" applyFill="1" applyBorder="1" applyAlignment="1">
      <alignment horizontal="right"/>
    </xf>
    <xf numFmtId="3" fontId="32" fillId="36" borderId="49" xfId="0" applyNumberFormat="1" applyFont="1" applyFill="1" applyBorder="1" applyAlignment="1" applyProtection="1">
      <alignment horizontal="right"/>
      <protection locked="0"/>
    </xf>
    <xf numFmtId="3" fontId="0" fillId="47" borderId="47" xfId="0" applyNumberFormat="1" applyFill="1" applyBorder="1" applyAlignment="1">
      <alignment horizontal="right"/>
    </xf>
    <xf numFmtId="3" fontId="13" fillId="36" borderId="37" xfId="0" applyNumberFormat="1" applyFont="1" applyFill="1" applyBorder="1" applyAlignment="1">
      <alignment horizontal="right"/>
    </xf>
    <xf numFmtId="3" fontId="32" fillId="36" borderId="17" xfId="0" applyNumberFormat="1" applyFont="1" applyFill="1" applyBorder="1" applyAlignment="1" applyProtection="1">
      <alignment horizontal="right"/>
      <protection locked="0"/>
    </xf>
    <xf numFmtId="3" fontId="13" fillId="36" borderId="43" xfId="0" applyNumberFormat="1" applyFont="1" applyFill="1" applyBorder="1" applyAlignment="1">
      <alignment horizontal="right"/>
    </xf>
    <xf numFmtId="3" fontId="0" fillId="47" borderId="39" xfId="0" applyNumberFormat="1" applyFill="1" applyBorder="1" applyAlignment="1">
      <alignment horizontal="right"/>
    </xf>
    <xf numFmtId="3" fontId="13" fillId="36" borderId="24" xfId="0" applyNumberFormat="1" applyFont="1" applyFill="1" applyBorder="1" applyAlignment="1">
      <alignment horizontal="right"/>
    </xf>
    <xf numFmtId="3" fontId="0" fillId="47" borderId="33" xfId="0" applyNumberFormat="1" applyFill="1" applyBorder="1" applyAlignment="1">
      <alignment horizontal="right"/>
    </xf>
    <xf numFmtId="3" fontId="31" fillId="36" borderId="10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/>
    </xf>
    <xf numFmtId="3" fontId="31" fillId="47" borderId="25" xfId="0" applyNumberFormat="1" applyFont="1" applyFill="1" applyBorder="1" applyAlignment="1">
      <alignment horizontal="right"/>
    </xf>
    <xf numFmtId="3" fontId="31" fillId="47" borderId="39" xfId="0" applyNumberFormat="1" applyFont="1" applyFill="1" applyBorder="1" applyAlignment="1">
      <alignment horizontal="right"/>
    </xf>
    <xf numFmtId="3" fontId="13" fillId="36" borderId="54" xfId="0" applyNumberFormat="1" applyFont="1" applyFill="1" applyBorder="1" applyAlignment="1">
      <alignment horizontal="right"/>
    </xf>
    <xf numFmtId="3" fontId="31" fillId="47" borderId="47" xfId="0" applyNumberFormat="1" applyFont="1" applyFill="1" applyBorder="1" applyAlignment="1">
      <alignment horizontal="right"/>
    </xf>
    <xf numFmtId="3" fontId="11" fillId="36" borderId="50" xfId="0" applyNumberFormat="1" applyFont="1" applyFill="1" applyBorder="1" applyAlignment="1" applyProtection="1">
      <alignment horizontal="right"/>
      <protection locked="0"/>
    </xf>
    <xf numFmtId="3" fontId="11" fillId="36" borderId="39" xfId="0" applyNumberFormat="1" applyFont="1" applyFill="1" applyBorder="1" applyAlignment="1" applyProtection="1">
      <alignment horizontal="right"/>
      <protection locked="0"/>
    </xf>
    <xf numFmtId="165" fontId="12" fillId="36" borderId="50" xfId="0" applyNumberFormat="1" applyFont="1" applyFill="1" applyBorder="1" applyAlignment="1">
      <alignment horizontal="right" shrinkToFit="1"/>
    </xf>
    <xf numFmtId="3" fontId="11" fillId="36" borderId="20" xfId="0" applyNumberFormat="1" applyFont="1" applyFill="1" applyBorder="1" applyAlignment="1" applyProtection="1">
      <alignment horizontal="right"/>
      <protection locked="0"/>
    </xf>
    <xf numFmtId="0" fontId="44" fillId="0" borderId="25" xfId="0" applyFont="1" applyFill="1" applyBorder="1" applyAlignment="1">
      <alignment horizontal="center"/>
    </xf>
    <xf numFmtId="3" fontId="11" fillId="36" borderId="25" xfId="0" applyNumberFormat="1" applyFont="1" applyFill="1" applyBorder="1" applyAlignment="1" applyProtection="1">
      <alignment horizontal="right"/>
      <protection locked="0"/>
    </xf>
    <xf numFmtId="3" fontId="0" fillId="47" borderId="25" xfId="0" applyNumberFormat="1" applyFill="1" applyBorder="1" applyAlignment="1">
      <alignment horizontal="right"/>
    </xf>
    <xf numFmtId="0" fontId="44" fillId="0" borderId="39" xfId="0" applyFont="1" applyFill="1" applyBorder="1" applyAlignment="1">
      <alignment horizontal="center"/>
    </xf>
    <xf numFmtId="0" fontId="46" fillId="0" borderId="39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3" fontId="11" fillId="36" borderId="27" xfId="0" applyNumberFormat="1" applyFont="1" applyFill="1" applyBorder="1" applyAlignment="1" applyProtection="1">
      <alignment horizontal="right"/>
      <protection locked="0"/>
    </xf>
    <xf numFmtId="0" fontId="45" fillId="0" borderId="48" xfId="0" applyFont="1" applyFill="1" applyBorder="1" applyAlignment="1">
      <alignment horizontal="center"/>
    </xf>
    <xf numFmtId="3" fontId="0" fillId="36" borderId="18" xfId="0" applyNumberFormat="1" applyFill="1" applyBorder="1" applyAlignment="1" applyProtection="1">
      <alignment horizontal="right"/>
      <protection locked="0"/>
    </xf>
    <xf numFmtId="3" fontId="0" fillId="47" borderId="50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 applyProtection="1">
      <alignment horizontal="right"/>
      <protection locked="0"/>
    </xf>
    <xf numFmtId="3" fontId="0" fillId="47" borderId="47" xfId="0" applyNumberFormat="1" applyFont="1" applyFill="1" applyBorder="1" applyAlignment="1">
      <alignment horizontal="right"/>
    </xf>
    <xf numFmtId="3" fontId="0" fillId="36" borderId="52" xfId="0" applyNumberFormat="1" applyFill="1" applyBorder="1" applyAlignment="1" applyProtection="1">
      <alignment horizontal="right"/>
      <protection locked="0"/>
    </xf>
    <xf numFmtId="3" fontId="0" fillId="36" borderId="42" xfId="0" applyNumberFormat="1" applyFill="1" applyBorder="1" applyAlignment="1" applyProtection="1">
      <alignment horizontal="right"/>
      <protection locked="0"/>
    </xf>
    <xf numFmtId="3" fontId="0" fillId="47" borderId="39" xfId="0" applyNumberFormat="1" applyFont="1" applyFill="1" applyBorder="1" applyAlignment="1">
      <alignment horizontal="right"/>
    </xf>
    <xf numFmtId="3" fontId="0" fillId="47" borderId="33" xfId="0" applyNumberFormat="1" applyFont="1" applyFill="1" applyBorder="1" applyAlignment="1">
      <alignment horizontal="right"/>
    </xf>
    <xf numFmtId="3" fontId="31" fillId="36" borderId="10" xfId="0" applyNumberFormat="1" applyFont="1" applyFill="1" applyBorder="1" applyAlignment="1">
      <alignment horizontal="right"/>
    </xf>
    <xf numFmtId="3" fontId="0" fillId="47" borderId="25" xfId="0" applyNumberFormat="1" applyFont="1" applyFill="1" applyBorder="1" applyAlignment="1">
      <alignment horizontal="right"/>
    </xf>
    <xf numFmtId="3" fontId="0" fillId="36" borderId="49" xfId="0" applyNumberFormat="1" applyFill="1" applyBorder="1" applyAlignment="1" applyProtection="1">
      <alignment horizontal="right"/>
      <protection locked="0"/>
    </xf>
    <xf numFmtId="3" fontId="32" fillId="47" borderId="47" xfId="0" applyNumberFormat="1" applyFont="1" applyFill="1" applyBorder="1" applyAlignment="1">
      <alignment horizontal="right"/>
    </xf>
    <xf numFmtId="3" fontId="32" fillId="47" borderId="39" xfId="0" applyNumberFormat="1" applyFont="1" applyFill="1" applyBorder="1" applyAlignment="1">
      <alignment horizontal="right"/>
    </xf>
    <xf numFmtId="3" fontId="32" fillId="47" borderId="39" xfId="0" applyNumberFormat="1" applyFont="1" applyFill="1" applyBorder="1" applyAlignment="1">
      <alignment horizontal="right"/>
    </xf>
    <xf numFmtId="3" fontId="32" fillId="47" borderId="47" xfId="0" applyNumberFormat="1" applyFont="1" applyFill="1" applyBorder="1" applyAlignment="1">
      <alignment horizontal="right"/>
    </xf>
    <xf numFmtId="3" fontId="32" fillId="47" borderId="25" xfId="0" applyNumberFormat="1" applyFont="1" applyFill="1" applyBorder="1" applyAlignment="1">
      <alignment horizontal="right"/>
    </xf>
    <xf numFmtId="3" fontId="32" fillId="47" borderId="50" xfId="0" applyNumberFormat="1" applyFont="1" applyFill="1" applyBorder="1" applyAlignment="1">
      <alignment horizontal="right"/>
    </xf>
    <xf numFmtId="3" fontId="32" fillId="36" borderId="36" xfId="0" applyNumberFormat="1" applyFont="1" applyFill="1" applyBorder="1" applyAlignment="1" applyProtection="1">
      <alignment horizontal="right"/>
      <protection locked="0"/>
    </xf>
    <xf numFmtId="3" fontId="32" fillId="36" borderId="42" xfId="0" applyNumberFormat="1" applyFont="1" applyFill="1" applyBorder="1" applyAlignment="1" applyProtection="1">
      <alignment horizontal="right"/>
      <protection locked="0"/>
    </xf>
    <xf numFmtId="3" fontId="32" fillId="47" borderId="33" xfId="0" applyNumberFormat="1" applyFont="1" applyFill="1" applyBorder="1" applyAlignment="1">
      <alignment horizontal="right"/>
    </xf>
    <xf numFmtId="3" fontId="32" fillId="36" borderId="27" xfId="0" applyNumberFormat="1" applyFont="1" applyFill="1" applyBorder="1" applyAlignment="1" applyProtection="1">
      <alignment horizontal="right"/>
      <protection locked="0"/>
    </xf>
    <xf numFmtId="0" fontId="44" fillId="0" borderId="25" xfId="0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/>
    </xf>
    <xf numFmtId="3" fontId="32" fillId="47" borderId="25" xfId="0" applyNumberFormat="1" applyFont="1" applyFill="1" applyBorder="1" applyAlignment="1">
      <alignment horizontal="right"/>
    </xf>
    <xf numFmtId="3" fontId="0" fillId="36" borderId="27" xfId="0" applyNumberFormat="1" applyFill="1" applyBorder="1" applyAlignment="1" applyProtection="1">
      <alignment horizontal="right"/>
      <protection locked="0"/>
    </xf>
    <xf numFmtId="3" fontId="11" fillId="36" borderId="16" xfId="0" applyNumberFormat="1" applyFont="1" applyFill="1" applyBorder="1" applyAlignment="1" applyProtection="1">
      <alignment horizontal="right"/>
      <protection locked="0"/>
    </xf>
    <xf numFmtId="3" fontId="11" fillId="36" borderId="43" xfId="0" applyNumberFormat="1" applyFont="1" applyFill="1" applyBorder="1" applyAlignment="1" applyProtection="1">
      <alignment horizontal="right"/>
      <protection locked="0"/>
    </xf>
    <xf numFmtId="3" fontId="11" fillId="36" borderId="19" xfId="0" applyNumberFormat="1" applyFont="1" applyFill="1" applyBorder="1" applyAlignment="1" applyProtection="1">
      <alignment horizontal="right"/>
      <protection locked="0"/>
    </xf>
    <xf numFmtId="3" fontId="32" fillId="36" borderId="45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19" fillId="38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3" fontId="31" fillId="39" borderId="71" xfId="0" applyNumberFormat="1" applyFont="1" applyFill="1" applyBorder="1" applyAlignment="1">
      <alignment horizontal="center" vertical="center"/>
    </xf>
    <xf numFmtId="3" fontId="31" fillId="41" borderId="71" xfId="0" applyNumberFormat="1" applyFont="1" applyFill="1" applyBorder="1" applyAlignment="1">
      <alignment horizontal="center"/>
    </xf>
    <xf numFmtId="3" fontId="3" fillId="39" borderId="75" xfId="0" applyNumberFormat="1" applyFont="1" applyFill="1" applyBorder="1" applyAlignment="1">
      <alignment horizontal="center"/>
    </xf>
    <xf numFmtId="0" fontId="31" fillId="39" borderId="71" xfId="0" applyFont="1" applyFill="1" applyBorder="1" applyAlignment="1">
      <alignment horizontal="center"/>
    </xf>
    <xf numFmtId="0" fontId="10" fillId="39" borderId="71" xfId="0" applyFont="1" applyFill="1" applyBorder="1" applyAlignment="1">
      <alignment horizontal="center" vertical="center"/>
    </xf>
    <xf numFmtId="0" fontId="31" fillId="39" borderId="71" xfId="0" applyFont="1" applyFill="1" applyBorder="1" applyAlignment="1">
      <alignment horizontal="center" vertical="center"/>
    </xf>
    <xf numFmtId="3" fontId="3" fillId="41" borderId="71" xfId="0" applyNumberFormat="1" applyFont="1" applyFill="1" applyBorder="1" applyAlignment="1">
      <alignment horizontal="center"/>
    </xf>
    <xf numFmtId="3" fontId="3" fillId="39" borderId="71" xfId="0" applyNumberFormat="1" applyFont="1" applyFill="1" applyBorder="1" applyAlignment="1">
      <alignment horizontal="center"/>
    </xf>
    <xf numFmtId="3" fontId="31" fillId="39" borderId="71" xfId="0" applyNumberFormat="1" applyFont="1" applyFill="1" applyBorder="1" applyAlignment="1">
      <alignment horizontal="center"/>
    </xf>
    <xf numFmtId="0" fontId="10" fillId="39" borderId="71" xfId="0" applyFont="1" applyFill="1" applyBorder="1" applyAlignment="1">
      <alignment horizontal="left" vertical="center" indent="1"/>
    </xf>
    <xf numFmtId="3" fontId="31" fillId="39" borderId="75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3" fontId="31" fillId="34" borderId="14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1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34" borderId="14" xfId="0" applyFont="1" applyFill="1" applyBorder="1" applyAlignment="1">
      <alignment horizontal="left" vertical="center" indent="1"/>
    </xf>
    <xf numFmtId="0" fontId="31" fillId="0" borderId="20" xfId="0" applyFont="1" applyBorder="1" applyAlignment="1">
      <alignment horizontal="left" vertical="center" indent="1"/>
    </xf>
    <xf numFmtId="0" fontId="31" fillId="34" borderId="1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3" fontId="3" fillId="35" borderId="12" xfId="0" applyNumberFormat="1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3" fontId="31" fillId="34" borderId="14" xfId="0" applyNumberFormat="1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left" vertical="center" indent="1"/>
    </xf>
    <xf numFmtId="0" fontId="31" fillId="0" borderId="20" xfId="0" applyFont="1" applyBorder="1" applyAlignment="1">
      <alignment horizontal="left" vertical="center" indent="1"/>
    </xf>
    <xf numFmtId="0" fontId="38" fillId="39" borderId="71" xfId="0" applyFont="1" applyFill="1" applyBorder="1" applyAlignment="1">
      <alignment horizontal="left" vertical="center" indent="1"/>
    </xf>
    <xf numFmtId="3" fontId="31" fillId="39" borderId="90" xfId="0" applyNumberFormat="1" applyFont="1" applyFill="1" applyBorder="1" applyAlignment="1">
      <alignment horizontal="center" vertical="center"/>
    </xf>
    <xf numFmtId="0" fontId="38" fillId="0" borderId="80" xfId="0" applyFont="1" applyBorder="1" applyAlignment="1">
      <alignment horizontal="left" indent="1"/>
    </xf>
    <xf numFmtId="0" fontId="0" fillId="0" borderId="64" xfId="0" applyFont="1" applyFill="1" applyBorder="1" applyAlignment="1">
      <alignment/>
    </xf>
    <xf numFmtId="164" fontId="0" fillId="0" borderId="64" xfId="0" applyNumberFormat="1" applyFont="1" applyFill="1" applyBorder="1" applyAlignment="1">
      <alignment/>
    </xf>
    <xf numFmtId="164" fontId="0" fillId="0" borderId="65" xfId="0" applyNumberFormat="1" applyFont="1" applyFill="1" applyBorder="1" applyAlignment="1">
      <alignment horizontal="center"/>
    </xf>
    <xf numFmtId="3" fontId="0" fillId="0" borderId="76" xfId="0" applyNumberFormat="1" applyFont="1" applyFill="1" applyBorder="1" applyAlignment="1">
      <alignment horizontal="right"/>
    </xf>
    <xf numFmtId="3" fontId="0" fillId="40" borderId="81" xfId="0" applyNumberFormat="1" applyFont="1" applyFill="1" applyBorder="1" applyAlignment="1">
      <alignment horizontal="right"/>
    </xf>
    <xf numFmtId="3" fontId="13" fillId="40" borderId="77" xfId="0" applyNumberFormat="1" applyFont="1" applyFill="1" applyBorder="1" applyAlignment="1">
      <alignment horizontal="right"/>
    </xf>
    <xf numFmtId="0" fontId="38" fillId="0" borderId="72" xfId="0" applyFont="1" applyBorder="1" applyAlignment="1">
      <alignment horizontal="left" indent="1"/>
    </xf>
    <xf numFmtId="0" fontId="0" fillId="0" borderId="66" xfId="0" applyFont="1" applyFill="1" applyBorder="1" applyAlignment="1">
      <alignment/>
    </xf>
    <xf numFmtId="164" fontId="0" fillId="0" borderId="66" xfId="0" applyNumberFormat="1" applyFont="1" applyFill="1" applyBorder="1" applyAlignment="1">
      <alignment/>
    </xf>
    <xf numFmtId="164" fontId="0" fillId="0" borderId="67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right"/>
    </xf>
    <xf numFmtId="3" fontId="0" fillId="40" borderId="70" xfId="0" applyNumberFormat="1" applyFont="1" applyFill="1" applyBorder="1" applyAlignment="1">
      <alignment horizontal="right"/>
    </xf>
    <xf numFmtId="3" fontId="13" fillId="40" borderId="83" xfId="0" applyNumberFormat="1" applyFont="1" applyFill="1" applyBorder="1" applyAlignment="1">
      <alignment horizontal="right"/>
    </xf>
    <xf numFmtId="0" fontId="38" fillId="0" borderId="84" xfId="0" applyFont="1" applyBorder="1" applyAlignment="1">
      <alignment horizontal="left" indent="1"/>
    </xf>
    <xf numFmtId="3" fontId="0" fillId="0" borderId="64" xfId="0" applyNumberFormat="1" applyFont="1" applyFill="1" applyBorder="1" applyAlignment="1">
      <alignment/>
    </xf>
    <xf numFmtId="0" fontId="38" fillId="0" borderId="87" xfId="0" applyFont="1" applyBorder="1" applyAlignment="1">
      <alignment horizontal="left" indent="1"/>
    </xf>
    <xf numFmtId="3" fontId="0" fillId="0" borderId="69" xfId="0" applyNumberFormat="1" applyFont="1" applyFill="1" applyBorder="1" applyAlignment="1">
      <alignment/>
    </xf>
    <xf numFmtId="3" fontId="0" fillId="40" borderId="69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3" fontId="0" fillId="40" borderId="66" xfId="0" applyNumberFormat="1" applyFont="1" applyFill="1" applyBorder="1" applyAlignment="1">
      <alignment horizontal="right"/>
    </xf>
    <xf numFmtId="0" fontId="38" fillId="40" borderId="75" xfId="0" applyFont="1" applyFill="1" applyBorder="1" applyAlignment="1">
      <alignment horizontal="left" indent="1"/>
    </xf>
    <xf numFmtId="0" fontId="31" fillId="0" borderId="71" xfId="0" applyFont="1" applyFill="1" applyBorder="1" applyAlignment="1">
      <alignment horizontal="center"/>
    </xf>
    <xf numFmtId="3" fontId="31" fillId="0" borderId="71" xfId="0" applyNumberFormat="1" applyFont="1" applyFill="1" applyBorder="1" applyAlignment="1">
      <alignment/>
    </xf>
    <xf numFmtId="3" fontId="31" fillId="0" borderId="62" xfId="0" applyNumberFormat="1" applyFont="1" applyFill="1" applyBorder="1" applyAlignment="1">
      <alignment horizontal="center"/>
    </xf>
    <xf numFmtId="3" fontId="31" fillId="0" borderId="75" xfId="0" applyNumberFormat="1" applyFont="1" applyFill="1" applyBorder="1" applyAlignment="1">
      <alignment horizontal="right"/>
    </xf>
    <xf numFmtId="3" fontId="31" fillId="0" borderId="63" xfId="0" applyNumberFormat="1" applyFont="1" applyFill="1" applyBorder="1" applyAlignment="1">
      <alignment horizontal="right"/>
    </xf>
    <xf numFmtId="3" fontId="0" fillId="40" borderId="64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/>
    </xf>
    <xf numFmtId="0" fontId="38" fillId="0" borderId="64" xfId="0" applyFont="1" applyBorder="1" applyAlignment="1">
      <alignment horizontal="left" indent="1"/>
    </xf>
    <xf numFmtId="3" fontId="0" fillId="0" borderId="64" xfId="0" applyNumberFormat="1" applyFont="1" applyFill="1" applyBorder="1" applyAlignment="1">
      <alignment horizontal="center"/>
    </xf>
    <xf numFmtId="3" fontId="32" fillId="44" borderId="8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/>
    </xf>
    <xf numFmtId="3" fontId="32" fillId="44" borderId="66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right"/>
    </xf>
    <xf numFmtId="0" fontId="47" fillId="0" borderId="71" xfId="0" applyFont="1" applyFill="1" applyBorder="1" applyAlignment="1">
      <alignment horizontal="center"/>
    </xf>
    <xf numFmtId="3" fontId="31" fillId="0" borderId="71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31" fillId="0" borderId="73" xfId="0" applyNumberFormat="1" applyFont="1" applyFill="1" applyBorder="1" applyAlignment="1">
      <alignment horizontal="center"/>
    </xf>
    <xf numFmtId="0" fontId="38" fillId="40" borderId="90" xfId="0" applyFont="1" applyFill="1" applyBorder="1" applyAlignment="1">
      <alignment horizontal="left" indent="1"/>
    </xf>
    <xf numFmtId="165" fontId="31" fillId="0" borderId="71" xfId="0" applyNumberFormat="1" applyFont="1" applyFill="1" applyBorder="1" applyAlignment="1">
      <alignment horizontal="right"/>
    </xf>
    <xf numFmtId="0" fontId="38" fillId="40" borderId="91" xfId="0" applyFont="1" applyFill="1" applyBorder="1" applyAlignment="1">
      <alignment horizontal="left" indent="1"/>
    </xf>
    <xf numFmtId="0" fontId="31" fillId="0" borderId="74" xfId="0" applyFont="1" applyFill="1" applyBorder="1" applyAlignment="1">
      <alignment horizontal="center"/>
    </xf>
    <xf numFmtId="3" fontId="31" fillId="0" borderId="74" xfId="0" applyNumberFormat="1" applyFont="1" applyFill="1" applyBorder="1" applyAlignment="1">
      <alignment/>
    </xf>
    <xf numFmtId="3" fontId="31" fillId="0" borderId="74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76" xfId="0" applyNumberFormat="1" applyFill="1" applyBorder="1" applyAlignment="1">
      <alignment/>
    </xf>
    <xf numFmtId="3" fontId="13" fillId="41" borderId="81" xfId="0" applyNumberFormat="1" applyFont="1" applyFill="1" applyBorder="1" applyAlignment="1">
      <alignment horizontal="right"/>
    </xf>
    <xf numFmtId="3" fontId="13" fillId="40" borderId="90" xfId="0" applyNumberFormat="1" applyFont="1" applyFill="1" applyBorder="1" applyAlignment="1">
      <alignment/>
    </xf>
    <xf numFmtId="3" fontId="0" fillId="40" borderId="81" xfId="0" applyNumberFormat="1" applyFont="1" applyFill="1" applyBorder="1" applyAlignment="1" applyProtection="1">
      <alignment/>
      <protection locked="0"/>
    </xf>
    <xf numFmtId="3" fontId="0" fillId="40" borderId="77" xfId="0" applyNumberFormat="1" applyFont="1" applyFill="1" applyBorder="1" applyAlignment="1" applyProtection="1">
      <alignment/>
      <protection locked="0"/>
    </xf>
    <xf numFmtId="3" fontId="0" fillId="40" borderId="95" xfId="0" applyNumberFormat="1" applyFont="1" applyFill="1" applyBorder="1" applyAlignment="1" applyProtection="1">
      <alignment/>
      <protection locked="0"/>
    </xf>
    <xf numFmtId="3" fontId="13" fillId="40" borderId="73" xfId="0" applyNumberFormat="1" applyFont="1" applyFill="1" applyBorder="1" applyAlignment="1">
      <alignment horizontal="center"/>
    </xf>
    <xf numFmtId="165" fontId="13" fillId="40" borderId="8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44" borderId="81" xfId="0" applyNumberFormat="1" applyFont="1" applyFill="1" applyBorder="1" applyAlignment="1">
      <alignment/>
    </xf>
    <xf numFmtId="3" fontId="0" fillId="40" borderId="81" xfId="0" applyNumberFormat="1" applyFont="1" applyFill="1" applyBorder="1" applyAlignment="1">
      <alignment/>
    </xf>
    <xf numFmtId="3" fontId="13" fillId="40" borderId="72" xfId="0" applyNumberFormat="1" applyFont="1" applyFill="1" applyBorder="1" applyAlignment="1">
      <alignment/>
    </xf>
    <xf numFmtId="3" fontId="0" fillId="40" borderId="66" xfId="0" applyNumberFormat="1" applyFont="1" applyFill="1" applyBorder="1" applyAlignment="1" applyProtection="1">
      <alignment/>
      <protection locked="0"/>
    </xf>
    <xf numFmtId="3" fontId="0" fillId="40" borderId="83" xfId="0" applyNumberFormat="1" applyFont="1" applyFill="1" applyBorder="1" applyAlignment="1" applyProtection="1">
      <alignment/>
      <protection locked="0"/>
    </xf>
    <xf numFmtId="3" fontId="0" fillId="40" borderId="94" xfId="0" applyNumberFormat="1" applyFont="1" applyFill="1" applyBorder="1" applyAlignment="1" applyProtection="1">
      <alignment/>
      <protection locked="0"/>
    </xf>
    <xf numFmtId="3" fontId="13" fillId="40" borderId="66" xfId="0" applyNumberFormat="1" applyFont="1" applyFill="1" applyBorder="1" applyAlignment="1">
      <alignment horizontal="center"/>
    </xf>
    <xf numFmtId="165" fontId="13" fillId="40" borderId="83" xfId="0" applyNumberFormat="1" applyFont="1" applyFill="1" applyBorder="1" applyAlignment="1">
      <alignment horizontal="center"/>
    </xf>
    <xf numFmtId="3" fontId="0" fillId="44" borderId="70" xfId="0" applyNumberFormat="1" applyFont="1" applyFill="1" applyBorder="1" applyAlignment="1">
      <alignment/>
    </xf>
    <xf numFmtId="3" fontId="0" fillId="40" borderId="70" xfId="0" applyNumberFormat="1" applyFont="1" applyFill="1" applyBorder="1" applyAlignment="1">
      <alignment/>
    </xf>
    <xf numFmtId="3" fontId="13" fillId="41" borderId="64" xfId="0" applyNumberFormat="1" applyFont="1" applyFill="1" applyBorder="1" applyAlignment="1">
      <alignment horizontal="center"/>
    </xf>
    <xf numFmtId="3" fontId="13" fillId="40" borderId="84" xfId="0" applyNumberFormat="1" applyFont="1" applyFill="1" applyBorder="1" applyAlignment="1">
      <alignment/>
    </xf>
    <xf numFmtId="3" fontId="0" fillId="40" borderId="68" xfId="0" applyNumberFormat="1" applyFont="1" applyFill="1" applyBorder="1" applyAlignment="1" applyProtection="1">
      <alignment/>
      <protection locked="0"/>
    </xf>
    <xf numFmtId="3" fontId="13" fillId="40" borderId="85" xfId="0" applyNumberFormat="1" applyFont="1" applyFill="1" applyBorder="1" applyAlignment="1">
      <alignment horizontal="center"/>
    </xf>
    <xf numFmtId="165" fontId="13" fillId="40" borderId="85" xfId="0" applyNumberFormat="1" applyFont="1" applyFill="1" applyBorder="1" applyAlignment="1">
      <alignment horizontal="center"/>
    </xf>
    <xf numFmtId="3" fontId="13" fillId="41" borderId="69" xfId="0" applyNumberFormat="1" applyFont="1" applyFill="1" applyBorder="1" applyAlignment="1">
      <alignment horizontal="center"/>
    </xf>
    <xf numFmtId="3" fontId="13" fillId="40" borderId="87" xfId="0" applyNumberFormat="1" applyFont="1" applyFill="1" applyBorder="1" applyAlignment="1">
      <alignment/>
    </xf>
    <xf numFmtId="3" fontId="0" fillId="40" borderId="69" xfId="0" applyNumberFormat="1" applyFont="1" applyFill="1" applyBorder="1" applyAlignment="1" applyProtection="1">
      <alignment/>
      <protection locked="0"/>
    </xf>
    <xf numFmtId="3" fontId="0" fillId="44" borderId="69" xfId="0" applyNumberFormat="1" applyFont="1" applyFill="1" applyBorder="1" applyAlignment="1">
      <alignment/>
    </xf>
    <xf numFmtId="3" fontId="0" fillId="40" borderId="69" xfId="0" applyNumberFormat="1" applyFont="1" applyFill="1" applyBorder="1" applyAlignment="1">
      <alignment/>
    </xf>
    <xf numFmtId="3" fontId="13" fillId="41" borderId="70" xfId="0" applyNumberFormat="1" applyFont="1" applyFill="1" applyBorder="1" applyAlignment="1">
      <alignment horizontal="center"/>
    </xf>
    <xf numFmtId="3" fontId="13" fillId="40" borderId="80" xfId="0" applyNumberFormat="1" applyFont="1" applyFill="1" applyBorder="1" applyAlignment="1">
      <alignment/>
    </xf>
    <xf numFmtId="3" fontId="0" fillId="40" borderId="70" xfId="0" applyNumberFormat="1" applyFont="1" applyFill="1" applyBorder="1" applyAlignment="1" applyProtection="1">
      <alignment/>
      <protection locked="0"/>
    </xf>
    <xf numFmtId="3" fontId="13" fillId="40" borderId="82" xfId="0" applyNumberFormat="1" applyFont="1" applyFill="1" applyBorder="1" applyAlignment="1">
      <alignment horizontal="center"/>
    </xf>
    <xf numFmtId="3" fontId="0" fillId="44" borderId="66" xfId="0" applyNumberFormat="1" applyFont="1" applyFill="1" applyBorder="1" applyAlignment="1">
      <alignment/>
    </xf>
    <xf numFmtId="3" fontId="0" fillId="40" borderId="66" xfId="0" applyNumberFormat="1" applyFont="1" applyFill="1" applyBorder="1" applyAlignment="1">
      <alignment/>
    </xf>
    <xf numFmtId="3" fontId="13" fillId="0" borderId="71" xfId="0" applyNumberFormat="1" applyFont="1" applyFill="1" applyBorder="1" applyAlignment="1">
      <alignment horizontal="right"/>
    </xf>
    <xf numFmtId="3" fontId="13" fillId="41" borderId="71" xfId="0" applyNumberFormat="1" applyFont="1" applyFill="1" applyBorder="1" applyAlignment="1">
      <alignment horizontal="center"/>
    </xf>
    <xf numFmtId="3" fontId="31" fillId="40" borderId="75" xfId="0" applyNumberFormat="1" applyFont="1" applyFill="1" applyBorder="1" applyAlignment="1">
      <alignment/>
    </xf>
    <xf numFmtId="3" fontId="31" fillId="40" borderId="71" xfId="0" applyNumberFormat="1" applyFont="1" applyFill="1" applyBorder="1" applyAlignment="1">
      <alignment/>
    </xf>
    <xf numFmtId="3" fontId="3" fillId="40" borderId="62" xfId="0" applyNumberFormat="1" applyFont="1" applyFill="1" applyBorder="1" applyAlignment="1">
      <alignment/>
    </xf>
    <xf numFmtId="3" fontId="0" fillId="40" borderId="71" xfId="0" applyNumberFormat="1" applyFont="1" applyFill="1" applyBorder="1" applyAlignment="1" applyProtection="1">
      <alignment/>
      <protection locked="0"/>
    </xf>
    <xf numFmtId="3" fontId="13" fillId="40" borderId="63" xfId="0" applyNumberFormat="1" applyFont="1" applyFill="1" applyBorder="1" applyAlignment="1">
      <alignment horizontal="center"/>
    </xf>
    <xf numFmtId="165" fontId="13" fillId="40" borderId="6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40" borderId="71" xfId="0" applyNumberFormat="1" applyFont="1" applyFill="1" applyBorder="1" applyAlignment="1">
      <alignment/>
    </xf>
    <xf numFmtId="3" fontId="0" fillId="40" borderId="64" xfId="0" applyNumberFormat="1" applyFont="1" applyFill="1" applyBorder="1" applyAlignment="1" applyProtection="1">
      <alignment/>
      <protection locked="0"/>
    </xf>
    <xf numFmtId="3" fontId="0" fillId="44" borderId="64" xfId="0" applyNumberFormat="1" applyFont="1" applyFill="1" applyBorder="1" applyAlignment="1">
      <alignment/>
    </xf>
    <xf numFmtId="3" fontId="0" fillId="40" borderId="64" xfId="0" applyNumberFormat="1" applyFont="1" applyFill="1" applyBorder="1" applyAlignment="1">
      <alignment/>
    </xf>
    <xf numFmtId="3" fontId="13" fillId="41" borderId="66" xfId="0" applyNumberFormat="1" applyFont="1" applyFill="1" applyBorder="1" applyAlignment="1">
      <alignment horizontal="center"/>
    </xf>
    <xf numFmtId="3" fontId="13" fillId="40" borderId="97" xfId="0" applyNumberFormat="1" applyFont="1" applyFill="1" applyBorder="1" applyAlignment="1">
      <alignment/>
    </xf>
    <xf numFmtId="3" fontId="0" fillId="40" borderId="94" xfId="0" applyNumberFormat="1" applyFont="1" applyFill="1" applyBorder="1" applyAlignment="1" applyProtection="1">
      <alignment shrinkToFit="1"/>
      <protection locked="0"/>
    </xf>
    <xf numFmtId="3" fontId="13" fillId="40" borderId="88" xfId="0" applyNumberFormat="1" applyFont="1" applyFill="1" applyBorder="1" applyAlignment="1">
      <alignment horizontal="center"/>
    </xf>
    <xf numFmtId="165" fontId="13" fillId="40" borderId="88" xfId="0" applyNumberFormat="1" applyFont="1" applyFill="1" applyBorder="1" applyAlignment="1">
      <alignment horizontal="center"/>
    </xf>
    <xf numFmtId="3" fontId="0" fillId="0" borderId="81" xfId="0" applyNumberForma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11" fillId="41" borderId="64" xfId="0" applyNumberFormat="1" applyFont="1" applyFill="1" applyBorder="1" applyAlignment="1" applyProtection="1">
      <alignment/>
      <protection locked="0"/>
    </xf>
    <xf numFmtId="3" fontId="11" fillId="40" borderId="81" xfId="0" applyNumberFormat="1" applyFont="1" applyFill="1" applyBorder="1" applyAlignment="1" applyProtection="1">
      <alignment/>
      <protection locked="0"/>
    </xf>
    <xf numFmtId="3" fontId="0" fillId="40" borderId="86" xfId="0" applyNumberFormat="1" applyFont="1" applyFill="1" applyBorder="1" applyAlignment="1" applyProtection="1">
      <alignment/>
      <protection locked="0"/>
    </xf>
    <xf numFmtId="3" fontId="12" fillId="40" borderId="89" xfId="0" applyNumberFormat="1" applyFont="1" applyFill="1" applyBorder="1" applyAlignment="1">
      <alignment/>
    </xf>
    <xf numFmtId="165" fontId="12" fillId="40" borderId="89" xfId="0" applyNumberFormat="1" applyFont="1" applyFill="1" applyBorder="1" applyAlignment="1">
      <alignment/>
    </xf>
    <xf numFmtId="3" fontId="0" fillId="44" borderId="81" xfId="0" applyNumberFormat="1" applyFill="1" applyBorder="1" applyAlignment="1">
      <alignment/>
    </xf>
    <xf numFmtId="3" fontId="0" fillId="40" borderId="81" xfId="0" applyNumberForma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11" fillId="41" borderId="69" xfId="0" applyNumberFormat="1" applyFont="1" applyFill="1" applyBorder="1" applyAlignment="1" applyProtection="1">
      <alignment/>
      <protection locked="0"/>
    </xf>
    <xf numFmtId="165" fontId="11" fillId="41" borderId="69" xfId="0" applyNumberFormat="1" applyFont="1" applyFill="1" applyBorder="1" applyAlignment="1" applyProtection="1">
      <alignment/>
      <protection locked="0"/>
    </xf>
    <xf numFmtId="3" fontId="11" fillId="40" borderId="69" xfId="0" applyNumberFormat="1" applyFont="1" applyFill="1" applyBorder="1" applyAlignment="1" applyProtection="1">
      <alignment/>
      <protection locked="0"/>
    </xf>
    <xf numFmtId="3" fontId="0" fillId="40" borderId="87" xfId="0" applyNumberFormat="1" applyFont="1" applyFill="1" applyBorder="1" applyAlignment="1" applyProtection="1">
      <alignment/>
      <protection locked="0"/>
    </xf>
    <xf numFmtId="3" fontId="12" fillId="40" borderId="85" xfId="0" applyNumberFormat="1" applyFont="1" applyFill="1" applyBorder="1" applyAlignment="1">
      <alignment/>
    </xf>
    <xf numFmtId="3" fontId="0" fillId="44" borderId="69" xfId="0" applyNumberFormat="1" applyFill="1" applyBorder="1" applyAlignment="1">
      <alignment/>
    </xf>
    <xf numFmtId="3" fontId="0" fillId="40" borderId="69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11" fillId="41" borderId="66" xfId="0" applyNumberFormat="1" applyFont="1" applyFill="1" applyBorder="1" applyAlignment="1" applyProtection="1">
      <alignment/>
      <protection locked="0"/>
    </xf>
    <xf numFmtId="3" fontId="11" fillId="40" borderId="74" xfId="0" applyNumberFormat="1" applyFont="1" applyFill="1" applyBorder="1" applyAlignment="1" applyProtection="1">
      <alignment/>
      <protection locked="0"/>
    </xf>
    <xf numFmtId="3" fontId="0" fillId="40" borderId="72" xfId="0" applyNumberFormat="1" applyFont="1" applyFill="1" applyBorder="1" applyAlignment="1" applyProtection="1">
      <alignment/>
      <protection locked="0"/>
    </xf>
    <xf numFmtId="3" fontId="12" fillId="40" borderId="83" xfId="0" applyNumberFormat="1" applyFont="1" applyFill="1" applyBorder="1" applyAlignment="1">
      <alignment/>
    </xf>
    <xf numFmtId="3" fontId="0" fillId="44" borderId="66" xfId="0" applyNumberFormat="1" applyFill="1" applyBorder="1" applyAlignment="1">
      <alignment/>
    </xf>
    <xf numFmtId="3" fontId="0" fillId="40" borderId="66" xfId="0" applyNumberFormat="1" applyFill="1" applyBorder="1" applyAlignment="1">
      <alignment/>
    </xf>
    <xf numFmtId="0" fontId="67" fillId="0" borderId="64" xfId="0" applyFont="1" applyFill="1" applyBorder="1" applyAlignment="1">
      <alignment horizontal="center"/>
    </xf>
    <xf numFmtId="3" fontId="11" fillId="40" borderId="64" xfId="0" applyNumberFormat="1" applyFont="1" applyFill="1" applyBorder="1" applyAlignment="1" applyProtection="1">
      <alignment/>
      <protection locked="0"/>
    </xf>
    <xf numFmtId="3" fontId="0" fillId="40" borderId="84" xfId="0" applyNumberFormat="1" applyFont="1" applyFill="1" applyBorder="1" applyAlignment="1" applyProtection="1">
      <alignment/>
      <protection locked="0"/>
    </xf>
    <xf numFmtId="3" fontId="0" fillId="44" borderId="64" xfId="0" applyNumberFormat="1" applyFill="1" applyBorder="1" applyAlignment="1">
      <alignment/>
    </xf>
    <xf numFmtId="3" fontId="0" fillId="40" borderId="64" xfId="0" applyNumberFormat="1" applyFill="1" applyBorder="1" applyAlignment="1">
      <alignment/>
    </xf>
    <xf numFmtId="0" fontId="67" fillId="0" borderId="69" xfId="0" applyFont="1" applyFill="1" applyBorder="1" applyAlignment="1">
      <alignment horizontal="center"/>
    </xf>
    <xf numFmtId="0" fontId="68" fillId="0" borderId="69" xfId="0" applyFont="1" applyFill="1" applyBorder="1" applyAlignment="1">
      <alignment horizontal="center"/>
    </xf>
    <xf numFmtId="0" fontId="67" fillId="0" borderId="70" xfId="0" applyFont="1" applyFill="1" applyBorder="1" applyAlignment="1">
      <alignment horizontal="center"/>
    </xf>
    <xf numFmtId="3" fontId="11" fillId="41" borderId="70" xfId="0" applyNumberFormat="1" applyFont="1" applyFill="1" applyBorder="1" applyAlignment="1" applyProtection="1">
      <alignment/>
      <protection locked="0"/>
    </xf>
    <xf numFmtId="3" fontId="11" fillId="40" borderId="73" xfId="0" applyNumberFormat="1" applyFont="1" applyFill="1" applyBorder="1" applyAlignment="1" applyProtection="1">
      <alignment/>
      <protection locked="0"/>
    </xf>
    <xf numFmtId="3" fontId="0" fillId="44" borderId="70" xfId="0" applyNumberFormat="1" applyFill="1" applyBorder="1" applyAlignment="1">
      <alignment/>
    </xf>
    <xf numFmtId="3" fontId="0" fillId="40" borderId="70" xfId="0" applyNumberFormat="1" applyFill="1" applyBorder="1" applyAlignment="1">
      <alignment/>
    </xf>
    <xf numFmtId="0" fontId="69" fillId="0" borderId="71" xfId="0" applyFont="1" applyFill="1" applyBorder="1" applyAlignment="1">
      <alignment horizontal="center"/>
    </xf>
    <xf numFmtId="165" fontId="12" fillId="41" borderId="71" xfId="0" applyNumberFormat="1" applyFont="1" applyFill="1" applyBorder="1" applyAlignment="1" applyProtection="1">
      <alignment/>
      <protection/>
    </xf>
    <xf numFmtId="165" fontId="12" fillId="40" borderId="71" xfId="0" applyNumberFormat="1" applyFont="1" applyFill="1" applyBorder="1" applyAlignment="1" applyProtection="1">
      <alignment/>
      <protection/>
    </xf>
    <xf numFmtId="3" fontId="12" fillId="40" borderId="63" xfId="0" applyNumberFormat="1" applyFont="1" applyFill="1" applyBorder="1" applyAlignment="1">
      <alignment/>
    </xf>
    <xf numFmtId="165" fontId="11" fillId="41" borderId="64" xfId="0" applyNumberFormat="1" applyFont="1" applyFill="1" applyBorder="1" applyAlignment="1" applyProtection="1">
      <alignment/>
      <protection locked="0"/>
    </xf>
    <xf numFmtId="165" fontId="11" fillId="41" borderId="70" xfId="0" applyNumberFormat="1" applyFont="1" applyFill="1" applyBorder="1" applyAlignment="1" applyProtection="1">
      <alignment/>
      <protection locked="0"/>
    </xf>
    <xf numFmtId="3" fontId="12" fillId="40" borderId="71" xfId="0" applyNumberFormat="1" applyFont="1" applyFill="1" applyBorder="1" applyAlignment="1">
      <alignment/>
    </xf>
    <xf numFmtId="3" fontId="12" fillId="40" borderId="93" xfId="0" applyNumberFormat="1" applyFont="1" applyFill="1" applyBorder="1" applyAlignment="1">
      <alignment/>
    </xf>
    <xf numFmtId="165" fontId="12" fillId="40" borderId="81" xfId="0" applyNumberFormat="1" applyFont="1" applyFill="1" applyBorder="1" applyAlignment="1">
      <alignment/>
    </xf>
    <xf numFmtId="3" fontId="12" fillId="41" borderId="71" xfId="0" applyNumberFormat="1" applyFont="1" applyFill="1" applyBorder="1" applyAlignment="1" applyProtection="1">
      <alignment/>
      <protection locked="0"/>
    </xf>
    <xf numFmtId="165" fontId="12" fillId="41" borderId="71" xfId="0" applyNumberFormat="1" applyFont="1" applyFill="1" applyBorder="1" applyAlignment="1" applyProtection="1">
      <alignment/>
      <protection locked="0"/>
    </xf>
    <xf numFmtId="3" fontId="0" fillId="40" borderId="73" xfId="0" applyNumberFormat="1" applyFill="1" applyBorder="1" applyAlignment="1">
      <alignment/>
    </xf>
    <xf numFmtId="3" fontId="0" fillId="40" borderId="76" xfId="0" applyNumberFormat="1" applyFill="1" applyBorder="1" applyAlignment="1" applyProtection="1">
      <alignment/>
      <protection locked="0"/>
    </xf>
    <xf numFmtId="3" fontId="0" fillId="40" borderId="0" xfId="0" applyNumberFormat="1" applyFill="1" applyBorder="1" applyAlignment="1">
      <alignment/>
    </xf>
    <xf numFmtId="3" fontId="0" fillId="40" borderId="73" xfId="0" applyNumberFormat="1" applyFill="1" applyBorder="1" applyAlignment="1">
      <alignment/>
    </xf>
    <xf numFmtId="3" fontId="12" fillId="41" borderId="71" xfId="0" applyNumberFormat="1" applyFont="1" applyFill="1" applyBorder="1" applyAlignment="1">
      <alignment/>
    </xf>
    <xf numFmtId="165" fontId="12" fillId="41" borderId="71" xfId="0" applyNumberFormat="1" applyFont="1" applyFill="1" applyBorder="1" applyAlignment="1">
      <alignment/>
    </xf>
    <xf numFmtId="165" fontId="12" fillId="40" borderId="7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7.7109375" style="1" customWidth="1"/>
    <col min="2" max="2" width="13.57421875" style="1" customWidth="1"/>
    <col min="3" max="4" width="10.8515625" style="1" hidden="1" customWidth="1"/>
    <col min="5" max="5" width="6.421875" style="4" customWidth="1"/>
    <col min="6" max="6" width="11.7109375" style="1" hidden="1" customWidth="1"/>
    <col min="7" max="7" width="11.57421875" style="1" hidden="1" customWidth="1"/>
    <col min="8" max="9" width="11.57421875" style="1" customWidth="1"/>
    <col min="10" max="10" width="11.421875" style="1" customWidth="1"/>
    <col min="11" max="11" width="11.57421875" style="1" bestFit="1" customWidth="1"/>
    <col min="12" max="12" width="9.28125" style="1" bestFit="1" customWidth="1"/>
    <col min="13" max="16" width="9.140625" style="1" customWidth="1"/>
    <col min="17" max="18" width="0" style="1" hidden="1" customWidth="1"/>
    <col min="19" max="19" width="9.28125" style="1" hidden="1" customWidth="1"/>
    <col min="20" max="22" width="0" style="1" hidden="1" customWidth="1"/>
    <col min="23" max="24" width="14.00390625" style="1" customWidth="1"/>
    <col min="25" max="16384" width="9.140625" style="1" customWidth="1"/>
  </cols>
  <sheetData>
    <row r="1" spans="1:17" ht="18.75">
      <c r="A1" s="1470" t="s">
        <v>211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</row>
    <row r="2" spans="1:24" ht="21.75" customHeight="1" thickBot="1">
      <c r="A2" s="2"/>
      <c r="B2" s="3"/>
      <c r="J2" s="5"/>
      <c r="R2" s="1471" t="s">
        <v>0</v>
      </c>
      <c r="S2" s="1471"/>
      <c r="T2" s="1471"/>
      <c r="U2" s="1471"/>
      <c r="V2" s="1471"/>
      <c r="W2" s="1471"/>
      <c r="X2" s="1471"/>
    </row>
    <row r="3" spans="1:10" ht="16.5" thickBot="1">
      <c r="A3" s="6" t="s">
        <v>1</v>
      </c>
      <c r="B3" s="7" t="s">
        <v>2</v>
      </c>
      <c r="C3" s="8"/>
      <c r="D3" s="8"/>
      <c r="E3" s="9"/>
      <c r="F3" s="8"/>
      <c r="G3" s="10"/>
      <c r="H3" s="11"/>
      <c r="I3" s="11"/>
      <c r="J3" s="12"/>
    </row>
    <row r="4" spans="1:10" ht="23.25" customHeight="1" thickBot="1">
      <c r="A4" s="5" t="s">
        <v>3</v>
      </c>
      <c r="J4" s="5"/>
    </row>
    <row r="5" spans="1:24" ht="15.75">
      <c r="A5" s="13"/>
      <c r="B5" s="14"/>
      <c r="C5" s="14"/>
      <c r="D5" s="14"/>
      <c r="E5" s="15"/>
      <c r="F5" s="14"/>
      <c r="G5" s="16"/>
      <c r="H5" s="14"/>
      <c r="I5" s="14"/>
      <c r="J5" s="17" t="s">
        <v>4</v>
      </c>
      <c r="K5" s="18"/>
      <c r="L5" s="19"/>
      <c r="M5" s="19"/>
      <c r="N5" s="19"/>
      <c r="O5" s="19"/>
      <c r="P5" s="20" t="s">
        <v>5</v>
      </c>
      <c r="Q5" s="19"/>
      <c r="R5" s="19"/>
      <c r="S5" s="19"/>
      <c r="T5" s="19"/>
      <c r="U5" s="19"/>
      <c r="V5" s="19"/>
      <c r="W5" s="21" t="s">
        <v>212</v>
      </c>
      <c r="X5" s="22" t="s">
        <v>7</v>
      </c>
    </row>
    <row r="6" spans="1:24" ht="15.75" thickBot="1">
      <c r="A6" s="23" t="s">
        <v>8</v>
      </c>
      <c r="B6" s="24" t="s">
        <v>9</v>
      </c>
      <c r="C6" s="24" t="s">
        <v>10</v>
      </c>
      <c r="D6" s="24" t="s">
        <v>11</v>
      </c>
      <c r="E6" s="24" t="s">
        <v>12</v>
      </c>
      <c r="F6" s="25" t="s">
        <v>13</v>
      </c>
      <c r="G6" s="26" t="s">
        <v>14</v>
      </c>
      <c r="H6" s="24" t="s">
        <v>15</v>
      </c>
      <c r="I6" s="24" t="s">
        <v>213</v>
      </c>
      <c r="J6" s="27">
        <v>2013</v>
      </c>
      <c r="K6" s="26" t="s">
        <v>16</v>
      </c>
      <c r="L6" s="28" t="s">
        <v>17</v>
      </c>
      <c r="M6" s="28" t="s">
        <v>18</v>
      </c>
      <c r="N6" s="28" t="s">
        <v>19</v>
      </c>
      <c r="O6" s="28" t="s">
        <v>20</v>
      </c>
      <c r="P6" s="28" t="s">
        <v>21</v>
      </c>
      <c r="Q6" s="28" t="s">
        <v>22</v>
      </c>
      <c r="R6" s="28" t="s">
        <v>23</v>
      </c>
      <c r="S6" s="28" t="s">
        <v>24</v>
      </c>
      <c r="T6" s="28" t="s">
        <v>25</v>
      </c>
      <c r="U6" s="28" t="s">
        <v>26</v>
      </c>
      <c r="V6" s="26" t="s">
        <v>27</v>
      </c>
      <c r="W6" s="29" t="s">
        <v>28</v>
      </c>
      <c r="X6" s="30" t="s">
        <v>29</v>
      </c>
    </row>
    <row r="7" spans="1:24" ht="15">
      <c r="A7" s="31" t="s">
        <v>30</v>
      </c>
      <c r="B7" s="32"/>
      <c r="C7" s="33">
        <v>104</v>
      </c>
      <c r="D7" s="33">
        <v>104</v>
      </c>
      <c r="E7" s="34"/>
      <c r="F7" s="35">
        <v>142</v>
      </c>
      <c r="G7" s="36">
        <v>139</v>
      </c>
      <c r="H7" s="37">
        <v>133</v>
      </c>
      <c r="I7" s="37">
        <v>139</v>
      </c>
      <c r="J7" s="38">
        <v>139</v>
      </c>
      <c r="K7" s="39">
        <v>141</v>
      </c>
      <c r="L7" s="40">
        <v>142</v>
      </c>
      <c r="M7" s="40">
        <v>141</v>
      </c>
      <c r="N7" s="40">
        <v>144</v>
      </c>
      <c r="O7" s="41">
        <v>146</v>
      </c>
      <c r="P7" s="41">
        <v>147</v>
      </c>
      <c r="Q7" s="41"/>
      <c r="R7" s="41"/>
      <c r="S7" s="41"/>
      <c r="T7" s="41"/>
      <c r="U7" s="41"/>
      <c r="V7" s="42"/>
      <c r="W7" s="43" t="s">
        <v>31</v>
      </c>
      <c r="X7" s="44" t="s">
        <v>31</v>
      </c>
    </row>
    <row r="8" spans="1:24" ht="15.75" thickBot="1">
      <c r="A8" s="45" t="s">
        <v>32</v>
      </c>
      <c r="B8" s="46"/>
      <c r="C8" s="47">
        <v>101</v>
      </c>
      <c r="D8" s="47">
        <v>104</v>
      </c>
      <c r="E8" s="48"/>
      <c r="F8" s="47">
        <v>139</v>
      </c>
      <c r="G8" s="49">
        <v>137</v>
      </c>
      <c r="H8" s="50">
        <v>129</v>
      </c>
      <c r="I8" s="50">
        <v>138</v>
      </c>
      <c r="J8" s="51">
        <v>138</v>
      </c>
      <c r="K8" s="52">
        <v>138</v>
      </c>
      <c r="L8" s="53">
        <v>138</v>
      </c>
      <c r="M8" s="54">
        <v>138</v>
      </c>
      <c r="N8" s="54">
        <v>141</v>
      </c>
      <c r="O8" s="53">
        <v>142.75</v>
      </c>
      <c r="P8" s="53">
        <v>144.25</v>
      </c>
      <c r="Q8" s="53"/>
      <c r="R8" s="53"/>
      <c r="S8" s="53"/>
      <c r="T8" s="53"/>
      <c r="U8" s="53"/>
      <c r="V8" s="52"/>
      <c r="W8" s="55"/>
      <c r="X8" s="56" t="s">
        <v>31</v>
      </c>
    </row>
    <row r="9" spans="1:24" ht="15">
      <c r="A9" s="57" t="s">
        <v>33</v>
      </c>
      <c r="B9" s="58" t="s">
        <v>34</v>
      </c>
      <c r="C9" s="59">
        <v>37915</v>
      </c>
      <c r="D9" s="59">
        <v>39774</v>
      </c>
      <c r="E9" s="60" t="s">
        <v>35</v>
      </c>
      <c r="F9" s="61">
        <v>22515</v>
      </c>
      <c r="G9" s="62">
        <v>23549</v>
      </c>
      <c r="H9" s="63">
        <v>24376</v>
      </c>
      <c r="I9" s="905">
        <v>24327</v>
      </c>
      <c r="J9" s="64" t="s">
        <v>31</v>
      </c>
      <c r="K9" s="65">
        <v>24338</v>
      </c>
      <c r="L9" s="66">
        <v>24382</v>
      </c>
      <c r="M9" s="67">
        <v>24417</v>
      </c>
      <c r="N9" s="67">
        <v>24472</v>
      </c>
      <c r="O9" s="66">
        <v>24657</v>
      </c>
      <c r="P9" s="66">
        <v>24688</v>
      </c>
      <c r="Q9" s="68"/>
      <c r="R9" s="68"/>
      <c r="S9" s="68"/>
      <c r="T9" s="68"/>
      <c r="U9" s="68"/>
      <c r="V9" s="69"/>
      <c r="W9" s="70" t="s">
        <v>31</v>
      </c>
      <c r="X9" s="71" t="s">
        <v>31</v>
      </c>
    </row>
    <row r="10" spans="1:24" ht="15">
      <c r="A10" s="72" t="s">
        <v>36</v>
      </c>
      <c r="B10" s="73" t="s">
        <v>37</v>
      </c>
      <c r="C10" s="74">
        <v>-16164</v>
      </c>
      <c r="D10" s="74">
        <v>-17825</v>
      </c>
      <c r="E10" s="60" t="s">
        <v>38</v>
      </c>
      <c r="F10" s="61">
        <v>-20194</v>
      </c>
      <c r="G10" s="62">
        <v>-21592</v>
      </c>
      <c r="H10" s="63">
        <v>-22365</v>
      </c>
      <c r="I10" s="63">
        <v>22791</v>
      </c>
      <c r="J10" s="75" t="s">
        <v>31</v>
      </c>
      <c r="K10" s="76">
        <v>22800</v>
      </c>
      <c r="L10" s="77">
        <v>22835</v>
      </c>
      <c r="M10" s="78">
        <v>22933</v>
      </c>
      <c r="N10" s="78">
        <v>23024</v>
      </c>
      <c r="O10" s="66">
        <v>23127</v>
      </c>
      <c r="P10" s="66">
        <v>23194</v>
      </c>
      <c r="Q10" s="68"/>
      <c r="R10" s="68"/>
      <c r="S10" s="68"/>
      <c r="T10" s="68"/>
      <c r="U10" s="68"/>
      <c r="V10" s="69"/>
      <c r="W10" s="70" t="s">
        <v>31</v>
      </c>
      <c r="X10" s="71" t="s">
        <v>31</v>
      </c>
    </row>
    <row r="11" spans="1:24" ht="15">
      <c r="A11" s="72" t="s">
        <v>39</v>
      </c>
      <c r="B11" s="73" t="s">
        <v>40</v>
      </c>
      <c r="C11" s="74">
        <v>604</v>
      </c>
      <c r="D11" s="74">
        <v>619</v>
      </c>
      <c r="E11" s="60" t="s">
        <v>41</v>
      </c>
      <c r="F11" s="61">
        <v>856</v>
      </c>
      <c r="G11" s="62">
        <v>965</v>
      </c>
      <c r="H11" s="63">
        <v>754</v>
      </c>
      <c r="I11" s="63">
        <v>666</v>
      </c>
      <c r="J11" s="75" t="s">
        <v>31</v>
      </c>
      <c r="K11" s="76">
        <v>700</v>
      </c>
      <c r="L11" s="77">
        <v>576</v>
      </c>
      <c r="M11" s="78">
        <v>633</v>
      </c>
      <c r="N11" s="78">
        <v>659</v>
      </c>
      <c r="O11" s="66">
        <v>659</v>
      </c>
      <c r="P11" s="66">
        <v>644</v>
      </c>
      <c r="Q11" s="68"/>
      <c r="R11" s="68"/>
      <c r="S11" s="68"/>
      <c r="T11" s="68"/>
      <c r="U11" s="68"/>
      <c r="V11" s="69"/>
      <c r="W11" s="70" t="s">
        <v>31</v>
      </c>
      <c r="X11" s="71" t="s">
        <v>31</v>
      </c>
    </row>
    <row r="12" spans="1:24" ht="15">
      <c r="A12" s="72" t="s">
        <v>42</v>
      </c>
      <c r="B12" s="73" t="s">
        <v>43</v>
      </c>
      <c r="C12" s="74">
        <v>221</v>
      </c>
      <c r="D12" s="74">
        <v>610</v>
      </c>
      <c r="E12" s="60" t="s">
        <v>31</v>
      </c>
      <c r="F12" s="61">
        <v>920</v>
      </c>
      <c r="G12" s="62">
        <v>975</v>
      </c>
      <c r="H12" s="63">
        <v>1032</v>
      </c>
      <c r="I12" s="63">
        <v>586</v>
      </c>
      <c r="J12" s="75" t="s">
        <v>31</v>
      </c>
      <c r="K12" s="76">
        <v>876</v>
      </c>
      <c r="L12" s="77">
        <v>652</v>
      </c>
      <c r="M12" s="78">
        <v>811</v>
      </c>
      <c r="N12" s="78">
        <v>1129</v>
      </c>
      <c r="O12" s="66">
        <v>1182</v>
      </c>
      <c r="P12" s="66">
        <v>1249</v>
      </c>
      <c r="Q12" s="68"/>
      <c r="R12" s="68"/>
      <c r="S12" s="68"/>
      <c r="T12" s="68"/>
      <c r="U12" s="68"/>
      <c r="V12" s="69"/>
      <c r="W12" s="70" t="s">
        <v>31</v>
      </c>
      <c r="X12" s="71" t="s">
        <v>31</v>
      </c>
    </row>
    <row r="13" spans="1:24" ht="15.75" thickBot="1">
      <c r="A13" s="31" t="s">
        <v>44</v>
      </c>
      <c r="B13" s="79" t="s">
        <v>45</v>
      </c>
      <c r="C13" s="80">
        <v>2021</v>
      </c>
      <c r="D13" s="80">
        <v>852</v>
      </c>
      <c r="E13" s="81" t="s">
        <v>46</v>
      </c>
      <c r="F13" s="82">
        <v>5418</v>
      </c>
      <c r="G13" s="83">
        <v>3509</v>
      </c>
      <c r="H13" s="84">
        <v>5236</v>
      </c>
      <c r="I13" s="84">
        <v>2489</v>
      </c>
      <c r="J13" s="85" t="s">
        <v>31</v>
      </c>
      <c r="K13" s="86">
        <v>3436</v>
      </c>
      <c r="L13" s="87">
        <v>2553</v>
      </c>
      <c r="M13" s="88">
        <v>866</v>
      </c>
      <c r="N13" s="88">
        <v>4828</v>
      </c>
      <c r="O13" s="87">
        <v>3111</v>
      </c>
      <c r="P13" s="87">
        <v>6159</v>
      </c>
      <c r="Q13" s="89"/>
      <c r="R13" s="89"/>
      <c r="S13" s="89"/>
      <c r="T13" s="89"/>
      <c r="U13" s="89"/>
      <c r="V13" s="90"/>
      <c r="W13" s="91" t="s">
        <v>31</v>
      </c>
      <c r="X13" s="44" t="s">
        <v>31</v>
      </c>
    </row>
    <row r="14" spans="1:24" ht="15.75" thickBot="1">
      <c r="A14" s="92" t="s">
        <v>47</v>
      </c>
      <c r="B14" s="93"/>
      <c r="C14" s="94">
        <v>24618</v>
      </c>
      <c r="D14" s="94">
        <v>24087</v>
      </c>
      <c r="E14" s="95"/>
      <c r="F14" s="96">
        <v>9516</v>
      </c>
      <c r="G14" s="97">
        <v>9516</v>
      </c>
      <c r="H14" s="96">
        <v>9034</v>
      </c>
      <c r="I14" s="96">
        <v>5277</v>
      </c>
      <c r="J14" s="906" t="s">
        <v>31</v>
      </c>
      <c r="K14" s="868">
        <v>6584</v>
      </c>
      <c r="L14" s="869">
        <v>5332</v>
      </c>
      <c r="M14" s="870">
        <v>3794</v>
      </c>
      <c r="N14" s="870">
        <v>8064</v>
      </c>
      <c r="O14" s="869">
        <v>6481</v>
      </c>
      <c r="P14" s="869">
        <v>9547</v>
      </c>
      <c r="Q14" s="871"/>
      <c r="R14" s="871"/>
      <c r="S14" s="871"/>
      <c r="T14" s="871"/>
      <c r="U14" s="871"/>
      <c r="V14" s="872"/>
      <c r="W14" s="98" t="s">
        <v>31</v>
      </c>
      <c r="X14" s="99" t="s">
        <v>31</v>
      </c>
    </row>
    <row r="15" spans="1:24" ht="15">
      <c r="A15" s="31" t="s">
        <v>48</v>
      </c>
      <c r="B15" s="58" t="s">
        <v>49</v>
      </c>
      <c r="C15" s="59">
        <v>7043</v>
      </c>
      <c r="D15" s="59">
        <v>7240</v>
      </c>
      <c r="E15" s="81">
        <v>401</v>
      </c>
      <c r="F15" s="82">
        <v>2330</v>
      </c>
      <c r="G15" s="83">
        <v>1966</v>
      </c>
      <c r="H15" s="84">
        <v>2011</v>
      </c>
      <c r="I15" s="84">
        <v>1536</v>
      </c>
      <c r="J15" s="64" t="s">
        <v>31</v>
      </c>
      <c r="K15" s="86">
        <v>1571</v>
      </c>
      <c r="L15" s="87">
        <v>2101</v>
      </c>
      <c r="M15" s="88">
        <v>1484</v>
      </c>
      <c r="N15" s="88">
        <v>1448</v>
      </c>
      <c r="O15" s="87">
        <v>1530</v>
      </c>
      <c r="P15" s="87">
        <v>1494</v>
      </c>
      <c r="Q15" s="89"/>
      <c r="R15" s="89"/>
      <c r="S15" s="89"/>
      <c r="T15" s="89"/>
      <c r="U15" s="89"/>
      <c r="V15" s="90"/>
      <c r="W15" s="91" t="s">
        <v>31</v>
      </c>
      <c r="X15" s="44" t="s">
        <v>31</v>
      </c>
    </row>
    <row r="16" spans="1:24" ht="15">
      <c r="A16" s="72" t="s">
        <v>50</v>
      </c>
      <c r="B16" s="73" t="s">
        <v>51</v>
      </c>
      <c r="C16" s="74">
        <v>1001</v>
      </c>
      <c r="D16" s="74">
        <v>820</v>
      </c>
      <c r="E16" s="60" t="s">
        <v>52</v>
      </c>
      <c r="F16" s="61">
        <v>1130</v>
      </c>
      <c r="G16" s="62">
        <v>1207</v>
      </c>
      <c r="H16" s="63">
        <v>1401</v>
      </c>
      <c r="I16" s="63">
        <v>1388</v>
      </c>
      <c r="J16" s="75" t="s">
        <v>31</v>
      </c>
      <c r="K16" s="65">
        <v>1332</v>
      </c>
      <c r="L16" s="66">
        <v>1256</v>
      </c>
      <c r="M16" s="67">
        <v>1575</v>
      </c>
      <c r="N16" s="67">
        <v>1652</v>
      </c>
      <c r="O16" s="66">
        <v>1561</v>
      </c>
      <c r="P16" s="66">
        <v>1664</v>
      </c>
      <c r="Q16" s="68"/>
      <c r="R16" s="68"/>
      <c r="S16" s="68"/>
      <c r="T16" s="68"/>
      <c r="U16" s="68"/>
      <c r="V16" s="69"/>
      <c r="W16" s="70" t="s">
        <v>31</v>
      </c>
      <c r="X16" s="71" t="s">
        <v>31</v>
      </c>
    </row>
    <row r="17" spans="1:24" ht="15">
      <c r="A17" s="72" t="s">
        <v>53</v>
      </c>
      <c r="B17" s="73" t="s">
        <v>54</v>
      </c>
      <c r="C17" s="74">
        <v>14718</v>
      </c>
      <c r="D17" s="74">
        <v>14718</v>
      </c>
      <c r="E17" s="60" t="s">
        <v>31</v>
      </c>
      <c r="F17" s="61">
        <v>0</v>
      </c>
      <c r="G17" s="62">
        <v>0</v>
      </c>
      <c r="H17" s="63">
        <v>0</v>
      </c>
      <c r="I17" s="63">
        <v>0</v>
      </c>
      <c r="J17" s="75" t="s">
        <v>31</v>
      </c>
      <c r="K17" s="76">
        <v>0</v>
      </c>
      <c r="L17" s="77">
        <v>0</v>
      </c>
      <c r="M17" s="78">
        <v>0</v>
      </c>
      <c r="N17" s="78">
        <v>0</v>
      </c>
      <c r="O17" s="66"/>
      <c r="P17" s="66"/>
      <c r="Q17" s="68"/>
      <c r="R17" s="68"/>
      <c r="S17" s="68"/>
      <c r="T17" s="68"/>
      <c r="U17" s="68"/>
      <c r="V17" s="69"/>
      <c r="W17" s="70" t="s">
        <v>31</v>
      </c>
      <c r="X17" s="71" t="s">
        <v>31</v>
      </c>
    </row>
    <row r="18" spans="1:24" ht="15">
      <c r="A18" s="72" t="s">
        <v>55</v>
      </c>
      <c r="B18" s="73" t="s">
        <v>56</v>
      </c>
      <c r="C18" s="74">
        <v>1758</v>
      </c>
      <c r="D18" s="74">
        <v>1762</v>
      </c>
      <c r="E18" s="60" t="s">
        <v>31</v>
      </c>
      <c r="F18" s="61">
        <v>6031</v>
      </c>
      <c r="G18" s="62">
        <v>4210</v>
      </c>
      <c r="H18" s="63">
        <v>5453</v>
      </c>
      <c r="I18" s="63">
        <v>8278</v>
      </c>
      <c r="J18" s="75" t="s">
        <v>31</v>
      </c>
      <c r="K18" s="76">
        <v>6392</v>
      </c>
      <c r="L18" s="77">
        <v>6101</v>
      </c>
      <c r="M18" s="78">
        <v>4691</v>
      </c>
      <c r="N18" s="78">
        <v>4166</v>
      </c>
      <c r="O18" s="66">
        <v>4390</v>
      </c>
      <c r="P18" s="66">
        <v>4532</v>
      </c>
      <c r="Q18" s="68"/>
      <c r="R18" s="68"/>
      <c r="S18" s="68"/>
      <c r="T18" s="68"/>
      <c r="U18" s="68"/>
      <c r="V18" s="69"/>
      <c r="W18" s="70" t="s">
        <v>31</v>
      </c>
      <c r="X18" s="71" t="s">
        <v>31</v>
      </c>
    </row>
    <row r="19" spans="1:24" ht="15.75" thickBot="1">
      <c r="A19" s="45" t="s">
        <v>57</v>
      </c>
      <c r="B19" s="100" t="s">
        <v>58</v>
      </c>
      <c r="C19" s="101">
        <v>0</v>
      </c>
      <c r="D19" s="101">
        <v>0</v>
      </c>
      <c r="E19" s="102" t="s">
        <v>31</v>
      </c>
      <c r="F19" s="61">
        <v>0</v>
      </c>
      <c r="G19" s="62">
        <v>0</v>
      </c>
      <c r="H19" s="63">
        <v>0</v>
      </c>
      <c r="I19" s="907">
        <v>0</v>
      </c>
      <c r="J19" s="103" t="s">
        <v>31</v>
      </c>
      <c r="K19" s="76">
        <v>0</v>
      </c>
      <c r="L19" s="77">
        <v>0</v>
      </c>
      <c r="M19" s="78">
        <v>0</v>
      </c>
      <c r="N19" s="78">
        <v>0</v>
      </c>
      <c r="O19" s="66">
        <v>0</v>
      </c>
      <c r="P19" s="66">
        <v>0</v>
      </c>
      <c r="Q19" s="68"/>
      <c r="R19" s="68"/>
      <c r="S19" s="68"/>
      <c r="T19" s="68"/>
      <c r="U19" s="68"/>
      <c r="V19" s="69"/>
      <c r="W19" s="104" t="s">
        <v>31</v>
      </c>
      <c r="X19" s="105" t="s">
        <v>31</v>
      </c>
    </row>
    <row r="20" spans="1:24" ht="15">
      <c r="A20" s="106" t="s">
        <v>59</v>
      </c>
      <c r="B20" s="58" t="s">
        <v>60</v>
      </c>
      <c r="C20" s="59">
        <v>12472</v>
      </c>
      <c r="D20" s="59">
        <v>13728</v>
      </c>
      <c r="E20" s="107" t="s">
        <v>31</v>
      </c>
      <c r="F20" s="108">
        <v>24200</v>
      </c>
      <c r="G20" s="109">
        <v>25027</v>
      </c>
      <c r="H20" s="110">
        <v>26221</v>
      </c>
      <c r="I20" s="110">
        <v>16950</v>
      </c>
      <c r="J20" s="111">
        <v>23487</v>
      </c>
      <c r="K20" s="112">
        <v>2000</v>
      </c>
      <c r="L20" s="113">
        <v>2000</v>
      </c>
      <c r="M20" s="114">
        <v>4200</v>
      </c>
      <c r="N20" s="114">
        <v>6115</v>
      </c>
      <c r="O20" s="114">
        <v>0</v>
      </c>
      <c r="P20" s="114">
        <v>4586</v>
      </c>
      <c r="Q20" s="114"/>
      <c r="R20" s="114"/>
      <c r="S20" s="114"/>
      <c r="T20" s="114"/>
      <c r="U20" s="114"/>
      <c r="V20" s="115"/>
      <c r="W20" s="116">
        <f>SUM(K20:V20)</f>
        <v>18901</v>
      </c>
      <c r="X20" s="117">
        <f>IF(J20&lt;&gt;0,+W20/J20*100," - - - - -")</f>
        <v>80.4743049346447</v>
      </c>
    </row>
    <row r="21" spans="1:24" ht="15">
      <c r="A21" s="72" t="s">
        <v>61</v>
      </c>
      <c r="B21" s="73" t="s">
        <v>62</v>
      </c>
      <c r="C21" s="74">
        <v>0</v>
      </c>
      <c r="D21" s="74">
        <v>0</v>
      </c>
      <c r="E21" s="118" t="s">
        <v>31</v>
      </c>
      <c r="F21" s="61">
        <v>0</v>
      </c>
      <c r="G21" s="62">
        <v>0</v>
      </c>
      <c r="H21" s="63">
        <v>0</v>
      </c>
      <c r="I21" s="63">
        <v>0</v>
      </c>
      <c r="J21" s="119">
        <v>0</v>
      </c>
      <c r="K21" s="120">
        <v>0</v>
      </c>
      <c r="L21" s="121">
        <v>0</v>
      </c>
      <c r="M21" s="68">
        <v>0</v>
      </c>
      <c r="N21" s="68">
        <v>0</v>
      </c>
      <c r="O21" s="68">
        <v>0</v>
      </c>
      <c r="P21" s="68">
        <v>0</v>
      </c>
      <c r="Q21" s="68"/>
      <c r="R21" s="68"/>
      <c r="S21" s="68"/>
      <c r="T21" s="68"/>
      <c r="U21" s="68"/>
      <c r="V21" s="69"/>
      <c r="W21" s="122">
        <f aca="true" t="shared" si="0" ref="W21:W43">SUM(K21:V21)</f>
        <v>0</v>
      </c>
      <c r="X21" s="123" t="str">
        <f aca="true" t="shared" si="1" ref="X21:X43">IF(J21&lt;&gt;0,+W21/J21*100," - - - - -")</f>
        <v> - - - - -</v>
      </c>
    </row>
    <row r="22" spans="1:24" ht="15.75" thickBot="1">
      <c r="A22" s="45" t="s">
        <v>63</v>
      </c>
      <c r="B22" s="100" t="s">
        <v>62</v>
      </c>
      <c r="C22" s="101">
        <v>0</v>
      </c>
      <c r="D22" s="101">
        <v>1215</v>
      </c>
      <c r="E22" s="124">
        <v>672</v>
      </c>
      <c r="F22" s="125">
        <v>7300</v>
      </c>
      <c r="G22" s="83">
        <v>8200</v>
      </c>
      <c r="H22" s="84">
        <v>6200</v>
      </c>
      <c r="I22" s="148">
        <v>12200</v>
      </c>
      <c r="J22" s="126">
        <v>8200</v>
      </c>
      <c r="K22" s="127">
        <v>2000</v>
      </c>
      <c r="L22" s="128">
        <v>2000</v>
      </c>
      <c r="M22" s="89">
        <v>4200</v>
      </c>
      <c r="N22" s="89">
        <v>0</v>
      </c>
      <c r="O22" s="89">
        <v>0</v>
      </c>
      <c r="P22" s="89">
        <v>0</v>
      </c>
      <c r="Q22" s="89"/>
      <c r="R22" s="89"/>
      <c r="S22" s="89"/>
      <c r="T22" s="89"/>
      <c r="U22" s="89"/>
      <c r="V22" s="90"/>
      <c r="W22" s="129">
        <f t="shared" si="0"/>
        <v>8200</v>
      </c>
      <c r="X22" s="130">
        <f t="shared" si="1"/>
        <v>100</v>
      </c>
    </row>
    <row r="23" spans="1:24" ht="15.75" thickBot="1">
      <c r="A23" s="57" t="s">
        <v>64</v>
      </c>
      <c r="B23" s="58" t="s">
        <v>65</v>
      </c>
      <c r="C23" s="59">
        <v>6341</v>
      </c>
      <c r="D23" s="59">
        <v>6960</v>
      </c>
      <c r="E23" s="131">
        <v>501</v>
      </c>
      <c r="F23" s="132">
        <v>17004</v>
      </c>
      <c r="G23" s="109">
        <v>13339</v>
      </c>
      <c r="H23" s="110">
        <v>13542</v>
      </c>
      <c r="I23" s="148">
        <v>11081</v>
      </c>
      <c r="J23" s="133">
        <v>8190</v>
      </c>
      <c r="K23" s="134">
        <v>970</v>
      </c>
      <c r="L23" s="113">
        <v>869</v>
      </c>
      <c r="M23" s="113">
        <v>891</v>
      </c>
      <c r="N23" s="113">
        <v>937</v>
      </c>
      <c r="O23" s="113">
        <v>914</v>
      </c>
      <c r="P23" s="113">
        <v>897</v>
      </c>
      <c r="Q23" s="113"/>
      <c r="R23" s="113"/>
      <c r="S23" s="113"/>
      <c r="T23" s="113"/>
      <c r="U23" s="113"/>
      <c r="V23" s="135"/>
      <c r="W23" s="136">
        <f t="shared" si="0"/>
        <v>5478</v>
      </c>
      <c r="X23" s="137">
        <f t="shared" si="1"/>
        <v>66.88644688644688</v>
      </c>
    </row>
    <row r="24" spans="1:24" ht="15">
      <c r="A24" s="72" t="s">
        <v>66</v>
      </c>
      <c r="B24" s="73" t="s">
        <v>67</v>
      </c>
      <c r="C24" s="74">
        <v>1745</v>
      </c>
      <c r="D24" s="74">
        <v>2223</v>
      </c>
      <c r="E24" s="138">
        <v>502</v>
      </c>
      <c r="F24" s="139">
        <v>4342</v>
      </c>
      <c r="G24" s="62">
        <v>4564</v>
      </c>
      <c r="H24" s="63">
        <v>4450</v>
      </c>
      <c r="I24" s="908">
        <v>3230</v>
      </c>
      <c r="J24" s="140">
        <v>4720</v>
      </c>
      <c r="K24" s="141">
        <v>82</v>
      </c>
      <c r="L24" s="68">
        <v>613</v>
      </c>
      <c r="M24" s="68">
        <v>1233</v>
      </c>
      <c r="N24" s="68">
        <v>41</v>
      </c>
      <c r="O24" s="68">
        <v>237</v>
      </c>
      <c r="P24" s="68">
        <v>481</v>
      </c>
      <c r="Q24" s="68"/>
      <c r="R24" s="68"/>
      <c r="S24" s="68"/>
      <c r="T24" s="68"/>
      <c r="U24" s="68"/>
      <c r="V24" s="142"/>
      <c r="W24" s="136">
        <f t="shared" si="0"/>
        <v>2687</v>
      </c>
      <c r="X24" s="123">
        <f t="shared" si="1"/>
        <v>56.92796610169491</v>
      </c>
    </row>
    <row r="25" spans="1:24" ht="15">
      <c r="A25" s="72" t="s">
        <v>68</v>
      </c>
      <c r="B25" s="73" t="s">
        <v>69</v>
      </c>
      <c r="C25" s="74">
        <v>0</v>
      </c>
      <c r="D25" s="74">
        <v>0</v>
      </c>
      <c r="E25" s="138">
        <v>504</v>
      </c>
      <c r="F25" s="139">
        <v>0</v>
      </c>
      <c r="G25" s="62">
        <v>0</v>
      </c>
      <c r="H25" s="63">
        <v>0</v>
      </c>
      <c r="I25" s="144">
        <v>0</v>
      </c>
      <c r="J25" s="140">
        <v>0</v>
      </c>
      <c r="K25" s="141">
        <v>0</v>
      </c>
      <c r="L25" s="68">
        <v>0</v>
      </c>
      <c r="M25" s="68"/>
      <c r="N25" s="68">
        <v>0</v>
      </c>
      <c r="O25" s="68">
        <v>0</v>
      </c>
      <c r="P25" s="68">
        <v>0</v>
      </c>
      <c r="Q25" s="68"/>
      <c r="R25" s="68"/>
      <c r="S25" s="68"/>
      <c r="T25" s="68"/>
      <c r="U25" s="68"/>
      <c r="V25" s="142"/>
      <c r="W25" s="136">
        <f t="shared" si="0"/>
        <v>0</v>
      </c>
      <c r="X25" s="123" t="str">
        <f t="shared" si="1"/>
        <v> - - - - -</v>
      </c>
    </row>
    <row r="26" spans="1:24" ht="15">
      <c r="A26" s="72" t="s">
        <v>70</v>
      </c>
      <c r="B26" s="73" t="s">
        <v>71</v>
      </c>
      <c r="C26" s="74">
        <v>428</v>
      </c>
      <c r="D26" s="74">
        <v>253</v>
      </c>
      <c r="E26" s="138">
        <v>511</v>
      </c>
      <c r="F26" s="139">
        <v>3058</v>
      </c>
      <c r="G26" s="62">
        <v>2570</v>
      </c>
      <c r="H26" s="63">
        <v>1878</v>
      </c>
      <c r="I26" s="144">
        <v>298</v>
      </c>
      <c r="J26" s="140">
        <v>385</v>
      </c>
      <c r="K26" s="141">
        <v>35</v>
      </c>
      <c r="L26" s="68">
        <v>19</v>
      </c>
      <c r="M26" s="68">
        <v>18</v>
      </c>
      <c r="N26" s="68">
        <v>18</v>
      </c>
      <c r="O26" s="68">
        <v>59</v>
      </c>
      <c r="P26" s="68">
        <v>29</v>
      </c>
      <c r="Q26" s="68"/>
      <c r="R26" s="68"/>
      <c r="S26" s="68"/>
      <c r="T26" s="68"/>
      <c r="U26" s="68"/>
      <c r="V26" s="142"/>
      <c r="W26" s="136">
        <f t="shared" si="0"/>
        <v>178</v>
      </c>
      <c r="X26" s="123">
        <f t="shared" si="1"/>
        <v>46.23376623376623</v>
      </c>
    </row>
    <row r="27" spans="1:24" ht="15">
      <c r="A27" s="72" t="s">
        <v>72</v>
      </c>
      <c r="B27" s="73" t="s">
        <v>73</v>
      </c>
      <c r="C27" s="74">
        <v>1057</v>
      </c>
      <c r="D27" s="74">
        <v>1451</v>
      </c>
      <c r="E27" s="138">
        <v>518</v>
      </c>
      <c r="F27" s="139">
        <v>5195</v>
      </c>
      <c r="G27" s="62">
        <v>5446</v>
      </c>
      <c r="H27" s="63">
        <v>5643</v>
      </c>
      <c r="I27" s="144">
        <v>4031</v>
      </c>
      <c r="J27" s="140">
        <v>3220</v>
      </c>
      <c r="K27" s="141">
        <v>378</v>
      </c>
      <c r="L27" s="68">
        <v>260</v>
      </c>
      <c r="M27" s="68">
        <v>294</v>
      </c>
      <c r="N27" s="68">
        <v>236</v>
      </c>
      <c r="O27" s="68">
        <v>326</v>
      </c>
      <c r="P27" s="68">
        <v>341</v>
      </c>
      <c r="Q27" s="68"/>
      <c r="R27" s="68"/>
      <c r="S27" s="68"/>
      <c r="T27" s="68"/>
      <c r="U27" s="68"/>
      <c r="V27" s="142"/>
      <c r="W27" s="136">
        <f t="shared" si="0"/>
        <v>1835</v>
      </c>
      <c r="X27" s="123">
        <f t="shared" si="1"/>
        <v>56.98757763975155</v>
      </c>
    </row>
    <row r="28" spans="1:24" ht="15">
      <c r="A28" s="72" t="s">
        <v>74</v>
      </c>
      <c r="B28" s="143" t="s">
        <v>75</v>
      </c>
      <c r="C28" s="74">
        <v>10408</v>
      </c>
      <c r="D28" s="74">
        <v>11792</v>
      </c>
      <c r="E28" s="138">
        <v>521</v>
      </c>
      <c r="F28" s="139">
        <v>26441</v>
      </c>
      <c r="G28" s="62">
        <v>29754</v>
      </c>
      <c r="H28" s="63">
        <v>30358</v>
      </c>
      <c r="I28" s="144">
        <v>30500</v>
      </c>
      <c r="J28" s="140">
        <v>30400</v>
      </c>
      <c r="K28" s="144">
        <v>2943</v>
      </c>
      <c r="L28" s="68">
        <v>2473</v>
      </c>
      <c r="M28" s="68">
        <v>2477</v>
      </c>
      <c r="N28" s="68">
        <v>2467</v>
      </c>
      <c r="O28" s="68">
        <v>2573</v>
      </c>
      <c r="P28" s="68">
        <v>2434</v>
      </c>
      <c r="Q28" s="68"/>
      <c r="R28" s="68"/>
      <c r="S28" s="68"/>
      <c r="T28" s="68"/>
      <c r="U28" s="68"/>
      <c r="V28" s="142"/>
      <c r="W28" s="136">
        <f t="shared" si="0"/>
        <v>15367</v>
      </c>
      <c r="X28" s="123">
        <f t="shared" si="1"/>
        <v>50.549342105263165</v>
      </c>
    </row>
    <row r="29" spans="1:24" ht="15">
      <c r="A29" s="72" t="s">
        <v>76</v>
      </c>
      <c r="B29" s="143" t="s">
        <v>77</v>
      </c>
      <c r="C29" s="74">
        <v>3640</v>
      </c>
      <c r="D29" s="74">
        <v>4174</v>
      </c>
      <c r="E29" s="138" t="s">
        <v>78</v>
      </c>
      <c r="F29" s="139">
        <v>8345</v>
      </c>
      <c r="G29" s="62">
        <v>10022</v>
      </c>
      <c r="H29" s="63">
        <v>10317</v>
      </c>
      <c r="I29" s="144">
        <v>10420</v>
      </c>
      <c r="J29" s="140">
        <v>10290</v>
      </c>
      <c r="K29" s="144">
        <v>953</v>
      </c>
      <c r="L29" s="68">
        <v>825</v>
      </c>
      <c r="M29" s="68">
        <v>826</v>
      </c>
      <c r="N29" s="68">
        <v>823</v>
      </c>
      <c r="O29" s="68">
        <v>863</v>
      </c>
      <c r="P29" s="68">
        <v>936</v>
      </c>
      <c r="Q29" s="68"/>
      <c r="R29" s="68"/>
      <c r="S29" s="68"/>
      <c r="T29" s="68"/>
      <c r="U29" s="68"/>
      <c r="V29" s="142"/>
      <c r="W29" s="136">
        <f t="shared" si="0"/>
        <v>5226</v>
      </c>
      <c r="X29" s="123">
        <f t="shared" si="1"/>
        <v>50.78717201166181</v>
      </c>
    </row>
    <row r="30" spans="1:24" ht="15">
      <c r="A30" s="72" t="s">
        <v>79</v>
      </c>
      <c r="B30" s="73" t="s">
        <v>80</v>
      </c>
      <c r="C30" s="74">
        <v>0</v>
      </c>
      <c r="D30" s="74">
        <v>0</v>
      </c>
      <c r="E30" s="138">
        <v>557</v>
      </c>
      <c r="F30" s="139">
        <v>0</v>
      </c>
      <c r="G30" s="62">
        <v>0</v>
      </c>
      <c r="H30" s="63">
        <v>0</v>
      </c>
      <c r="I30" s="144">
        <v>0</v>
      </c>
      <c r="J30" s="140">
        <v>0</v>
      </c>
      <c r="K30" s="141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/>
      <c r="R30" s="68"/>
      <c r="S30" s="68"/>
      <c r="T30" s="68"/>
      <c r="U30" s="68"/>
      <c r="V30" s="142"/>
      <c r="W30" s="136">
        <f t="shared" si="0"/>
        <v>0</v>
      </c>
      <c r="X30" s="123" t="str">
        <f t="shared" si="1"/>
        <v> - - - - -</v>
      </c>
    </row>
    <row r="31" spans="1:24" ht="15">
      <c r="A31" s="72" t="s">
        <v>81</v>
      </c>
      <c r="B31" s="73" t="s">
        <v>82</v>
      </c>
      <c r="C31" s="74">
        <v>1711</v>
      </c>
      <c r="D31" s="74">
        <v>1801</v>
      </c>
      <c r="E31" s="138">
        <v>551</v>
      </c>
      <c r="F31" s="139">
        <v>700</v>
      </c>
      <c r="G31" s="62">
        <v>801</v>
      </c>
      <c r="H31" s="63">
        <v>648</v>
      </c>
      <c r="I31" s="144">
        <v>475</v>
      </c>
      <c r="J31" s="140">
        <v>450</v>
      </c>
      <c r="K31" s="141">
        <v>35</v>
      </c>
      <c r="L31" s="68">
        <v>36</v>
      </c>
      <c r="M31" s="68">
        <v>36</v>
      </c>
      <c r="N31" s="68">
        <v>36</v>
      </c>
      <c r="O31" s="68">
        <v>35</v>
      </c>
      <c r="P31" s="68">
        <v>37</v>
      </c>
      <c r="Q31" s="68"/>
      <c r="R31" s="68"/>
      <c r="S31" s="68"/>
      <c r="T31" s="68"/>
      <c r="U31" s="68"/>
      <c r="V31" s="142"/>
      <c r="W31" s="136">
        <f t="shared" si="0"/>
        <v>215</v>
      </c>
      <c r="X31" s="123">
        <f t="shared" si="1"/>
        <v>47.77777777777778</v>
      </c>
    </row>
    <row r="32" spans="1:24" ht="15.75" thickBot="1">
      <c r="A32" s="31" t="s">
        <v>83</v>
      </c>
      <c r="B32" s="79"/>
      <c r="C32" s="80">
        <v>569</v>
      </c>
      <c r="D32" s="80">
        <v>614</v>
      </c>
      <c r="E32" s="145" t="s">
        <v>84</v>
      </c>
      <c r="F32" s="146">
        <v>853</v>
      </c>
      <c r="G32" s="147">
        <v>1120</v>
      </c>
      <c r="H32" s="148">
        <v>863</v>
      </c>
      <c r="I32" s="144">
        <v>1061</v>
      </c>
      <c r="J32" s="149">
        <v>1255</v>
      </c>
      <c r="K32" s="150">
        <v>132</v>
      </c>
      <c r="L32" s="151">
        <v>71</v>
      </c>
      <c r="M32" s="151">
        <v>46</v>
      </c>
      <c r="N32" s="151">
        <v>96</v>
      </c>
      <c r="O32" s="151">
        <v>77</v>
      </c>
      <c r="P32" s="151">
        <v>171</v>
      </c>
      <c r="Q32" s="151"/>
      <c r="R32" s="151"/>
      <c r="S32" s="151"/>
      <c r="T32" s="151"/>
      <c r="U32" s="151"/>
      <c r="V32" s="152"/>
      <c r="W32" s="153">
        <f t="shared" si="0"/>
        <v>593</v>
      </c>
      <c r="X32" s="154">
        <f t="shared" si="1"/>
        <v>47.25099601593625</v>
      </c>
    </row>
    <row r="33" spans="1:24" ht="15.75" thickBot="1">
      <c r="A33" s="155" t="s">
        <v>85</v>
      </c>
      <c r="B33" s="156" t="s">
        <v>86</v>
      </c>
      <c r="C33" s="157">
        <v>25899</v>
      </c>
      <c r="D33" s="157">
        <v>29268</v>
      </c>
      <c r="E33" s="158"/>
      <c r="F33" s="159">
        <v>65938</v>
      </c>
      <c r="G33" s="160">
        <v>67288</v>
      </c>
      <c r="H33" s="157">
        <v>67699</v>
      </c>
      <c r="I33" s="157">
        <v>61096</v>
      </c>
      <c r="J33" s="909">
        <f>SUM(J23:J32)</f>
        <v>58910</v>
      </c>
      <c r="K33" s="160">
        <f>SUM(K23:K32)</f>
        <v>5528</v>
      </c>
      <c r="L33" s="161">
        <f>SUM(L23:L32)</f>
        <v>5166</v>
      </c>
      <c r="M33" s="161">
        <f aca="true" t="shared" si="2" ref="M33:V33">SUM(M23:M32)</f>
        <v>5821</v>
      </c>
      <c r="N33" s="161">
        <f t="shared" si="2"/>
        <v>4654</v>
      </c>
      <c r="O33" s="161">
        <f t="shared" si="2"/>
        <v>5084</v>
      </c>
      <c r="P33" s="161">
        <f t="shared" si="2"/>
        <v>5326</v>
      </c>
      <c r="Q33" s="161">
        <f t="shared" si="2"/>
        <v>0</v>
      </c>
      <c r="R33" s="161">
        <f t="shared" si="2"/>
        <v>0</v>
      </c>
      <c r="S33" s="161">
        <f t="shared" si="2"/>
        <v>0</v>
      </c>
      <c r="T33" s="161">
        <f t="shared" si="2"/>
        <v>0</v>
      </c>
      <c r="U33" s="161">
        <f t="shared" si="2"/>
        <v>0</v>
      </c>
      <c r="V33" s="161">
        <f t="shared" si="2"/>
        <v>0</v>
      </c>
      <c r="W33" s="162">
        <f t="shared" si="0"/>
        <v>31579</v>
      </c>
      <c r="X33" s="163">
        <f t="shared" si="1"/>
        <v>53.60549991512477</v>
      </c>
    </row>
    <row r="34" spans="1:24" ht="15">
      <c r="A34" s="57" t="s">
        <v>87</v>
      </c>
      <c r="B34" s="58" t="s">
        <v>88</v>
      </c>
      <c r="C34" s="59">
        <v>0</v>
      </c>
      <c r="D34" s="59">
        <v>0</v>
      </c>
      <c r="E34" s="131">
        <v>601</v>
      </c>
      <c r="F34" s="164">
        <v>2899</v>
      </c>
      <c r="G34" s="165">
        <v>2880</v>
      </c>
      <c r="H34" s="166">
        <v>2944</v>
      </c>
      <c r="I34" s="166">
        <v>3214</v>
      </c>
      <c r="J34" s="111">
        <v>2400</v>
      </c>
      <c r="K34" s="120">
        <v>264</v>
      </c>
      <c r="L34" s="68">
        <v>148</v>
      </c>
      <c r="M34" s="68">
        <v>159</v>
      </c>
      <c r="N34" s="68">
        <v>187</v>
      </c>
      <c r="O34" s="68">
        <v>158</v>
      </c>
      <c r="P34" s="68">
        <v>138</v>
      </c>
      <c r="Q34" s="68"/>
      <c r="R34" s="68"/>
      <c r="S34" s="68"/>
      <c r="T34" s="68"/>
      <c r="U34" s="68"/>
      <c r="V34" s="69"/>
      <c r="W34" s="167">
        <f t="shared" si="0"/>
        <v>1054</v>
      </c>
      <c r="X34" s="137">
        <f t="shared" si="1"/>
        <v>43.916666666666664</v>
      </c>
    </row>
    <row r="35" spans="1:24" ht="15">
      <c r="A35" s="72" t="s">
        <v>89</v>
      </c>
      <c r="B35" s="73" t="s">
        <v>90</v>
      </c>
      <c r="C35" s="74">
        <v>1190</v>
      </c>
      <c r="D35" s="74">
        <v>1857</v>
      </c>
      <c r="E35" s="138">
        <v>602</v>
      </c>
      <c r="F35" s="168">
        <v>5666</v>
      </c>
      <c r="G35" s="169">
        <v>5586</v>
      </c>
      <c r="H35" s="170">
        <v>6073</v>
      </c>
      <c r="I35" s="166">
        <v>4204</v>
      </c>
      <c r="J35" s="119">
        <v>3800</v>
      </c>
      <c r="K35" s="120">
        <v>361</v>
      </c>
      <c r="L35" s="68">
        <v>318</v>
      </c>
      <c r="M35" s="68">
        <v>384</v>
      </c>
      <c r="N35" s="68">
        <v>353</v>
      </c>
      <c r="O35" s="68">
        <v>353</v>
      </c>
      <c r="P35" s="68">
        <v>351</v>
      </c>
      <c r="Q35" s="68"/>
      <c r="R35" s="68"/>
      <c r="S35" s="68"/>
      <c r="T35" s="68"/>
      <c r="U35" s="68"/>
      <c r="V35" s="69"/>
      <c r="W35" s="122">
        <f t="shared" si="0"/>
        <v>2120</v>
      </c>
      <c r="X35" s="123">
        <f t="shared" si="1"/>
        <v>55.78947368421052</v>
      </c>
    </row>
    <row r="36" spans="1:24" ht="15">
      <c r="A36" s="72" t="s">
        <v>91</v>
      </c>
      <c r="B36" s="73" t="s">
        <v>92</v>
      </c>
      <c r="C36" s="74">
        <v>0</v>
      </c>
      <c r="D36" s="74">
        <v>0</v>
      </c>
      <c r="E36" s="138">
        <v>604</v>
      </c>
      <c r="F36" s="168">
        <v>0</v>
      </c>
      <c r="G36" s="169">
        <v>0</v>
      </c>
      <c r="H36" s="170">
        <v>0</v>
      </c>
      <c r="I36" s="170">
        <v>0</v>
      </c>
      <c r="J36" s="119">
        <v>0</v>
      </c>
      <c r="K36" s="120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/>
      <c r="R36" s="68"/>
      <c r="S36" s="68"/>
      <c r="T36" s="68"/>
      <c r="U36" s="68"/>
      <c r="V36" s="69"/>
      <c r="W36" s="122">
        <f t="shared" si="0"/>
        <v>0</v>
      </c>
      <c r="X36" s="123" t="str">
        <f t="shared" si="1"/>
        <v> - - - - -</v>
      </c>
    </row>
    <row r="37" spans="1:24" ht="15">
      <c r="A37" s="72" t="s">
        <v>93</v>
      </c>
      <c r="B37" s="73" t="s">
        <v>94</v>
      </c>
      <c r="C37" s="74">
        <v>12472</v>
      </c>
      <c r="D37" s="74">
        <v>13728</v>
      </c>
      <c r="E37" s="138" t="s">
        <v>95</v>
      </c>
      <c r="F37" s="168">
        <v>24200</v>
      </c>
      <c r="G37" s="169">
        <v>25527</v>
      </c>
      <c r="H37" s="170">
        <v>26221</v>
      </c>
      <c r="I37" s="170">
        <v>12950</v>
      </c>
      <c r="J37" s="119">
        <v>23487</v>
      </c>
      <c r="K37" s="120">
        <v>2000</v>
      </c>
      <c r="L37" s="68">
        <v>2000</v>
      </c>
      <c r="M37" s="68">
        <v>4200</v>
      </c>
      <c r="N37" s="68">
        <v>6115</v>
      </c>
      <c r="O37" s="68">
        <v>0</v>
      </c>
      <c r="P37" s="68">
        <v>4586</v>
      </c>
      <c r="Q37" s="68"/>
      <c r="R37" s="68"/>
      <c r="S37" s="68"/>
      <c r="T37" s="68"/>
      <c r="U37" s="68"/>
      <c r="V37" s="69"/>
      <c r="W37" s="122">
        <f t="shared" si="0"/>
        <v>18901</v>
      </c>
      <c r="X37" s="123">
        <f t="shared" si="1"/>
        <v>80.4743049346447</v>
      </c>
    </row>
    <row r="38" spans="1:24" ht="15.75" thickBot="1">
      <c r="A38" s="31" t="s">
        <v>96</v>
      </c>
      <c r="B38" s="79"/>
      <c r="C38" s="80">
        <v>12330</v>
      </c>
      <c r="D38" s="80">
        <v>13218</v>
      </c>
      <c r="E38" s="145" t="s">
        <v>97</v>
      </c>
      <c r="F38" s="171">
        <v>33197</v>
      </c>
      <c r="G38" s="172">
        <v>33218</v>
      </c>
      <c r="H38" s="173">
        <v>32629</v>
      </c>
      <c r="I38" s="170">
        <v>34803</v>
      </c>
      <c r="J38" s="174">
        <v>35200</v>
      </c>
      <c r="K38" s="175">
        <v>2924</v>
      </c>
      <c r="L38" s="89">
        <v>2840</v>
      </c>
      <c r="M38" s="89">
        <v>2886</v>
      </c>
      <c r="N38" s="89">
        <v>2778</v>
      </c>
      <c r="O38" s="89">
        <v>2928</v>
      </c>
      <c r="P38" s="89">
        <v>2899</v>
      </c>
      <c r="Q38" s="89"/>
      <c r="R38" s="89"/>
      <c r="S38" s="89"/>
      <c r="T38" s="89"/>
      <c r="U38" s="89"/>
      <c r="V38" s="90"/>
      <c r="W38" s="122">
        <f t="shared" si="0"/>
        <v>17255</v>
      </c>
      <c r="X38" s="154">
        <f t="shared" si="1"/>
        <v>49.01988636363636</v>
      </c>
    </row>
    <row r="39" spans="1:24" ht="15.75" thickBot="1">
      <c r="A39" s="155" t="s">
        <v>98</v>
      </c>
      <c r="B39" s="156" t="s">
        <v>99</v>
      </c>
      <c r="C39" s="157">
        <v>25992</v>
      </c>
      <c r="D39" s="157">
        <v>28803</v>
      </c>
      <c r="E39" s="158" t="s">
        <v>31</v>
      </c>
      <c r="F39" s="157">
        <v>65962</v>
      </c>
      <c r="G39" s="162">
        <v>65962</v>
      </c>
      <c r="H39" s="157">
        <v>67867</v>
      </c>
      <c r="I39" s="160">
        <v>55171</v>
      </c>
      <c r="J39" s="910">
        <f>SUM(J34:J38)</f>
        <v>64887</v>
      </c>
      <c r="K39" s="161">
        <f>SUM(K34:K38)</f>
        <v>5549</v>
      </c>
      <c r="L39" s="161">
        <f>SUM(L34:L38)</f>
        <v>5306</v>
      </c>
      <c r="M39" s="176">
        <f aca="true" t="shared" si="3" ref="M39:V39">SUM(M34:M38)</f>
        <v>7629</v>
      </c>
      <c r="N39" s="176">
        <f t="shared" si="3"/>
        <v>9433</v>
      </c>
      <c r="O39" s="161">
        <f t="shared" si="3"/>
        <v>3439</v>
      </c>
      <c r="P39" s="161">
        <f t="shared" si="3"/>
        <v>7974</v>
      </c>
      <c r="Q39" s="161">
        <f t="shared" si="3"/>
        <v>0</v>
      </c>
      <c r="R39" s="161">
        <f t="shared" si="3"/>
        <v>0</v>
      </c>
      <c r="S39" s="161">
        <f t="shared" si="3"/>
        <v>0</v>
      </c>
      <c r="T39" s="161">
        <f t="shared" si="3"/>
        <v>0</v>
      </c>
      <c r="U39" s="161">
        <f t="shared" si="3"/>
        <v>0</v>
      </c>
      <c r="V39" s="161">
        <f t="shared" si="3"/>
        <v>0</v>
      </c>
      <c r="W39" s="162">
        <f t="shared" si="0"/>
        <v>39330</v>
      </c>
      <c r="X39" s="163">
        <f t="shared" si="1"/>
        <v>60.613065791298716</v>
      </c>
    </row>
    <row r="40" spans="1:24" ht="6.75" customHeight="1" thickBot="1">
      <c r="A40" s="31"/>
      <c r="B40" s="177"/>
      <c r="C40" s="178"/>
      <c r="D40" s="178"/>
      <c r="E40" s="179"/>
      <c r="F40" s="180"/>
      <c r="G40" s="180"/>
      <c r="H40" s="180"/>
      <c r="I40" s="180"/>
      <c r="J40" s="181"/>
      <c r="K40" s="182"/>
      <c r="L40" s="183"/>
      <c r="M40" s="184"/>
      <c r="N40" s="184"/>
      <c r="O40" s="183"/>
      <c r="P40" s="183"/>
      <c r="Q40" s="183"/>
      <c r="R40" s="183"/>
      <c r="S40" s="183"/>
      <c r="T40" s="183"/>
      <c r="U40" s="183"/>
      <c r="V40" s="185"/>
      <c r="W40" s="186"/>
      <c r="X40" s="911"/>
    </row>
    <row r="41" spans="1:24" ht="15.75" thickBot="1">
      <c r="A41" s="187" t="s">
        <v>100</v>
      </c>
      <c r="B41" s="156" t="s">
        <v>62</v>
      </c>
      <c r="C41" s="157">
        <v>13520</v>
      </c>
      <c r="D41" s="157">
        <v>15075</v>
      </c>
      <c r="E41" s="158" t="s">
        <v>31</v>
      </c>
      <c r="F41" s="157">
        <v>41762</v>
      </c>
      <c r="G41" s="157">
        <v>41762</v>
      </c>
      <c r="H41" s="157">
        <v>41646</v>
      </c>
      <c r="I41" s="157">
        <v>42221</v>
      </c>
      <c r="J41" s="909">
        <f>J39-J37</f>
        <v>41400</v>
      </c>
      <c r="K41" s="160">
        <f>K39-K37</f>
        <v>3549</v>
      </c>
      <c r="L41" s="161">
        <f aca="true" t="shared" si="4" ref="L41:V41">L39-L37</f>
        <v>3306</v>
      </c>
      <c r="M41" s="161">
        <f t="shared" si="4"/>
        <v>3429</v>
      </c>
      <c r="N41" s="161">
        <f t="shared" si="4"/>
        <v>3318</v>
      </c>
      <c r="O41" s="161">
        <f t="shared" si="4"/>
        <v>3439</v>
      </c>
      <c r="P41" s="161">
        <f t="shared" si="4"/>
        <v>3388</v>
      </c>
      <c r="Q41" s="161">
        <f t="shared" si="4"/>
        <v>0</v>
      </c>
      <c r="R41" s="161">
        <f t="shared" si="4"/>
        <v>0</v>
      </c>
      <c r="S41" s="161">
        <f t="shared" si="4"/>
        <v>0</v>
      </c>
      <c r="T41" s="161">
        <f t="shared" si="4"/>
        <v>0</v>
      </c>
      <c r="U41" s="161">
        <f t="shared" si="4"/>
        <v>0</v>
      </c>
      <c r="V41" s="161">
        <f t="shared" si="4"/>
        <v>0</v>
      </c>
      <c r="W41" s="157">
        <f t="shared" si="0"/>
        <v>20429</v>
      </c>
      <c r="X41" s="163">
        <f t="shared" si="1"/>
        <v>49.34541062801932</v>
      </c>
    </row>
    <row r="42" spans="1:24" ht="15.75" thickBot="1">
      <c r="A42" s="155" t="s">
        <v>101</v>
      </c>
      <c r="B42" s="156" t="s">
        <v>102</v>
      </c>
      <c r="C42" s="157">
        <v>93</v>
      </c>
      <c r="D42" s="157">
        <v>-465</v>
      </c>
      <c r="E42" s="158" t="s">
        <v>31</v>
      </c>
      <c r="F42" s="157">
        <v>24</v>
      </c>
      <c r="G42" s="157">
        <v>24</v>
      </c>
      <c r="H42" s="157">
        <v>168</v>
      </c>
      <c r="I42" s="157">
        <v>-5925</v>
      </c>
      <c r="J42" s="909">
        <f>J39-J33</f>
        <v>5977</v>
      </c>
      <c r="K42" s="160">
        <f>K39-K33</f>
        <v>21</v>
      </c>
      <c r="L42" s="161">
        <f aca="true" t="shared" si="5" ref="L42:V42">L39-L33</f>
        <v>140</v>
      </c>
      <c r="M42" s="161">
        <f t="shared" si="5"/>
        <v>1808</v>
      </c>
      <c r="N42" s="161">
        <f t="shared" si="5"/>
        <v>4779</v>
      </c>
      <c r="O42" s="161">
        <f t="shared" si="5"/>
        <v>-1645</v>
      </c>
      <c r="P42" s="161">
        <f t="shared" si="5"/>
        <v>2648</v>
      </c>
      <c r="Q42" s="161">
        <f t="shared" si="5"/>
        <v>0</v>
      </c>
      <c r="R42" s="161">
        <f t="shared" si="5"/>
        <v>0</v>
      </c>
      <c r="S42" s="161">
        <f t="shared" si="5"/>
        <v>0</v>
      </c>
      <c r="T42" s="161">
        <f t="shared" si="5"/>
        <v>0</v>
      </c>
      <c r="U42" s="161">
        <f t="shared" si="5"/>
        <v>0</v>
      </c>
      <c r="V42" s="188">
        <f t="shared" si="5"/>
        <v>0</v>
      </c>
      <c r="W42" s="157">
        <f t="shared" si="0"/>
        <v>7751</v>
      </c>
      <c r="X42" s="163">
        <f t="shared" si="1"/>
        <v>129.68044169315712</v>
      </c>
    </row>
    <row r="43" spans="1:24" ht="15.75" thickBot="1">
      <c r="A43" s="189" t="s">
        <v>103</v>
      </c>
      <c r="B43" s="190" t="s">
        <v>62</v>
      </c>
      <c r="C43" s="191">
        <v>-12379</v>
      </c>
      <c r="D43" s="191">
        <v>-14193</v>
      </c>
      <c r="E43" s="192" t="s">
        <v>31</v>
      </c>
      <c r="F43" s="191">
        <v>-24176</v>
      </c>
      <c r="G43" s="191">
        <v>-24176</v>
      </c>
      <c r="H43" s="191">
        <v>-26053</v>
      </c>
      <c r="I43" s="191">
        <v>-18875</v>
      </c>
      <c r="J43" s="909">
        <f>J41-J33</f>
        <v>-17510</v>
      </c>
      <c r="K43" s="160">
        <f>K41-K33</f>
        <v>-1979</v>
      </c>
      <c r="L43" s="161">
        <f aca="true" t="shared" si="6" ref="L43:V43">L41-L33</f>
        <v>-1860</v>
      </c>
      <c r="M43" s="161">
        <f t="shared" si="6"/>
        <v>-2392</v>
      </c>
      <c r="N43" s="161">
        <f t="shared" si="6"/>
        <v>-1336</v>
      </c>
      <c r="O43" s="161">
        <f t="shared" si="6"/>
        <v>-1645</v>
      </c>
      <c r="P43" s="161">
        <f t="shared" si="6"/>
        <v>-1938</v>
      </c>
      <c r="Q43" s="161">
        <f t="shared" si="6"/>
        <v>0</v>
      </c>
      <c r="R43" s="161">
        <f t="shared" si="6"/>
        <v>0</v>
      </c>
      <c r="S43" s="161">
        <f t="shared" si="6"/>
        <v>0</v>
      </c>
      <c r="T43" s="161">
        <f t="shared" si="6"/>
        <v>0</v>
      </c>
      <c r="U43" s="161">
        <f t="shared" si="6"/>
        <v>0</v>
      </c>
      <c r="V43" s="161">
        <f t="shared" si="6"/>
        <v>0</v>
      </c>
      <c r="W43" s="157">
        <f t="shared" si="0"/>
        <v>-11150</v>
      </c>
      <c r="X43" s="163">
        <f t="shared" si="1"/>
        <v>63.67789834380354</v>
      </c>
    </row>
  </sheetData>
  <sheetProtection/>
  <mergeCells count="2">
    <mergeCell ref="A1:Q1"/>
    <mergeCell ref="R2:X2"/>
  </mergeCells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9.140625" style="0" hidden="1" customWidth="1"/>
    <col min="5" max="5" width="9.140625" style="1286" customWidth="1"/>
    <col min="6" max="8" width="9.140625" style="0" hidden="1" customWidth="1"/>
    <col min="9" max="10" width="9.14062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9.14062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14062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87" t="s">
        <v>229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</row>
    <row r="2" spans="1:13" ht="21.75" customHeight="1">
      <c r="A2" s="612" t="s">
        <v>214</v>
      </c>
      <c r="B2" s="45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188</v>
      </c>
      <c r="B5" s="614" t="s">
        <v>193</v>
      </c>
      <c r="C5" s="455"/>
      <c r="D5" s="455"/>
      <c r="E5" s="456"/>
      <c r="F5" s="455"/>
      <c r="G5" s="457"/>
      <c r="H5" s="457"/>
      <c r="I5" s="496"/>
      <c r="J5" s="496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5" t="s">
        <v>8</v>
      </c>
      <c r="B7" s="1481" t="s">
        <v>9</v>
      </c>
      <c r="C7" s="1400"/>
      <c r="D7" s="1400"/>
      <c r="E7" s="1481" t="s">
        <v>12</v>
      </c>
      <c r="F7" s="1400"/>
      <c r="G7" s="1400"/>
      <c r="H7" s="1481" t="s">
        <v>173</v>
      </c>
      <c r="I7" s="1486" t="s">
        <v>174</v>
      </c>
      <c r="J7" s="1486" t="s">
        <v>175</v>
      </c>
      <c r="K7" s="1482" t="s">
        <v>215</v>
      </c>
      <c r="L7" s="1482"/>
      <c r="M7" s="1483" t="s">
        <v>5</v>
      </c>
      <c r="N7" s="1483"/>
      <c r="O7" s="1483"/>
      <c r="P7" s="1483"/>
      <c r="Q7" s="720" t="s">
        <v>216</v>
      </c>
      <c r="R7" s="621" t="s">
        <v>7</v>
      </c>
      <c r="T7" s="1484" t="s">
        <v>176</v>
      </c>
      <c r="U7" s="1484"/>
      <c r="V7" s="1484"/>
    </row>
    <row r="8" spans="1:22" ht="15.75" thickBot="1">
      <c r="A8" s="1485"/>
      <c r="B8" s="1481"/>
      <c r="C8" s="1401" t="s">
        <v>10</v>
      </c>
      <c r="D8" s="1401" t="s">
        <v>11</v>
      </c>
      <c r="E8" s="1481"/>
      <c r="F8" s="1401" t="s">
        <v>177</v>
      </c>
      <c r="G8" s="1401" t="s">
        <v>178</v>
      </c>
      <c r="H8" s="1481"/>
      <c r="I8" s="1481"/>
      <c r="J8" s="1481"/>
      <c r="K8" s="622" t="s">
        <v>179</v>
      </c>
      <c r="L8" s="622" t="s">
        <v>185</v>
      </c>
      <c r="M8" s="623" t="s">
        <v>18</v>
      </c>
      <c r="N8" s="1328" t="s">
        <v>21</v>
      </c>
      <c r="O8" s="1292" t="s">
        <v>24</v>
      </c>
      <c r="P8" s="1293" t="s">
        <v>27</v>
      </c>
      <c r="Q8" s="624" t="s">
        <v>28</v>
      </c>
      <c r="R8" s="625" t="s">
        <v>29</v>
      </c>
      <c r="T8" s="1329" t="s">
        <v>217</v>
      </c>
      <c r="U8" s="1330" t="s">
        <v>218</v>
      </c>
      <c r="V8" s="1330" t="s">
        <v>219</v>
      </c>
    </row>
    <row r="9" spans="1:22" ht="15">
      <c r="A9" s="626" t="s">
        <v>30</v>
      </c>
      <c r="B9" s="1023"/>
      <c r="C9" s="1024">
        <v>104</v>
      </c>
      <c r="D9" s="1024">
        <v>104</v>
      </c>
      <c r="E9" s="460"/>
      <c r="F9" s="721">
        <v>10</v>
      </c>
      <c r="G9" s="721">
        <v>10</v>
      </c>
      <c r="H9" s="721">
        <v>10</v>
      </c>
      <c r="I9" s="628">
        <v>10</v>
      </c>
      <c r="J9" s="628">
        <v>10</v>
      </c>
      <c r="K9" s="629"/>
      <c r="L9" s="629"/>
      <c r="M9" s="1365">
        <v>10</v>
      </c>
      <c r="N9" s="722">
        <f>T9</f>
        <v>10</v>
      </c>
      <c r="O9" s="1333"/>
      <c r="P9" s="887"/>
      <c r="Q9" s="630" t="s">
        <v>31</v>
      </c>
      <c r="R9" s="631" t="s">
        <v>31</v>
      </c>
      <c r="S9" s="573"/>
      <c r="T9" s="1391">
        <v>10</v>
      </c>
      <c r="U9" s="921"/>
      <c r="V9" s="921"/>
    </row>
    <row r="10" spans="1:22" ht="15.75" thickBot="1">
      <c r="A10" s="633" t="s">
        <v>32</v>
      </c>
      <c r="B10" s="746"/>
      <c r="C10" s="747">
        <v>101</v>
      </c>
      <c r="D10" s="747">
        <v>104</v>
      </c>
      <c r="E10" s="748"/>
      <c r="F10" s="653">
        <v>9</v>
      </c>
      <c r="G10" s="653">
        <v>9</v>
      </c>
      <c r="H10" s="653">
        <v>9</v>
      </c>
      <c r="I10" s="635">
        <v>9</v>
      </c>
      <c r="J10" s="635">
        <v>9</v>
      </c>
      <c r="K10" s="636"/>
      <c r="L10" s="636"/>
      <c r="M10" s="1367">
        <v>9</v>
      </c>
      <c r="N10" s="726">
        <f aca="true" t="shared" si="0" ref="N10:N21">T10</f>
        <v>9</v>
      </c>
      <c r="O10" s="1385"/>
      <c r="P10" s="882"/>
      <c r="Q10" s="637" t="s">
        <v>31</v>
      </c>
      <c r="R10" s="638" t="s">
        <v>31</v>
      </c>
      <c r="S10" s="573"/>
      <c r="T10" s="1398">
        <v>9</v>
      </c>
      <c r="U10" s="927"/>
      <c r="V10" s="927"/>
    </row>
    <row r="11" spans="1:22" ht="15">
      <c r="A11" s="639" t="s">
        <v>33</v>
      </c>
      <c r="B11" s="749" t="s">
        <v>34</v>
      </c>
      <c r="C11" s="750">
        <v>37915</v>
      </c>
      <c r="D11" s="750">
        <v>39774</v>
      </c>
      <c r="E11" s="751" t="s">
        <v>35</v>
      </c>
      <c r="F11" s="649">
        <v>1910.49</v>
      </c>
      <c r="G11" s="649">
        <v>2472</v>
      </c>
      <c r="H11" s="649">
        <v>2529</v>
      </c>
      <c r="I11" s="641">
        <v>2500</v>
      </c>
      <c r="J11" s="641">
        <v>2683</v>
      </c>
      <c r="K11" s="642" t="s">
        <v>31</v>
      </c>
      <c r="L11" s="642" t="s">
        <v>31</v>
      </c>
      <c r="M11" s="1369">
        <v>2683</v>
      </c>
      <c r="N11" s="722">
        <f t="shared" si="0"/>
        <v>2683</v>
      </c>
      <c r="O11" s="886"/>
      <c r="P11" s="722"/>
      <c r="Q11" s="723" t="s">
        <v>31</v>
      </c>
      <c r="R11" s="645" t="s">
        <v>31</v>
      </c>
      <c r="S11" s="573"/>
      <c r="T11" s="1391">
        <v>2683</v>
      </c>
      <c r="U11" s="723"/>
      <c r="V11" s="723"/>
    </row>
    <row r="12" spans="1:22" ht="15">
      <c r="A12" s="646" t="s">
        <v>36</v>
      </c>
      <c r="B12" s="752" t="s">
        <v>37</v>
      </c>
      <c r="C12" s="753">
        <v>-16164</v>
      </c>
      <c r="D12" s="753">
        <v>-17825</v>
      </c>
      <c r="E12" s="751" t="s">
        <v>38</v>
      </c>
      <c r="F12" s="649">
        <v>-1864.79</v>
      </c>
      <c r="G12" s="649">
        <v>-2333</v>
      </c>
      <c r="H12" s="649">
        <v>2430</v>
      </c>
      <c r="I12" s="641">
        <v>2430</v>
      </c>
      <c r="J12" s="641">
        <v>2639</v>
      </c>
      <c r="K12" s="647" t="s">
        <v>31</v>
      </c>
      <c r="L12" s="647" t="s">
        <v>31</v>
      </c>
      <c r="M12" s="1310">
        <v>2639</v>
      </c>
      <c r="N12" s="724">
        <f t="shared" si="0"/>
        <v>2639</v>
      </c>
      <c r="O12" s="883"/>
      <c r="P12" s="724"/>
      <c r="Q12" s="723" t="s">
        <v>31</v>
      </c>
      <c r="R12" s="645" t="s">
        <v>31</v>
      </c>
      <c r="S12" s="573"/>
      <c r="T12" s="1392">
        <v>2639</v>
      </c>
      <c r="U12" s="723"/>
      <c r="V12" s="723"/>
    </row>
    <row r="13" spans="1:22" ht="15">
      <c r="A13" s="646" t="s">
        <v>39</v>
      </c>
      <c r="B13" s="752" t="s">
        <v>230</v>
      </c>
      <c r="C13" s="753">
        <v>604</v>
      </c>
      <c r="D13" s="753">
        <v>619</v>
      </c>
      <c r="E13" s="751" t="s">
        <v>41</v>
      </c>
      <c r="F13" s="649">
        <v>17</v>
      </c>
      <c r="G13" s="649">
        <v>21</v>
      </c>
      <c r="H13" s="649">
        <v>23</v>
      </c>
      <c r="I13" s="641">
        <v>32</v>
      </c>
      <c r="J13" s="641">
        <v>33</v>
      </c>
      <c r="K13" s="647" t="s">
        <v>31</v>
      </c>
      <c r="L13" s="647" t="s">
        <v>31</v>
      </c>
      <c r="M13" s="1310">
        <v>16</v>
      </c>
      <c r="N13" s="724">
        <f t="shared" si="0"/>
        <v>16</v>
      </c>
      <c r="O13" s="883"/>
      <c r="P13" s="724"/>
      <c r="Q13" s="723" t="s">
        <v>31</v>
      </c>
      <c r="R13" s="645" t="s">
        <v>31</v>
      </c>
      <c r="S13" s="573"/>
      <c r="T13" s="1392">
        <v>16</v>
      </c>
      <c r="U13" s="723"/>
      <c r="V13" s="723"/>
    </row>
    <row r="14" spans="1:22" ht="15">
      <c r="A14" s="646" t="s">
        <v>42</v>
      </c>
      <c r="B14" s="752" t="s">
        <v>231</v>
      </c>
      <c r="C14" s="753">
        <v>221</v>
      </c>
      <c r="D14" s="753">
        <v>610</v>
      </c>
      <c r="E14" s="751" t="s">
        <v>31</v>
      </c>
      <c r="F14" s="649">
        <v>277</v>
      </c>
      <c r="G14" s="649">
        <v>397</v>
      </c>
      <c r="H14" s="649">
        <v>476</v>
      </c>
      <c r="I14" s="641">
        <v>459</v>
      </c>
      <c r="J14" s="641">
        <v>467</v>
      </c>
      <c r="K14" s="647" t="s">
        <v>31</v>
      </c>
      <c r="L14" s="647" t="s">
        <v>31</v>
      </c>
      <c r="M14" s="1310">
        <v>1268</v>
      </c>
      <c r="N14" s="724">
        <f t="shared" si="0"/>
        <v>997</v>
      </c>
      <c r="O14" s="883"/>
      <c r="P14" s="724"/>
      <c r="Q14" s="723" t="s">
        <v>31</v>
      </c>
      <c r="R14" s="645" t="s">
        <v>31</v>
      </c>
      <c r="S14" s="573"/>
      <c r="T14" s="1392">
        <v>997</v>
      </c>
      <c r="U14" s="723"/>
      <c r="V14" s="723"/>
    </row>
    <row r="15" spans="1:22" ht="15.75" thickBot="1">
      <c r="A15" s="626" t="s">
        <v>44</v>
      </c>
      <c r="B15" s="754" t="s">
        <v>232</v>
      </c>
      <c r="C15" s="755">
        <v>2021</v>
      </c>
      <c r="D15" s="755">
        <v>852</v>
      </c>
      <c r="E15" s="471" t="s">
        <v>46</v>
      </c>
      <c r="F15" s="725">
        <v>586</v>
      </c>
      <c r="G15" s="725">
        <v>530</v>
      </c>
      <c r="H15" s="725">
        <v>649</v>
      </c>
      <c r="I15" s="651">
        <v>628</v>
      </c>
      <c r="J15" s="651">
        <v>836</v>
      </c>
      <c r="K15" s="652" t="s">
        <v>31</v>
      </c>
      <c r="L15" s="652" t="s">
        <v>31</v>
      </c>
      <c r="M15" s="1371">
        <v>1165</v>
      </c>
      <c r="N15" s="726">
        <f t="shared" si="0"/>
        <v>1394</v>
      </c>
      <c r="O15" s="881"/>
      <c r="P15" s="888"/>
      <c r="Q15" s="727" t="s">
        <v>31</v>
      </c>
      <c r="R15" s="631" t="s">
        <v>31</v>
      </c>
      <c r="S15" s="573"/>
      <c r="T15" s="1393">
        <v>1394</v>
      </c>
      <c r="U15" s="727"/>
      <c r="V15" s="727"/>
    </row>
    <row r="16" spans="1:22" ht="15.75" thickBot="1">
      <c r="A16" s="654" t="s">
        <v>47</v>
      </c>
      <c r="B16" s="1025"/>
      <c r="C16" s="1026">
        <v>24618</v>
      </c>
      <c r="D16" s="1026">
        <v>24087</v>
      </c>
      <c r="E16" s="1027"/>
      <c r="F16" s="655">
        <v>946</v>
      </c>
      <c r="G16" s="655">
        <v>1109</v>
      </c>
      <c r="H16" s="655">
        <f>H11-H12+H13+H14+H15</f>
        <v>1247</v>
      </c>
      <c r="I16" s="655">
        <f>I11-I12+I13+I14+I15</f>
        <v>1189</v>
      </c>
      <c r="J16" s="1373">
        <f>J11-J12+J13+J14+J15</f>
        <v>1380</v>
      </c>
      <c r="K16" s="657" t="s">
        <v>31</v>
      </c>
      <c r="L16" s="657" t="s">
        <v>31</v>
      </c>
      <c r="M16" s="1402">
        <f>M11-M12+M13+M14+M15</f>
        <v>2493</v>
      </c>
      <c r="N16" s="941">
        <f t="shared" si="0"/>
        <v>2451</v>
      </c>
      <c r="O16" s="1403"/>
      <c r="P16" s="941"/>
      <c r="Q16" s="728" t="s">
        <v>31</v>
      </c>
      <c r="R16" s="729" t="s">
        <v>31</v>
      </c>
      <c r="S16" s="573"/>
      <c r="T16" s="1347">
        <v>2451</v>
      </c>
      <c r="U16" s="1347">
        <v>0</v>
      </c>
      <c r="V16" s="1347">
        <v>0</v>
      </c>
    </row>
    <row r="17" spans="1:22" ht="15">
      <c r="A17" s="626" t="s">
        <v>48</v>
      </c>
      <c r="B17" s="749" t="s">
        <v>49</v>
      </c>
      <c r="C17" s="750">
        <v>7043</v>
      </c>
      <c r="D17" s="750">
        <v>7240</v>
      </c>
      <c r="E17" s="471">
        <v>401</v>
      </c>
      <c r="F17" s="725">
        <v>60</v>
      </c>
      <c r="G17" s="725">
        <v>154</v>
      </c>
      <c r="H17" s="730">
        <v>113</v>
      </c>
      <c r="I17" s="662">
        <v>84</v>
      </c>
      <c r="J17" s="651">
        <v>59</v>
      </c>
      <c r="K17" s="663" t="s">
        <v>31</v>
      </c>
      <c r="L17" s="663" t="s">
        <v>31</v>
      </c>
      <c r="M17" s="1371">
        <v>59</v>
      </c>
      <c r="N17" s="722">
        <f t="shared" si="0"/>
        <v>59</v>
      </c>
      <c r="O17" s="886"/>
      <c r="P17" s="722"/>
      <c r="Q17" s="727" t="s">
        <v>31</v>
      </c>
      <c r="R17" s="631" t="s">
        <v>31</v>
      </c>
      <c r="S17" s="573"/>
      <c r="T17" s="1396">
        <v>59</v>
      </c>
      <c r="U17" s="727"/>
      <c r="V17" s="727"/>
    </row>
    <row r="18" spans="1:22" ht="15">
      <c r="A18" s="646" t="s">
        <v>50</v>
      </c>
      <c r="B18" s="752" t="s">
        <v>51</v>
      </c>
      <c r="C18" s="753">
        <v>1001</v>
      </c>
      <c r="D18" s="753">
        <v>820</v>
      </c>
      <c r="E18" s="751" t="s">
        <v>52</v>
      </c>
      <c r="F18" s="649">
        <v>364</v>
      </c>
      <c r="G18" s="649">
        <v>213</v>
      </c>
      <c r="H18" s="731">
        <v>352</v>
      </c>
      <c r="I18" s="667">
        <v>246</v>
      </c>
      <c r="J18" s="641">
        <v>236</v>
      </c>
      <c r="K18" s="668" t="s">
        <v>31</v>
      </c>
      <c r="L18" s="668" t="s">
        <v>31</v>
      </c>
      <c r="M18" s="1310">
        <v>240</v>
      </c>
      <c r="N18" s="724">
        <f t="shared" si="0"/>
        <v>333</v>
      </c>
      <c r="O18" s="883"/>
      <c r="P18" s="724"/>
      <c r="Q18" s="723" t="s">
        <v>31</v>
      </c>
      <c r="R18" s="645" t="s">
        <v>31</v>
      </c>
      <c r="S18" s="573"/>
      <c r="T18" s="1392">
        <v>333</v>
      </c>
      <c r="U18" s="723"/>
      <c r="V18" s="723"/>
    </row>
    <row r="19" spans="1:22" ht="15">
      <c r="A19" s="646" t="s">
        <v>53</v>
      </c>
      <c r="B19" s="752" t="s">
        <v>233</v>
      </c>
      <c r="C19" s="753">
        <v>14718</v>
      </c>
      <c r="D19" s="753">
        <v>14718</v>
      </c>
      <c r="E19" s="751" t="s">
        <v>31</v>
      </c>
      <c r="F19" s="649">
        <v>0</v>
      </c>
      <c r="G19" s="649">
        <v>0</v>
      </c>
      <c r="H19" s="731">
        <v>0</v>
      </c>
      <c r="I19" s="667">
        <v>0</v>
      </c>
      <c r="J19" s="641">
        <v>0</v>
      </c>
      <c r="K19" s="668" t="s">
        <v>31</v>
      </c>
      <c r="L19" s="668" t="s">
        <v>31</v>
      </c>
      <c r="M19" s="1310">
        <v>0</v>
      </c>
      <c r="N19" s="724">
        <f t="shared" si="0"/>
        <v>0</v>
      </c>
      <c r="O19" s="883"/>
      <c r="P19" s="724"/>
      <c r="Q19" s="723" t="s">
        <v>31</v>
      </c>
      <c r="R19" s="645" t="s">
        <v>31</v>
      </c>
      <c r="S19" s="573"/>
      <c r="T19" s="1392">
        <v>0</v>
      </c>
      <c r="U19" s="723"/>
      <c r="V19" s="723"/>
    </row>
    <row r="20" spans="1:22" ht="15">
      <c r="A20" s="646" t="s">
        <v>55</v>
      </c>
      <c r="B20" s="752" t="s">
        <v>54</v>
      </c>
      <c r="C20" s="753">
        <v>1758</v>
      </c>
      <c r="D20" s="753">
        <v>1762</v>
      </c>
      <c r="E20" s="751" t="s">
        <v>31</v>
      </c>
      <c r="F20" s="649">
        <v>195</v>
      </c>
      <c r="G20" s="649">
        <v>249</v>
      </c>
      <c r="H20" s="731">
        <v>742</v>
      </c>
      <c r="I20" s="667">
        <v>745</v>
      </c>
      <c r="J20" s="641">
        <v>984</v>
      </c>
      <c r="K20" s="668" t="s">
        <v>31</v>
      </c>
      <c r="L20" s="668" t="s">
        <v>31</v>
      </c>
      <c r="M20" s="1310">
        <v>1852</v>
      </c>
      <c r="N20" s="724">
        <f t="shared" si="0"/>
        <v>1817</v>
      </c>
      <c r="O20" s="883"/>
      <c r="P20" s="724"/>
      <c r="Q20" s="723" t="s">
        <v>31</v>
      </c>
      <c r="R20" s="645" t="s">
        <v>31</v>
      </c>
      <c r="S20" s="573"/>
      <c r="T20" s="1392">
        <v>1817</v>
      </c>
      <c r="U20" s="999"/>
      <c r="V20" s="723"/>
    </row>
    <row r="21" spans="1:22" ht="15.75" thickBot="1">
      <c r="A21" s="633" t="s">
        <v>57</v>
      </c>
      <c r="B21" s="756"/>
      <c r="C21" s="757">
        <v>0</v>
      </c>
      <c r="D21" s="757">
        <v>0</v>
      </c>
      <c r="E21" s="758" t="s">
        <v>31</v>
      </c>
      <c r="F21" s="649">
        <v>0</v>
      </c>
      <c r="G21" s="649">
        <v>0</v>
      </c>
      <c r="H21" s="731">
        <v>0</v>
      </c>
      <c r="I21" s="670">
        <v>0</v>
      </c>
      <c r="J21" s="673">
        <v>0</v>
      </c>
      <c r="K21" s="671" t="s">
        <v>31</v>
      </c>
      <c r="L21" s="671" t="s">
        <v>31</v>
      </c>
      <c r="M21" s="1376">
        <v>0</v>
      </c>
      <c r="N21" s="726">
        <f t="shared" si="0"/>
        <v>0</v>
      </c>
      <c r="O21" s="881"/>
      <c r="P21" s="726"/>
      <c r="Q21" s="732" t="s">
        <v>31</v>
      </c>
      <c r="R21" s="733" t="s">
        <v>31</v>
      </c>
      <c r="S21" s="573"/>
      <c r="T21" s="1398">
        <v>0</v>
      </c>
      <c r="U21" s="1001"/>
      <c r="V21" s="732"/>
    </row>
    <row r="22" spans="1:22" ht="15.75" thickBot="1">
      <c r="A22" s="674" t="s">
        <v>59</v>
      </c>
      <c r="B22" s="749" t="s">
        <v>60</v>
      </c>
      <c r="C22" s="750">
        <v>12472</v>
      </c>
      <c r="D22" s="750">
        <v>13728</v>
      </c>
      <c r="E22" s="478" t="s">
        <v>31</v>
      </c>
      <c r="F22" s="632">
        <v>3705</v>
      </c>
      <c r="G22" s="632">
        <v>3925</v>
      </c>
      <c r="H22" s="734">
        <v>4006</v>
      </c>
      <c r="I22" s="677">
        <v>3942</v>
      </c>
      <c r="J22" s="677">
        <v>4360</v>
      </c>
      <c r="K22" s="678">
        <f>K35</f>
        <v>4443</v>
      </c>
      <c r="L22" s="678">
        <f>L35</f>
        <v>4443</v>
      </c>
      <c r="M22" s="1377">
        <v>1400</v>
      </c>
      <c r="N22" s="1028">
        <f>T22-M22</f>
        <v>849</v>
      </c>
      <c r="O22" s="643"/>
      <c r="P22" s="722"/>
      <c r="Q22" s="735">
        <f>SUM(M22:P22)</f>
        <v>2249</v>
      </c>
      <c r="R22" s="736">
        <f>(Q22/L22)*100</f>
        <v>50.61895115912671</v>
      </c>
      <c r="S22" s="573"/>
      <c r="T22" s="1391">
        <v>2249</v>
      </c>
      <c r="U22" s="1003"/>
      <c r="V22" s="1004"/>
    </row>
    <row r="23" spans="1:22" ht="15.75" thickBot="1">
      <c r="A23" s="646" t="s">
        <v>61</v>
      </c>
      <c r="B23" s="752" t="s">
        <v>62</v>
      </c>
      <c r="C23" s="753">
        <v>0</v>
      </c>
      <c r="D23" s="753">
        <v>0</v>
      </c>
      <c r="E23" s="479" t="s">
        <v>31</v>
      </c>
      <c r="F23" s="649"/>
      <c r="G23" s="649">
        <v>0</v>
      </c>
      <c r="H23" s="731">
        <v>0</v>
      </c>
      <c r="I23" s="682"/>
      <c r="J23" s="682">
        <v>0</v>
      </c>
      <c r="K23" s="683"/>
      <c r="L23" s="684"/>
      <c r="M23" s="1321"/>
      <c r="N23" s="1028">
        <f aca="true" t="shared" si="1" ref="N23:N40">T23-M23</f>
        <v>0</v>
      </c>
      <c r="O23" s="648"/>
      <c r="P23" s="724"/>
      <c r="Q23" s="735">
        <f aca="true" t="shared" si="2" ref="Q23:Q45">SUM(M23:P23)</f>
        <v>0</v>
      </c>
      <c r="R23" s="736" t="e">
        <f aca="true" t="shared" si="3" ref="R23:R45">(Q23/L23)*100</f>
        <v>#DIV/0!</v>
      </c>
      <c r="S23" s="573"/>
      <c r="T23" s="1392">
        <v>0</v>
      </c>
      <c r="U23" s="1006"/>
      <c r="V23" s="1007"/>
    </row>
    <row r="24" spans="1:22" ht="15.75" thickBot="1">
      <c r="A24" s="633" t="s">
        <v>63</v>
      </c>
      <c r="B24" s="756" t="s">
        <v>62</v>
      </c>
      <c r="C24" s="757">
        <v>0</v>
      </c>
      <c r="D24" s="757">
        <v>1215</v>
      </c>
      <c r="E24" s="480">
        <v>672</v>
      </c>
      <c r="F24" s="737">
        <v>1145</v>
      </c>
      <c r="G24" s="737">
        <v>1350</v>
      </c>
      <c r="H24" s="738">
        <v>1190</v>
      </c>
      <c r="I24" s="688">
        <v>1100</v>
      </c>
      <c r="J24" s="688">
        <v>1300</v>
      </c>
      <c r="K24" s="689">
        <f>K25+K26+K28+K29</f>
        <v>1400</v>
      </c>
      <c r="L24" s="689">
        <f>L25+L26+L28+L29</f>
        <v>1400</v>
      </c>
      <c r="M24" s="1380">
        <v>1400</v>
      </c>
      <c r="N24" s="1028">
        <f t="shared" si="1"/>
        <v>-698</v>
      </c>
      <c r="O24" s="690"/>
      <c r="P24" s="726"/>
      <c r="Q24" s="735">
        <f t="shared" si="2"/>
        <v>702</v>
      </c>
      <c r="R24" s="736">
        <f t="shared" si="3"/>
        <v>50.142857142857146</v>
      </c>
      <c r="S24" s="573"/>
      <c r="T24" s="1393">
        <v>702</v>
      </c>
      <c r="U24" s="1009"/>
      <c r="V24" s="1010"/>
    </row>
    <row r="25" spans="1:22" ht="15.75" thickBot="1">
      <c r="A25" s="639" t="s">
        <v>64</v>
      </c>
      <c r="B25" s="1298" t="s">
        <v>234</v>
      </c>
      <c r="C25" s="750">
        <v>6341</v>
      </c>
      <c r="D25" s="750">
        <v>6960</v>
      </c>
      <c r="E25" s="478">
        <v>501</v>
      </c>
      <c r="F25" s="649">
        <v>503</v>
      </c>
      <c r="G25" s="649">
        <v>881</v>
      </c>
      <c r="H25" s="731">
        <v>732</v>
      </c>
      <c r="I25" s="692">
        <v>548</v>
      </c>
      <c r="J25" s="692">
        <v>746</v>
      </c>
      <c r="K25" s="678">
        <v>250</v>
      </c>
      <c r="L25" s="678">
        <v>250</v>
      </c>
      <c r="M25" s="1382">
        <v>120</v>
      </c>
      <c r="N25" s="1028">
        <f t="shared" si="1"/>
        <v>411</v>
      </c>
      <c r="O25" s="643"/>
      <c r="P25" s="722"/>
      <c r="Q25" s="735">
        <f t="shared" si="2"/>
        <v>531</v>
      </c>
      <c r="R25" s="736">
        <f t="shared" si="3"/>
        <v>212.4</v>
      </c>
      <c r="S25" s="573"/>
      <c r="T25" s="1396">
        <v>531</v>
      </c>
      <c r="U25" s="1012"/>
      <c r="V25" s="1013"/>
    </row>
    <row r="26" spans="1:22" ht="15.75" thickBot="1">
      <c r="A26" s="646" t="s">
        <v>66</v>
      </c>
      <c r="B26" s="1300" t="s">
        <v>235</v>
      </c>
      <c r="C26" s="753">
        <v>1745</v>
      </c>
      <c r="D26" s="753">
        <v>2223</v>
      </c>
      <c r="E26" s="479">
        <v>502</v>
      </c>
      <c r="F26" s="649">
        <v>357</v>
      </c>
      <c r="G26" s="649">
        <v>361</v>
      </c>
      <c r="H26" s="731">
        <v>412</v>
      </c>
      <c r="I26" s="682">
        <v>444</v>
      </c>
      <c r="J26" s="682">
        <v>405</v>
      </c>
      <c r="K26" s="683">
        <v>520</v>
      </c>
      <c r="L26" s="683">
        <v>520</v>
      </c>
      <c r="M26" s="1316">
        <v>130</v>
      </c>
      <c r="N26" s="1028">
        <f t="shared" si="1"/>
        <v>94</v>
      </c>
      <c r="O26" s="648"/>
      <c r="P26" s="724"/>
      <c r="Q26" s="735">
        <f t="shared" si="2"/>
        <v>224</v>
      </c>
      <c r="R26" s="736">
        <f t="shared" si="3"/>
        <v>43.07692307692308</v>
      </c>
      <c r="S26" s="573"/>
      <c r="T26" s="1392">
        <v>224</v>
      </c>
      <c r="U26" s="1006"/>
      <c r="V26" s="1007"/>
    </row>
    <row r="27" spans="1:22" ht="15.75" thickBot="1">
      <c r="A27" s="646" t="s">
        <v>68</v>
      </c>
      <c r="B27" s="1300" t="s">
        <v>236</v>
      </c>
      <c r="C27" s="753">
        <v>0</v>
      </c>
      <c r="D27" s="753">
        <v>0</v>
      </c>
      <c r="E27" s="479">
        <v>504</v>
      </c>
      <c r="F27" s="649">
        <v>0</v>
      </c>
      <c r="G27" s="649">
        <v>0</v>
      </c>
      <c r="H27" s="731">
        <v>0</v>
      </c>
      <c r="I27" s="682">
        <v>0</v>
      </c>
      <c r="J27" s="682">
        <v>0</v>
      </c>
      <c r="K27" s="683"/>
      <c r="L27" s="683"/>
      <c r="M27" s="1316">
        <v>0</v>
      </c>
      <c r="N27" s="1028">
        <f t="shared" si="1"/>
        <v>0</v>
      </c>
      <c r="O27" s="648"/>
      <c r="P27" s="1085"/>
      <c r="Q27" s="1086">
        <f t="shared" si="2"/>
        <v>0</v>
      </c>
      <c r="R27" s="1404" t="e">
        <f t="shared" si="3"/>
        <v>#DIV/0!</v>
      </c>
      <c r="S27" s="573"/>
      <c r="T27" s="1392">
        <v>0</v>
      </c>
      <c r="U27" s="1006"/>
      <c r="V27" s="1007"/>
    </row>
    <row r="28" spans="1:22" ht="15.75" thickBot="1">
      <c r="A28" s="646" t="s">
        <v>70</v>
      </c>
      <c r="B28" s="1300" t="s">
        <v>237</v>
      </c>
      <c r="C28" s="753">
        <v>428</v>
      </c>
      <c r="D28" s="753">
        <v>253</v>
      </c>
      <c r="E28" s="479">
        <v>511</v>
      </c>
      <c r="F28" s="649">
        <v>307</v>
      </c>
      <c r="G28" s="649">
        <v>518</v>
      </c>
      <c r="H28" s="731">
        <v>234</v>
      </c>
      <c r="I28" s="682">
        <v>217</v>
      </c>
      <c r="J28" s="682">
        <v>470</v>
      </c>
      <c r="K28" s="683">
        <v>400</v>
      </c>
      <c r="L28" s="683">
        <v>400</v>
      </c>
      <c r="M28" s="1316">
        <v>0</v>
      </c>
      <c r="N28" s="1028">
        <f t="shared" si="1"/>
        <v>1</v>
      </c>
      <c r="O28" s="648"/>
      <c r="P28" s="724"/>
      <c r="Q28" s="735">
        <f t="shared" si="2"/>
        <v>1</v>
      </c>
      <c r="R28" s="736">
        <f t="shared" si="3"/>
        <v>0.25</v>
      </c>
      <c r="S28" s="573"/>
      <c r="T28" s="1392">
        <v>1</v>
      </c>
      <c r="U28" s="1006"/>
      <c r="V28" s="1007"/>
    </row>
    <row r="29" spans="1:22" ht="15.75" thickBot="1">
      <c r="A29" s="646" t="s">
        <v>72</v>
      </c>
      <c r="B29" s="1300" t="s">
        <v>238</v>
      </c>
      <c r="C29" s="753">
        <v>1057</v>
      </c>
      <c r="D29" s="753">
        <v>1451</v>
      </c>
      <c r="E29" s="479">
        <v>518</v>
      </c>
      <c r="F29" s="649">
        <v>286</v>
      </c>
      <c r="G29" s="649">
        <v>217</v>
      </c>
      <c r="H29" s="731">
        <v>278</v>
      </c>
      <c r="I29" s="682">
        <v>259</v>
      </c>
      <c r="J29" s="682">
        <v>268</v>
      </c>
      <c r="K29" s="683">
        <v>230</v>
      </c>
      <c r="L29" s="683">
        <v>230</v>
      </c>
      <c r="M29" s="1316">
        <v>29</v>
      </c>
      <c r="N29" s="1028">
        <f t="shared" si="1"/>
        <v>97</v>
      </c>
      <c r="O29" s="648"/>
      <c r="P29" s="724"/>
      <c r="Q29" s="735">
        <f t="shared" si="2"/>
        <v>126</v>
      </c>
      <c r="R29" s="736">
        <f t="shared" si="3"/>
        <v>54.78260869565217</v>
      </c>
      <c r="S29" s="573"/>
      <c r="T29" s="1392">
        <v>126</v>
      </c>
      <c r="U29" s="1006"/>
      <c r="V29" s="1007"/>
    </row>
    <row r="30" spans="1:22" ht="15.75" thickBot="1">
      <c r="A30" s="646" t="s">
        <v>74</v>
      </c>
      <c r="B30" s="1322" t="s">
        <v>239</v>
      </c>
      <c r="C30" s="753">
        <v>10408</v>
      </c>
      <c r="D30" s="753">
        <v>11792</v>
      </c>
      <c r="E30" s="479">
        <v>521</v>
      </c>
      <c r="F30" s="649">
        <v>1901</v>
      </c>
      <c r="G30" s="649">
        <v>1921</v>
      </c>
      <c r="H30" s="731">
        <v>2177</v>
      </c>
      <c r="I30" s="682">
        <v>2180</v>
      </c>
      <c r="J30" s="682">
        <v>2306</v>
      </c>
      <c r="K30" s="683">
        <v>2226</v>
      </c>
      <c r="L30" s="683">
        <v>2226</v>
      </c>
      <c r="M30" s="1316">
        <v>569</v>
      </c>
      <c r="N30" s="1028">
        <f t="shared" si="1"/>
        <v>562</v>
      </c>
      <c r="O30" s="648"/>
      <c r="P30" s="724"/>
      <c r="Q30" s="735">
        <f t="shared" si="2"/>
        <v>1131</v>
      </c>
      <c r="R30" s="736">
        <f t="shared" si="3"/>
        <v>50.80862533692723</v>
      </c>
      <c r="S30" s="573"/>
      <c r="T30" s="1392">
        <v>1131</v>
      </c>
      <c r="U30" s="1006"/>
      <c r="V30" s="1007"/>
    </row>
    <row r="31" spans="1:22" ht="15.75" thickBot="1">
      <c r="A31" s="646" t="s">
        <v>76</v>
      </c>
      <c r="B31" s="1322" t="s">
        <v>240</v>
      </c>
      <c r="C31" s="753">
        <v>3640</v>
      </c>
      <c r="D31" s="753">
        <v>4174</v>
      </c>
      <c r="E31" s="479" t="s">
        <v>78</v>
      </c>
      <c r="F31" s="649">
        <v>674</v>
      </c>
      <c r="G31" s="649">
        <v>689</v>
      </c>
      <c r="H31" s="731">
        <v>772</v>
      </c>
      <c r="I31" s="682">
        <v>770</v>
      </c>
      <c r="J31" s="682">
        <v>805</v>
      </c>
      <c r="K31" s="683">
        <v>779</v>
      </c>
      <c r="L31" s="683">
        <v>779</v>
      </c>
      <c r="M31" s="1316">
        <v>201</v>
      </c>
      <c r="N31" s="1028">
        <f t="shared" si="1"/>
        <v>199</v>
      </c>
      <c r="O31" s="648"/>
      <c r="P31" s="724"/>
      <c r="Q31" s="735">
        <f t="shared" si="2"/>
        <v>400</v>
      </c>
      <c r="R31" s="736">
        <f t="shared" si="3"/>
        <v>51.34788189987163</v>
      </c>
      <c r="S31" s="573"/>
      <c r="T31" s="1392">
        <v>400</v>
      </c>
      <c r="U31" s="1006"/>
      <c r="V31" s="1007"/>
    </row>
    <row r="32" spans="1:22" ht="15.75" thickBot="1">
      <c r="A32" s="646" t="s">
        <v>79</v>
      </c>
      <c r="B32" s="1300" t="s">
        <v>241</v>
      </c>
      <c r="C32" s="753">
        <v>0</v>
      </c>
      <c r="D32" s="753">
        <v>0</v>
      </c>
      <c r="E32" s="479">
        <v>557</v>
      </c>
      <c r="F32" s="649">
        <v>0</v>
      </c>
      <c r="G32" s="649">
        <v>0</v>
      </c>
      <c r="H32" s="731">
        <v>0</v>
      </c>
      <c r="I32" s="682">
        <v>0</v>
      </c>
      <c r="J32" s="682">
        <v>0</v>
      </c>
      <c r="K32" s="683"/>
      <c r="L32" s="683"/>
      <c r="M32" s="1316">
        <v>0</v>
      </c>
      <c r="N32" s="1028">
        <f t="shared" si="1"/>
        <v>0</v>
      </c>
      <c r="O32" s="648"/>
      <c r="P32" s="724"/>
      <c r="Q32" s="735">
        <f t="shared" si="2"/>
        <v>0</v>
      </c>
      <c r="R32" s="736" t="e">
        <f t="shared" si="3"/>
        <v>#DIV/0!</v>
      </c>
      <c r="S32" s="573"/>
      <c r="T32" s="1392">
        <v>0</v>
      </c>
      <c r="U32" s="1006"/>
      <c r="V32" s="1007"/>
    </row>
    <row r="33" spans="1:22" ht="15.75" thickBot="1">
      <c r="A33" s="646" t="s">
        <v>81</v>
      </c>
      <c r="B33" s="1300" t="s">
        <v>242</v>
      </c>
      <c r="C33" s="753">
        <v>1711</v>
      </c>
      <c r="D33" s="753">
        <v>1801</v>
      </c>
      <c r="E33" s="479">
        <v>551</v>
      </c>
      <c r="F33" s="649">
        <v>16</v>
      </c>
      <c r="G33" s="649">
        <v>13</v>
      </c>
      <c r="H33" s="731">
        <v>40</v>
      </c>
      <c r="I33" s="682">
        <v>30</v>
      </c>
      <c r="J33" s="682">
        <v>25</v>
      </c>
      <c r="K33" s="683"/>
      <c r="L33" s="683"/>
      <c r="M33" s="1316">
        <v>0</v>
      </c>
      <c r="N33" s="1028">
        <f t="shared" si="1"/>
        <v>0</v>
      </c>
      <c r="O33" s="648"/>
      <c r="P33" s="724"/>
      <c r="Q33" s="735">
        <f t="shared" si="2"/>
        <v>0</v>
      </c>
      <c r="R33" s="736" t="e">
        <f t="shared" si="3"/>
        <v>#DIV/0!</v>
      </c>
      <c r="S33" s="573"/>
      <c r="T33" s="1392">
        <v>0</v>
      </c>
      <c r="U33" s="1006"/>
      <c r="V33" s="1007"/>
    </row>
    <row r="34" spans="1:22" ht="15.75" thickBot="1">
      <c r="A34" s="626" t="s">
        <v>83</v>
      </c>
      <c r="B34" s="1303" t="s">
        <v>243</v>
      </c>
      <c r="C34" s="755">
        <v>569</v>
      </c>
      <c r="D34" s="755">
        <v>614</v>
      </c>
      <c r="E34" s="482" t="s">
        <v>84</v>
      </c>
      <c r="F34" s="725">
        <v>22</v>
      </c>
      <c r="G34" s="725">
        <v>15</v>
      </c>
      <c r="H34" s="730">
        <v>21</v>
      </c>
      <c r="I34" s="693">
        <v>19</v>
      </c>
      <c r="J34" s="693">
        <v>24</v>
      </c>
      <c r="K34" s="694">
        <v>38</v>
      </c>
      <c r="L34" s="694">
        <v>38</v>
      </c>
      <c r="M34" s="1325">
        <v>3</v>
      </c>
      <c r="N34" s="1028">
        <f t="shared" si="1"/>
        <v>5</v>
      </c>
      <c r="O34" s="648"/>
      <c r="P34" s="726"/>
      <c r="Q34" s="735">
        <f t="shared" si="2"/>
        <v>8</v>
      </c>
      <c r="R34" s="736">
        <f t="shared" si="3"/>
        <v>21.052631578947366</v>
      </c>
      <c r="S34" s="573"/>
      <c r="T34" s="1398">
        <v>8</v>
      </c>
      <c r="U34" s="1016"/>
      <c r="V34" s="1017"/>
    </row>
    <row r="35" spans="1:22" ht="15.75" thickBot="1">
      <c r="A35" s="696" t="s">
        <v>85</v>
      </c>
      <c r="B35" s="1306" t="s">
        <v>86</v>
      </c>
      <c r="C35" s="904">
        <f>SUM(C25:C34)</f>
        <v>25899</v>
      </c>
      <c r="D35" s="904">
        <f>SUM(D25:D34)</f>
        <v>29268</v>
      </c>
      <c r="E35" s="1030"/>
      <c r="F35" s="655">
        <f aca="true" t="shared" si="4" ref="F35:N35">SUM(F25:F34)</f>
        <v>4066</v>
      </c>
      <c r="G35" s="655">
        <f t="shared" si="4"/>
        <v>4615</v>
      </c>
      <c r="H35" s="655">
        <f t="shared" si="4"/>
        <v>4666</v>
      </c>
      <c r="I35" s="655">
        <f t="shared" si="4"/>
        <v>4467</v>
      </c>
      <c r="J35" s="655">
        <f>SUM(J25:J34)</f>
        <v>5049</v>
      </c>
      <c r="K35" s="760">
        <f t="shared" si="4"/>
        <v>4443</v>
      </c>
      <c r="L35" s="761">
        <f t="shared" si="4"/>
        <v>4443</v>
      </c>
      <c r="M35" s="699">
        <f t="shared" si="4"/>
        <v>1052</v>
      </c>
      <c r="N35" s="699">
        <f t="shared" si="4"/>
        <v>1369</v>
      </c>
      <c r="O35" s="698"/>
      <c r="P35" s="1387"/>
      <c r="Q35" s="735">
        <f t="shared" si="2"/>
        <v>2421</v>
      </c>
      <c r="R35" s="736">
        <f t="shared" si="3"/>
        <v>54.49020931802836</v>
      </c>
      <c r="S35" s="573"/>
      <c r="T35" s="697">
        <f>SUM(T25:T34)</f>
        <v>2421</v>
      </c>
      <c r="U35" s="701">
        <v>0</v>
      </c>
      <c r="V35" s="697">
        <v>0</v>
      </c>
    </row>
    <row r="36" spans="1:22" ht="15.75" thickBot="1">
      <c r="A36" s="639" t="s">
        <v>87</v>
      </c>
      <c r="B36" s="1298" t="s">
        <v>244</v>
      </c>
      <c r="C36" s="750">
        <v>0</v>
      </c>
      <c r="D36" s="750">
        <v>0</v>
      </c>
      <c r="E36" s="478">
        <v>601</v>
      </c>
      <c r="F36" s="665">
        <v>0</v>
      </c>
      <c r="G36" s="665">
        <v>0</v>
      </c>
      <c r="H36" s="859">
        <v>0</v>
      </c>
      <c r="I36" s="692">
        <v>0</v>
      </c>
      <c r="J36" s="692">
        <v>0</v>
      </c>
      <c r="K36" s="678"/>
      <c r="L36" s="679"/>
      <c r="M36" s="1315">
        <v>0</v>
      </c>
      <c r="N36" s="1028">
        <f t="shared" si="1"/>
        <v>0</v>
      </c>
      <c r="O36" s="1087"/>
      <c r="P36" s="722"/>
      <c r="Q36" s="735">
        <f t="shared" si="2"/>
        <v>0</v>
      </c>
      <c r="R36" s="736" t="e">
        <f t="shared" si="3"/>
        <v>#DIV/0!</v>
      </c>
      <c r="S36" s="573"/>
      <c r="T36" s="1396">
        <v>0</v>
      </c>
      <c r="U36" s="1012"/>
      <c r="V36" s="1013"/>
    </row>
    <row r="37" spans="1:22" ht="15.75" thickBot="1">
      <c r="A37" s="646" t="s">
        <v>89</v>
      </c>
      <c r="B37" s="1300" t="s">
        <v>245</v>
      </c>
      <c r="C37" s="753">
        <v>1190</v>
      </c>
      <c r="D37" s="753">
        <v>1857</v>
      </c>
      <c r="E37" s="479">
        <v>602</v>
      </c>
      <c r="F37" s="649">
        <v>454</v>
      </c>
      <c r="G37" s="649">
        <v>476</v>
      </c>
      <c r="H37" s="731">
        <v>626</v>
      </c>
      <c r="I37" s="682">
        <v>616</v>
      </c>
      <c r="J37" s="682">
        <v>634</v>
      </c>
      <c r="K37" s="683"/>
      <c r="L37" s="684"/>
      <c r="M37" s="1316">
        <v>171</v>
      </c>
      <c r="N37" s="1028">
        <f t="shared" si="1"/>
        <v>243</v>
      </c>
      <c r="O37" s="1088"/>
      <c r="P37" s="724"/>
      <c r="Q37" s="735">
        <f t="shared" si="2"/>
        <v>414</v>
      </c>
      <c r="R37" s="736" t="e">
        <f t="shared" si="3"/>
        <v>#DIV/0!</v>
      </c>
      <c r="S37" s="573"/>
      <c r="T37" s="1392">
        <v>414</v>
      </c>
      <c r="U37" s="1006"/>
      <c r="V37" s="1007"/>
    </row>
    <row r="38" spans="1:22" ht="15.75" thickBot="1">
      <c r="A38" s="646" t="s">
        <v>91</v>
      </c>
      <c r="B38" s="1300" t="s">
        <v>246</v>
      </c>
      <c r="C38" s="753">
        <v>0</v>
      </c>
      <c r="D38" s="753">
        <v>0</v>
      </c>
      <c r="E38" s="479">
        <v>604</v>
      </c>
      <c r="F38" s="649">
        <v>0</v>
      </c>
      <c r="G38" s="649">
        <v>0</v>
      </c>
      <c r="H38" s="731">
        <v>0</v>
      </c>
      <c r="I38" s="682">
        <v>0</v>
      </c>
      <c r="J38" s="682">
        <v>0</v>
      </c>
      <c r="K38" s="683"/>
      <c r="L38" s="684"/>
      <c r="M38" s="1316">
        <v>0</v>
      </c>
      <c r="N38" s="1028">
        <f t="shared" si="1"/>
        <v>0</v>
      </c>
      <c r="O38" s="1088"/>
      <c r="P38" s="724"/>
      <c r="Q38" s="735">
        <f t="shared" si="2"/>
        <v>0</v>
      </c>
      <c r="R38" s="736" t="e">
        <f t="shared" si="3"/>
        <v>#DIV/0!</v>
      </c>
      <c r="S38" s="573"/>
      <c r="T38" s="1392">
        <v>0</v>
      </c>
      <c r="U38" s="1006"/>
      <c r="V38" s="1007"/>
    </row>
    <row r="39" spans="1:22" ht="15.75" thickBot="1">
      <c r="A39" s="646" t="s">
        <v>93</v>
      </c>
      <c r="B39" s="1300" t="s">
        <v>247</v>
      </c>
      <c r="C39" s="753">
        <v>12472</v>
      </c>
      <c r="D39" s="753">
        <v>13728</v>
      </c>
      <c r="E39" s="479" t="s">
        <v>95</v>
      </c>
      <c r="F39" s="649">
        <v>3705</v>
      </c>
      <c r="G39" s="649">
        <v>3925</v>
      </c>
      <c r="H39" s="731">
        <v>4006</v>
      </c>
      <c r="I39" s="682">
        <v>3942</v>
      </c>
      <c r="J39" s="682">
        <v>4360</v>
      </c>
      <c r="K39" s="683">
        <f>K35</f>
        <v>4443</v>
      </c>
      <c r="L39" s="684">
        <v>4443</v>
      </c>
      <c r="M39" s="1316">
        <v>1122</v>
      </c>
      <c r="N39" s="1028">
        <f t="shared" si="1"/>
        <v>1127</v>
      </c>
      <c r="O39" s="1088"/>
      <c r="P39" s="724"/>
      <c r="Q39" s="735">
        <f t="shared" si="2"/>
        <v>2249</v>
      </c>
      <c r="R39" s="736">
        <f t="shared" si="3"/>
        <v>50.61895115912671</v>
      </c>
      <c r="S39" s="573"/>
      <c r="T39" s="1392">
        <v>2249</v>
      </c>
      <c r="U39" s="1006"/>
      <c r="V39" s="1007"/>
    </row>
    <row r="40" spans="1:22" ht="15.75" thickBot="1">
      <c r="A40" s="626" t="s">
        <v>96</v>
      </c>
      <c r="B40" s="1303" t="s">
        <v>243</v>
      </c>
      <c r="C40" s="755">
        <v>12330</v>
      </c>
      <c r="D40" s="755">
        <v>13218</v>
      </c>
      <c r="E40" s="482" t="s">
        <v>97</v>
      </c>
      <c r="F40" s="725">
        <v>100</v>
      </c>
      <c r="G40" s="725">
        <v>323</v>
      </c>
      <c r="H40" s="730">
        <v>74</v>
      </c>
      <c r="I40" s="693">
        <v>23</v>
      </c>
      <c r="J40" s="693">
        <v>156</v>
      </c>
      <c r="K40" s="694"/>
      <c r="L40" s="695"/>
      <c r="M40" s="1325">
        <v>0</v>
      </c>
      <c r="N40" s="1028">
        <f t="shared" si="1"/>
        <v>0</v>
      </c>
      <c r="O40" s="1088"/>
      <c r="P40" s="726"/>
      <c r="Q40" s="735">
        <f t="shared" si="2"/>
        <v>0</v>
      </c>
      <c r="R40" s="736" t="e">
        <f t="shared" si="3"/>
        <v>#DIV/0!</v>
      </c>
      <c r="S40" s="573"/>
      <c r="T40" s="1398">
        <v>0</v>
      </c>
      <c r="U40" s="1016"/>
      <c r="V40" s="1017"/>
    </row>
    <row r="41" spans="1:22" ht="15.75" thickBot="1">
      <c r="A41" s="696" t="s">
        <v>98</v>
      </c>
      <c r="B41" s="1306" t="s">
        <v>99</v>
      </c>
      <c r="C41" s="904">
        <f>SUM(C36:C40)</f>
        <v>25992</v>
      </c>
      <c r="D41" s="904">
        <f>SUM(D36:D40)</f>
        <v>28803</v>
      </c>
      <c r="E41" s="1030" t="s">
        <v>31</v>
      </c>
      <c r="F41" s="655">
        <f aca="true" t="shared" si="5" ref="F41:P41">SUM(F36:F40)</f>
        <v>4259</v>
      </c>
      <c r="G41" s="655">
        <f t="shared" si="5"/>
        <v>4724</v>
      </c>
      <c r="H41" s="655">
        <f t="shared" si="5"/>
        <v>4706</v>
      </c>
      <c r="I41" s="655">
        <f t="shared" si="5"/>
        <v>4581</v>
      </c>
      <c r="J41" s="655">
        <f>SUM(J36:J40)</f>
        <v>5150</v>
      </c>
      <c r="K41" s="760">
        <f t="shared" si="5"/>
        <v>4443</v>
      </c>
      <c r="L41" s="761">
        <f t="shared" si="5"/>
        <v>4443</v>
      </c>
      <c r="M41" s="699">
        <f t="shared" si="5"/>
        <v>1293</v>
      </c>
      <c r="N41" s="699">
        <f t="shared" si="5"/>
        <v>1370</v>
      </c>
      <c r="O41" s="861">
        <f t="shared" si="5"/>
        <v>0</v>
      </c>
      <c r="P41" s="740">
        <f t="shared" si="5"/>
        <v>0</v>
      </c>
      <c r="Q41" s="741">
        <f t="shared" si="2"/>
        <v>2663</v>
      </c>
      <c r="R41" s="736">
        <f t="shared" si="3"/>
        <v>59.936979518343456</v>
      </c>
      <c r="S41" s="573"/>
      <c r="T41" s="697">
        <f>SUM(T36:T40)</f>
        <v>2663</v>
      </c>
      <c r="U41" s="701">
        <v>0</v>
      </c>
      <c r="V41" s="697">
        <v>0</v>
      </c>
    </row>
    <row r="42" spans="1:22" ht="6.75" customHeight="1" thickBot="1">
      <c r="A42" s="626"/>
      <c r="B42" s="903"/>
      <c r="C42" s="1032"/>
      <c r="D42" s="1032"/>
      <c r="E42" s="488"/>
      <c r="F42" s="725"/>
      <c r="G42" s="725"/>
      <c r="H42" s="725"/>
      <c r="I42" s="706"/>
      <c r="J42" s="706"/>
      <c r="K42" s="1018"/>
      <c r="L42" s="1019"/>
      <c r="M42" s="709"/>
      <c r="N42" s="1028"/>
      <c r="O42" s="707"/>
      <c r="P42" s="899"/>
      <c r="Q42" s="741"/>
      <c r="R42" s="736"/>
      <c r="S42" s="573"/>
      <c r="T42" s="709"/>
      <c r="U42" s="701"/>
      <c r="V42" s="701"/>
    </row>
    <row r="43" spans="1:22" ht="15.75" thickBot="1">
      <c r="A43" s="710" t="s">
        <v>100</v>
      </c>
      <c r="B43" s="1029" t="s">
        <v>62</v>
      </c>
      <c r="C43" s="904">
        <f>+C41-C39</f>
        <v>13520</v>
      </c>
      <c r="D43" s="904">
        <f>+D41-D39</f>
        <v>15075</v>
      </c>
      <c r="E43" s="1030" t="s">
        <v>31</v>
      </c>
      <c r="F43" s="655">
        <f aca="true" t="shared" si="6" ref="F43:P43">F41-F39</f>
        <v>554</v>
      </c>
      <c r="G43" s="655">
        <f t="shared" si="6"/>
        <v>799</v>
      </c>
      <c r="H43" s="655">
        <f t="shared" si="6"/>
        <v>700</v>
      </c>
      <c r="I43" s="655">
        <f t="shared" si="6"/>
        <v>639</v>
      </c>
      <c r="J43" s="655">
        <f>J41-J39</f>
        <v>790</v>
      </c>
      <c r="K43" s="1020">
        <f>K41-K39</f>
        <v>0</v>
      </c>
      <c r="L43" s="1021">
        <f t="shared" si="6"/>
        <v>0</v>
      </c>
      <c r="M43" s="711">
        <f t="shared" si="6"/>
        <v>171</v>
      </c>
      <c r="N43" s="711">
        <f t="shared" si="6"/>
        <v>243</v>
      </c>
      <c r="O43" s="697">
        <f t="shared" si="6"/>
        <v>0</v>
      </c>
      <c r="P43" s="701">
        <f t="shared" si="6"/>
        <v>0</v>
      </c>
      <c r="Q43" s="741">
        <f t="shared" si="2"/>
        <v>414</v>
      </c>
      <c r="R43" s="736" t="e">
        <f t="shared" si="3"/>
        <v>#DIV/0!</v>
      </c>
      <c r="S43" s="573"/>
      <c r="T43" s="697">
        <f>T41-T39</f>
        <v>414</v>
      </c>
      <c r="U43" s="697">
        <f>U41-U39</f>
        <v>0</v>
      </c>
      <c r="V43" s="697">
        <f>V41-V39</f>
        <v>0</v>
      </c>
    </row>
    <row r="44" spans="1:22" ht="15.75" thickBot="1">
      <c r="A44" s="696" t="s">
        <v>101</v>
      </c>
      <c r="B44" s="1029" t="s">
        <v>102</v>
      </c>
      <c r="C44" s="904">
        <f>+C41-C35</f>
        <v>93</v>
      </c>
      <c r="D44" s="904">
        <f>+D41-D35</f>
        <v>-465</v>
      </c>
      <c r="E44" s="1030" t="s">
        <v>31</v>
      </c>
      <c r="F44" s="655">
        <f aca="true" t="shared" si="7" ref="F44:P44">F41-F35</f>
        <v>193</v>
      </c>
      <c r="G44" s="655">
        <f t="shared" si="7"/>
        <v>109</v>
      </c>
      <c r="H44" s="655">
        <f t="shared" si="7"/>
        <v>40</v>
      </c>
      <c r="I44" s="655">
        <f t="shared" si="7"/>
        <v>114</v>
      </c>
      <c r="J44" s="655">
        <f>J41-J35</f>
        <v>101</v>
      </c>
      <c r="K44" s="1020">
        <f>K41-K35</f>
        <v>0</v>
      </c>
      <c r="L44" s="1021">
        <f t="shared" si="7"/>
        <v>0</v>
      </c>
      <c r="M44" s="711">
        <f t="shared" si="7"/>
        <v>241</v>
      </c>
      <c r="N44" s="711">
        <f t="shared" si="7"/>
        <v>1</v>
      </c>
      <c r="O44" s="697">
        <f t="shared" si="7"/>
        <v>0</v>
      </c>
      <c r="P44" s="701">
        <f t="shared" si="7"/>
        <v>0</v>
      </c>
      <c r="Q44" s="741">
        <f t="shared" si="2"/>
        <v>242</v>
      </c>
      <c r="R44" s="736" t="e">
        <f t="shared" si="3"/>
        <v>#DIV/0!</v>
      </c>
      <c r="S44" s="573"/>
      <c r="T44" s="697">
        <f>T41-T35</f>
        <v>242</v>
      </c>
      <c r="U44" s="697">
        <f>U41-U35</f>
        <v>0</v>
      </c>
      <c r="V44" s="697">
        <f>V41-V35</f>
        <v>0</v>
      </c>
    </row>
    <row r="45" spans="1:22" ht="15.75" thickBot="1">
      <c r="A45" s="712" t="s">
        <v>103</v>
      </c>
      <c r="B45" s="1034" t="s">
        <v>62</v>
      </c>
      <c r="C45" s="1035">
        <f>+C44-C39</f>
        <v>-12379</v>
      </c>
      <c r="D45" s="1035">
        <f>+D44-D39</f>
        <v>-14193</v>
      </c>
      <c r="E45" s="1036" t="s">
        <v>31</v>
      </c>
      <c r="F45" s="655">
        <f aca="true" t="shared" si="8" ref="F45:P45">F44-F39</f>
        <v>-3512</v>
      </c>
      <c r="G45" s="655">
        <f t="shared" si="8"/>
        <v>-3816</v>
      </c>
      <c r="H45" s="655">
        <f t="shared" si="8"/>
        <v>-3966</v>
      </c>
      <c r="I45" s="655">
        <f t="shared" si="8"/>
        <v>-3828</v>
      </c>
      <c r="J45" s="655">
        <f>J44-J39</f>
        <v>-4259</v>
      </c>
      <c r="K45" s="1020">
        <f t="shared" si="8"/>
        <v>-4443</v>
      </c>
      <c r="L45" s="1021">
        <f t="shared" si="8"/>
        <v>-4443</v>
      </c>
      <c r="M45" s="711">
        <f t="shared" si="8"/>
        <v>-881</v>
      </c>
      <c r="N45" s="704">
        <f t="shared" si="8"/>
        <v>-1126</v>
      </c>
      <c r="O45" s="697">
        <f t="shared" si="8"/>
        <v>0</v>
      </c>
      <c r="P45" s="701">
        <f t="shared" si="8"/>
        <v>0</v>
      </c>
      <c r="Q45" s="741">
        <f t="shared" si="2"/>
        <v>-2007</v>
      </c>
      <c r="R45" s="711">
        <f t="shared" si="3"/>
        <v>45.172180958811616</v>
      </c>
      <c r="S45" s="573"/>
      <c r="T45" s="697">
        <f>T44-T39</f>
        <v>-2007</v>
      </c>
      <c r="U45" s="697">
        <f>U44-U39</f>
        <v>0</v>
      </c>
      <c r="V45" s="697">
        <f>V44-V39</f>
        <v>0</v>
      </c>
    </row>
    <row r="46" ht="15">
      <c r="A46" s="563"/>
    </row>
    <row r="47" ht="15">
      <c r="A47" s="563"/>
    </row>
    <row r="48" spans="1:22" ht="15">
      <c r="A48" s="559" t="s">
        <v>181</v>
      </c>
      <c r="Q48"/>
      <c r="R48"/>
      <c r="S48"/>
      <c r="T48"/>
      <c r="U48"/>
      <c r="V48"/>
    </row>
    <row r="49" spans="1:22" ht="15">
      <c r="A49" s="560" t="s">
        <v>248</v>
      </c>
      <c r="Q49"/>
      <c r="R49"/>
      <c r="S49"/>
      <c r="T49"/>
      <c r="U49"/>
      <c r="V49"/>
    </row>
    <row r="50" spans="1:22" ht="15">
      <c r="A50" s="713" t="s">
        <v>182</v>
      </c>
      <c r="Q50"/>
      <c r="R50"/>
      <c r="S50"/>
      <c r="T50"/>
      <c r="U50"/>
      <c r="V50"/>
    </row>
    <row r="51" spans="1:22" ht="15">
      <c r="A51" s="562"/>
      <c r="Q51"/>
      <c r="R51"/>
      <c r="S51"/>
      <c r="T51"/>
      <c r="U51"/>
      <c r="V51"/>
    </row>
    <row r="52" spans="1:22" ht="15">
      <c r="A52" s="563" t="s">
        <v>254</v>
      </c>
      <c r="Q52"/>
      <c r="R52"/>
      <c r="S52"/>
      <c r="T52"/>
      <c r="U52"/>
      <c r="V52"/>
    </row>
    <row r="53" spans="1:22" ht="15">
      <c r="A53" s="563"/>
      <c r="Q53"/>
      <c r="R53"/>
      <c r="S53"/>
      <c r="T53"/>
      <c r="U53"/>
      <c r="V53"/>
    </row>
    <row r="54" spans="1:22" ht="15">
      <c r="A54" s="563" t="s">
        <v>221</v>
      </c>
      <c r="Q54"/>
      <c r="R54"/>
      <c r="S54"/>
      <c r="T54"/>
      <c r="U54"/>
      <c r="V54"/>
    </row>
    <row r="55" ht="15">
      <c r="A55" s="563" t="s">
        <v>210</v>
      </c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9.140625" style="0" hidden="1" customWidth="1"/>
    <col min="5" max="5" width="9.140625" style="1286" customWidth="1"/>
    <col min="6" max="8" width="9.140625" style="0" hidden="1" customWidth="1"/>
    <col min="9" max="10" width="9.14062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9.14062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14062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87" t="s">
        <v>229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</row>
    <row r="2" spans="1:13" ht="21.75" customHeight="1">
      <c r="A2" s="612" t="s">
        <v>214</v>
      </c>
      <c r="B2" s="45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188</v>
      </c>
      <c r="B5" s="614" t="s">
        <v>194</v>
      </c>
      <c r="C5" s="742"/>
      <c r="D5" s="742"/>
      <c r="E5" s="743"/>
      <c r="F5" s="742"/>
      <c r="G5" s="744"/>
      <c r="H5" s="742"/>
      <c r="I5" s="745"/>
      <c r="J5" s="1089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5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81" t="s">
        <v>173</v>
      </c>
      <c r="I7" s="1486" t="s">
        <v>174</v>
      </c>
      <c r="J7" s="1486" t="s">
        <v>175</v>
      </c>
      <c r="K7" s="1482" t="s">
        <v>215</v>
      </c>
      <c r="L7" s="1482"/>
      <c r="M7" s="1483" t="s">
        <v>5</v>
      </c>
      <c r="N7" s="1483"/>
      <c r="O7" s="1483"/>
      <c r="P7" s="1483"/>
      <c r="Q7" s="720" t="s">
        <v>216</v>
      </c>
      <c r="R7" s="621" t="s">
        <v>7</v>
      </c>
      <c r="T7" s="1484" t="s">
        <v>176</v>
      </c>
      <c r="U7" s="1484"/>
      <c r="V7" s="1484"/>
    </row>
    <row r="8" spans="1:22" ht="15.75" thickBot="1">
      <c r="A8" s="1485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81"/>
      <c r="I8" s="1486"/>
      <c r="J8" s="1486"/>
      <c r="K8" s="622" t="s">
        <v>179</v>
      </c>
      <c r="L8" s="622" t="s">
        <v>185</v>
      </c>
      <c r="M8" s="623" t="s">
        <v>18</v>
      </c>
      <c r="N8" s="1328" t="s">
        <v>21</v>
      </c>
      <c r="O8" s="1292" t="s">
        <v>24</v>
      </c>
      <c r="P8" s="1293" t="s">
        <v>27</v>
      </c>
      <c r="Q8" s="624" t="s">
        <v>28</v>
      </c>
      <c r="R8" s="625" t="s">
        <v>29</v>
      </c>
      <c r="T8" s="1329" t="s">
        <v>217</v>
      </c>
      <c r="U8" s="1330" t="s">
        <v>218</v>
      </c>
      <c r="V8" s="1330" t="s">
        <v>219</v>
      </c>
    </row>
    <row r="9" spans="1:22" ht="15">
      <c r="A9" s="626" t="s">
        <v>30</v>
      </c>
      <c r="B9" s="1023"/>
      <c r="C9" s="1024">
        <v>104</v>
      </c>
      <c r="D9" s="1024">
        <v>104</v>
      </c>
      <c r="E9" s="460"/>
      <c r="F9" s="721">
        <v>6</v>
      </c>
      <c r="G9" s="721">
        <v>6</v>
      </c>
      <c r="H9" s="721">
        <v>9</v>
      </c>
      <c r="I9" s="628">
        <v>10</v>
      </c>
      <c r="J9" s="628">
        <v>10</v>
      </c>
      <c r="K9" s="629"/>
      <c r="L9" s="629"/>
      <c r="M9" s="1365">
        <v>10</v>
      </c>
      <c r="N9" s="722">
        <f>T9</f>
        <v>10</v>
      </c>
      <c r="O9" s="1333"/>
      <c r="P9" s="887"/>
      <c r="Q9" s="630" t="s">
        <v>31</v>
      </c>
      <c r="R9" s="631" t="s">
        <v>31</v>
      </c>
      <c r="S9" s="573"/>
      <c r="T9" s="1391">
        <v>10</v>
      </c>
      <c r="U9" s="921"/>
      <c r="V9" s="921"/>
    </row>
    <row r="10" spans="1:22" ht="15.75" thickBot="1">
      <c r="A10" s="633" t="s">
        <v>32</v>
      </c>
      <c r="B10" s="746"/>
      <c r="C10" s="747">
        <v>101</v>
      </c>
      <c r="D10" s="747">
        <v>104</v>
      </c>
      <c r="E10" s="748"/>
      <c r="F10" s="653">
        <v>6.2</v>
      </c>
      <c r="G10" s="653">
        <v>6</v>
      </c>
      <c r="H10" s="653">
        <v>9</v>
      </c>
      <c r="I10" s="635">
        <v>9</v>
      </c>
      <c r="J10" s="635">
        <v>9</v>
      </c>
      <c r="K10" s="636"/>
      <c r="L10" s="636"/>
      <c r="M10" s="1367">
        <v>9</v>
      </c>
      <c r="N10" s="726">
        <f aca="true" t="shared" si="0" ref="N10:N21">T10</f>
        <v>9</v>
      </c>
      <c r="O10" s="1385"/>
      <c r="P10" s="882"/>
      <c r="Q10" s="637" t="s">
        <v>31</v>
      </c>
      <c r="R10" s="638" t="s">
        <v>31</v>
      </c>
      <c r="S10" s="573"/>
      <c r="T10" s="1398">
        <v>9</v>
      </c>
      <c r="U10" s="927"/>
      <c r="V10" s="927"/>
    </row>
    <row r="11" spans="1:22" ht="15">
      <c r="A11" s="639" t="s">
        <v>33</v>
      </c>
      <c r="B11" s="749" t="s">
        <v>34</v>
      </c>
      <c r="C11" s="750">
        <v>37915</v>
      </c>
      <c r="D11" s="750">
        <v>39774</v>
      </c>
      <c r="E11" s="751" t="s">
        <v>35</v>
      </c>
      <c r="F11" s="649">
        <v>1168</v>
      </c>
      <c r="G11" s="649">
        <v>1177</v>
      </c>
      <c r="H11" s="649">
        <v>1361</v>
      </c>
      <c r="I11" s="667">
        <v>1504</v>
      </c>
      <c r="J11" s="667">
        <v>1655</v>
      </c>
      <c r="K11" s="642" t="s">
        <v>31</v>
      </c>
      <c r="L11" s="642" t="s">
        <v>31</v>
      </c>
      <c r="M11" s="1369">
        <v>1655</v>
      </c>
      <c r="N11" s="722">
        <f t="shared" si="0"/>
        <v>1665</v>
      </c>
      <c r="O11" s="886"/>
      <c r="P11" s="722"/>
      <c r="Q11" s="723" t="s">
        <v>31</v>
      </c>
      <c r="R11" s="645" t="s">
        <v>31</v>
      </c>
      <c r="S11" s="573"/>
      <c r="T11" s="1391">
        <v>1665</v>
      </c>
      <c r="U11" s="723"/>
      <c r="V11" s="723"/>
    </row>
    <row r="12" spans="1:22" ht="15">
      <c r="A12" s="646" t="s">
        <v>36</v>
      </c>
      <c r="B12" s="752" t="s">
        <v>37</v>
      </c>
      <c r="C12" s="753">
        <v>-16164</v>
      </c>
      <c r="D12" s="753">
        <v>-17825</v>
      </c>
      <c r="E12" s="751" t="s">
        <v>38</v>
      </c>
      <c r="F12" s="649">
        <v>-1168</v>
      </c>
      <c r="G12" s="649">
        <v>-1177</v>
      </c>
      <c r="H12" s="649">
        <v>1361</v>
      </c>
      <c r="I12" s="667">
        <v>1504</v>
      </c>
      <c r="J12" s="667">
        <v>1655</v>
      </c>
      <c r="K12" s="647" t="s">
        <v>31</v>
      </c>
      <c r="L12" s="647" t="s">
        <v>31</v>
      </c>
      <c r="M12" s="1310">
        <v>1655</v>
      </c>
      <c r="N12" s="724">
        <f t="shared" si="0"/>
        <v>1665</v>
      </c>
      <c r="O12" s="883"/>
      <c r="P12" s="724"/>
      <c r="Q12" s="723" t="s">
        <v>31</v>
      </c>
      <c r="R12" s="645" t="s">
        <v>31</v>
      </c>
      <c r="S12" s="573"/>
      <c r="T12" s="1392">
        <v>1665</v>
      </c>
      <c r="U12" s="723"/>
      <c r="V12" s="723"/>
    </row>
    <row r="13" spans="1:22" ht="15">
      <c r="A13" s="646" t="s">
        <v>39</v>
      </c>
      <c r="B13" s="752" t="s">
        <v>230</v>
      </c>
      <c r="C13" s="753">
        <v>604</v>
      </c>
      <c r="D13" s="753">
        <v>619</v>
      </c>
      <c r="E13" s="751" t="s">
        <v>41</v>
      </c>
      <c r="F13" s="649"/>
      <c r="G13" s="649">
        <v>0</v>
      </c>
      <c r="H13" s="649">
        <v>0</v>
      </c>
      <c r="I13" s="667">
        <v>0</v>
      </c>
      <c r="J13" s="667">
        <v>0</v>
      </c>
      <c r="K13" s="647" t="s">
        <v>31</v>
      </c>
      <c r="L13" s="647" t="s">
        <v>31</v>
      </c>
      <c r="M13" s="1310">
        <v>0</v>
      </c>
      <c r="N13" s="724">
        <f t="shared" si="0"/>
        <v>0</v>
      </c>
      <c r="O13" s="883"/>
      <c r="P13" s="724"/>
      <c r="Q13" s="723" t="s">
        <v>31</v>
      </c>
      <c r="R13" s="645" t="s">
        <v>31</v>
      </c>
      <c r="S13" s="573"/>
      <c r="T13" s="1392">
        <v>0</v>
      </c>
      <c r="U13" s="723"/>
      <c r="V13" s="723"/>
    </row>
    <row r="14" spans="1:22" ht="15">
      <c r="A14" s="646" t="s">
        <v>42</v>
      </c>
      <c r="B14" s="752" t="s">
        <v>231</v>
      </c>
      <c r="C14" s="753">
        <v>221</v>
      </c>
      <c r="D14" s="753">
        <v>610</v>
      </c>
      <c r="E14" s="751" t="s">
        <v>31</v>
      </c>
      <c r="F14" s="649">
        <v>186</v>
      </c>
      <c r="G14" s="649">
        <v>261</v>
      </c>
      <c r="H14" s="649">
        <v>217</v>
      </c>
      <c r="I14" s="667">
        <v>97</v>
      </c>
      <c r="J14" s="667">
        <v>493</v>
      </c>
      <c r="K14" s="647" t="s">
        <v>31</v>
      </c>
      <c r="L14" s="647" t="s">
        <v>31</v>
      </c>
      <c r="M14" s="1310">
        <v>1205</v>
      </c>
      <c r="N14" s="724">
        <f t="shared" si="0"/>
        <v>1041</v>
      </c>
      <c r="O14" s="883"/>
      <c r="P14" s="724"/>
      <c r="Q14" s="723" t="s">
        <v>31</v>
      </c>
      <c r="R14" s="645" t="s">
        <v>31</v>
      </c>
      <c r="S14" s="573"/>
      <c r="T14" s="1392">
        <v>1041</v>
      </c>
      <c r="U14" s="723"/>
      <c r="V14" s="723"/>
    </row>
    <row r="15" spans="1:22" ht="15.75" thickBot="1">
      <c r="A15" s="626" t="s">
        <v>44</v>
      </c>
      <c r="B15" s="754" t="s">
        <v>232</v>
      </c>
      <c r="C15" s="755">
        <v>2021</v>
      </c>
      <c r="D15" s="755">
        <v>852</v>
      </c>
      <c r="E15" s="471" t="s">
        <v>46</v>
      </c>
      <c r="F15" s="725">
        <v>313</v>
      </c>
      <c r="G15" s="725">
        <v>436</v>
      </c>
      <c r="H15" s="725">
        <v>425</v>
      </c>
      <c r="I15" s="662">
        <v>667</v>
      </c>
      <c r="J15" s="662">
        <v>290</v>
      </c>
      <c r="K15" s="652" t="s">
        <v>31</v>
      </c>
      <c r="L15" s="652" t="s">
        <v>31</v>
      </c>
      <c r="M15" s="1371">
        <v>813</v>
      </c>
      <c r="N15" s="726">
        <f t="shared" si="0"/>
        <v>1204</v>
      </c>
      <c r="O15" s="883"/>
      <c r="P15" s="726"/>
      <c r="Q15" s="727" t="s">
        <v>31</v>
      </c>
      <c r="R15" s="631" t="s">
        <v>31</v>
      </c>
      <c r="S15" s="573"/>
      <c r="T15" s="1393">
        <v>1204</v>
      </c>
      <c r="U15" s="727"/>
      <c r="V15" s="727"/>
    </row>
    <row r="16" spans="1:22" ht="15.75" thickBot="1">
      <c r="A16" s="654" t="s">
        <v>47</v>
      </c>
      <c r="B16" s="1025"/>
      <c r="C16" s="1026">
        <v>24618</v>
      </c>
      <c r="D16" s="1026">
        <v>24087</v>
      </c>
      <c r="E16" s="1027"/>
      <c r="F16" s="655">
        <v>515</v>
      </c>
      <c r="G16" s="655">
        <v>698</v>
      </c>
      <c r="H16" s="655">
        <f>H11-H12+H14+H15</f>
        <v>642</v>
      </c>
      <c r="I16" s="655">
        <f>I11-I12+I14+I15</f>
        <v>764</v>
      </c>
      <c r="J16" s="1090">
        <f>J11-J12+J13+J14+J15</f>
        <v>783</v>
      </c>
      <c r="K16" s="657" t="s">
        <v>31</v>
      </c>
      <c r="L16" s="657" t="s">
        <v>31</v>
      </c>
      <c r="M16" s="1402">
        <f>M11-M12+M13+M14+M15</f>
        <v>2018</v>
      </c>
      <c r="N16" s="1347">
        <f>N11-N12+N13+N14+N15</f>
        <v>2245</v>
      </c>
      <c r="O16" s="1346"/>
      <c r="P16" s="941"/>
      <c r="Q16" s="728" t="s">
        <v>31</v>
      </c>
      <c r="R16" s="729" t="s">
        <v>31</v>
      </c>
      <c r="S16" s="573"/>
      <c r="T16" s="1347">
        <v>2246</v>
      </c>
      <c r="U16" s="1347">
        <v>0</v>
      </c>
      <c r="V16" s="1347">
        <v>0</v>
      </c>
    </row>
    <row r="17" spans="1:22" ht="15">
      <c r="A17" s="626" t="s">
        <v>48</v>
      </c>
      <c r="B17" s="749" t="s">
        <v>49</v>
      </c>
      <c r="C17" s="750">
        <v>7043</v>
      </c>
      <c r="D17" s="750">
        <v>7240</v>
      </c>
      <c r="E17" s="471">
        <v>401</v>
      </c>
      <c r="F17" s="725"/>
      <c r="G17" s="725">
        <v>0</v>
      </c>
      <c r="H17" s="725">
        <v>0</v>
      </c>
      <c r="I17" s="662">
        <v>0</v>
      </c>
      <c r="J17" s="662">
        <v>0</v>
      </c>
      <c r="K17" s="642" t="s">
        <v>31</v>
      </c>
      <c r="L17" s="642" t="s">
        <v>31</v>
      </c>
      <c r="M17" s="1371">
        <v>0</v>
      </c>
      <c r="N17" s="724">
        <f t="shared" si="0"/>
        <v>0</v>
      </c>
      <c r="O17" s="883"/>
      <c r="P17" s="722"/>
      <c r="Q17" s="727" t="s">
        <v>31</v>
      </c>
      <c r="R17" s="631" t="s">
        <v>31</v>
      </c>
      <c r="S17" s="573"/>
      <c r="T17" s="1396">
        <v>0</v>
      </c>
      <c r="U17" s="727"/>
      <c r="V17" s="1091"/>
    </row>
    <row r="18" spans="1:22" ht="15">
      <c r="A18" s="646" t="s">
        <v>50</v>
      </c>
      <c r="B18" s="752" t="s">
        <v>51</v>
      </c>
      <c r="C18" s="753">
        <v>1001</v>
      </c>
      <c r="D18" s="753">
        <v>820</v>
      </c>
      <c r="E18" s="751" t="s">
        <v>52</v>
      </c>
      <c r="F18" s="649">
        <v>101</v>
      </c>
      <c r="G18" s="649">
        <v>120</v>
      </c>
      <c r="H18" s="649">
        <v>226</v>
      </c>
      <c r="I18" s="667">
        <v>189</v>
      </c>
      <c r="J18" s="667">
        <v>103</v>
      </c>
      <c r="K18" s="668" t="s">
        <v>31</v>
      </c>
      <c r="L18" s="668" t="s">
        <v>31</v>
      </c>
      <c r="M18" s="1310">
        <v>106</v>
      </c>
      <c r="N18" s="724">
        <f t="shared" si="0"/>
        <v>124</v>
      </c>
      <c r="O18" s="883"/>
      <c r="P18" s="724"/>
      <c r="Q18" s="723" t="s">
        <v>31</v>
      </c>
      <c r="R18" s="645" t="s">
        <v>31</v>
      </c>
      <c r="S18" s="573"/>
      <c r="T18" s="1392">
        <v>124</v>
      </c>
      <c r="U18" s="999"/>
      <c r="V18" s="999"/>
    </row>
    <row r="19" spans="1:22" ht="15">
      <c r="A19" s="646" t="s">
        <v>53</v>
      </c>
      <c r="B19" s="752" t="s">
        <v>233</v>
      </c>
      <c r="C19" s="753">
        <v>14718</v>
      </c>
      <c r="D19" s="753">
        <v>14718</v>
      </c>
      <c r="E19" s="751" t="s">
        <v>31</v>
      </c>
      <c r="F19" s="649"/>
      <c r="G19" s="649">
        <v>0</v>
      </c>
      <c r="H19" s="649">
        <v>0</v>
      </c>
      <c r="I19" s="667">
        <v>0</v>
      </c>
      <c r="J19" s="667">
        <v>0</v>
      </c>
      <c r="K19" s="668" t="s">
        <v>31</v>
      </c>
      <c r="L19" s="668" t="s">
        <v>31</v>
      </c>
      <c r="M19" s="1310">
        <v>0</v>
      </c>
      <c r="N19" s="724">
        <f t="shared" si="0"/>
        <v>0</v>
      </c>
      <c r="O19" s="883"/>
      <c r="P19" s="724"/>
      <c r="Q19" s="723" t="s">
        <v>31</v>
      </c>
      <c r="R19" s="645" t="s">
        <v>31</v>
      </c>
      <c r="S19" s="573"/>
      <c r="T19" s="1392">
        <v>0</v>
      </c>
      <c r="U19" s="999"/>
      <c r="V19" s="999"/>
    </row>
    <row r="20" spans="1:22" ht="15">
      <c r="A20" s="646" t="s">
        <v>55</v>
      </c>
      <c r="B20" s="752" t="s">
        <v>54</v>
      </c>
      <c r="C20" s="753">
        <v>1758</v>
      </c>
      <c r="D20" s="753">
        <v>1762</v>
      </c>
      <c r="E20" s="751" t="s">
        <v>31</v>
      </c>
      <c r="F20" s="649">
        <v>162</v>
      </c>
      <c r="G20" s="649">
        <v>241</v>
      </c>
      <c r="H20" s="649">
        <v>416</v>
      </c>
      <c r="I20" s="667">
        <v>435</v>
      </c>
      <c r="J20" s="667">
        <v>656</v>
      </c>
      <c r="K20" s="668" t="s">
        <v>31</v>
      </c>
      <c r="L20" s="668" t="s">
        <v>31</v>
      </c>
      <c r="M20" s="1310">
        <v>1701</v>
      </c>
      <c r="N20" s="724">
        <f t="shared" si="0"/>
        <v>1741</v>
      </c>
      <c r="O20" s="883"/>
      <c r="P20" s="724"/>
      <c r="Q20" s="723" t="s">
        <v>31</v>
      </c>
      <c r="R20" s="645" t="s">
        <v>31</v>
      </c>
      <c r="S20" s="573"/>
      <c r="T20" s="1392">
        <v>1741</v>
      </c>
      <c r="U20" s="999"/>
      <c r="V20" s="999"/>
    </row>
    <row r="21" spans="1:22" ht="15.75" thickBot="1">
      <c r="A21" s="633" t="s">
        <v>57</v>
      </c>
      <c r="B21" s="756"/>
      <c r="C21" s="757">
        <v>0</v>
      </c>
      <c r="D21" s="757">
        <v>0</v>
      </c>
      <c r="E21" s="758" t="s">
        <v>31</v>
      </c>
      <c r="F21" s="649"/>
      <c r="G21" s="649">
        <v>0</v>
      </c>
      <c r="H21" s="649">
        <v>0</v>
      </c>
      <c r="I21" s="670">
        <v>0</v>
      </c>
      <c r="J21" s="670">
        <v>0</v>
      </c>
      <c r="K21" s="671" t="s">
        <v>31</v>
      </c>
      <c r="L21" s="671" t="s">
        <v>31</v>
      </c>
      <c r="M21" s="1376">
        <v>0</v>
      </c>
      <c r="N21" s="726">
        <f t="shared" si="0"/>
        <v>0</v>
      </c>
      <c r="O21" s="882"/>
      <c r="P21" s="726"/>
      <c r="Q21" s="732" t="s">
        <v>31</v>
      </c>
      <c r="R21" s="733" t="s">
        <v>31</v>
      </c>
      <c r="S21" s="573"/>
      <c r="T21" s="1398">
        <v>0</v>
      </c>
      <c r="U21" s="1001"/>
      <c r="V21" s="1001"/>
    </row>
    <row r="22" spans="1:22" ht="15.75" thickBot="1">
      <c r="A22" s="674" t="s">
        <v>59</v>
      </c>
      <c r="B22" s="749" t="s">
        <v>60</v>
      </c>
      <c r="C22" s="750">
        <v>12472</v>
      </c>
      <c r="D22" s="750">
        <v>13728</v>
      </c>
      <c r="E22" s="478" t="s">
        <v>31</v>
      </c>
      <c r="F22" s="632">
        <v>2886</v>
      </c>
      <c r="G22" s="632">
        <v>3036</v>
      </c>
      <c r="H22" s="632">
        <v>3517</v>
      </c>
      <c r="I22" s="677">
        <v>3654</v>
      </c>
      <c r="J22" s="677">
        <v>4308</v>
      </c>
      <c r="K22" s="678">
        <f>K35</f>
        <v>4333</v>
      </c>
      <c r="L22" s="678">
        <f>L35</f>
        <v>4333</v>
      </c>
      <c r="M22" s="1377">
        <v>1300</v>
      </c>
      <c r="N22" s="722">
        <f>T22-M22</f>
        <v>895</v>
      </c>
      <c r="O22" s="886"/>
      <c r="P22" s="722"/>
      <c r="Q22" s="735">
        <f>SUM(M22:P22)</f>
        <v>2195</v>
      </c>
      <c r="R22" s="736">
        <f>(Q22/L22)*100</f>
        <v>50.65774290330025</v>
      </c>
      <c r="S22" s="573"/>
      <c r="T22" s="1391">
        <v>2195</v>
      </c>
      <c r="U22" s="1003"/>
      <c r="V22" s="1004"/>
    </row>
    <row r="23" spans="1:22" ht="15.75" thickBot="1">
      <c r="A23" s="646" t="s">
        <v>61</v>
      </c>
      <c r="B23" s="752" t="s">
        <v>62</v>
      </c>
      <c r="C23" s="753">
        <v>0</v>
      </c>
      <c r="D23" s="753">
        <v>0</v>
      </c>
      <c r="E23" s="479" t="s">
        <v>31</v>
      </c>
      <c r="F23" s="649"/>
      <c r="G23" s="649">
        <v>0</v>
      </c>
      <c r="H23" s="649">
        <v>0</v>
      </c>
      <c r="I23" s="682">
        <v>0</v>
      </c>
      <c r="J23" s="682">
        <v>0</v>
      </c>
      <c r="K23" s="683"/>
      <c r="L23" s="684"/>
      <c r="M23" s="1321"/>
      <c r="N23" s="890">
        <f aca="true" t="shared" si="1" ref="N23:N40">T23-M23</f>
        <v>0</v>
      </c>
      <c r="O23" s="883"/>
      <c r="P23" s="724"/>
      <c r="Q23" s="735">
        <f aca="true" t="shared" si="2" ref="Q23:Q45">SUM(M23:P23)</f>
        <v>0</v>
      </c>
      <c r="R23" s="736" t="e">
        <f aca="true" t="shared" si="3" ref="R23:R45">(Q23/L23)*100</f>
        <v>#DIV/0!</v>
      </c>
      <c r="S23" s="573"/>
      <c r="T23" s="1392">
        <v>0</v>
      </c>
      <c r="U23" s="1006"/>
      <c r="V23" s="1007"/>
    </row>
    <row r="24" spans="1:22" ht="15.75" thickBot="1">
      <c r="A24" s="633" t="s">
        <v>63</v>
      </c>
      <c r="B24" s="756" t="s">
        <v>62</v>
      </c>
      <c r="C24" s="757">
        <v>0</v>
      </c>
      <c r="D24" s="757">
        <v>1215</v>
      </c>
      <c r="E24" s="480">
        <v>672</v>
      </c>
      <c r="F24" s="737">
        <v>846</v>
      </c>
      <c r="G24" s="737">
        <v>922</v>
      </c>
      <c r="H24" s="737">
        <v>1090</v>
      </c>
      <c r="I24" s="688">
        <v>1100</v>
      </c>
      <c r="J24" s="688">
        <v>1300</v>
      </c>
      <c r="K24" s="689">
        <f>K25+K26+K28+K29</f>
        <v>1300</v>
      </c>
      <c r="L24" s="689">
        <f>L25+L26+L28+L29</f>
        <v>1300</v>
      </c>
      <c r="M24" s="1380">
        <v>1300</v>
      </c>
      <c r="N24" s="891">
        <f t="shared" si="1"/>
        <v>-652</v>
      </c>
      <c r="O24" s="881"/>
      <c r="P24" s="726"/>
      <c r="Q24" s="735">
        <f t="shared" si="2"/>
        <v>648</v>
      </c>
      <c r="R24" s="736">
        <f t="shared" si="3"/>
        <v>49.84615384615385</v>
      </c>
      <c r="S24" s="573"/>
      <c r="T24" s="1393">
        <v>648</v>
      </c>
      <c r="U24" s="1009"/>
      <c r="V24" s="1010"/>
    </row>
    <row r="25" spans="1:22" ht="15.75" thickBot="1">
      <c r="A25" s="639" t="s">
        <v>64</v>
      </c>
      <c r="B25" s="1298" t="s">
        <v>234</v>
      </c>
      <c r="C25" s="750">
        <v>6341</v>
      </c>
      <c r="D25" s="750">
        <v>6960</v>
      </c>
      <c r="E25" s="478">
        <v>501</v>
      </c>
      <c r="F25" s="649">
        <v>273</v>
      </c>
      <c r="G25" s="649">
        <v>289</v>
      </c>
      <c r="H25" s="649">
        <v>497</v>
      </c>
      <c r="I25" s="692">
        <v>593</v>
      </c>
      <c r="J25" s="692">
        <v>504</v>
      </c>
      <c r="K25" s="678">
        <v>250</v>
      </c>
      <c r="L25" s="678">
        <v>250</v>
      </c>
      <c r="M25" s="1382">
        <v>39</v>
      </c>
      <c r="N25" s="664">
        <f t="shared" si="1"/>
        <v>60</v>
      </c>
      <c r="O25" s="643"/>
      <c r="P25" s="722"/>
      <c r="Q25" s="735">
        <f t="shared" si="2"/>
        <v>99</v>
      </c>
      <c r="R25" s="736">
        <f t="shared" si="3"/>
        <v>39.6</v>
      </c>
      <c r="S25" s="573"/>
      <c r="T25" s="1405">
        <v>99</v>
      </c>
      <c r="U25" s="1012"/>
      <c r="V25" s="1013"/>
    </row>
    <row r="26" spans="1:22" ht="15.75" thickBot="1">
      <c r="A26" s="646" t="s">
        <v>66</v>
      </c>
      <c r="B26" s="1300" t="s">
        <v>235</v>
      </c>
      <c r="C26" s="753">
        <v>1745</v>
      </c>
      <c r="D26" s="753">
        <v>2223</v>
      </c>
      <c r="E26" s="479">
        <v>502</v>
      </c>
      <c r="F26" s="649">
        <v>337</v>
      </c>
      <c r="G26" s="649">
        <v>374</v>
      </c>
      <c r="H26" s="649">
        <v>367</v>
      </c>
      <c r="I26" s="682">
        <v>439</v>
      </c>
      <c r="J26" s="682">
        <v>345</v>
      </c>
      <c r="K26" s="683">
        <v>450</v>
      </c>
      <c r="L26" s="683">
        <v>450</v>
      </c>
      <c r="M26" s="1316">
        <v>127</v>
      </c>
      <c r="N26" s="664">
        <f t="shared" si="1"/>
        <v>87</v>
      </c>
      <c r="O26" s="648"/>
      <c r="P26" s="724"/>
      <c r="Q26" s="735">
        <f t="shared" si="2"/>
        <v>214</v>
      </c>
      <c r="R26" s="736">
        <f t="shared" si="3"/>
        <v>47.55555555555556</v>
      </c>
      <c r="S26" s="573"/>
      <c r="T26" s="1406">
        <v>214</v>
      </c>
      <c r="U26" s="1006"/>
      <c r="V26" s="1007"/>
    </row>
    <row r="27" spans="1:22" ht="15.75" thickBot="1">
      <c r="A27" s="646" t="s">
        <v>68</v>
      </c>
      <c r="B27" s="1300" t="s">
        <v>236</v>
      </c>
      <c r="C27" s="753">
        <v>0</v>
      </c>
      <c r="D27" s="753">
        <v>0</v>
      </c>
      <c r="E27" s="479">
        <v>504</v>
      </c>
      <c r="F27" s="649"/>
      <c r="G27" s="649">
        <v>0</v>
      </c>
      <c r="H27" s="649">
        <v>0</v>
      </c>
      <c r="I27" s="682">
        <v>0</v>
      </c>
      <c r="J27" s="682">
        <v>0</v>
      </c>
      <c r="K27" s="683">
        <v>0</v>
      </c>
      <c r="L27" s="683">
        <v>0</v>
      </c>
      <c r="M27" s="1316">
        <v>0</v>
      </c>
      <c r="N27" s="664">
        <f t="shared" si="1"/>
        <v>0</v>
      </c>
      <c r="O27" s="648"/>
      <c r="P27" s="724"/>
      <c r="Q27" s="735">
        <f t="shared" si="2"/>
        <v>0</v>
      </c>
      <c r="R27" s="736" t="e">
        <f t="shared" si="3"/>
        <v>#DIV/0!</v>
      </c>
      <c r="S27" s="573"/>
      <c r="T27" s="1406">
        <v>0</v>
      </c>
      <c r="U27" s="1006"/>
      <c r="V27" s="1007"/>
    </row>
    <row r="28" spans="1:22" ht="15.75" thickBot="1">
      <c r="A28" s="646" t="s">
        <v>70</v>
      </c>
      <c r="B28" s="1300" t="s">
        <v>237</v>
      </c>
      <c r="C28" s="753">
        <v>428</v>
      </c>
      <c r="D28" s="753">
        <v>253</v>
      </c>
      <c r="E28" s="479">
        <v>511</v>
      </c>
      <c r="F28" s="649">
        <v>323</v>
      </c>
      <c r="G28" s="649">
        <v>86</v>
      </c>
      <c r="H28" s="649">
        <v>424</v>
      </c>
      <c r="I28" s="682">
        <v>66</v>
      </c>
      <c r="J28" s="682">
        <v>464</v>
      </c>
      <c r="K28" s="683">
        <v>400</v>
      </c>
      <c r="L28" s="683">
        <v>400</v>
      </c>
      <c r="M28" s="1316">
        <v>14</v>
      </c>
      <c r="N28" s="664">
        <f t="shared" si="1"/>
        <v>6</v>
      </c>
      <c r="O28" s="648"/>
      <c r="P28" s="724"/>
      <c r="Q28" s="735">
        <f t="shared" si="2"/>
        <v>20</v>
      </c>
      <c r="R28" s="736">
        <f t="shared" si="3"/>
        <v>5</v>
      </c>
      <c r="S28" s="573"/>
      <c r="T28" s="1406">
        <v>20</v>
      </c>
      <c r="U28" s="1006"/>
      <c r="V28" s="1007"/>
    </row>
    <row r="29" spans="1:22" ht="15.75" thickBot="1">
      <c r="A29" s="646" t="s">
        <v>72</v>
      </c>
      <c r="B29" s="1300" t="s">
        <v>238</v>
      </c>
      <c r="C29" s="753">
        <v>1057</v>
      </c>
      <c r="D29" s="753">
        <v>1451</v>
      </c>
      <c r="E29" s="479">
        <v>518</v>
      </c>
      <c r="F29" s="649">
        <v>152</v>
      </c>
      <c r="G29" s="649">
        <v>328</v>
      </c>
      <c r="H29" s="649">
        <v>279</v>
      </c>
      <c r="I29" s="682">
        <v>240</v>
      </c>
      <c r="J29" s="682">
        <v>251</v>
      </c>
      <c r="K29" s="683">
        <v>200</v>
      </c>
      <c r="L29" s="683">
        <v>200</v>
      </c>
      <c r="M29" s="1316">
        <v>46</v>
      </c>
      <c r="N29" s="664">
        <f t="shared" si="1"/>
        <v>103</v>
      </c>
      <c r="O29" s="648"/>
      <c r="P29" s="724"/>
      <c r="Q29" s="735">
        <f t="shared" si="2"/>
        <v>149</v>
      </c>
      <c r="R29" s="736">
        <f t="shared" si="3"/>
        <v>74.5</v>
      </c>
      <c r="S29" s="573"/>
      <c r="T29" s="1406">
        <v>149</v>
      </c>
      <c r="U29" s="1006"/>
      <c r="V29" s="1007"/>
    </row>
    <row r="30" spans="1:22" ht="15.75" thickBot="1">
      <c r="A30" s="646" t="s">
        <v>74</v>
      </c>
      <c r="B30" s="1322" t="s">
        <v>239</v>
      </c>
      <c r="C30" s="753">
        <v>10408</v>
      </c>
      <c r="D30" s="753">
        <v>11792</v>
      </c>
      <c r="E30" s="479">
        <v>521</v>
      </c>
      <c r="F30" s="649">
        <v>1518</v>
      </c>
      <c r="G30" s="649">
        <v>1553</v>
      </c>
      <c r="H30" s="649">
        <v>1816</v>
      </c>
      <c r="I30" s="682">
        <v>1907</v>
      </c>
      <c r="J30" s="682">
        <v>2314</v>
      </c>
      <c r="K30" s="683">
        <v>2218</v>
      </c>
      <c r="L30" s="683">
        <v>2218</v>
      </c>
      <c r="M30" s="1316">
        <v>608</v>
      </c>
      <c r="N30" s="664">
        <f t="shared" si="1"/>
        <v>551</v>
      </c>
      <c r="O30" s="648"/>
      <c r="P30" s="724"/>
      <c r="Q30" s="735">
        <f t="shared" si="2"/>
        <v>1159</v>
      </c>
      <c r="R30" s="736">
        <f t="shared" si="3"/>
        <v>52.25428313796213</v>
      </c>
      <c r="S30" s="573"/>
      <c r="T30" s="1406">
        <v>1159</v>
      </c>
      <c r="U30" s="1006"/>
      <c r="V30" s="1007"/>
    </row>
    <row r="31" spans="1:22" ht="15.75" thickBot="1">
      <c r="A31" s="646" t="s">
        <v>76</v>
      </c>
      <c r="B31" s="1322" t="s">
        <v>240</v>
      </c>
      <c r="C31" s="753">
        <v>3640</v>
      </c>
      <c r="D31" s="753">
        <v>4174</v>
      </c>
      <c r="E31" s="479" t="s">
        <v>78</v>
      </c>
      <c r="F31" s="649">
        <v>586</v>
      </c>
      <c r="G31" s="649">
        <v>571</v>
      </c>
      <c r="H31" s="649">
        <v>643</v>
      </c>
      <c r="I31" s="682">
        <v>658</v>
      </c>
      <c r="J31" s="682">
        <v>810</v>
      </c>
      <c r="K31" s="683">
        <v>776</v>
      </c>
      <c r="L31" s="683">
        <v>776</v>
      </c>
      <c r="M31" s="1316">
        <v>148</v>
      </c>
      <c r="N31" s="664">
        <f t="shared" si="1"/>
        <v>251</v>
      </c>
      <c r="O31" s="648"/>
      <c r="P31" s="724"/>
      <c r="Q31" s="735">
        <f t="shared" si="2"/>
        <v>399</v>
      </c>
      <c r="R31" s="736">
        <f t="shared" si="3"/>
        <v>51.41752577319587</v>
      </c>
      <c r="S31" s="573"/>
      <c r="T31" s="1406">
        <v>399</v>
      </c>
      <c r="U31" s="1006"/>
      <c r="V31" s="1007"/>
    </row>
    <row r="32" spans="1:22" ht="15.75" thickBot="1">
      <c r="A32" s="646" t="s">
        <v>79</v>
      </c>
      <c r="B32" s="1300" t="s">
        <v>241</v>
      </c>
      <c r="C32" s="753">
        <v>0</v>
      </c>
      <c r="D32" s="753">
        <v>0</v>
      </c>
      <c r="E32" s="479">
        <v>557</v>
      </c>
      <c r="F32" s="649"/>
      <c r="G32" s="649">
        <v>0</v>
      </c>
      <c r="H32" s="649">
        <v>0</v>
      </c>
      <c r="I32" s="682">
        <v>0</v>
      </c>
      <c r="J32" s="682">
        <v>0</v>
      </c>
      <c r="K32" s="683"/>
      <c r="L32" s="683"/>
      <c r="M32" s="1316">
        <v>0</v>
      </c>
      <c r="N32" s="664">
        <f t="shared" si="1"/>
        <v>0</v>
      </c>
      <c r="O32" s="648"/>
      <c r="P32" s="724"/>
      <c r="Q32" s="735">
        <f t="shared" si="2"/>
        <v>0</v>
      </c>
      <c r="R32" s="736" t="e">
        <f t="shared" si="3"/>
        <v>#DIV/0!</v>
      </c>
      <c r="S32" s="573"/>
      <c r="T32" s="1406">
        <v>0</v>
      </c>
      <c r="U32" s="1006"/>
      <c r="V32" s="1007"/>
    </row>
    <row r="33" spans="1:22" ht="15.75" thickBot="1">
      <c r="A33" s="646" t="s">
        <v>81</v>
      </c>
      <c r="B33" s="1300" t="s">
        <v>242</v>
      </c>
      <c r="C33" s="753">
        <v>1711</v>
      </c>
      <c r="D33" s="753">
        <v>1801</v>
      </c>
      <c r="E33" s="479">
        <v>551</v>
      </c>
      <c r="F33" s="649"/>
      <c r="G33" s="649">
        <v>0</v>
      </c>
      <c r="H33" s="649">
        <v>0</v>
      </c>
      <c r="I33" s="682">
        <v>0</v>
      </c>
      <c r="J33" s="682">
        <v>0</v>
      </c>
      <c r="K33" s="683"/>
      <c r="L33" s="683"/>
      <c r="M33" s="1316">
        <v>0</v>
      </c>
      <c r="N33" s="664">
        <f t="shared" si="1"/>
        <v>0</v>
      </c>
      <c r="O33" s="648"/>
      <c r="P33" s="724"/>
      <c r="Q33" s="735">
        <f t="shared" si="2"/>
        <v>0</v>
      </c>
      <c r="R33" s="736" t="e">
        <f t="shared" si="3"/>
        <v>#DIV/0!</v>
      </c>
      <c r="S33" s="573"/>
      <c r="T33" s="1406">
        <v>0</v>
      </c>
      <c r="U33" s="1006"/>
      <c r="V33" s="1007"/>
    </row>
    <row r="34" spans="1:22" ht="15.75" thickBot="1">
      <c r="A34" s="626" t="s">
        <v>83</v>
      </c>
      <c r="B34" s="1303" t="s">
        <v>243</v>
      </c>
      <c r="C34" s="755">
        <v>569</v>
      </c>
      <c r="D34" s="755">
        <v>614</v>
      </c>
      <c r="E34" s="482" t="s">
        <v>84</v>
      </c>
      <c r="F34" s="725">
        <v>9</v>
      </c>
      <c r="G34" s="725">
        <v>11</v>
      </c>
      <c r="H34" s="725">
        <v>16</v>
      </c>
      <c r="I34" s="693">
        <v>18</v>
      </c>
      <c r="J34" s="693">
        <v>18</v>
      </c>
      <c r="K34" s="694">
        <v>39</v>
      </c>
      <c r="L34" s="694">
        <v>39</v>
      </c>
      <c r="M34" s="1325">
        <v>2</v>
      </c>
      <c r="N34" s="664">
        <f t="shared" si="1"/>
        <v>4</v>
      </c>
      <c r="O34" s="690"/>
      <c r="P34" s="726"/>
      <c r="Q34" s="735">
        <f t="shared" si="2"/>
        <v>6</v>
      </c>
      <c r="R34" s="736">
        <f t="shared" si="3"/>
        <v>15.384615384615385</v>
      </c>
      <c r="S34" s="573"/>
      <c r="T34" s="1407">
        <v>6</v>
      </c>
      <c r="U34" s="1016"/>
      <c r="V34" s="1017"/>
    </row>
    <row r="35" spans="1:22" ht="15.75" thickBot="1">
      <c r="A35" s="696" t="s">
        <v>85</v>
      </c>
      <c r="B35" s="1306" t="s">
        <v>86</v>
      </c>
      <c r="C35" s="904">
        <f>SUM(C25:C34)</f>
        <v>25899</v>
      </c>
      <c r="D35" s="904">
        <f>SUM(D25:D34)</f>
        <v>29268</v>
      </c>
      <c r="E35" s="1030"/>
      <c r="F35" s="655">
        <f aca="true" t="shared" si="4" ref="F35:N35">SUM(F25:F34)</f>
        <v>3198</v>
      </c>
      <c r="G35" s="655">
        <f t="shared" si="4"/>
        <v>3212</v>
      </c>
      <c r="H35" s="655">
        <f t="shared" si="4"/>
        <v>4042</v>
      </c>
      <c r="I35" s="655">
        <f t="shared" si="4"/>
        <v>3921</v>
      </c>
      <c r="J35" s="655">
        <f>SUM(J25:J34)</f>
        <v>4706</v>
      </c>
      <c r="K35" s="760">
        <f t="shared" si="4"/>
        <v>4333</v>
      </c>
      <c r="L35" s="760">
        <f t="shared" si="4"/>
        <v>4333</v>
      </c>
      <c r="M35" s="699">
        <f t="shared" si="4"/>
        <v>984</v>
      </c>
      <c r="N35" s="699">
        <f t="shared" si="4"/>
        <v>1062</v>
      </c>
      <c r="O35" s="762"/>
      <c r="P35" s="941"/>
      <c r="Q35" s="735">
        <f t="shared" si="2"/>
        <v>2046</v>
      </c>
      <c r="R35" s="736">
        <f t="shared" si="3"/>
        <v>47.2190168474498</v>
      </c>
      <c r="S35" s="573"/>
      <c r="T35" s="697">
        <f>SUM(T25:T34)</f>
        <v>2046</v>
      </c>
      <c r="U35" s="701">
        <v>0</v>
      </c>
      <c r="V35" s="697">
        <v>0</v>
      </c>
    </row>
    <row r="36" spans="1:22" ht="15.75" thickBot="1">
      <c r="A36" s="639" t="s">
        <v>87</v>
      </c>
      <c r="B36" s="1298" t="s">
        <v>244</v>
      </c>
      <c r="C36" s="750">
        <v>0</v>
      </c>
      <c r="D36" s="750">
        <v>0</v>
      </c>
      <c r="E36" s="478">
        <v>601</v>
      </c>
      <c r="F36" s="665"/>
      <c r="G36" s="665">
        <v>0</v>
      </c>
      <c r="H36" s="665">
        <v>0</v>
      </c>
      <c r="I36" s="692">
        <v>0</v>
      </c>
      <c r="J36" s="692">
        <v>0</v>
      </c>
      <c r="K36" s="678"/>
      <c r="L36" s="679"/>
      <c r="M36" s="1315">
        <v>0</v>
      </c>
      <c r="N36" s="664">
        <f t="shared" si="1"/>
        <v>0</v>
      </c>
      <c r="O36" s="648"/>
      <c r="P36" s="722"/>
      <c r="Q36" s="735">
        <f t="shared" si="2"/>
        <v>0</v>
      </c>
      <c r="R36" s="736" t="e">
        <f t="shared" si="3"/>
        <v>#DIV/0!</v>
      </c>
      <c r="S36" s="573"/>
      <c r="T36" s="1396">
        <v>0</v>
      </c>
      <c r="U36" s="1012"/>
      <c r="V36" s="1013"/>
    </row>
    <row r="37" spans="1:22" ht="15.75" thickBot="1">
      <c r="A37" s="646" t="s">
        <v>89</v>
      </c>
      <c r="B37" s="1300" t="s">
        <v>245</v>
      </c>
      <c r="C37" s="753">
        <v>1190</v>
      </c>
      <c r="D37" s="753">
        <v>1857</v>
      </c>
      <c r="E37" s="479">
        <v>602</v>
      </c>
      <c r="F37" s="649">
        <v>167</v>
      </c>
      <c r="G37" s="649">
        <v>189</v>
      </c>
      <c r="H37" s="649">
        <v>288</v>
      </c>
      <c r="I37" s="682">
        <v>403</v>
      </c>
      <c r="J37" s="682">
        <v>380</v>
      </c>
      <c r="K37" s="683"/>
      <c r="L37" s="684"/>
      <c r="M37" s="1316">
        <v>90</v>
      </c>
      <c r="N37" s="664">
        <f t="shared" si="1"/>
        <v>142</v>
      </c>
      <c r="O37" s="648"/>
      <c r="P37" s="724"/>
      <c r="Q37" s="735">
        <f t="shared" si="2"/>
        <v>232</v>
      </c>
      <c r="R37" s="736" t="e">
        <f t="shared" si="3"/>
        <v>#DIV/0!</v>
      </c>
      <c r="S37" s="573"/>
      <c r="T37" s="1392">
        <v>232</v>
      </c>
      <c r="U37" s="1006"/>
      <c r="V37" s="1007"/>
    </row>
    <row r="38" spans="1:22" ht="15.75" thickBot="1">
      <c r="A38" s="646" t="s">
        <v>91</v>
      </c>
      <c r="B38" s="1300" t="s">
        <v>246</v>
      </c>
      <c r="C38" s="753">
        <v>0</v>
      </c>
      <c r="D38" s="753">
        <v>0</v>
      </c>
      <c r="E38" s="479">
        <v>604</v>
      </c>
      <c r="F38" s="649"/>
      <c r="G38" s="649">
        <v>0</v>
      </c>
      <c r="H38" s="649">
        <v>0</v>
      </c>
      <c r="I38" s="682">
        <v>0</v>
      </c>
      <c r="J38" s="682">
        <v>0</v>
      </c>
      <c r="K38" s="683"/>
      <c r="L38" s="684"/>
      <c r="M38" s="1316">
        <v>0</v>
      </c>
      <c r="N38" s="664">
        <f t="shared" si="1"/>
        <v>0</v>
      </c>
      <c r="O38" s="648"/>
      <c r="P38" s="724"/>
      <c r="Q38" s="735">
        <f t="shared" si="2"/>
        <v>0</v>
      </c>
      <c r="R38" s="736" t="e">
        <f t="shared" si="3"/>
        <v>#DIV/0!</v>
      </c>
      <c r="S38" s="573"/>
      <c r="T38" s="1392">
        <v>0</v>
      </c>
      <c r="U38" s="1006"/>
      <c r="V38" s="1007"/>
    </row>
    <row r="39" spans="1:22" ht="15.75" thickBot="1">
      <c r="A39" s="646" t="s">
        <v>93</v>
      </c>
      <c r="B39" s="1300" t="s">
        <v>247</v>
      </c>
      <c r="C39" s="753">
        <v>12472</v>
      </c>
      <c r="D39" s="753">
        <v>13728</v>
      </c>
      <c r="E39" s="479" t="s">
        <v>95</v>
      </c>
      <c r="F39" s="649">
        <v>2886</v>
      </c>
      <c r="G39" s="649">
        <v>3036</v>
      </c>
      <c r="H39" s="649">
        <v>3517</v>
      </c>
      <c r="I39" s="682">
        <v>3654</v>
      </c>
      <c r="J39" s="682">
        <v>4308</v>
      </c>
      <c r="K39" s="683">
        <f>K35</f>
        <v>4333</v>
      </c>
      <c r="L39" s="684">
        <v>4333</v>
      </c>
      <c r="M39" s="1316">
        <v>1081</v>
      </c>
      <c r="N39" s="664">
        <f t="shared" si="1"/>
        <v>1114</v>
      </c>
      <c r="O39" s="648"/>
      <c r="P39" s="724"/>
      <c r="Q39" s="735">
        <f t="shared" si="2"/>
        <v>2195</v>
      </c>
      <c r="R39" s="736">
        <f t="shared" si="3"/>
        <v>50.65774290330025</v>
      </c>
      <c r="S39" s="573"/>
      <c r="T39" s="1392">
        <v>2195</v>
      </c>
      <c r="U39" s="1006"/>
      <c r="V39" s="1007"/>
    </row>
    <row r="40" spans="1:22" ht="15.75" thickBot="1">
      <c r="A40" s="626" t="s">
        <v>96</v>
      </c>
      <c r="B40" s="1303" t="s">
        <v>243</v>
      </c>
      <c r="C40" s="755">
        <v>12330</v>
      </c>
      <c r="D40" s="755">
        <v>13218</v>
      </c>
      <c r="E40" s="482" t="s">
        <v>97</v>
      </c>
      <c r="F40" s="725">
        <v>236</v>
      </c>
      <c r="G40" s="725">
        <v>101</v>
      </c>
      <c r="H40" s="725">
        <v>237</v>
      </c>
      <c r="I40" s="693"/>
      <c r="J40" s="693">
        <v>42</v>
      </c>
      <c r="K40" s="694"/>
      <c r="L40" s="695"/>
      <c r="M40" s="1325"/>
      <c r="N40" s="664">
        <f t="shared" si="1"/>
        <v>0</v>
      </c>
      <c r="O40" s="690"/>
      <c r="P40" s="726"/>
      <c r="Q40" s="735">
        <f t="shared" si="2"/>
        <v>0</v>
      </c>
      <c r="R40" s="736" t="e">
        <f t="shared" si="3"/>
        <v>#DIV/0!</v>
      </c>
      <c r="S40" s="573"/>
      <c r="T40" s="1398"/>
      <c r="U40" s="1016"/>
      <c r="V40" s="1017"/>
    </row>
    <row r="41" spans="1:22" ht="15.75" thickBot="1">
      <c r="A41" s="696" t="s">
        <v>98</v>
      </c>
      <c r="B41" s="1306" t="s">
        <v>99</v>
      </c>
      <c r="C41" s="904">
        <f>SUM(C36:C40)</f>
        <v>25992</v>
      </c>
      <c r="D41" s="904">
        <f>SUM(D36:D40)</f>
        <v>28803</v>
      </c>
      <c r="E41" s="1030" t="s">
        <v>31</v>
      </c>
      <c r="F41" s="655">
        <f aca="true" t="shared" si="5" ref="F41:P41">SUM(F36:F40)</f>
        <v>3289</v>
      </c>
      <c r="G41" s="655">
        <f t="shared" si="5"/>
        <v>3326</v>
      </c>
      <c r="H41" s="655">
        <f t="shared" si="5"/>
        <v>4042</v>
      </c>
      <c r="I41" s="655">
        <f t="shared" si="5"/>
        <v>4057</v>
      </c>
      <c r="J41" s="655">
        <f>SUM(J36:J40)</f>
        <v>4730</v>
      </c>
      <c r="K41" s="760">
        <f t="shared" si="5"/>
        <v>4333</v>
      </c>
      <c r="L41" s="761">
        <f t="shared" si="5"/>
        <v>4333</v>
      </c>
      <c r="M41" s="697">
        <f t="shared" si="5"/>
        <v>1171</v>
      </c>
      <c r="N41" s="697">
        <f t="shared" si="5"/>
        <v>1256</v>
      </c>
      <c r="O41" s="861">
        <f t="shared" si="5"/>
        <v>0</v>
      </c>
      <c r="P41" s="740">
        <f t="shared" si="5"/>
        <v>0</v>
      </c>
      <c r="Q41" s="741">
        <f t="shared" si="2"/>
        <v>2427</v>
      </c>
      <c r="R41" s="736">
        <f t="shared" si="3"/>
        <v>56.01200092314793</v>
      </c>
      <c r="S41" s="573"/>
      <c r="T41" s="697">
        <f>SUM(T36:T40)</f>
        <v>2427</v>
      </c>
      <c r="U41" s="701">
        <v>0</v>
      </c>
      <c r="V41" s="697">
        <v>0</v>
      </c>
    </row>
    <row r="42" spans="1:22" ht="6.75" customHeight="1" thickBot="1">
      <c r="A42" s="626"/>
      <c r="B42" s="903"/>
      <c r="C42" s="1032"/>
      <c r="D42" s="1032"/>
      <c r="E42" s="488"/>
      <c r="F42" s="725"/>
      <c r="G42" s="725"/>
      <c r="H42" s="725"/>
      <c r="I42" s="706"/>
      <c r="J42" s="706"/>
      <c r="K42" s="1018"/>
      <c r="L42" s="1019"/>
      <c r="M42" s="709"/>
      <c r="N42" s="664"/>
      <c r="O42" s="707">
        <f>U42-N42</f>
        <v>0</v>
      </c>
      <c r="P42" s="899"/>
      <c r="Q42" s="741">
        <f t="shared" si="2"/>
        <v>0</v>
      </c>
      <c r="R42" s="736" t="e">
        <f t="shared" si="3"/>
        <v>#DIV/0!</v>
      </c>
      <c r="S42" s="573"/>
      <c r="T42" s="1092"/>
      <c r="U42" s="701"/>
      <c r="V42" s="701"/>
    </row>
    <row r="43" spans="1:22" ht="15.75" thickBot="1">
      <c r="A43" s="710" t="s">
        <v>100</v>
      </c>
      <c r="B43" s="1029" t="s">
        <v>62</v>
      </c>
      <c r="C43" s="904">
        <f>+C41-C39</f>
        <v>13520</v>
      </c>
      <c r="D43" s="904">
        <f>+D41-D39</f>
        <v>15075</v>
      </c>
      <c r="E43" s="1030" t="s">
        <v>31</v>
      </c>
      <c r="F43" s="655">
        <f aca="true" t="shared" si="6" ref="F43:P43">F41-F39</f>
        <v>403</v>
      </c>
      <c r="G43" s="655">
        <f t="shared" si="6"/>
        <v>290</v>
      </c>
      <c r="H43" s="655">
        <f t="shared" si="6"/>
        <v>525</v>
      </c>
      <c r="I43" s="655">
        <f t="shared" si="6"/>
        <v>403</v>
      </c>
      <c r="J43" s="655">
        <f>J41-J39</f>
        <v>422</v>
      </c>
      <c r="K43" s="1020">
        <f>K41-K39</f>
        <v>0</v>
      </c>
      <c r="L43" s="1021">
        <f t="shared" si="6"/>
        <v>0</v>
      </c>
      <c r="M43" s="697">
        <f t="shared" si="6"/>
        <v>90</v>
      </c>
      <c r="N43" s="697">
        <f t="shared" si="6"/>
        <v>142</v>
      </c>
      <c r="O43" s="697">
        <f t="shared" si="6"/>
        <v>0</v>
      </c>
      <c r="P43" s="701">
        <f t="shared" si="6"/>
        <v>0</v>
      </c>
      <c r="Q43" s="741">
        <f t="shared" si="2"/>
        <v>232</v>
      </c>
      <c r="R43" s="736" t="e">
        <f t="shared" si="3"/>
        <v>#DIV/0!</v>
      </c>
      <c r="S43" s="573"/>
      <c r="T43" s="697">
        <f>T41-T39</f>
        <v>232</v>
      </c>
      <c r="U43" s="697">
        <f>U41-U39</f>
        <v>0</v>
      </c>
      <c r="V43" s="697">
        <f>V41-V39</f>
        <v>0</v>
      </c>
    </row>
    <row r="44" spans="1:22" ht="15.75" thickBot="1">
      <c r="A44" s="696" t="s">
        <v>101</v>
      </c>
      <c r="B44" s="1029" t="s">
        <v>102</v>
      </c>
      <c r="C44" s="904">
        <f>+C41-C35</f>
        <v>93</v>
      </c>
      <c r="D44" s="904">
        <f>+D41-D35</f>
        <v>-465</v>
      </c>
      <c r="E44" s="1030" t="s">
        <v>31</v>
      </c>
      <c r="F44" s="655">
        <f aca="true" t="shared" si="7" ref="F44:P44">F41-F35</f>
        <v>91</v>
      </c>
      <c r="G44" s="655">
        <f t="shared" si="7"/>
        <v>114</v>
      </c>
      <c r="H44" s="655">
        <f t="shared" si="7"/>
        <v>0</v>
      </c>
      <c r="I44" s="655">
        <f t="shared" si="7"/>
        <v>136</v>
      </c>
      <c r="J44" s="655">
        <f>J41-J35</f>
        <v>24</v>
      </c>
      <c r="K44" s="1020">
        <f>K41-K35</f>
        <v>0</v>
      </c>
      <c r="L44" s="1021">
        <f t="shared" si="7"/>
        <v>0</v>
      </c>
      <c r="M44" s="697">
        <f t="shared" si="7"/>
        <v>187</v>
      </c>
      <c r="N44" s="697">
        <f t="shared" si="7"/>
        <v>194</v>
      </c>
      <c r="O44" s="697">
        <f t="shared" si="7"/>
        <v>0</v>
      </c>
      <c r="P44" s="701">
        <f t="shared" si="7"/>
        <v>0</v>
      </c>
      <c r="Q44" s="741">
        <f t="shared" si="2"/>
        <v>381</v>
      </c>
      <c r="R44" s="736" t="e">
        <f t="shared" si="3"/>
        <v>#DIV/0!</v>
      </c>
      <c r="S44" s="573"/>
      <c r="T44" s="697">
        <f>T41-T35</f>
        <v>381</v>
      </c>
      <c r="U44" s="697">
        <f>U41-U35</f>
        <v>0</v>
      </c>
      <c r="V44" s="697">
        <f>V41-V35</f>
        <v>0</v>
      </c>
    </row>
    <row r="45" spans="1:22" ht="15.75" thickBot="1">
      <c r="A45" s="712" t="s">
        <v>103</v>
      </c>
      <c r="B45" s="1034" t="s">
        <v>62</v>
      </c>
      <c r="C45" s="1035">
        <f>+C44-C39</f>
        <v>-12379</v>
      </c>
      <c r="D45" s="1035">
        <f>+D44-D39</f>
        <v>-14193</v>
      </c>
      <c r="E45" s="1036" t="s">
        <v>31</v>
      </c>
      <c r="F45" s="655">
        <f aca="true" t="shared" si="8" ref="F45:P45">F44-F39</f>
        <v>-2795</v>
      </c>
      <c r="G45" s="655">
        <f t="shared" si="8"/>
        <v>-2922</v>
      </c>
      <c r="H45" s="655">
        <f t="shared" si="8"/>
        <v>-3517</v>
      </c>
      <c r="I45" s="655">
        <f t="shared" si="8"/>
        <v>-3518</v>
      </c>
      <c r="J45" s="655">
        <f>J44-J39</f>
        <v>-4284</v>
      </c>
      <c r="K45" s="1020">
        <f t="shared" si="8"/>
        <v>-4333</v>
      </c>
      <c r="L45" s="1021">
        <f t="shared" si="8"/>
        <v>-4333</v>
      </c>
      <c r="M45" s="697">
        <f t="shared" si="8"/>
        <v>-894</v>
      </c>
      <c r="N45" s="697">
        <f t="shared" si="8"/>
        <v>-920</v>
      </c>
      <c r="O45" s="697">
        <f t="shared" si="8"/>
        <v>0</v>
      </c>
      <c r="P45" s="701">
        <f t="shared" si="8"/>
        <v>0</v>
      </c>
      <c r="Q45" s="741">
        <f t="shared" si="2"/>
        <v>-1814</v>
      </c>
      <c r="R45" s="711">
        <f t="shared" si="3"/>
        <v>41.864758827602124</v>
      </c>
      <c r="S45" s="573"/>
      <c r="T45" s="697">
        <f>T44-T39</f>
        <v>-1814</v>
      </c>
      <c r="U45" s="697">
        <f>U44-U39</f>
        <v>0</v>
      </c>
      <c r="V45" s="697">
        <f>V44-V39</f>
        <v>0</v>
      </c>
    </row>
    <row r="46" ht="15">
      <c r="A46" s="563"/>
    </row>
    <row r="47" ht="15">
      <c r="A47" s="563"/>
    </row>
    <row r="48" spans="1:22" ht="15">
      <c r="A48" s="559" t="s">
        <v>181</v>
      </c>
      <c r="Q48"/>
      <c r="R48"/>
      <c r="S48"/>
      <c r="T48"/>
      <c r="U48"/>
      <c r="V48"/>
    </row>
    <row r="49" spans="1:22" ht="15">
      <c r="A49" s="560" t="s">
        <v>248</v>
      </c>
      <c r="Q49"/>
      <c r="R49"/>
      <c r="S49"/>
      <c r="T49"/>
      <c r="U49"/>
      <c r="V49"/>
    </row>
    <row r="50" spans="1:22" ht="15">
      <c r="A50" s="713" t="s">
        <v>182</v>
      </c>
      <c r="Q50"/>
      <c r="R50"/>
      <c r="S50"/>
      <c r="T50"/>
      <c r="U50"/>
      <c r="V50"/>
    </row>
    <row r="51" spans="1:22" ht="15">
      <c r="A51" s="562"/>
      <c r="Q51"/>
      <c r="R51"/>
      <c r="S51"/>
      <c r="T51"/>
      <c r="U51"/>
      <c r="V51"/>
    </row>
    <row r="52" spans="1:22" ht="15">
      <c r="A52" s="563" t="s">
        <v>254</v>
      </c>
      <c r="Q52"/>
      <c r="R52"/>
      <c r="S52"/>
      <c r="T52"/>
      <c r="U52"/>
      <c r="V52"/>
    </row>
    <row r="53" spans="1:22" ht="15">
      <c r="A53" s="563"/>
      <c r="Q53"/>
      <c r="R53"/>
      <c r="S53"/>
      <c r="T53"/>
      <c r="U53"/>
      <c r="V53"/>
    </row>
    <row r="54" spans="1:22" ht="15">
      <c r="A54" s="563" t="s">
        <v>222</v>
      </c>
      <c r="Q54"/>
      <c r="R54"/>
      <c r="S54"/>
      <c r="T54"/>
      <c r="U54"/>
      <c r="V54"/>
    </row>
    <row r="55" ht="15">
      <c r="A55" s="563" t="s">
        <v>210</v>
      </c>
    </row>
    <row r="56" ht="15">
      <c r="A56" s="563"/>
    </row>
    <row r="57" ht="15">
      <c r="A57" s="563"/>
    </row>
    <row r="58" ht="15">
      <c r="A58" s="563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4" width="10.8515625" style="0" hidden="1" customWidth="1"/>
    <col min="5" max="5" width="6.421875" style="1286" customWidth="1"/>
    <col min="6" max="6" width="11.7109375" style="0" hidden="1" customWidth="1"/>
    <col min="7" max="8" width="11.57421875" style="0" hidden="1" customWidth="1"/>
    <col min="9" max="10" width="11.5742187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10.710937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14062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88" t="s">
        <v>229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</row>
    <row r="2" spans="1:13" ht="21.75" customHeight="1">
      <c r="A2" s="492" t="s">
        <v>214</v>
      </c>
      <c r="B2" s="76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494" t="s">
        <v>188</v>
      </c>
      <c r="B5" s="495" t="s">
        <v>195</v>
      </c>
      <c r="C5" s="764"/>
      <c r="D5" s="764"/>
      <c r="E5" s="765"/>
      <c r="F5" s="764"/>
      <c r="G5" s="766"/>
      <c r="H5" s="764"/>
      <c r="I5" s="767"/>
      <c r="J5" s="1093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500" t="s">
        <v>8</v>
      </c>
      <c r="B7" s="1502" t="s">
        <v>9</v>
      </c>
      <c r="C7" s="499"/>
      <c r="D7" s="499"/>
      <c r="E7" s="1502" t="s">
        <v>12</v>
      </c>
      <c r="F7" s="499"/>
      <c r="G7" s="499"/>
      <c r="H7" s="1502" t="s">
        <v>173</v>
      </c>
      <c r="I7" s="1490" t="s">
        <v>174</v>
      </c>
      <c r="J7" s="1490" t="s">
        <v>175</v>
      </c>
      <c r="K7" s="1492" t="s">
        <v>215</v>
      </c>
      <c r="L7" s="1493"/>
      <c r="M7" s="1494" t="s">
        <v>5</v>
      </c>
      <c r="N7" s="1495"/>
      <c r="O7" s="1495"/>
      <c r="P7" s="1496"/>
      <c r="Q7" s="564" t="s">
        <v>216</v>
      </c>
      <c r="R7" s="565" t="s">
        <v>7</v>
      </c>
      <c r="T7" s="1497" t="s">
        <v>176</v>
      </c>
      <c r="U7" s="1498"/>
      <c r="V7" s="1499"/>
    </row>
    <row r="8" spans="1:22" ht="15.75" thickBot="1">
      <c r="A8" s="1501"/>
      <c r="B8" s="1491"/>
      <c r="C8" s="500" t="s">
        <v>10</v>
      </c>
      <c r="D8" s="500" t="s">
        <v>11</v>
      </c>
      <c r="E8" s="1491"/>
      <c r="F8" s="500" t="s">
        <v>177</v>
      </c>
      <c r="G8" s="500" t="s">
        <v>178</v>
      </c>
      <c r="H8" s="1491"/>
      <c r="I8" s="1491"/>
      <c r="J8" s="1491"/>
      <c r="K8" s="501" t="s">
        <v>179</v>
      </c>
      <c r="L8" s="501" t="s">
        <v>185</v>
      </c>
      <c r="M8" s="502" t="s">
        <v>18</v>
      </c>
      <c r="N8" s="1408" t="s">
        <v>21</v>
      </c>
      <c r="O8" s="503" t="s">
        <v>24</v>
      </c>
      <c r="P8" s="504" t="s">
        <v>27</v>
      </c>
      <c r="Q8" s="566" t="s">
        <v>28</v>
      </c>
      <c r="R8" s="567" t="s">
        <v>29</v>
      </c>
      <c r="T8" s="768" t="s">
        <v>217</v>
      </c>
      <c r="U8" s="768" t="s">
        <v>218</v>
      </c>
      <c r="V8" s="768" t="s">
        <v>219</v>
      </c>
    </row>
    <row r="9" spans="1:22" ht="15">
      <c r="A9" s="506" t="s">
        <v>30</v>
      </c>
      <c r="B9" s="1037"/>
      <c r="C9" s="1038">
        <v>104</v>
      </c>
      <c r="D9" s="1038">
        <v>104</v>
      </c>
      <c r="E9" s="507"/>
      <c r="F9" s="1039">
        <v>36</v>
      </c>
      <c r="G9" s="1039">
        <v>35</v>
      </c>
      <c r="H9" s="1039">
        <v>33</v>
      </c>
      <c r="I9" s="769">
        <v>32</v>
      </c>
      <c r="J9" s="509">
        <v>32</v>
      </c>
      <c r="K9" s="570"/>
      <c r="L9" s="570"/>
      <c r="M9" s="1409">
        <v>33</v>
      </c>
      <c r="N9" s="534">
        <f>T9</f>
        <v>33</v>
      </c>
      <c r="O9" s="1410"/>
      <c r="P9" s="892"/>
      <c r="Q9" s="571" t="s">
        <v>31</v>
      </c>
      <c r="R9" s="572" t="s">
        <v>31</v>
      </c>
      <c r="S9" s="573"/>
      <c r="T9" s="1411">
        <v>33</v>
      </c>
      <c r="U9" s="1094"/>
      <c r="V9" s="1040"/>
    </row>
    <row r="10" spans="1:22" ht="15.75" thickBot="1">
      <c r="A10" s="510" t="s">
        <v>32</v>
      </c>
      <c r="B10" s="1041"/>
      <c r="C10" s="1042">
        <v>101</v>
      </c>
      <c r="D10" s="1042">
        <v>104</v>
      </c>
      <c r="E10" s="1043"/>
      <c r="F10" s="1044">
        <v>34</v>
      </c>
      <c r="G10" s="1044">
        <v>33</v>
      </c>
      <c r="H10" s="1044">
        <v>31</v>
      </c>
      <c r="I10" s="770">
        <v>20</v>
      </c>
      <c r="J10" s="514">
        <v>31</v>
      </c>
      <c r="K10" s="574"/>
      <c r="L10" s="574"/>
      <c r="M10" s="1412">
        <v>31</v>
      </c>
      <c r="N10" s="548">
        <f aca="true" t="shared" si="0" ref="N10:N21">T10</f>
        <v>31</v>
      </c>
      <c r="O10" s="1413"/>
      <c r="P10" s="821"/>
      <c r="Q10" s="524" t="s">
        <v>31</v>
      </c>
      <c r="R10" s="575" t="s">
        <v>31</v>
      </c>
      <c r="S10" s="573"/>
      <c r="T10" s="1414">
        <v>31</v>
      </c>
      <c r="U10" s="1095"/>
      <c r="V10" s="513"/>
    </row>
    <row r="11" spans="1:22" ht="15">
      <c r="A11" s="515" t="s">
        <v>33</v>
      </c>
      <c r="B11" s="1046" t="s">
        <v>34</v>
      </c>
      <c r="C11" s="866">
        <v>37915</v>
      </c>
      <c r="D11" s="866">
        <v>39774</v>
      </c>
      <c r="E11" s="1047" t="s">
        <v>35</v>
      </c>
      <c r="F11" s="582">
        <v>7222</v>
      </c>
      <c r="G11" s="582">
        <v>7967</v>
      </c>
      <c r="H11" s="582">
        <v>8446</v>
      </c>
      <c r="I11" s="592">
        <v>9366</v>
      </c>
      <c r="J11" s="518">
        <v>9946</v>
      </c>
      <c r="K11" s="576" t="s">
        <v>31</v>
      </c>
      <c r="L11" s="576" t="s">
        <v>31</v>
      </c>
      <c r="M11" s="1415">
        <v>9966</v>
      </c>
      <c r="N11" s="534">
        <f t="shared" si="0"/>
        <v>10188</v>
      </c>
      <c r="O11" s="1416"/>
      <c r="P11" s="771"/>
      <c r="Q11" s="578" t="s">
        <v>31</v>
      </c>
      <c r="R11" s="579" t="s">
        <v>31</v>
      </c>
      <c r="S11" s="573"/>
      <c r="T11" s="1411">
        <v>10188</v>
      </c>
      <c r="U11" s="1079"/>
      <c r="V11" s="578"/>
    </row>
    <row r="12" spans="1:22" ht="15">
      <c r="A12" s="519" t="s">
        <v>36</v>
      </c>
      <c r="B12" s="1048" t="s">
        <v>37</v>
      </c>
      <c r="C12" s="864">
        <v>-16164</v>
      </c>
      <c r="D12" s="864">
        <v>-17825</v>
      </c>
      <c r="E12" s="1047" t="s">
        <v>38</v>
      </c>
      <c r="F12" s="582">
        <v>-6890</v>
      </c>
      <c r="G12" s="582">
        <v>-7363</v>
      </c>
      <c r="H12" s="582">
        <v>8049</v>
      </c>
      <c r="I12" s="592">
        <v>9072</v>
      </c>
      <c r="J12" s="518">
        <v>9747</v>
      </c>
      <c r="K12" s="580" t="s">
        <v>31</v>
      </c>
      <c r="L12" s="580" t="s">
        <v>31</v>
      </c>
      <c r="M12" s="1417">
        <v>9787</v>
      </c>
      <c r="N12" s="538">
        <f t="shared" si="0"/>
        <v>10028</v>
      </c>
      <c r="O12" s="813"/>
      <c r="P12" s="772"/>
      <c r="Q12" s="578" t="s">
        <v>31</v>
      </c>
      <c r="R12" s="579" t="s">
        <v>31</v>
      </c>
      <c r="S12" s="573"/>
      <c r="T12" s="1418">
        <v>10028</v>
      </c>
      <c r="U12" s="1079"/>
      <c r="V12" s="578"/>
    </row>
    <row r="13" spans="1:22" ht="15">
      <c r="A13" s="519" t="s">
        <v>39</v>
      </c>
      <c r="B13" s="1048" t="s">
        <v>230</v>
      </c>
      <c r="C13" s="864">
        <v>604</v>
      </c>
      <c r="D13" s="864">
        <v>619</v>
      </c>
      <c r="E13" s="1047" t="s">
        <v>41</v>
      </c>
      <c r="F13" s="582">
        <v>511</v>
      </c>
      <c r="G13" s="582">
        <v>476</v>
      </c>
      <c r="H13" s="582">
        <v>323</v>
      </c>
      <c r="I13" s="592">
        <v>177</v>
      </c>
      <c r="J13" s="518">
        <v>135</v>
      </c>
      <c r="K13" s="580" t="s">
        <v>31</v>
      </c>
      <c r="L13" s="580" t="s">
        <v>31</v>
      </c>
      <c r="M13" s="1417">
        <v>184</v>
      </c>
      <c r="N13" s="538">
        <f t="shared" si="0"/>
        <v>131</v>
      </c>
      <c r="O13" s="813"/>
      <c r="P13" s="772"/>
      <c r="Q13" s="578" t="s">
        <v>31</v>
      </c>
      <c r="R13" s="579" t="s">
        <v>31</v>
      </c>
      <c r="S13" s="573"/>
      <c r="T13" s="1418">
        <v>131</v>
      </c>
      <c r="U13" s="1079"/>
      <c r="V13" s="578"/>
    </row>
    <row r="14" spans="1:22" ht="15">
      <c r="A14" s="519" t="s">
        <v>42</v>
      </c>
      <c r="B14" s="1048" t="s">
        <v>231</v>
      </c>
      <c r="C14" s="864">
        <v>221</v>
      </c>
      <c r="D14" s="864">
        <v>610</v>
      </c>
      <c r="E14" s="1047" t="s">
        <v>31</v>
      </c>
      <c r="F14" s="582">
        <v>907</v>
      </c>
      <c r="G14" s="582">
        <v>1398</v>
      </c>
      <c r="H14" s="582">
        <v>962</v>
      </c>
      <c r="I14" s="592">
        <v>470</v>
      </c>
      <c r="J14" s="518">
        <v>494</v>
      </c>
      <c r="K14" s="580" t="s">
        <v>31</v>
      </c>
      <c r="L14" s="580" t="s">
        <v>31</v>
      </c>
      <c r="M14" s="1417">
        <v>3303</v>
      </c>
      <c r="N14" s="538">
        <f t="shared" si="0"/>
        <v>2568</v>
      </c>
      <c r="O14" s="813"/>
      <c r="P14" s="772"/>
      <c r="Q14" s="578" t="s">
        <v>31</v>
      </c>
      <c r="R14" s="579" t="s">
        <v>31</v>
      </c>
      <c r="S14" s="573"/>
      <c r="T14" s="1418">
        <v>2568</v>
      </c>
      <c r="U14" s="1079"/>
      <c r="V14" s="578"/>
    </row>
    <row r="15" spans="1:22" ht="15.75" thickBot="1">
      <c r="A15" s="506" t="s">
        <v>44</v>
      </c>
      <c r="B15" s="1050" t="s">
        <v>232</v>
      </c>
      <c r="C15" s="867">
        <v>2021</v>
      </c>
      <c r="D15" s="867">
        <v>852</v>
      </c>
      <c r="E15" s="521" t="s">
        <v>46</v>
      </c>
      <c r="F15" s="1051">
        <v>1671</v>
      </c>
      <c r="G15" s="1051">
        <v>975</v>
      </c>
      <c r="H15" s="1051">
        <v>1677</v>
      </c>
      <c r="I15" s="718">
        <v>2159</v>
      </c>
      <c r="J15" s="525">
        <v>2740</v>
      </c>
      <c r="K15" s="583" t="s">
        <v>31</v>
      </c>
      <c r="L15" s="583" t="s">
        <v>31</v>
      </c>
      <c r="M15" s="1419">
        <v>3926</v>
      </c>
      <c r="N15" s="542">
        <f t="shared" si="0"/>
        <v>4675</v>
      </c>
      <c r="O15" s="813"/>
      <c r="P15" s="773"/>
      <c r="Q15" s="585" t="s">
        <v>31</v>
      </c>
      <c r="R15" s="572" t="s">
        <v>31</v>
      </c>
      <c r="S15" s="573"/>
      <c r="T15" s="1420">
        <v>4675</v>
      </c>
      <c r="U15" s="1078"/>
      <c r="V15" s="585"/>
    </row>
    <row r="16" spans="1:22" ht="15.75" thickBot="1">
      <c r="A16" s="526" t="s">
        <v>47</v>
      </c>
      <c r="B16" s="716"/>
      <c r="C16" s="1052">
        <v>24618</v>
      </c>
      <c r="D16" s="1052">
        <v>24087</v>
      </c>
      <c r="E16" s="717"/>
      <c r="F16" s="586">
        <v>3421</v>
      </c>
      <c r="G16" s="586">
        <v>3453</v>
      </c>
      <c r="H16" s="586">
        <f>H11-H12+H13+H14+H15</f>
        <v>3359</v>
      </c>
      <c r="I16" s="586">
        <f>I11-I12+I13+I14+I15</f>
        <v>3100</v>
      </c>
      <c r="J16" s="1098">
        <f>J11-J12+J13+J14+J15</f>
        <v>3568</v>
      </c>
      <c r="K16" s="587" t="s">
        <v>31</v>
      </c>
      <c r="L16" s="587" t="s">
        <v>31</v>
      </c>
      <c r="M16" s="1421">
        <f>M11-M12+M13+M14+M15</f>
        <v>7592</v>
      </c>
      <c r="N16" s="774">
        <f>N11-N12+N13+N14+N15</f>
        <v>7534</v>
      </c>
      <c r="O16" s="1422"/>
      <c r="P16" s="1099"/>
      <c r="Q16" s="528" t="s">
        <v>31</v>
      </c>
      <c r="R16" s="589" t="s">
        <v>31</v>
      </c>
      <c r="S16" s="573"/>
      <c r="T16" s="774">
        <f>T11-T12+T13+T14+T15</f>
        <v>7534</v>
      </c>
      <c r="U16" s="774">
        <f>U11-U12+U13+U14+U15</f>
        <v>0</v>
      </c>
      <c r="V16" s="774">
        <f>V11-V12+V13+V14+V15</f>
        <v>0</v>
      </c>
    </row>
    <row r="17" spans="1:22" ht="15">
      <c r="A17" s="506" t="s">
        <v>48</v>
      </c>
      <c r="B17" s="1046" t="s">
        <v>49</v>
      </c>
      <c r="C17" s="866">
        <v>7043</v>
      </c>
      <c r="D17" s="866">
        <v>7240</v>
      </c>
      <c r="E17" s="521">
        <v>401</v>
      </c>
      <c r="F17" s="1051">
        <v>413</v>
      </c>
      <c r="G17" s="1051">
        <v>685</v>
      </c>
      <c r="H17" s="1051">
        <v>479</v>
      </c>
      <c r="I17" s="718">
        <v>375</v>
      </c>
      <c r="J17" s="525">
        <v>280</v>
      </c>
      <c r="K17" s="576" t="s">
        <v>31</v>
      </c>
      <c r="L17" s="576" t="s">
        <v>31</v>
      </c>
      <c r="M17" s="1419">
        <v>261</v>
      </c>
      <c r="N17" s="604">
        <f t="shared" si="0"/>
        <v>242</v>
      </c>
      <c r="O17" s="1416"/>
      <c r="P17" s="771"/>
      <c r="Q17" s="585" t="s">
        <v>31</v>
      </c>
      <c r="R17" s="572" t="s">
        <v>31</v>
      </c>
      <c r="S17" s="573"/>
      <c r="T17" s="1423">
        <v>242</v>
      </c>
      <c r="U17" s="585"/>
      <c r="V17" s="585"/>
    </row>
    <row r="18" spans="1:22" ht="15">
      <c r="A18" s="519" t="s">
        <v>50</v>
      </c>
      <c r="B18" s="1048" t="s">
        <v>51</v>
      </c>
      <c r="C18" s="864">
        <v>1001</v>
      </c>
      <c r="D18" s="864">
        <v>820</v>
      </c>
      <c r="E18" s="1047" t="s">
        <v>52</v>
      </c>
      <c r="F18" s="582">
        <v>781</v>
      </c>
      <c r="G18" s="582">
        <v>349</v>
      </c>
      <c r="H18" s="582">
        <v>835</v>
      </c>
      <c r="I18" s="592">
        <v>704</v>
      </c>
      <c r="J18" s="518">
        <v>1212</v>
      </c>
      <c r="K18" s="580" t="s">
        <v>31</v>
      </c>
      <c r="L18" s="580" t="s">
        <v>31</v>
      </c>
      <c r="M18" s="1417">
        <v>1121</v>
      </c>
      <c r="N18" s="538">
        <f t="shared" si="0"/>
        <v>1069</v>
      </c>
      <c r="O18" s="813"/>
      <c r="P18" s="772"/>
      <c r="Q18" s="578" t="s">
        <v>31</v>
      </c>
      <c r="R18" s="579" t="s">
        <v>31</v>
      </c>
      <c r="S18" s="573"/>
      <c r="T18" s="1424">
        <v>1069</v>
      </c>
      <c r="U18" s="578"/>
      <c r="V18" s="578"/>
    </row>
    <row r="19" spans="1:22" ht="15">
      <c r="A19" s="519" t="s">
        <v>53</v>
      </c>
      <c r="B19" s="1048" t="s">
        <v>233</v>
      </c>
      <c r="C19" s="864">
        <v>14718</v>
      </c>
      <c r="D19" s="864">
        <v>14718</v>
      </c>
      <c r="E19" s="1047" t="s">
        <v>31</v>
      </c>
      <c r="F19" s="582">
        <v>0</v>
      </c>
      <c r="G19" s="582">
        <v>0</v>
      </c>
      <c r="H19" s="582">
        <v>0</v>
      </c>
      <c r="I19" s="592">
        <v>0</v>
      </c>
      <c r="J19" s="518">
        <v>0</v>
      </c>
      <c r="K19" s="580" t="s">
        <v>31</v>
      </c>
      <c r="L19" s="580" t="s">
        <v>31</v>
      </c>
      <c r="M19" s="1417">
        <v>0</v>
      </c>
      <c r="N19" s="538">
        <f t="shared" si="0"/>
        <v>0</v>
      </c>
      <c r="O19" s="813"/>
      <c r="P19" s="772"/>
      <c r="Q19" s="578" t="s">
        <v>31</v>
      </c>
      <c r="R19" s="579" t="s">
        <v>31</v>
      </c>
      <c r="S19" s="573"/>
      <c r="T19" s="1424">
        <v>0</v>
      </c>
      <c r="U19" s="578"/>
      <c r="V19" s="578"/>
    </row>
    <row r="20" spans="1:22" ht="15">
      <c r="A20" s="519" t="s">
        <v>55</v>
      </c>
      <c r="B20" s="1048" t="s">
        <v>54</v>
      </c>
      <c r="C20" s="864">
        <v>1758</v>
      </c>
      <c r="D20" s="864">
        <v>1762</v>
      </c>
      <c r="E20" s="1047" t="s">
        <v>31</v>
      </c>
      <c r="F20" s="582">
        <v>1685</v>
      </c>
      <c r="G20" s="582">
        <v>1849</v>
      </c>
      <c r="H20" s="582">
        <v>1975</v>
      </c>
      <c r="I20" s="592">
        <v>1876</v>
      </c>
      <c r="J20" s="518">
        <v>1894</v>
      </c>
      <c r="K20" s="580" t="s">
        <v>31</v>
      </c>
      <c r="L20" s="580" t="s">
        <v>31</v>
      </c>
      <c r="M20" s="1417">
        <v>6027</v>
      </c>
      <c r="N20" s="538">
        <f t="shared" si="0"/>
        <v>6223</v>
      </c>
      <c r="O20" s="813"/>
      <c r="P20" s="772"/>
      <c r="Q20" s="578" t="s">
        <v>31</v>
      </c>
      <c r="R20" s="579" t="s">
        <v>31</v>
      </c>
      <c r="S20" s="573"/>
      <c r="T20" s="1424">
        <v>6223</v>
      </c>
      <c r="U20" s="578"/>
      <c r="V20" s="578"/>
    </row>
    <row r="21" spans="1:22" ht="15.75" thickBot="1">
      <c r="A21" s="510" t="s">
        <v>57</v>
      </c>
      <c r="B21" s="1054"/>
      <c r="C21" s="865">
        <v>0</v>
      </c>
      <c r="D21" s="865">
        <v>0</v>
      </c>
      <c r="E21" s="1055" t="s">
        <v>31</v>
      </c>
      <c r="F21" s="582">
        <v>0</v>
      </c>
      <c r="G21" s="582">
        <v>0</v>
      </c>
      <c r="H21" s="582">
        <v>0</v>
      </c>
      <c r="I21" s="596">
        <v>0</v>
      </c>
      <c r="J21" s="530"/>
      <c r="K21" s="574" t="s">
        <v>31</v>
      </c>
      <c r="L21" s="574" t="s">
        <v>31</v>
      </c>
      <c r="M21" s="1425">
        <v>0</v>
      </c>
      <c r="N21" s="548">
        <f t="shared" si="0"/>
        <v>0</v>
      </c>
      <c r="O21" s="893"/>
      <c r="P21" s="773"/>
      <c r="Q21" s="594" t="s">
        <v>31</v>
      </c>
      <c r="R21" s="595" t="s">
        <v>31</v>
      </c>
      <c r="S21" s="573"/>
      <c r="T21" s="1426">
        <v>0</v>
      </c>
      <c r="U21" s="594"/>
      <c r="V21" s="594"/>
    </row>
    <row r="22" spans="1:23" ht="15.75" thickBot="1">
      <c r="A22" s="531" t="s">
        <v>59</v>
      </c>
      <c r="B22" s="1046" t="s">
        <v>60</v>
      </c>
      <c r="C22" s="866">
        <v>12472</v>
      </c>
      <c r="D22" s="866">
        <v>13728</v>
      </c>
      <c r="E22" s="532" t="s">
        <v>31</v>
      </c>
      <c r="F22" s="1057">
        <v>13454</v>
      </c>
      <c r="G22" s="1057">
        <v>13860</v>
      </c>
      <c r="H22" s="1057">
        <v>13442</v>
      </c>
      <c r="I22" s="533">
        <v>14664</v>
      </c>
      <c r="J22" s="533">
        <v>14584</v>
      </c>
      <c r="K22" s="597">
        <f>K35</f>
        <v>14666</v>
      </c>
      <c r="L22" s="597">
        <f>L35</f>
        <v>14666</v>
      </c>
      <c r="M22" s="1427">
        <v>3442</v>
      </c>
      <c r="N22" s="771">
        <f>T22-M22</f>
        <v>3859</v>
      </c>
      <c r="O22" s="1096"/>
      <c r="P22" s="771"/>
      <c r="Q22" s="599">
        <f>SUM(M22:P22)</f>
        <v>7301</v>
      </c>
      <c r="R22" s="600">
        <f>(Q22/L22)*100</f>
        <v>49.781808264012</v>
      </c>
      <c r="S22" s="573"/>
      <c r="T22" s="1411">
        <v>7301</v>
      </c>
      <c r="U22" s="1058"/>
      <c r="V22" s="1080"/>
      <c r="W22" s="775"/>
    </row>
    <row r="23" spans="1:22" ht="15.75" thickBot="1">
      <c r="A23" s="519" t="s">
        <v>61</v>
      </c>
      <c r="B23" s="1048" t="s">
        <v>62</v>
      </c>
      <c r="C23" s="864">
        <v>0</v>
      </c>
      <c r="D23" s="864">
        <v>0</v>
      </c>
      <c r="E23" s="536" t="s">
        <v>31</v>
      </c>
      <c r="F23" s="582"/>
      <c r="G23" s="582"/>
      <c r="H23" s="582"/>
      <c r="I23" s="537"/>
      <c r="J23" s="537"/>
      <c r="K23" s="601"/>
      <c r="L23" s="602"/>
      <c r="M23" s="1428"/>
      <c r="N23" s="894">
        <f aca="true" t="shared" si="1" ref="N23:N40">T23-M23</f>
        <v>0</v>
      </c>
      <c r="O23" s="1097"/>
      <c r="P23" s="772"/>
      <c r="Q23" s="1101">
        <f aca="true" t="shared" si="2" ref="Q23:Q45">SUM(M23:P23)</f>
        <v>0</v>
      </c>
      <c r="R23" s="1429" t="e">
        <f aca="true" t="shared" si="3" ref="R23:R45">(Q23/L23)*100</f>
        <v>#DIV/0!</v>
      </c>
      <c r="S23" s="573"/>
      <c r="T23" s="1418">
        <v>0</v>
      </c>
      <c r="U23" s="1059"/>
      <c r="V23" s="1081"/>
    </row>
    <row r="24" spans="1:22" ht="15.75" thickBot="1">
      <c r="A24" s="510" t="s">
        <v>63</v>
      </c>
      <c r="B24" s="1054" t="s">
        <v>62</v>
      </c>
      <c r="C24" s="865">
        <v>0</v>
      </c>
      <c r="D24" s="865">
        <v>1215</v>
      </c>
      <c r="E24" s="540">
        <v>672</v>
      </c>
      <c r="F24" s="719">
        <v>2805</v>
      </c>
      <c r="G24" s="719">
        <v>3030</v>
      </c>
      <c r="H24" s="719">
        <v>3000</v>
      </c>
      <c r="I24" s="541">
        <v>3400</v>
      </c>
      <c r="J24" s="541">
        <v>3450</v>
      </c>
      <c r="K24" s="603">
        <f>K25+K26+K28+K29</f>
        <v>3500</v>
      </c>
      <c r="L24" s="603">
        <f>L25+L26+L28+L29</f>
        <v>3500</v>
      </c>
      <c r="M24" s="1430">
        <v>687</v>
      </c>
      <c r="N24" s="895">
        <f t="shared" si="1"/>
        <v>1065</v>
      </c>
      <c r="O24" s="1100"/>
      <c r="P24" s="773"/>
      <c r="Q24" s="599">
        <f t="shared" si="2"/>
        <v>1752</v>
      </c>
      <c r="R24" s="600">
        <f t="shared" si="3"/>
        <v>50.05714285714286</v>
      </c>
      <c r="S24" s="573"/>
      <c r="T24" s="1420">
        <v>1752</v>
      </c>
      <c r="U24" s="1060"/>
      <c r="V24" s="1082"/>
    </row>
    <row r="25" spans="1:22" ht="15.75" thickBot="1">
      <c r="A25" s="515" t="s">
        <v>64</v>
      </c>
      <c r="B25" s="1431" t="s">
        <v>234</v>
      </c>
      <c r="C25" s="866">
        <v>6341</v>
      </c>
      <c r="D25" s="866">
        <v>6960</v>
      </c>
      <c r="E25" s="543">
        <v>501</v>
      </c>
      <c r="F25" s="582">
        <v>3042</v>
      </c>
      <c r="G25" s="582">
        <v>2862</v>
      </c>
      <c r="H25" s="582">
        <v>2431</v>
      </c>
      <c r="I25" s="544">
        <v>3440</v>
      </c>
      <c r="J25" s="544">
        <v>2922</v>
      </c>
      <c r="K25" s="597">
        <v>900</v>
      </c>
      <c r="L25" s="597">
        <v>900</v>
      </c>
      <c r="M25" s="1432">
        <v>569</v>
      </c>
      <c r="N25" s="771">
        <f t="shared" si="1"/>
        <v>871</v>
      </c>
      <c r="O25" s="1102"/>
      <c r="P25" s="771"/>
      <c r="Q25" s="599">
        <f t="shared" si="2"/>
        <v>1440</v>
      </c>
      <c r="R25" s="600">
        <f t="shared" si="3"/>
        <v>160</v>
      </c>
      <c r="S25" s="573"/>
      <c r="T25" s="1433">
        <v>1440</v>
      </c>
      <c r="U25" s="1061"/>
      <c r="V25" s="1083"/>
    </row>
    <row r="26" spans="1:22" ht="15.75" thickBot="1">
      <c r="A26" s="519" t="s">
        <v>66</v>
      </c>
      <c r="B26" s="1434" t="s">
        <v>235</v>
      </c>
      <c r="C26" s="864">
        <v>1745</v>
      </c>
      <c r="D26" s="864">
        <v>2223</v>
      </c>
      <c r="E26" s="545">
        <v>502</v>
      </c>
      <c r="F26" s="582">
        <v>812</v>
      </c>
      <c r="G26" s="582">
        <v>951</v>
      </c>
      <c r="H26" s="582">
        <v>1318</v>
      </c>
      <c r="I26" s="537">
        <v>1425</v>
      </c>
      <c r="J26" s="537">
        <v>1283</v>
      </c>
      <c r="K26" s="601">
        <v>1600</v>
      </c>
      <c r="L26" s="601">
        <v>1600</v>
      </c>
      <c r="M26" s="1428">
        <v>485</v>
      </c>
      <c r="N26" s="894">
        <f t="shared" si="1"/>
        <v>281</v>
      </c>
      <c r="O26" s="1097"/>
      <c r="P26" s="772"/>
      <c r="Q26" s="599">
        <f t="shared" si="2"/>
        <v>766</v>
      </c>
      <c r="R26" s="600">
        <f t="shared" si="3"/>
        <v>47.875</v>
      </c>
      <c r="S26" s="573"/>
      <c r="T26" s="1418">
        <v>766</v>
      </c>
      <c r="U26" s="1059"/>
      <c r="V26" s="1081"/>
    </row>
    <row r="27" spans="1:22" ht="15.75" thickBot="1">
      <c r="A27" s="519" t="s">
        <v>68</v>
      </c>
      <c r="B27" s="1434" t="s">
        <v>236</v>
      </c>
      <c r="C27" s="864">
        <v>0</v>
      </c>
      <c r="D27" s="864">
        <v>0</v>
      </c>
      <c r="E27" s="545">
        <v>504</v>
      </c>
      <c r="F27" s="582">
        <v>80</v>
      </c>
      <c r="G27" s="582">
        <v>26</v>
      </c>
      <c r="H27" s="582">
        <v>0</v>
      </c>
      <c r="I27" s="537">
        <v>14</v>
      </c>
      <c r="J27" s="537">
        <v>14</v>
      </c>
      <c r="K27" s="601">
        <v>0</v>
      </c>
      <c r="L27" s="601">
        <v>0</v>
      </c>
      <c r="M27" s="1428">
        <v>3</v>
      </c>
      <c r="N27" s="894">
        <f t="shared" si="1"/>
        <v>0</v>
      </c>
      <c r="O27" s="1097"/>
      <c r="P27" s="772"/>
      <c r="Q27" s="599">
        <f t="shared" si="2"/>
        <v>3</v>
      </c>
      <c r="R27" s="600" t="e">
        <f t="shared" si="3"/>
        <v>#DIV/0!</v>
      </c>
      <c r="S27" s="573"/>
      <c r="T27" s="1418">
        <v>3</v>
      </c>
      <c r="U27" s="1059"/>
      <c r="V27" s="1081"/>
    </row>
    <row r="28" spans="1:22" ht="15.75" thickBot="1">
      <c r="A28" s="519" t="s">
        <v>70</v>
      </c>
      <c r="B28" s="1434" t="s">
        <v>237</v>
      </c>
      <c r="C28" s="864">
        <v>428</v>
      </c>
      <c r="D28" s="864">
        <v>253</v>
      </c>
      <c r="E28" s="545">
        <v>511</v>
      </c>
      <c r="F28" s="582">
        <v>300</v>
      </c>
      <c r="G28" s="582">
        <v>676</v>
      </c>
      <c r="H28" s="582">
        <v>375</v>
      </c>
      <c r="I28" s="537">
        <v>197</v>
      </c>
      <c r="J28" s="537">
        <v>540</v>
      </c>
      <c r="K28" s="601">
        <v>500</v>
      </c>
      <c r="L28" s="601">
        <v>500</v>
      </c>
      <c r="M28" s="1428">
        <v>77</v>
      </c>
      <c r="N28" s="894">
        <f t="shared" si="1"/>
        <v>87</v>
      </c>
      <c r="O28" s="1097"/>
      <c r="P28" s="772"/>
      <c r="Q28" s="599">
        <f t="shared" si="2"/>
        <v>164</v>
      </c>
      <c r="R28" s="600">
        <f t="shared" si="3"/>
        <v>32.800000000000004</v>
      </c>
      <c r="S28" s="573"/>
      <c r="T28" s="1418">
        <v>164</v>
      </c>
      <c r="U28" s="1059"/>
      <c r="V28" s="1081"/>
    </row>
    <row r="29" spans="1:22" ht="15.75" thickBot="1">
      <c r="A29" s="519" t="s">
        <v>72</v>
      </c>
      <c r="B29" s="1434" t="s">
        <v>238</v>
      </c>
      <c r="C29" s="864">
        <v>1057</v>
      </c>
      <c r="D29" s="864">
        <v>1451</v>
      </c>
      <c r="E29" s="545">
        <v>518</v>
      </c>
      <c r="F29" s="582">
        <v>497</v>
      </c>
      <c r="G29" s="582">
        <v>585</v>
      </c>
      <c r="H29" s="582">
        <v>465</v>
      </c>
      <c r="I29" s="537">
        <v>713</v>
      </c>
      <c r="J29" s="537">
        <v>464</v>
      </c>
      <c r="K29" s="601">
        <v>500</v>
      </c>
      <c r="L29" s="601">
        <v>500</v>
      </c>
      <c r="M29" s="1428">
        <v>86</v>
      </c>
      <c r="N29" s="894">
        <f t="shared" si="1"/>
        <v>210</v>
      </c>
      <c r="O29" s="1097"/>
      <c r="P29" s="772"/>
      <c r="Q29" s="599">
        <f t="shared" si="2"/>
        <v>296</v>
      </c>
      <c r="R29" s="600">
        <f t="shared" si="3"/>
        <v>59.199999999999996</v>
      </c>
      <c r="S29" s="573"/>
      <c r="T29" s="1418">
        <v>296</v>
      </c>
      <c r="U29" s="1059"/>
      <c r="V29" s="1081"/>
    </row>
    <row r="30" spans="1:22" ht="15.75" thickBot="1">
      <c r="A30" s="519" t="s">
        <v>74</v>
      </c>
      <c r="B30" s="1435" t="s">
        <v>239</v>
      </c>
      <c r="C30" s="864">
        <v>10408</v>
      </c>
      <c r="D30" s="864">
        <v>11792</v>
      </c>
      <c r="E30" s="545">
        <v>521</v>
      </c>
      <c r="F30" s="582">
        <v>7861</v>
      </c>
      <c r="G30" s="582">
        <v>7950</v>
      </c>
      <c r="H30" s="582">
        <v>7842</v>
      </c>
      <c r="I30" s="537">
        <v>7959</v>
      </c>
      <c r="J30" s="537">
        <v>8264</v>
      </c>
      <c r="K30" s="601">
        <v>8063</v>
      </c>
      <c r="L30" s="601">
        <v>8063</v>
      </c>
      <c r="M30" s="1428">
        <v>2094</v>
      </c>
      <c r="N30" s="894">
        <f t="shared" si="1"/>
        <v>2281</v>
      </c>
      <c r="O30" s="1097"/>
      <c r="P30" s="772"/>
      <c r="Q30" s="599">
        <f t="shared" si="2"/>
        <v>4375</v>
      </c>
      <c r="R30" s="600">
        <f t="shared" si="3"/>
        <v>54.260200917772536</v>
      </c>
      <c r="S30" s="573"/>
      <c r="T30" s="1418">
        <v>4375</v>
      </c>
      <c r="U30" s="1059"/>
      <c r="V30" s="1081"/>
    </row>
    <row r="31" spans="1:22" ht="15.75" thickBot="1">
      <c r="A31" s="519" t="s">
        <v>76</v>
      </c>
      <c r="B31" s="1435" t="s">
        <v>240</v>
      </c>
      <c r="C31" s="864">
        <v>3640</v>
      </c>
      <c r="D31" s="864">
        <v>4174</v>
      </c>
      <c r="E31" s="545" t="s">
        <v>78</v>
      </c>
      <c r="F31" s="582">
        <v>2897</v>
      </c>
      <c r="G31" s="582">
        <v>2910</v>
      </c>
      <c r="H31" s="582">
        <v>2905</v>
      </c>
      <c r="I31" s="537">
        <v>2848</v>
      </c>
      <c r="J31" s="537">
        <v>2916</v>
      </c>
      <c r="K31" s="601">
        <v>2821</v>
      </c>
      <c r="L31" s="601">
        <v>2821</v>
      </c>
      <c r="M31" s="1428">
        <v>718</v>
      </c>
      <c r="N31" s="894">
        <f t="shared" si="1"/>
        <v>758</v>
      </c>
      <c r="O31" s="1097"/>
      <c r="P31" s="772"/>
      <c r="Q31" s="599">
        <f t="shared" si="2"/>
        <v>1476</v>
      </c>
      <c r="R31" s="600">
        <f t="shared" si="3"/>
        <v>52.32187167671039</v>
      </c>
      <c r="S31" s="573"/>
      <c r="T31" s="1418">
        <v>1476</v>
      </c>
      <c r="U31" s="1059"/>
      <c r="V31" s="1081"/>
    </row>
    <row r="32" spans="1:22" ht="15.75" thickBot="1">
      <c r="A32" s="519" t="s">
        <v>79</v>
      </c>
      <c r="B32" s="1434" t="s">
        <v>241</v>
      </c>
      <c r="C32" s="864">
        <v>0</v>
      </c>
      <c r="D32" s="864">
        <v>0</v>
      </c>
      <c r="E32" s="545">
        <v>557</v>
      </c>
      <c r="F32" s="582">
        <v>0</v>
      </c>
      <c r="G32" s="582">
        <v>0</v>
      </c>
      <c r="H32" s="582">
        <v>0</v>
      </c>
      <c r="I32" s="537">
        <v>0</v>
      </c>
      <c r="J32" s="537"/>
      <c r="K32" s="601"/>
      <c r="L32" s="601"/>
      <c r="M32" s="1428">
        <v>0</v>
      </c>
      <c r="N32" s="894">
        <f t="shared" si="1"/>
        <v>0</v>
      </c>
      <c r="O32" s="1097"/>
      <c r="P32" s="772"/>
      <c r="Q32" s="599">
        <f t="shared" si="2"/>
        <v>0</v>
      </c>
      <c r="R32" s="600" t="e">
        <f t="shared" si="3"/>
        <v>#DIV/0!</v>
      </c>
      <c r="S32" s="573"/>
      <c r="T32" s="1418">
        <v>0</v>
      </c>
      <c r="U32" s="1059"/>
      <c r="V32" s="1081"/>
    </row>
    <row r="33" spans="1:22" ht="15.75" thickBot="1">
      <c r="A33" s="519" t="s">
        <v>81</v>
      </c>
      <c r="B33" s="1434" t="s">
        <v>242</v>
      </c>
      <c r="C33" s="864">
        <v>1711</v>
      </c>
      <c r="D33" s="864">
        <v>1801</v>
      </c>
      <c r="E33" s="545">
        <v>551</v>
      </c>
      <c r="F33" s="582">
        <v>73</v>
      </c>
      <c r="G33" s="582">
        <v>97</v>
      </c>
      <c r="H33" s="582">
        <v>103</v>
      </c>
      <c r="I33" s="537">
        <v>103</v>
      </c>
      <c r="J33" s="537">
        <v>95</v>
      </c>
      <c r="K33" s="601"/>
      <c r="L33" s="601"/>
      <c r="M33" s="1428">
        <v>20</v>
      </c>
      <c r="N33" s="894">
        <f t="shared" si="1"/>
        <v>19</v>
      </c>
      <c r="O33" s="1097"/>
      <c r="P33" s="772"/>
      <c r="Q33" s="599">
        <f t="shared" si="2"/>
        <v>39</v>
      </c>
      <c r="R33" s="600" t="e">
        <f t="shared" si="3"/>
        <v>#DIV/0!</v>
      </c>
      <c r="S33" s="573"/>
      <c r="T33" s="1418">
        <v>39</v>
      </c>
      <c r="U33" s="1059"/>
      <c r="V33" s="1081"/>
    </row>
    <row r="34" spans="1:22" ht="15.75" thickBot="1">
      <c r="A34" s="506" t="s">
        <v>83</v>
      </c>
      <c r="B34" s="1436" t="s">
        <v>243</v>
      </c>
      <c r="C34" s="867">
        <v>569</v>
      </c>
      <c r="D34" s="867">
        <v>614</v>
      </c>
      <c r="E34" s="546" t="s">
        <v>84</v>
      </c>
      <c r="F34" s="1051">
        <v>449</v>
      </c>
      <c r="G34" s="1051">
        <v>210</v>
      </c>
      <c r="H34" s="1051">
        <v>221</v>
      </c>
      <c r="I34" s="547">
        <v>173</v>
      </c>
      <c r="J34" s="547">
        <v>96</v>
      </c>
      <c r="K34" s="605">
        <v>282</v>
      </c>
      <c r="L34" s="605">
        <v>282</v>
      </c>
      <c r="M34" s="1437">
        <v>24</v>
      </c>
      <c r="N34" s="895">
        <f t="shared" si="1"/>
        <v>20</v>
      </c>
      <c r="O34" s="1097"/>
      <c r="P34" s="773"/>
      <c r="Q34" s="599">
        <f t="shared" si="2"/>
        <v>44</v>
      </c>
      <c r="R34" s="600">
        <f t="shared" si="3"/>
        <v>15.602836879432624</v>
      </c>
      <c r="S34" s="573"/>
      <c r="T34" s="1414">
        <v>44</v>
      </c>
      <c r="U34" s="1062"/>
      <c r="V34" s="1063"/>
    </row>
    <row r="35" spans="1:22" ht="15.75" thickBot="1">
      <c r="A35" s="549" t="s">
        <v>85</v>
      </c>
      <c r="B35" s="1438" t="s">
        <v>86</v>
      </c>
      <c r="C35" s="862">
        <f>SUM(C25:C34)</f>
        <v>25899</v>
      </c>
      <c r="D35" s="862">
        <f>SUM(D25:D34)</f>
        <v>29268</v>
      </c>
      <c r="E35" s="1065"/>
      <c r="F35" s="586">
        <f aca="true" t="shared" si="4" ref="F35:N35">SUM(F25:F34)</f>
        <v>16011</v>
      </c>
      <c r="G35" s="586">
        <f t="shared" si="4"/>
        <v>16267</v>
      </c>
      <c r="H35" s="586">
        <f t="shared" si="4"/>
        <v>15660</v>
      </c>
      <c r="I35" s="586">
        <f t="shared" si="4"/>
        <v>16872</v>
      </c>
      <c r="J35" s="586">
        <f>SUM(J25:J34)</f>
        <v>16594</v>
      </c>
      <c r="K35" s="1066">
        <f t="shared" si="4"/>
        <v>14666</v>
      </c>
      <c r="L35" s="1067">
        <f t="shared" si="4"/>
        <v>14666</v>
      </c>
      <c r="M35" s="607">
        <f t="shared" si="4"/>
        <v>4076</v>
      </c>
      <c r="N35" s="607">
        <f t="shared" si="4"/>
        <v>4527</v>
      </c>
      <c r="O35" s="551"/>
      <c r="P35" s="1099"/>
      <c r="Q35" s="599">
        <f t="shared" si="2"/>
        <v>8603</v>
      </c>
      <c r="R35" s="600">
        <f t="shared" si="3"/>
        <v>58.65948452202373</v>
      </c>
      <c r="S35" s="573"/>
      <c r="T35" s="550">
        <f>SUM(T25:T34)</f>
        <v>8603</v>
      </c>
      <c r="U35" s="550">
        <f>SUM(U25:U34)</f>
        <v>0</v>
      </c>
      <c r="V35" s="550">
        <f>SUM(V25:V34)</f>
        <v>0</v>
      </c>
    </row>
    <row r="36" spans="1:22" ht="15.75" thickBot="1">
      <c r="A36" s="515" t="s">
        <v>87</v>
      </c>
      <c r="B36" s="1431" t="s">
        <v>244</v>
      </c>
      <c r="C36" s="866">
        <v>0</v>
      </c>
      <c r="D36" s="866">
        <v>0</v>
      </c>
      <c r="E36" s="543">
        <v>601</v>
      </c>
      <c r="F36" s="591">
        <v>1998</v>
      </c>
      <c r="G36" s="591">
        <v>1958</v>
      </c>
      <c r="H36" s="591">
        <v>2032</v>
      </c>
      <c r="I36" s="544">
        <v>1931</v>
      </c>
      <c r="J36" s="544">
        <v>2001</v>
      </c>
      <c r="K36" s="597"/>
      <c r="L36" s="598"/>
      <c r="M36" s="1427">
        <v>581</v>
      </c>
      <c r="N36" s="1102">
        <f t="shared" si="1"/>
        <v>618</v>
      </c>
      <c r="O36" s="1097"/>
      <c r="P36" s="771"/>
      <c r="Q36" s="599">
        <f t="shared" si="2"/>
        <v>1199</v>
      </c>
      <c r="R36" s="600" t="e">
        <f t="shared" si="3"/>
        <v>#DIV/0!</v>
      </c>
      <c r="S36" s="573"/>
      <c r="T36" s="1433">
        <v>1199</v>
      </c>
      <c r="U36" s="1061"/>
      <c r="V36" s="1083"/>
    </row>
    <row r="37" spans="1:22" ht="15.75" thickBot="1">
      <c r="A37" s="519" t="s">
        <v>89</v>
      </c>
      <c r="B37" s="1434" t="s">
        <v>245</v>
      </c>
      <c r="C37" s="864">
        <v>1190</v>
      </c>
      <c r="D37" s="864">
        <v>1857</v>
      </c>
      <c r="E37" s="545">
        <v>602</v>
      </c>
      <c r="F37" s="582">
        <v>112</v>
      </c>
      <c r="G37" s="582">
        <v>100</v>
      </c>
      <c r="H37" s="582">
        <v>50</v>
      </c>
      <c r="I37" s="537">
        <v>53</v>
      </c>
      <c r="J37" s="537">
        <v>49</v>
      </c>
      <c r="K37" s="601"/>
      <c r="L37" s="602"/>
      <c r="M37" s="1428">
        <v>0</v>
      </c>
      <c r="N37" s="1102">
        <f t="shared" si="1"/>
        <v>33</v>
      </c>
      <c r="O37" s="1097"/>
      <c r="P37" s="772"/>
      <c r="Q37" s="599">
        <f t="shared" si="2"/>
        <v>33</v>
      </c>
      <c r="R37" s="600" t="e">
        <f t="shared" si="3"/>
        <v>#DIV/0!</v>
      </c>
      <c r="S37" s="573"/>
      <c r="T37" s="1418">
        <v>33</v>
      </c>
      <c r="U37" s="1059"/>
      <c r="V37" s="1081"/>
    </row>
    <row r="38" spans="1:22" ht="15.75" thickBot="1">
      <c r="A38" s="519" t="s">
        <v>91</v>
      </c>
      <c r="B38" s="1434" t="s">
        <v>246</v>
      </c>
      <c r="C38" s="864">
        <v>0</v>
      </c>
      <c r="D38" s="864">
        <v>0</v>
      </c>
      <c r="E38" s="545">
        <v>604</v>
      </c>
      <c r="F38" s="582">
        <v>87</v>
      </c>
      <c r="G38" s="582">
        <v>28</v>
      </c>
      <c r="H38" s="582">
        <v>0</v>
      </c>
      <c r="I38" s="537">
        <v>15</v>
      </c>
      <c r="J38" s="537">
        <v>14</v>
      </c>
      <c r="K38" s="601"/>
      <c r="L38" s="602"/>
      <c r="M38" s="1428">
        <v>3</v>
      </c>
      <c r="N38" s="1102">
        <f t="shared" si="1"/>
        <v>0</v>
      </c>
      <c r="O38" s="1097"/>
      <c r="P38" s="772"/>
      <c r="Q38" s="599">
        <f t="shared" si="2"/>
        <v>3</v>
      </c>
      <c r="R38" s="600" t="e">
        <f t="shared" si="3"/>
        <v>#DIV/0!</v>
      </c>
      <c r="S38" s="573"/>
      <c r="T38" s="1418">
        <v>3</v>
      </c>
      <c r="U38" s="1059"/>
      <c r="V38" s="1081"/>
    </row>
    <row r="39" spans="1:22" ht="15.75" thickBot="1">
      <c r="A39" s="519" t="s">
        <v>93</v>
      </c>
      <c r="B39" s="1434" t="s">
        <v>247</v>
      </c>
      <c r="C39" s="864">
        <v>12472</v>
      </c>
      <c r="D39" s="864">
        <v>13728</v>
      </c>
      <c r="E39" s="545" t="s">
        <v>95</v>
      </c>
      <c r="F39" s="582">
        <v>13454</v>
      </c>
      <c r="G39" s="582">
        <v>13860</v>
      </c>
      <c r="H39" s="582">
        <v>13442</v>
      </c>
      <c r="I39" s="537">
        <v>14664</v>
      </c>
      <c r="J39" s="537">
        <v>14584</v>
      </c>
      <c r="K39" s="601">
        <f>K35</f>
        <v>14666</v>
      </c>
      <c r="L39" s="602">
        <v>14666</v>
      </c>
      <c r="M39" s="1428">
        <v>3442</v>
      </c>
      <c r="N39" s="1102">
        <f t="shared" si="1"/>
        <v>3859</v>
      </c>
      <c r="O39" s="1097"/>
      <c r="P39" s="772"/>
      <c r="Q39" s="599">
        <f t="shared" si="2"/>
        <v>7301</v>
      </c>
      <c r="R39" s="600">
        <f t="shared" si="3"/>
        <v>49.781808264012</v>
      </c>
      <c r="S39" s="573"/>
      <c r="T39" s="1418">
        <v>7301</v>
      </c>
      <c r="U39" s="1059"/>
      <c r="V39" s="1081"/>
    </row>
    <row r="40" spans="1:22" ht="15.75" thickBot="1">
      <c r="A40" s="506" t="s">
        <v>96</v>
      </c>
      <c r="B40" s="1436" t="s">
        <v>243</v>
      </c>
      <c r="C40" s="867">
        <v>12330</v>
      </c>
      <c r="D40" s="867">
        <v>13218</v>
      </c>
      <c r="E40" s="546" t="s">
        <v>97</v>
      </c>
      <c r="F40" s="1051">
        <v>399</v>
      </c>
      <c r="G40" s="1051">
        <v>331</v>
      </c>
      <c r="H40" s="1051">
        <v>206</v>
      </c>
      <c r="I40" s="547">
        <v>354</v>
      </c>
      <c r="J40" s="547">
        <v>129</v>
      </c>
      <c r="K40" s="605"/>
      <c r="L40" s="606"/>
      <c r="M40" s="1437">
        <v>50</v>
      </c>
      <c r="N40" s="1102">
        <f t="shared" si="1"/>
        <v>17</v>
      </c>
      <c r="O40" s="1100"/>
      <c r="P40" s="773"/>
      <c r="Q40" s="599">
        <f t="shared" si="2"/>
        <v>67</v>
      </c>
      <c r="R40" s="600" t="e">
        <f t="shared" si="3"/>
        <v>#DIV/0!</v>
      </c>
      <c r="S40" s="573"/>
      <c r="T40" s="1414">
        <v>67</v>
      </c>
      <c r="U40" s="1062"/>
      <c r="V40" s="1063"/>
    </row>
    <row r="41" spans="1:22" ht="15.75" thickBot="1">
      <c r="A41" s="549" t="s">
        <v>98</v>
      </c>
      <c r="B41" s="1438" t="s">
        <v>99</v>
      </c>
      <c r="C41" s="862">
        <f>SUM(C36:C40)</f>
        <v>25992</v>
      </c>
      <c r="D41" s="862">
        <f>SUM(D36:D40)</f>
        <v>28803</v>
      </c>
      <c r="E41" s="1065" t="s">
        <v>31</v>
      </c>
      <c r="F41" s="586">
        <f aca="true" t="shared" si="5" ref="F41:P41">SUM(F36:F40)</f>
        <v>16050</v>
      </c>
      <c r="G41" s="586">
        <f t="shared" si="5"/>
        <v>16277</v>
      </c>
      <c r="H41" s="586">
        <f t="shared" si="5"/>
        <v>15730</v>
      </c>
      <c r="I41" s="586">
        <f t="shared" si="5"/>
        <v>17017</v>
      </c>
      <c r="J41" s="586">
        <f>SUM(J36:J40)</f>
        <v>16777</v>
      </c>
      <c r="K41" s="1066">
        <f t="shared" si="5"/>
        <v>14666</v>
      </c>
      <c r="L41" s="1067">
        <f t="shared" si="5"/>
        <v>14666</v>
      </c>
      <c r="M41" s="550">
        <f t="shared" si="5"/>
        <v>4076</v>
      </c>
      <c r="N41" s="550">
        <f t="shared" si="5"/>
        <v>4527</v>
      </c>
      <c r="O41" s="1103">
        <f t="shared" si="5"/>
        <v>0</v>
      </c>
      <c r="P41" s="1084">
        <f t="shared" si="5"/>
        <v>0</v>
      </c>
      <c r="Q41" s="609">
        <f t="shared" si="2"/>
        <v>8603</v>
      </c>
      <c r="R41" s="600">
        <f t="shared" si="3"/>
        <v>58.65948452202373</v>
      </c>
      <c r="S41" s="573"/>
      <c r="T41" s="550">
        <f>SUM(T36:T40)</f>
        <v>8603</v>
      </c>
      <c r="U41" s="550">
        <f>SUM(U36:U40)</f>
        <v>0</v>
      </c>
      <c r="V41" s="550">
        <f>SUM(V36:V40)</f>
        <v>0</v>
      </c>
    </row>
    <row r="42" spans="1:22" ht="6.75" customHeight="1" thickBot="1">
      <c r="A42" s="506"/>
      <c r="B42" s="1068"/>
      <c r="C42" s="387"/>
      <c r="D42" s="387"/>
      <c r="E42" s="553"/>
      <c r="F42" s="1051"/>
      <c r="G42" s="1051"/>
      <c r="H42" s="1051"/>
      <c r="I42" s="554"/>
      <c r="J42" s="554"/>
      <c r="K42" s="1069"/>
      <c r="L42" s="1070"/>
      <c r="M42" s="611"/>
      <c r="N42" s="1102"/>
      <c r="O42" s="556"/>
      <c r="P42" s="610"/>
      <c r="Q42" s="609"/>
      <c r="R42" s="600"/>
      <c r="S42" s="573"/>
      <c r="T42" s="611"/>
      <c r="U42" s="608"/>
      <c r="V42" s="608"/>
    </row>
    <row r="43" spans="1:22" ht="15.75" thickBot="1">
      <c r="A43" s="557" t="s">
        <v>100</v>
      </c>
      <c r="B43" s="1064" t="s">
        <v>62</v>
      </c>
      <c r="C43" s="862">
        <f>+C41-C39</f>
        <v>13520</v>
      </c>
      <c r="D43" s="862">
        <f>+D41-D39</f>
        <v>15075</v>
      </c>
      <c r="E43" s="1065" t="s">
        <v>31</v>
      </c>
      <c r="F43" s="586">
        <f aca="true" t="shared" si="6" ref="F43:P43">F41-F39</f>
        <v>2596</v>
      </c>
      <c r="G43" s="586">
        <f t="shared" si="6"/>
        <v>2417</v>
      </c>
      <c r="H43" s="586">
        <f t="shared" si="6"/>
        <v>2288</v>
      </c>
      <c r="I43" s="586">
        <f t="shared" si="6"/>
        <v>2353</v>
      </c>
      <c r="J43" s="586">
        <f>J41-J39</f>
        <v>2193</v>
      </c>
      <c r="K43" s="1071">
        <f>K41-K39</f>
        <v>0</v>
      </c>
      <c r="L43" s="1072">
        <f t="shared" si="6"/>
        <v>0</v>
      </c>
      <c r="M43" s="550">
        <f t="shared" si="6"/>
        <v>634</v>
      </c>
      <c r="N43" s="550">
        <f t="shared" si="6"/>
        <v>668</v>
      </c>
      <c r="O43" s="550">
        <f t="shared" si="6"/>
        <v>0</v>
      </c>
      <c r="P43" s="608">
        <f t="shared" si="6"/>
        <v>0</v>
      </c>
      <c r="Q43" s="609">
        <f t="shared" si="2"/>
        <v>1302</v>
      </c>
      <c r="R43" s="600" t="e">
        <f t="shared" si="3"/>
        <v>#DIV/0!</v>
      </c>
      <c r="S43" s="573"/>
      <c r="T43" s="550">
        <f>T41-T39</f>
        <v>1302</v>
      </c>
      <c r="U43" s="550">
        <f>U41-U39</f>
        <v>0</v>
      </c>
      <c r="V43" s="550">
        <f>V41-V39</f>
        <v>0</v>
      </c>
    </row>
    <row r="44" spans="1:22" ht="15.75" thickBot="1">
      <c r="A44" s="549" t="s">
        <v>101</v>
      </c>
      <c r="B44" s="1064" t="s">
        <v>102</v>
      </c>
      <c r="C44" s="862">
        <f>+C41-C35</f>
        <v>93</v>
      </c>
      <c r="D44" s="862">
        <f>+D41-D35</f>
        <v>-465</v>
      </c>
      <c r="E44" s="1065" t="s">
        <v>31</v>
      </c>
      <c r="F44" s="586">
        <f aca="true" t="shared" si="7" ref="F44:P44">F41-F35</f>
        <v>39</v>
      </c>
      <c r="G44" s="586">
        <f t="shared" si="7"/>
        <v>10</v>
      </c>
      <c r="H44" s="586">
        <f t="shared" si="7"/>
        <v>70</v>
      </c>
      <c r="I44" s="586">
        <f t="shared" si="7"/>
        <v>145</v>
      </c>
      <c r="J44" s="586">
        <f>J41-J35</f>
        <v>183</v>
      </c>
      <c r="K44" s="1071">
        <f>K41-K35</f>
        <v>0</v>
      </c>
      <c r="L44" s="1072">
        <f t="shared" si="7"/>
        <v>0</v>
      </c>
      <c r="M44" s="550">
        <f t="shared" si="7"/>
        <v>0</v>
      </c>
      <c r="N44" s="550">
        <f t="shared" si="7"/>
        <v>0</v>
      </c>
      <c r="O44" s="550">
        <f t="shared" si="7"/>
        <v>0</v>
      </c>
      <c r="P44" s="608">
        <f t="shared" si="7"/>
        <v>0</v>
      </c>
      <c r="Q44" s="609">
        <f t="shared" si="2"/>
        <v>0</v>
      </c>
      <c r="R44" s="600" t="e">
        <f t="shared" si="3"/>
        <v>#DIV/0!</v>
      </c>
      <c r="S44" s="573"/>
      <c r="T44" s="550">
        <f>T41-T35</f>
        <v>0</v>
      </c>
      <c r="U44" s="550">
        <f>U41-U35</f>
        <v>0</v>
      </c>
      <c r="V44" s="550">
        <f>V41-V35</f>
        <v>0</v>
      </c>
    </row>
    <row r="45" spans="1:22" ht="15.75" thickBot="1">
      <c r="A45" s="558" t="s">
        <v>103</v>
      </c>
      <c r="B45" s="1073" t="s">
        <v>62</v>
      </c>
      <c r="C45" s="1074">
        <f>+C44-C39</f>
        <v>-12379</v>
      </c>
      <c r="D45" s="1074">
        <f>+D44-D39</f>
        <v>-14193</v>
      </c>
      <c r="E45" s="1075" t="s">
        <v>31</v>
      </c>
      <c r="F45" s="586">
        <f aca="true" t="shared" si="8" ref="F45:P45">F44-F39</f>
        <v>-13415</v>
      </c>
      <c r="G45" s="586">
        <f t="shared" si="8"/>
        <v>-13850</v>
      </c>
      <c r="H45" s="586">
        <f t="shared" si="8"/>
        <v>-13372</v>
      </c>
      <c r="I45" s="586">
        <f t="shared" si="8"/>
        <v>-14519</v>
      </c>
      <c r="J45" s="586">
        <f>J44-J39</f>
        <v>-14401</v>
      </c>
      <c r="K45" s="1071">
        <f t="shared" si="8"/>
        <v>-14666</v>
      </c>
      <c r="L45" s="1072">
        <f t="shared" si="8"/>
        <v>-14666</v>
      </c>
      <c r="M45" s="550">
        <f t="shared" si="8"/>
        <v>-3442</v>
      </c>
      <c r="N45" s="550">
        <f t="shared" si="8"/>
        <v>-3859</v>
      </c>
      <c r="O45" s="550">
        <f t="shared" si="8"/>
        <v>0</v>
      </c>
      <c r="P45" s="608">
        <f t="shared" si="8"/>
        <v>0</v>
      </c>
      <c r="Q45" s="550">
        <f t="shared" si="2"/>
        <v>-7301</v>
      </c>
      <c r="R45" s="552">
        <f t="shared" si="3"/>
        <v>49.781808264012</v>
      </c>
      <c r="S45" s="573"/>
      <c r="T45" s="550">
        <f>T44-T39</f>
        <v>-7301</v>
      </c>
      <c r="U45" s="550">
        <f>U44-U39</f>
        <v>0</v>
      </c>
      <c r="V45" s="550">
        <f>V44-V39</f>
        <v>0</v>
      </c>
    </row>
    <row r="46" ht="15">
      <c r="A46" s="563"/>
    </row>
    <row r="47" ht="15">
      <c r="A47" s="563"/>
    </row>
    <row r="48" spans="1:5" ht="15">
      <c r="A48" s="775"/>
      <c r="B48" s="776"/>
      <c r="E48" s="777" t="s">
        <v>197</v>
      </c>
    </row>
    <row r="49" ht="15">
      <c r="A49" s="563"/>
    </row>
    <row r="50" spans="1:22" ht="15">
      <c r="A50" s="559" t="s">
        <v>181</v>
      </c>
      <c r="Q50"/>
      <c r="R50"/>
      <c r="S50"/>
      <c r="T50"/>
      <c r="U50"/>
      <c r="V50"/>
    </row>
    <row r="51" spans="1:22" ht="15">
      <c r="A51" s="560" t="s">
        <v>248</v>
      </c>
      <c r="Q51"/>
      <c r="R51"/>
      <c r="S51"/>
      <c r="T51"/>
      <c r="U51"/>
      <c r="V51"/>
    </row>
    <row r="52" spans="1:22" ht="15">
      <c r="A52" s="561" t="s">
        <v>182</v>
      </c>
      <c r="Q52"/>
      <c r="R52"/>
      <c r="S52"/>
      <c r="T52"/>
      <c r="U52"/>
      <c r="V52"/>
    </row>
    <row r="53" spans="1:22" ht="15">
      <c r="A53" s="562"/>
      <c r="Q53"/>
      <c r="R53"/>
      <c r="S53"/>
      <c r="T53"/>
      <c r="U53"/>
      <c r="V53"/>
    </row>
    <row r="54" spans="1:22" ht="15">
      <c r="A54" s="563" t="s">
        <v>255</v>
      </c>
      <c r="Q54"/>
      <c r="R54"/>
      <c r="S54"/>
      <c r="T54"/>
      <c r="U54"/>
      <c r="V54"/>
    </row>
    <row r="55" spans="1:22" ht="15">
      <c r="A55" s="563"/>
      <c r="Q55"/>
      <c r="R55"/>
      <c r="S55"/>
      <c r="T55"/>
      <c r="U55"/>
      <c r="V55"/>
    </row>
    <row r="56" spans="1:22" ht="15">
      <c r="A56" s="563" t="s">
        <v>198</v>
      </c>
      <c r="Q56"/>
      <c r="R56"/>
      <c r="S56"/>
      <c r="T56"/>
      <c r="U56"/>
      <c r="V56"/>
    </row>
    <row r="57" ht="15">
      <c r="A57" s="563" t="s">
        <v>210</v>
      </c>
    </row>
    <row r="58" ht="15">
      <c r="A58" s="563"/>
    </row>
    <row r="59" ht="15">
      <c r="A59" s="563"/>
    </row>
    <row r="60" ht="15">
      <c r="A60" s="563"/>
    </row>
    <row r="61" ht="15">
      <c r="A61" s="563"/>
    </row>
    <row r="62" ht="15">
      <c r="A62" s="563"/>
    </row>
    <row r="63" ht="15">
      <c r="A63" s="563"/>
    </row>
    <row r="64" ht="15">
      <c r="A64" s="563"/>
    </row>
    <row r="65" ht="15">
      <c r="A65" s="563"/>
    </row>
    <row r="66" ht="15">
      <c r="A66" s="563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1286" customWidth="1"/>
    <col min="6" max="6" width="11.7109375" style="0" hidden="1" customWidth="1"/>
    <col min="7" max="9" width="11.57421875" style="0" hidden="1" customWidth="1"/>
    <col min="10" max="11" width="11.57421875" style="382" hidden="1" customWidth="1"/>
    <col min="12" max="12" width="11.57421875" style="382" customWidth="1"/>
    <col min="13" max="13" width="11.421875" style="382" customWidth="1"/>
    <col min="14" max="14" width="9.8515625" style="382" customWidth="1"/>
    <col min="15" max="15" width="11.421875" style="382" bestFit="1" customWidth="1"/>
    <col min="16" max="16" width="9.28125" style="382" customWidth="1"/>
    <col min="17" max="17" width="9.140625" style="382" customWidth="1"/>
    <col min="18" max="18" width="12.00390625" style="382" customWidth="1"/>
    <col min="19" max="19" width="9.140625" style="362" customWidth="1"/>
    <col min="20" max="20" width="3.421875" style="382" customWidth="1"/>
    <col min="21" max="21" width="12.57421875" style="382" customWidth="1"/>
    <col min="22" max="22" width="11.8515625" style="382" customWidth="1"/>
    <col min="23" max="23" width="12.00390625" style="382" customWidth="1"/>
  </cols>
  <sheetData>
    <row r="1" spans="1:23" ht="18">
      <c r="A1" s="1503" t="s">
        <v>229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  <c r="O1" s="1504"/>
      <c r="P1" s="1504"/>
      <c r="Q1" s="1504"/>
      <c r="R1" s="1504"/>
      <c r="S1" s="1504"/>
      <c r="T1" s="1504"/>
      <c r="U1" s="1504"/>
      <c r="V1" s="1504"/>
      <c r="W1" s="1504"/>
    </row>
    <row r="2" spans="1:14" ht="21.75" customHeight="1">
      <c r="A2" s="492" t="s">
        <v>214</v>
      </c>
      <c r="B2" s="453"/>
      <c r="M2" s="493"/>
      <c r="N2" s="493"/>
    </row>
    <row r="3" spans="1:14" ht="15">
      <c r="A3" s="498"/>
      <c r="M3" s="493"/>
      <c r="N3" s="493"/>
    </row>
    <row r="4" spans="1:14" ht="15.75" thickBot="1">
      <c r="A4" s="563"/>
      <c r="B4" s="199"/>
      <c r="C4" s="199"/>
      <c r="D4" s="199"/>
      <c r="E4" s="454"/>
      <c r="F4" s="199"/>
      <c r="G4" s="199"/>
      <c r="M4" s="493"/>
      <c r="N4" s="493"/>
    </row>
    <row r="5" spans="1:14" ht="16.5" thickBot="1">
      <c r="A5" s="494" t="s">
        <v>188</v>
      </c>
      <c r="B5" s="495" t="s">
        <v>199</v>
      </c>
      <c r="C5" s="764"/>
      <c r="D5" s="764"/>
      <c r="E5" s="765"/>
      <c r="F5" s="764"/>
      <c r="G5" s="766"/>
      <c r="H5" s="764"/>
      <c r="I5" s="764"/>
      <c r="J5" s="767"/>
      <c r="K5" s="1093"/>
      <c r="L5" s="496"/>
      <c r="M5" s="497"/>
      <c r="N5" s="497"/>
    </row>
    <row r="6" spans="1:14" ht="23.25" customHeight="1" thickBot="1">
      <c r="A6" s="498" t="s">
        <v>3</v>
      </c>
      <c r="M6" s="493"/>
      <c r="N6" s="493"/>
    </row>
    <row r="7" spans="1:23" ht="15.75" thickBot="1">
      <c r="A7" s="1500" t="s">
        <v>8</v>
      </c>
      <c r="B7" s="1502" t="s">
        <v>9</v>
      </c>
      <c r="C7" s="499"/>
      <c r="D7" s="499"/>
      <c r="E7" s="1502" t="s">
        <v>12</v>
      </c>
      <c r="F7" s="499"/>
      <c r="G7" s="499"/>
      <c r="H7" s="1502" t="s">
        <v>13</v>
      </c>
      <c r="I7" s="1490" t="s">
        <v>173</v>
      </c>
      <c r="J7" s="1490" t="s">
        <v>174</v>
      </c>
      <c r="K7" s="1490" t="s">
        <v>175</v>
      </c>
      <c r="L7" s="1492" t="s">
        <v>215</v>
      </c>
      <c r="M7" s="1505"/>
      <c r="N7" s="1494" t="s">
        <v>5</v>
      </c>
      <c r="O7" s="1498"/>
      <c r="P7" s="1498"/>
      <c r="Q7" s="1499"/>
      <c r="R7" s="564" t="s">
        <v>216</v>
      </c>
      <c r="S7" s="565" t="s">
        <v>7</v>
      </c>
      <c r="U7" s="1497" t="s">
        <v>176</v>
      </c>
      <c r="V7" s="1498"/>
      <c r="W7" s="1499"/>
    </row>
    <row r="8" spans="1:23" ht="15.75" thickBot="1">
      <c r="A8" s="1501"/>
      <c r="B8" s="1491"/>
      <c r="C8" s="500" t="s">
        <v>10</v>
      </c>
      <c r="D8" s="500" t="s">
        <v>11</v>
      </c>
      <c r="E8" s="1491"/>
      <c r="F8" s="500" t="s">
        <v>177</v>
      </c>
      <c r="G8" s="500" t="s">
        <v>178</v>
      </c>
      <c r="H8" s="1491"/>
      <c r="I8" s="1491"/>
      <c r="J8" s="1491"/>
      <c r="K8" s="1491"/>
      <c r="L8" s="501" t="s">
        <v>179</v>
      </c>
      <c r="M8" s="501" t="s">
        <v>185</v>
      </c>
      <c r="N8" s="502" t="s">
        <v>18</v>
      </c>
      <c r="O8" s="1408" t="s">
        <v>21</v>
      </c>
      <c r="P8" s="503" t="s">
        <v>24</v>
      </c>
      <c r="Q8" s="504" t="s">
        <v>27</v>
      </c>
      <c r="R8" s="566" t="s">
        <v>28</v>
      </c>
      <c r="S8" s="567" t="s">
        <v>29</v>
      </c>
      <c r="U8" s="568" t="s">
        <v>217</v>
      </c>
      <c r="V8" s="569" t="s">
        <v>218</v>
      </c>
      <c r="W8" s="569" t="s">
        <v>219</v>
      </c>
    </row>
    <row r="9" spans="1:23" ht="15">
      <c r="A9" s="506" t="s">
        <v>30</v>
      </c>
      <c r="B9" s="1037"/>
      <c r="C9" s="1038">
        <v>104</v>
      </c>
      <c r="D9" s="1038">
        <v>104</v>
      </c>
      <c r="E9" s="507"/>
      <c r="F9" s="1039">
        <v>30</v>
      </c>
      <c r="G9" s="1039">
        <v>31</v>
      </c>
      <c r="H9" s="1039">
        <v>30</v>
      </c>
      <c r="I9" s="508">
        <v>30</v>
      </c>
      <c r="J9" s="769">
        <v>30</v>
      </c>
      <c r="K9" s="769">
        <v>30</v>
      </c>
      <c r="L9" s="570"/>
      <c r="M9" s="778"/>
      <c r="N9" s="1409">
        <v>31</v>
      </c>
      <c r="O9" s="771">
        <f>U9</f>
        <v>31</v>
      </c>
      <c r="P9" s="1439"/>
      <c r="Q9" s="878"/>
      <c r="R9" s="571" t="s">
        <v>31</v>
      </c>
      <c r="S9" s="572" t="s">
        <v>31</v>
      </c>
      <c r="T9" s="573"/>
      <c r="U9" s="1440">
        <v>31</v>
      </c>
      <c r="V9" s="1094"/>
      <c r="W9" s="1094"/>
    </row>
    <row r="10" spans="1:23" ht="15.75" thickBot="1">
      <c r="A10" s="510" t="s">
        <v>32</v>
      </c>
      <c r="B10" s="1041"/>
      <c r="C10" s="1042">
        <v>101</v>
      </c>
      <c r="D10" s="1042">
        <v>104</v>
      </c>
      <c r="E10" s="1043"/>
      <c r="F10" s="1044">
        <v>28</v>
      </c>
      <c r="G10" s="1044">
        <v>29</v>
      </c>
      <c r="H10" s="1044">
        <v>29</v>
      </c>
      <c r="I10" s="511">
        <v>29</v>
      </c>
      <c r="J10" s="770">
        <v>31</v>
      </c>
      <c r="K10" s="770">
        <v>29</v>
      </c>
      <c r="L10" s="574"/>
      <c r="M10" s="593"/>
      <c r="N10" s="1412">
        <v>30</v>
      </c>
      <c r="O10" s="773">
        <f aca="true" t="shared" si="0" ref="O10:O21">U10</f>
        <v>30</v>
      </c>
      <c r="P10" s="1441"/>
      <c r="Q10" s="512"/>
      <c r="R10" s="524" t="s">
        <v>31</v>
      </c>
      <c r="S10" s="575" t="s">
        <v>31</v>
      </c>
      <c r="T10" s="573"/>
      <c r="U10" s="1442">
        <v>30</v>
      </c>
      <c r="V10" s="1095"/>
      <c r="W10" s="1095"/>
    </row>
    <row r="11" spans="1:23" ht="15">
      <c r="A11" s="515" t="s">
        <v>33</v>
      </c>
      <c r="B11" s="1046" t="s">
        <v>34</v>
      </c>
      <c r="C11" s="866">
        <v>37915</v>
      </c>
      <c r="D11" s="866">
        <v>39774</v>
      </c>
      <c r="E11" s="1047" t="s">
        <v>35</v>
      </c>
      <c r="F11" s="582">
        <v>6049</v>
      </c>
      <c r="G11" s="582">
        <v>6122</v>
      </c>
      <c r="H11" s="582">
        <v>6544</v>
      </c>
      <c r="I11" s="516">
        <v>6823</v>
      </c>
      <c r="J11" s="592">
        <v>6905</v>
      </c>
      <c r="K11" s="592">
        <v>7201</v>
      </c>
      <c r="L11" s="576" t="s">
        <v>31</v>
      </c>
      <c r="M11" s="577" t="s">
        <v>31</v>
      </c>
      <c r="N11" s="1415">
        <v>7191</v>
      </c>
      <c r="O11" s="771">
        <f t="shared" si="0"/>
        <v>7274</v>
      </c>
      <c r="P11" s="1443"/>
      <c r="Q11" s="517"/>
      <c r="R11" s="520" t="s">
        <v>31</v>
      </c>
      <c r="S11" s="579" t="s">
        <v>31</v>
      </c>
      <c r="T11" s="573"/>
      <c r="U11" s="1440">
        <v>7274</v>
      </c>
      <c r="V11" s="1079"/>
      <c r="W11" s="1079"/>
    </row>
    <row r="12" spans="1:23" ht="15">
      <c r="A12" s="519" t="s">
        <v>36</v>
      </c>
      <c r="B12" s="1048" t="s">
        <v>37</v>
      </c>
      <c r="C12" s="864">
        <v>-16164</v>
      </c>
      <c r="D12" s="864">
        <v>-17825</v>
      </c>
      <c r="E12" s="1047" t="s">
        <v>38</v>
      </c>
      <c r="F12" s="582">
        <v>-5541</v>
      </c>
      <c r="G12" s="582">
        <v>-5584</v>
      </c>
      <c r="H12" s="582">
        <v>-6014</v>
      </c>
      <c r="I12" s="516">
        <v>6351</v>
      </c>
      <c r="J12" s="592">
        <v>6490</v>
      </c>
      <c r="K12" s="592">
        <v>6792</v>
      </c>
      <c r="L12" s="580" t="s">
        <v>31</v>
      </c>
      <c r="M12" s="581" t="s">
        <v>31</v>
      </c>
      <c r="N12" s="1417">
        <v>6796</v>
      </c>
      <c r="O12" s="772">
        <f t="shared" si="0"/>
        <v>6892</v>
      </c>
      <c r="P12" s="1444"/>
      <c r="Q12" s="517"/>
      <c r="R12" s="520" t="s">
        <v>31</v>
      </c>
      <c r="S12" s="579" t="s">
        <v>31</v>
      </c>
      <c r="T12" s="573"/>
      <c r="U12" s="1445">
        <v>6892</v>
      </c>
      <c r="V12" s="1079"/>
      <c r="W12" s="1079"/>
    </row>
    <row r="13" spans="1:23" ht="15">
      <c r="A13" s="519" t="s">
        <v>39</v>
      </c>
      <c r="B13" s="1048" t="s">
        <v>230</v>
      </c>
      <c r="C13" s="864">
        <v>604</v>
      </c>
      <c r="D13" s="864">
        <v>619</v>
      </c>
      <c r="E13" s="1047" t="s">
        <v>41</v>
      </c>
      <c r="F13" s="582">
        <v>116</v>
      </c>
      <c r="G13" s="582">
        <v>96</v>
      </c>
      <c r="H13" s="582">
        <v>113</v>
      </c>
      <c r="I13" s="516">
        <v>92</v>
      </c>
      <c r="J13" s="592">
        <v>154</v>
      </c>
      <c r="K13" s="592">
        <v>78</v>
      </c>
      <c r="L13" s="580" t="s">
        <v>31</v>
      </c>
      <c r="M13" s="581" t="s">
        <v>31</v>
      </c>
      <c r="N13" s="1417">
        <v>97</v>
      </c>
      <c r="O13" s="772">
        <f t="shared" si="0"/>
        <v>52</v>
      </c>
      <c r="P13" s="1444"/>
      <c r="Q13" s="517"/>
      <c r="R13" s="520" t="s">
        <v>31</v>
      </c>
      <c r="S13" s="579" t="s">
        <v>31</v>
      </c>
      <c r="T13" s="573"/>
      <c r="U13" s="1445">
        <v>52</v>
      </c>
      <c r="V13" s="1079"/>
      <c r="W13" s="1079"/>
    </row>
    <row r="14" spans="1:23" ht="15">
      <c r="A14" s="519" t="s">
        <v>42</v>
      </c>
      <c r="B14" s="1048" t="s">
        <v>231</v>
      </c>
      <c r="C14" s="864">
        <v>221</v>
      </c>
      <c r="D14" s="864">
        <v>610</v>
      </c>
      <c r="E14" s="1047" t="s">
        <v>31</v>
      </c>
      <c r="F14" s="582">
        <v>468</v>
      </c>
      <c r="G14" s="582">
        <v>594</v>
      </c>
      <c r="H14" s="582">
        <v>719</v>
      </c>
      <c r="I14" s="516">
        <v>673</v>
      </c>
      <c r="J14" s="592">
        <v>542</v>
      </c>
      <c r="K14" s="592">
        <v>353</v>
      </c>
      <c r="L14" s="580" t="s">
        <v>31</v>
      </c>
      <c r="M14" s="581" t="s">
        <v>31</v>
      </c>
      <c r="N14" s="1417">
        <v>2686</v>
      </c>
      <c r="O14" s="772">
        <f t="shared" si="0"/>
        <v>1750</v>
      </c>
      <c r="P14" s="1444"/>
      <c r="Q14" s="517"/>
      <c r="R14" s="520" t="s">
        <v>31</v>
      </c>
      <c r="S14" s="579" t="s">
        <v>31</v>
      </c>
      <c r="T14" s="573"/>
      <c r="U14" s="1445">
        <v>1750</v>
      </c>
      <c r="V14" s="1079"/>
      <c r="W14" s="1079"/>
    </row>
    <row r="15" spans="1:23" ht="15.75" thickBot="1">
      <c r="A15" s="506" t="s">
        <v>44</v>
      </c>
      <c r="B15" s="1050" t="s">
        <v>232</v>
      </c>
      <c r="C15" s="867">
        <v>2021</v>
      </c>
      <c r="D15" s="867">
        <v>852</v>
      </c>
      <c r="E15" s="521" t="s">
        <v>46</v>
      </c>
      <c r="F15" s="1051">
        <v>980</v>
      </c>
      <c r="G15" s="1051">
        <v>1183</v>
      </c>
      <c r="H15" s="1051">
        <v>976</v>
      </c>
      <c r="I15" s="522">
        <v>1028</v>
      </c>
      <c r="J15" s="718">
        <v>1046</v>
      </c>
      <c r="K15" s="718">
        <v>1799</v>
      </c>
      <c r="L15" s="583" t="s">
        <v>31</v>
      </c>
      <c r="M15" s="584" t="s">
        <v>31</v>
      </c>
      <c r="N15" s="1419">
        <v>2631</v>
      </c>
      <c r="O15" s="772">
        <f t="shared" si="0"/>
        <v>3194</v>
      </c>
      <c r="P15" s="1444"/>
      <c r="Q15" s="781"/>
      <c r="R15" s="571" t="s">
        <v>31</v>
      </c>
      <c r="S15" s="572" t="s">
        <v>31</v>
      </c>
      <c r="T15" s="573"/>
      <c r="U15" s="1446">
        <v>3194</v>
      </c>
      <c r="V15" s="1078"/>
      <c r="W15" s="1078"/>
    </row>
    <row r="16" spans="1:23" ht="15.75" thickBot="1">
      <c r="A16" s="526" t="s">
        <v>47</v>
      </c>
      <c r="B16" s="716"/>
      <c r="C16" s="1052">
        <v>24618</v>
      </c>
      <c r="D16" s="1052">
        <v>24087</v>
      </c>
      <c r="E16" s="717"/>
      <c r="F16" s="586">
        <v>2081</v>
      </c>
      <c r="G16" s="586">
        <v>2411</v>
      </c>
      <c r="H16" s="586">
        <v>2340</v>
      </c>
      <c r="I16" s="1104">
        <v>2265</v>
      </c>
      <c r="J16" s="823">
        <f>J11-J12+J13+J14+J15</f>
        <v>2157</v>
      </c>
      <c r="K16" s="823">
        <f>K11-K12+K13+K14+K15</f>
        <v>2639</v>
      </c>
      <c r="L16" s="587" t="s">
        <v>31</v>
      </c>
      <c r="M16" s="588" t="s">
        <v>31</v>
      </c>
      <c r="N16" s="1447">
        <f>N11-N12+N13+N14+N15</f>
        <v>5809</v>
      </c>
      <c r="O16" s="590">
        <f>O11-O12+O13+O14+O15</f>
        <v>5378</v>
      </c>
      <c r="P16" s="528"/>
      <c r="Q16" s="788"/>
      <c r="R16" s="527" t="s">
        <v>31</v>
      </c>
      <c r="S16" s="589" t="s">
        <v>31</v>
      </c>
      <c r="T16" s="573"/>
      <c r="U16" s="590">
        <f>U11-U12+U13+U14+U15</f>
        <v>5378</v>
      </c>
      <c r="V16" s="590">
        <f>V11-V12+V13+V14+V15</f>
        <v>0</v>
      </c>
      <c r="W16" s="590">
        <f>W11-W12+W13+W14+W15</f>
        <v>0</v>
      </c>
    </row>
    <row r="17" spans="1:23" ht="15">
      <c r="A17" s="506" t="s">
        <v>48</v>
      </c>
      <c r="B17" s="1046" t="s">
        <v>49</v>
      </c>
      <c r="C17" s="866">
        <v>7043</v>
      </c>
      <c r="D17" s="866">
        <v>7240</v>
      </c>
      <c r="E17" s="521">
        <v>401</v>
      </c>
      <c r="F17" s="1051">
        <v>508</v>
      </c>
      <c r="G17" s="1051">
        <v>537</v>
      </c>
      <c r="H17" s="1105">
        <v>530</v>
      </c>
      <c r="I17" s="522">
        <v>472</v>
      </c>
      <c r="J17" s="718">
        <v>429</v>
      </c>
      <c r="K17" s="525">
        <v>409</v>
      </c>
      <c r="L17" s="782" t="s">
        <v>31</v>
      </c>
      <c r="M17" s="783" t="s">
        <v>31</v>
      </c>
      <c r="N17" s="1419">
        <v>395</v>
      </c>
      <c r="O17" s="772">
        <f t="shared" si="0"/>
        <v>382</v>
      </c>
      <c r="P17" s="1444"/>
      <c r="Q17" s="529"/>
      <c r="R17" s="571" t="s">
        <v>31</v>
      </c>
      <c r="S17" s="572" t="s">
        <v>31</v>
      </c>
      <c r="T17" s="573"/>
      <c r="U17" s="1448">
        <v>382</v>
      </c>
      <c r="V17" s="585"/>
      <c r="W17" s="585"/>
    </row>
    <row r="18" spans="1:23" ht="15">
      <c r="A18" s="519" t="s">
        <v>50</v>
      </c>
      <c r="B18" s="1048" t="s">
        <v>51</v>
      </c>
      <c r="C18" s="864">
        <v>1001</v>
      </c>
      <c r="D18" s="864">
        <v>820</v>
      </c>
      <c r="E18" s="1047" t="s">
        <v>52</v>
      </c>
      <c r="F18" s="582">
        <v>112</v>
      </c>
      <c r="G18" s="582">
        <v>106</v>
      </c>
      <c r="H18" s="780">
        <v>160</v>
      </c>
      <c r="I18" s="516">
        <v>85</v>
      </c>
      <c r="J18" s="592">
        <v>432</v>
      </c>
      <c r="K18" s="518">
        <v>595</v>
      </c>
      <c r="L18" s="784" t="s">
        <v>31</v>
      </c>
      <c r="M18" s="785" t="s">
        <v>31</v>
      </c>
      <c r="N18" s="1417">
        <v>520</v>
      </c>
      <c r="O18" s="772">
        <f t="shared" si="0"/>
        <v>551</v>
      </c>
      <c r="P18" s="1444"/>
      <c r="Q18" s="517"/>
      <c r="R18" s="520" t="s">
        <v>31</v>
      </c>
      <c r="S18" s="579" t="s">
        <v>31</v>
      </c>
      <c r="T18" s="573"/>
      <c r="U18" s="1445">
        <v>551</v>
      </c>
      <c r="V18" s="578"/>
      <c r="W18" s="578"/>
    </row>
    <row r="19" spans="1:23" ht="15">
      <c r="A19" s="519" t="s">
        <v>53</v>
      </c>
      <c r="B19" s="1048" t="s">
        <v>233</v>
      </c>
      <c r="C19" s="864">
        <v>14718</v>
      </c>
      <c r="D19" s="864">
        <v>14718</v>
      </c>
      <c r="E19" s="1047" t="s">
        <v>31</v>
      </c>
      <c r="F19" s="582"/>
      <c r="G19" s="582"/>
      <c r="H19" s="780"/>
      <c r="I19" s="516"/>
      <c r="J19" s="592"/>
      <c r="K19" s="518"/>
      <c r="L19" s="784" t="s">
        <v>31</v>
      </c>
      <c r="M19" s="785" t="s">
        <v>31</v>
      </c>
      <c r="N19" s="1417"/>
      <c r="O19" s="772">
        <f t="shared" si="0"/>
        <v>0</v>
      </c>
      <c r="P19" s="1444"/>
      <c r="Q19" s="517"/>
      <c r="R19" s="520" t="s">
        <v>31</v>
      </c>
      <c r="S19" s="579" t="s">
        <v>31</v>
      </c>
      <c r="T19" s="573"/>
      <c r="U19" s="1445"/>
      <c r="V19" s="1079"/>
      <c r="W19" s="578"/>
    </row>
    <row r="20" spans="1:23" ht="15">
      <c r="A20" s="519" t="s">
        <v>55</v>
      </c>
      <c r="B20" s="1048" t="s">
        <v>54</v>
      </c>
      <c r="C20" s="864">
        <v>1758</v>
      </c>
      <c r="D20" s="864">
        <v>1762</v>
      </c>
      <c r="E20" s="1047" t="s">
        <v>31</v>
      </c>
      <c r="F20" s="582">
        <v>894</v>
      </c>
      <c r="G20" s="582">
        <v>1172</v>
      </c>
      <c r="H20" s="780">
        <v>1069</v>
      </c>
      <c r="I20" s="516">
        <v>1701</v>
      </c>
      <c r="J20" s="592">
        <v>1296</v>
      </c>
      <c r="K20" s="518">
        <v>1506</v>
      </c>
      <c r="L20" s="784" t="s">
        <v>31</v>
      </c>
      <c r="M20" s="785" t="s">
        <v>31</v>
      </c>
      <c r="N20" s="1417">
        <v>4764</v>
      </c>
      <c r="O20" s="772">
        <f t="shared" si="0"/>
        <v>4444</v>
      </c>
      <c r="P20" s="1444"/>
      <c r="Q20" s="517"/>
      <c r="R20" s="520" t="s">
        <v>31</v>
      </c>
      <c r="S20" s="579" t="s">
        <v>31</v>
      </c>
      <c r="T20" s="573"/>
      <c r="U20" s="1445">
        <v>4444</v>
      </c>
      <c r="V20" s="1079"/>
      <c r="W20" s="578"/>
    </row>
    <row r="21" spans="1:23" ht="15.75" thickBot="1">
      <c r="A21" s="510" t="s">
        <v>57</v>
      </c>
      <c r="B21" s="1054"/>
      <c r="C21" s="865">
        <v>0</v>
      </c>
      <c r="D21" s="865">
        <v>0</v>
      </c>
      <c r="E21" s="1055" t="s">
        <v>31</v>
      </c>
      <c r="F21" s="582"/>
      <c r="G21" s="582"/>
      <c r="H21" s="780"/>
      <c r="I21" s="511"/>
      <c r="J21" s="514"/>
      <c r="K21" s="530"/>
      <c r="L21" s="786" t="s">
        <v>31</v>
      </c>
      <c r="M21" s="787" t="s">
        <v>31</v>
      </c>
      <c r="N21" s="1425"/>
      <c r="O21" s="773">
        <f t="shared" si="0"/>
        <v>0</v>
      </c>
      <c r="P21" s="1449"/>
      <c r="Q21" s="781"/>
      <c r="R21" s="523" t="s">
        <v>31</v>
      </c>
      <c r="S21" s="595" t="s">
        <v>31</v>
      </c>
      <c r="T21" s="573"/>
      <c r="U21" s="1450"/>
      <c r="V21" s="1056"/>
      <c r="W21" s="594"/>
    </row>
    <row r="22" spans="1:24" ht="15.75" thickBot="1">
      <c r="A22" s="531" t="s">
        <v>59</v>
      </c>
      <c r="B22" s="1046" t="s">
        <v>60</v>
      </c>
      <c r="C22" s="866">
        <v>12472</v>
      </c>
      <c r="D22" s="866">
        <v>13728</v>
      </c>
      <c r="E22" s="532" t="s">
        <v>31</v>
      </c>
      <c r="F22" s="1057">
        <v>11510</v>
      </c>
      <c r="G22" s="1057">
        <v>11943</v>
      </c>
      <c r="H22" s="779">
        <v>13364</v>
      </c>
      <c r="I22" s="533">
        <v>12980</v>
      </c>
      <c r="J22" s="533">
        <v>12991</v>
      </c>
      <c r="K22" s="533">
        <v>13186</v>
      </c>
      <c r="L22" s="597">
        <f>L35</f>
        <v>13287</v>
      </c>
      <c r="M22" s="597">
        <f>M35</f>
        <v>13287</v>
      </c>
      <c r="N22" s="1427">
        <v>4187</v>
      </c>
      <c r="O22" s="771">
        <f>U22-N22</f>
        <v>25</v>
      </c>
      <c r="P22" s="534"/>
      <c r="Q22" s="534"/>
      <c r="R22" s="609">
        <f>SUM(N22:Q22)</f>
        <v>4212</v>
      </c>
      <c r="S22" s="600">
        <f>(R22/M22)*100</f>
        <v>31.700158049221045</v>
      </c>
      <c r="T22" s="573"/>
      <c r="U22" s="1440">
        <v>4212</v>
      </c>
      <c r="V22" s="1058"/>
      <c r="W22" s="1080"/>
      <c r="X22" s="775"/>
    </row>
    <row r="23" spans="1:23" ht="15.75" thickBot="1">
      <c r="A23" s="519" t="s">
        <v>61</v>
      </c>
      <c r="B23" s="1048" t="s">
        <v>62</v>
      </c>
      <c r="C23" s="864">
        <v>0</v>
      </c>
      <c r="D23" s="864">
        <v>0</v>
      </c>
      <c r="E23" s="536" t="s">
        <v>31</v>
      </c>
      <c r="F23" s="582">
        <v>200</v>
      </c>
      <c r="G23" s="582"/>
      <c r="H23" s="780"/>
      <c r="I23" s="537"/>
      <c r="J23" s="537">
        <v>0</v>
      </c>
      <c r="K23" s="537">
        <v>1281</v>
      </c>
      <c r="L23" s="601"/>
      <c r="M23" s="602"/>
      <c r="N23" s="1428"/>
      <c r="O23" s="894">
        <f aca="true" t="shared" si="1" ref="O23:O40">U23-N23</f>
        <v>0</v>
      </c>
      <c r="P23" s="538"/>
      <c r="Q23" s="538"/>
      <c r="R23" s="609">
        <f aca="true" t="shared" si="2" ref="R23:R45">SUM(N23:Q23)</f>
        <v>0</v>
      </c>
      <c r="S23" s="600" t="e">
        <f aca="true" t="shared" si="3" ref="S23:S45">(R23/M23)*100</f>
        <v>#DIV/0!</v>
      </c>
      <c r="T23" s="573"/>
      <c r="U23" s="1445"/>
      <c r="V23" s="1059"/>
      <c r="W23" s="1081"/>
    </row>
    <row r="24" spans="1:23" ht="15.75" thickBot="1">
      <c r="A24" s="510" t="s">
        <v>63</v>
      </c>
      <c r="B24" s="1054" t="s">
        <v>62</v>
      </c>
      <c r="C24" s="865">
        <v>0</v>
      </c>
      <c r="D24" s="865">
        <v>1215</v>
      </c>
      <c r="E24" s="540">
        <v>672</v>
      </c>
      <c r="F24" s="719">
        <v>2755</v>
      </c>
      <c r="G24" s="719">
        <v>2972</v>
      </c>
      <c r="H24" s="1107">
        <v>3417</v>
      </c>
      <c r="I24" s="541">
        <v>3050</v>
      </c>
      <c r="J24" s="541">
        <v>2800</v>
      </c>
      <c r="K24" s="541">
        <v>2850</v>
      </c>
      <c r="L24" s="603">
        <f>L25+L26+L27+L28+L29</f>
        <v>2900</v>
      </c>
      <c r="M24" s="603">
        <f>M25+M26+M27+M28+M29</f>
        <v>2900</v>
      </c>
      <c r="N24" s="1430">
        <v>726</v>
      </c>
      <c r="O24" s="895">
        <f t="shared" si="1"/>
        <v>0</v>
      </c>
      <c r="P24" s="548"/>
      <c r="Q24" s="548"/>
      <c r="R24" s="609">
        <f t="shared" si="2"/>
        <v>726</v>
      </c>
      <c r="S24" s="600">
        <f t="shared" si="3"/>
        <v>25.03448275862069</v>
      </c>
      <c r="T24" s="573"/>
      <c r="U24" s="1446">
        <v>726</v>
      </c>
      <c r="V24" s="1060"/>
      <c r="W24" s="1082"/>
    </row>
    <row r="25" spans="1:23" ht="15.75" thickBot="1">
      <c r="A25" s="515" t="s">
        <v>64</v>
      </c>
      <c r="B25" s="1431" t="s">
        <v>234</v>
      </c>
      <c r="C25" s="866">
        <v>6341</v>
      </c>
      <c r="D25" s="866">
        <v>6960</v>
      </c>
      <c r="E25" s="543">
        <v>501</v>
      </c>
      <c r="F25" s="582">
        <v>1767</v>
      </c>
      <c r="G25" s="582">
        <v>1661</v>
      </c>
      <c r="H25" s="780">
        <v>1939</v>
      </c>
      <c r="I25" s="544">
        <v>1685</v>
      </c>
      <c r="J25" s="544">
        <v>1754</v>
      </c>
      <c r="K25" s="544">
        <v>1448</v>
      </c>
      <c r="L25" s="597">
        <v>900</v>
      </c>
      <c r="M25" s="597">
        <v>900</v>
      </c>
      <c r="N25" s="1432">
        <v>428</v>
      </c>
      <c r="O25" s="771">
        <f t="shared" si="1"/>
        <v>643</v>
      </c>
      <c r="P25" s="604"/>
      <c r="Q25" s="529"/>
      <c r="R25" s="609">
        <f t="shared" si="2"/>
        <v>1071</v>
      </c>
      <c r="S25" s="600">
        <f t="shared" si="3"/>
        <v>119</v>
      </c>
      <c r="T25" s="573"/>
      <c r="U25" s="1448">
        <v>1071</v>
      </c>
      <c r="V25" s="1061"/>
      <c r="W25" s="1083"/>
    </row>
    <row r="26" spans="1:23" ht="15.75" thickBot="1">
      <c r="A26" s="519" t="s">
        <v>66</v>
      </c>
      <c r="B26" s="1434" t="s">
        <v>235</v>
      </c>
      <c r="C26" s="864">
        <v>1745</v>
      </c>
      <c r="D26" s="864">
        <v>2223</v>
      </c>
      <c r="E26" s="545">
        <v>502</v>
      </c>
      <c r="F26" s="582">
        <v>943</v>
      </c>
      <c r="G26" s="582">
        <v>1037</v>
      </c>
      <c r="H26" s="780">
        <v>1072</v>
      </c>
      <c r="I26" s="537">
        <v>1011</v>
      </c>
      <c r="J26" s="537">
        <v>990</v>
      </c>
      <c r="K26" s="537">
        <v>1334</v>
      </c>
      <c r="L26" s="601">
        <v>900</v>
      </c>
      <c r="M26" s="601">
        <v>900</v>
      </c>
      <c r="N26" s="1428">
        <v>465</v>
      </c>
      <c r="O26" s="894">
        <f t="shared" si="1"/>
        <v>582</v>
      </c>
      <c r="P26" s="538"/>
      <c r="Q26" s="517"/>
      <c r="R26" s="609">
        <f t="shared" si="2"/>
        <v>1047</v>
      </c>
      <c r="S26" s="600">
        <f t="shared" si="3"/>
        <v>116.33333333333333</v>
      </c>
      <c r="T26" s="573"/>
      <c r="U26" s="1445">
        <v>1047</v>
      </c>
      <c r="V26" s="1059"/>
      <c r="W26" s="1081"/>
    </row>
    <row r="27" spans="1:23" ht="15.75" thickBot="1">
      <c r="A27" s="519" t="s">
        <v>68</v>
      </c>
      <c r="B27" s="1434" t="s">
        <v>236</v>
      </c>
      <c r="C27" s="864">
        <v>0</v>
      </c>
      <c r="D27" s="864">
        <v>0</v>
      </c>
      <c r="E27" s="545">
        <v>504</v>
      </c>
      <c r="F27" s="582"/>
      <c r="G27" s="582"/>
      <c r="H27" s="780"/>
      <c r="I27" s="537"/>
      <c r="J27" s="537">
        <v>0</v>
      </c>
      <c r="K27" s="537"/>
      <c r="L27" s="601"/>
      <c r="M27" s="601"/>
      <c r="N27" s="1428"/>
      <c r="O27" s="894">
        <f t="shared" si="1"/>
        <v>0</v>
      </c>
      <c r="P27" s="538"/>
      <c r="Q27" s="517"/>
      <c r="R27" s="609">
        <f t="shared" si="2"/>
        <v>0</v>
      </c>
      <c r="S27" s="600" t="e">
        <f t="shared" si="3"/>
        <v>#DIV/0!</v>
      </c>
      <c r="T27" s="573"/>
      <c r="U27" s="1451"/>
      <c r="V27" s="1059"/>
      <c r="W27" s="1081"/>
    </row>
    <row r="28" spans="1:23" ht="15.75" thickBot="1">
      <c r="A28" s="519" t="s">
        <v>70</v>
      </c>
      <c r="B28" s="1434" t="s">
        <v>237</v>
      </c>
      <c r="C28" s="864">
        <v>428</v>
      </c>
      <c r="D28" s="864">
        <v>253</v>
      </c>
      <c r="E28" s="545">
        <v>511</v>
      </c>
      <c r="F28" s="582">
        <v>592</v>
      </c>
      <c r="G28" s="582">
        <v>582</v>
      </c>
      <c r="H28" s="780">
        <v>851</v>
      </c>
      <c r="I28" s="537">
        <v>788</v>
      </c>
      <c r="J28" s="537">
        <v>765</v>
      </c>
      <c r="K28" s="537">
        <v>112</v>
      </c>
      <c r="L28" s="601">
        <v>600</v>
      </c>
      <c r="M28" s="601">
        <v>600</v>
      </c>
      <c r="N28" s="1428">
        <v>100</v>
      </c>
      <c r="O28" s="894">
        <f t="shared" si="1"/>
        <v>45</v>
      </c>
      <c r="P28" s="538"/>
      <c r="Q28" s="517"/>
      <c r="R28" s="609">
        <f t="shared" si="2"/>
        <v>145</v>
      </c>
      <c r="S28" s="600">
        <f t="shared" si="3"/>
        <v>24.166666666666668</v>
      </c>
      <c r="T28" s="573"/>
      <c r="U28" s="1445">
        <v>145</v>
      </c>
      <c r="V28" s="1059"/>
      <c r="W28" s="1081"/>
    </row>
    <row r="29" spans="1:23" ht="15.75" thickBot="1">
      <c r="A29" s="519" t="s">
        <v>72</v>
      </c>
      <c r="B29" s="1434" t="s">
        <v>238</v>
      </c>
      <c r="C29" s="864">
        <v>1057</v>
      </c>
      <c r="D29" s="864">
        <v>1451</v>
      </c>
      <c r="E29" s="545">
        <v>518</v>
      </c>
      <c r="F29" s="582">
        <v>640</v>
      </c>
      <c r="G29" s="582">
        <v>725</v>
      </c>
      <c r="H29" s="780">
        <v>799</v>
      </c>
      <c r="I29" s="537">
        <v>592</v>
      </c>
      <c r="J29" s="537">
        <v>619</v>
      </c>
      <c r="K29" s="537">
        <v>636</v>
      </c>
      <c r="L29" s="601">
        <v>500</v>
      </c>
      <c r="M29" s="601">
        <v>500</v>
      </c>
      <c r="N29" s="1428">
        <v>114</v>
      </c>
      <c r="O29" s="894">
        <f t="shared" si="1"/>
        <v>166</v>
      </c>
      <c r="P29" s="538"/>
      <c r="Q29" s="517"/>
      <c r="R29" s="609">
        <f t="shared" si="2"/>
        <v>280</v>
      </c>
      <c r="S29" s="600">
        <f t="shared" si="3"/>
        <v>56.00000000000001</v>
      </c>
      <c r="T29" s="573"/>
      <c r="U29" s="1445">
        <v>280</v>
      </c>
      <c r="V29" s="1059"/>
      <c r="W29" s="1081"/>
    </row>
    <row r="30" spans="1:23" ht="15.75" thickBot="1">
      <c r="A30" s="519" t="s">
        <v>74</v>
      </c>
      <c r="B30" s="1435" t="s">
        <v>239</v>
      </c>
      <c r="C30" s="864">
        <v>10408</v>
      </c>
      <c r="D30" s="864">
        <v>11792</v>
      </c>
      <c r="E30" s="545">
        <v>521</v>
      </c>
      <c r="F30" s="582">
        <v>6236</v>
      </c>
      <c r="G30" s="582">
        <v>6825</v>
      </c>
      <c r="H30" s="780">
        <v>7396</v>
      </c>
      <c r="I30" s="537">
        <v>7482</v>
      </c>
      <c r="J30" s="537">
        <v>7565</v>
      </c>
      <c r="K30" s="537">
        <v>7869</v>
      </c>
      <c r="L30" s="601">
        <v>7540</v>
      </c>
      <c r="M30" s="601">
        <v>7540</v>
      </c>
      <c r="N30" s="1428">
        <v>1975</v>
      </c>
      <c r="O30" s="894">
        <f t="shared" si="1"/>
        <v>1909</v>
      </c>
      <c r="P30" s="538"/>
      <c r="Q30" s="517"/>
      <c r="R30" s="609">
        <f t="shared" si="2"/>
        <v>3884</v>
      </c>
      <c r="S30" s="600">
        <f t="shared" si="3"/>
        <v>51.51193633952255</v>
      </c>
      <c r="T30" s="573"/>
      <c r="U30" s="1452">
        <v>3884</v>
      </c>
      <c r="V30" s="1059"/>
      <c r="W30" s="1081"/>
    </row>
    <row r="31" spans="1:23" ht="15.75" thickBot="1">
      <c r="A31" s="519" t="s">
        <v>76</v>
      </c>
      <c r="B31" s="1435" t="s">
        <v>240</v>
      </c>
      <c r="C31" s="864">
        <v>3640</v>
      </c>
      <c r="D31" s="864">
        <v>4174</v>
      </c>
      <c r="E31" s="545" t="s">
        <v>78</v>
      </c>
      <c r="F31" s="582">
        <v>2438</v>
      </c>
      <c r="G31" s="582">
        <v>2649</v>
      </c>
      <c r="H31" s="780">
        <v>2738</v>
      </c>
      <c r="I31" s="537">
        <v>2976</v>
      </c>
      <c r="J31" s="537">
        <v>2862</v>
      </c>
      <c r="K31" s="537">
        <v>2807</v>
      </c>
      <c r="L31" s="601">
        <v>2639</v>
      </c>
      <c r="M31" s="601">
        <v>2639</v>
      </c>
      <c r="N31" s="1428">
        <v>736</v>
      </c>
      <c r="O31" s="894">
        <f t="shared" si="1"/>
        <v>678</v>
      </c>
      <c r="P31" s="538"/>
      <c r="Q31" s="517"/>
      <c r="R31" s="609">
        <f t="shared" si="2"/>
        <v>1414</v>
      </c>
      <c r="S31" s="600">
        <f t="shared" si="3"/>
        <v>53.58090185676393</v>
      </c>
      <c r="T31" s="573"/>
      <c r="U31" s="1452">
        <v>1414</v>
      </c>
      <c r="V31" s="1059"/>
      <c r="W31" s="1081"/>
    </row>
    <row r="32" spans="1:23" ht="15.75" thickBot="1">
      <c r="A32" s="519" t="s">
        <v>79</v>
      </c>
      <c r="B32" s="1434" t="s">
        <v>241</v>
      </c>
      <c r="C32" s="864">
        <v>0</v>
      </c>
      <c r="D32" s="864">
        <v>0</v>
      </c>
      <c r="E32" s="545">
        <v>557</v>
      </c>
      <c r="F32" s="582"/>
      <c r="G32" s="582"/>
      <c r="H32" s="780"/>
      <c r="I32" s="537"/>
      <c r="J32" s="537"/>
      <c r="K32" s="537"/>
      <c r="L32" s="601"/>
      <c r="M32" s="601"/>
      <c r="N32" s="1428"/>
      <c r="O32" s="894">
        <f t="shared" si="1"/>
        <v>0</v>
      </c>
      <c r="P32" s="538"/>
      <c r="Q32" s="517"/>
      <c r="R32" s="609">
        <f t="shared" si="2"/>
        <v>0</v>
      </c>
      <c r="S32" s="600" t="e">
        <f t="shared" si="3"/>
        <v>#DIV/0!</v>
      </c>
      <c r="T32" s="573"/>
      <c r="U32" s="1452"/>
      <c r="V32" s="1059"/>
      <c r="W32" s="1081"/>
    </row>
    <row r="33" spans="1:23" ht="15.75" thickBot="1">
      <c r="A33" s="519" t="s">
        <v>81</v>
      </c>
      <c r="B33" s="1434" t="s">
        <v>242</v>
      </c>
      <c r="C33" s="864">
        <v>1711</v>
      </c>
      <c r="D33" s="864">
        <v>1801</v>
      </c>
      <c r="E33" s="545">
        <v>551</v>
      </c>
      <c r="F33" s="582">
        <v>72</v>
      </c>
      <c r="G33" s="582">
        <v>64</v>
      </c>
      <c r="H33" s="780">
        <v>48</v>
      </c>
      <c r="I33" s="537">
        <v>57</v>
      </c>
      <c r="J33" s="537">
        <v>57</v>
      </c>
      <c r="K33" s="537">
        <v>57</v>
      </c>
      <c r="L33" s="601"/>
      <c r="M33" s="601"/>
      <c r="N33" s="1428">
        <v>13</v>
      </c>
      <c r="O33" s="894">
        <f t="shared" si="1"/>
        <v>14</v>
      </c>
      <c r="P33" s="538"/>
      <c r="Q33" s="517"/>
      <c r="R33" s="609">
        <f t="shared" si="2"/>
        <v>27</v>
      </c>
      <c r="S33" s="600" t="e">
        <f t="shared" si="3"/>
        <v>#DIV/0!</v>
      </c>
      <c r="T33" s="573"/>
      <c r="U33" s="1452">
        <v>27</v>
      </c>
      <c r="V33" s="1059"/>
      <c r="W33" s="1081"/>
    </row>
    <row r="34" spans="1:23" ht="15.75" thickBot="1">
      <c r="A34" s="506" t="s">
        <v>83</v>
      </c>
      <c r="B34" s="1436" t="s">
        <v>243</v>
      </c>
      <c r="C34" s="867">
        <v>569</v>
      </c>
      <c r="D34" s="867">
        <v>614</v>
      </c>
      <c r="E34" s="546" t="s">
        <v>84</v>
      </c>
      <c r="F34" s="1051">
        <v>68</v>
      </c>
      <c r="G34" s="1051">
        <v>58</v>
      </c>
      <c r="H34" s="1105">
        <v>65</v>
      </c>
      <c r="I34" s="547">
        <v>48</v>
      </c>
      <c r="J34" s="547">
        <v>48</v>
      </c>
      <c r="K34" s="547">
        <v>227</v>
      </c>
      <c r="L34" s="605">
        <v>208</v>
      </c>
      <c r="M34" s="605">
        <v>208</v>
      </c>
      <c r="N34" s="1437">
        <v>48</v>
      </c>
      <c r="O34" s="895">
        <f t="shared" si="1"/>
        <v>62</v>
      </c>
      <c r="P34" s="538"/>
      <c r="Q34" s="781"/>
      <c r="R34" s="609">
        <f t="shared" si="2"/>
        <v>110</v>
      </c>
      <c r="S34" s="600">
        <f t="shared" si="3"/>
        <v>52.88461538461539</v>
      </c>
      <c r="T34" s="573"/>
      <c r="U34" s="1453">
        <v>110</v>
      </c>
      <c r="V34" s="1062"/>
      <c r="W34" s="1063"/>
    </row>
    <row r="35" spans="1:23" ht="15.75" thickBot="1">
      <c r="A35" s="549" t="s">
        <v>85</v>
      </c>
      <c r="B35" s="1438" t="s">
        <v>86</v>
      </c>
      <c r="C35" s="862">
        <f>SUM(C25:C34)</f>
        <v>25899</v>
      </c>
      <c r="D35" s="862">
        <f>SUM(D25:D34)</f>
        <v>29268</v>
      </c>
      <c r="E35" s="1065"/>
      <c r="F35" s="586">
        <f aca="true" t="shared" si="4" ref="F35:O35">SUM(F25:F34)</f>
        <v>12756</v>
      </c>
      <c r="G35" s="586">
        <f t="shared" si="4"/>
        <v>13601</v>
      </c>
      <c r="H35" s="586">
        <f t="shared" si="4"/>
        <v>14908</v>
      </c>
      <c r="I35" s="586">
        <f t="shared" si="4"/>
        <v>14639</v>
      </c>
      <c r="J35" s="586">
        <f>SUM(J25:J34)</f>
        <v>14660</v>
      </c>
      <c r="K35" s="586">
        <f>SUM(K25:K34)</f>
        <v>14490</v>
      </c>
      <c r="L35" s="1066">
        <f t="shared" si="4"/>
        <v>13287</v>
      </c>
      <c r="M35" s="1066">
        <f t="shared" si="4"/>
        <v>13287</v>
      </c>
      <c r="N35" s="607">
        <f t="shared" si="4"/>
        <v>3879</v>
      </c>
      <c r="O35" s="607">
        <f t="shared" si="4"/>
        <v>4099</v>
      </c>
      <c r="P35" s="550"/>
      <c r="Q35" s="788"/>
      <c r="R35" s="609">
        <f t="shared" si="2"/>
        <v>7978</v>
      </c>
      <c r="S35" s="600">
        <f t="shared" si="3"/>
        <v>60.043651689621434</v>
      </c>
      <c r="T35" s="573"/>
      <c r="U35" s="550">
        <f>SUM(U25:U34)</f>
        <v>7978</v>
      </c>
      <c r="V35" s="550">
        <f>SUM(V25:V34)</f>
        <v>0</v>
      </c>
      <c r="W35" s="550">
        <f>SUM(W25:W34)</f>
        <v>0</v>
      </c>
    </row>
    <row r="36" spans="1:23" ht="15.75" thickBot="1">
      <c r="A36" s="515" t="s">
        <v>87</v>
      </c>
      <c r="B36" s="1431" t="s">
        <v>244</v>
      </c>
      <c r="C36" s="866">
        <v>0</v>
      </c>
      <c r="D36" s="866">
        <v>0</v>
      </c>
      <c r="E36" s="543">
        <v>601</v>
      </c>
      <c r="F36" s="591">
        <v>811</v>
      </c>
      <c r="G36" s="591">
        <v>932</v>
      </c>
      <c r="H36" s="841">
        <v>857</v>
      </c>
      <c r="I36" s="544">
        <v>844</v>
      </c>
      <c r="J36" s="544">
        <v>933</v>
      </c>
      <c r="K36" s="544">
        <v>934</v>
      </c>
      <c r="L36" s="597"/>
      <c r="M36" s="598"/>
      <c r="N36" s="1427"/>
      <c r="O36" s="894">
        <f t="shared" si="1"/>
        <v>0</v>
      </c>
      <c r="P36" s="538"/>
      <c r="Q36" s="529"/>
      <c r="R36" s="609">
        <f t="shared" si="2"/>
        <v>0</v>
      </c>
      <c r="S36" s="600" t="e">
        <f t="shared" si="3"/>
        <v>#DIV/0!</v>
      </c>
      <c r="T36" s="573"/>
      <c r="U36" s="1454"/>
      <c r="V36" s="1061"/>
      <c r="W36" s="1083"/>
    </row>
    <row r="37" spans="1:23" ht="15.75" thickBot="1">
      <c r="A37" s="519" t="s">
        <v>89</v>
      </c>
      <c r="B37" s="1434" t="s">
        <v>245</v>
      </c>
      <c r="C37" s="864">
        <v>1190</v>
      </c>
      <c r="D37" s="864">
        <v>1857</v>
      </c>
      <c r="E37" s="545">
        <v>602</v>
      </c>
      <c r="F37" s="582">
        <v>278</v>
      </c>
      <c r="G37" s="582">
        <v>380</v>
      </c>
      <c r="H37" s="780">
        <v>309</v>
      </c>
      <c r="I37" s="537">
        <v>272</v>
      </c>
      <c r="J37" s="537">
        <v>69</v>
      </c>
      <c r="K37" s="537">
        <v>12</v>
      </c>
      <c r="L37" s="601"/>
      <c r="M37" s="602"/>
      <c r="N37" s="1428">
        <v>186</v>
      </c>
      <c r="O37" s="894">
        <f t="shared" si="1"/>
        <v>-2</v>
      </c>
      <c r="P37" s="538"/>
      <c r="Q37" s="517"/>
      <c r="R37" s="609">
        <f t="shared" si="2"/>
        <v>184</v>
      </c>
      <c r="S37" s="600" t="e">
        <f t="shared" si="3"/>
        <v>#DIV/0!</v>
      </c>
      <c r="T37" s="573"/>
      <c r="U37" s="1452">
        <v>184</v>
      </c>
      <c r="V37" s="1059"/>
      <c r="W37" s="1081"/>
    </row>
    <row r="38" spans="1:23" ht="15.75" thickBot="1">
      <c r="A38" s="519" t="s">
        <v>91</v>
      </c>
      <c r="B38" s="1434" t="s">
        <v>246</v>
      </c>
      <c r="C38" s="864">
        <v>0</v>
      </c>
      <c r="D38" s="864">
        <v>0</v>
      </c>
      <c r="E38" s="545">
        <v>604</v>
      </c>
      <c r="F38" s="582"/>
      <c r="G38" s="582">
        <v>5</v>
      </c>
      <c r="H38" s="780"/>
      <c r="I38" s="537"/>
      <c r="J38" s="537"/>
      <c r="K38" s="537"/>
      <c r="L38" s="601"/>
      <c r="M38" s="602"/>
      <c r="N38" s="1428"/>
      <c r="O38" s="894">
        <f t="shared" si="1"/>
        <v>0</v>
      </c>
      <c r="P38" s="538"/>
      <c r="Q38" s="517"/>
      <c r="R38" s="609">
        <f t="shared" si="2"/>
        <v>0</v>
      </c>
      <c r="S38" s="600" t="e">
        <f t="shared" si="3"/>
        <v>#DIV/0!</v>
      </c>
      <c r="T38" s="573"/>
      <c r="U38" s="1452">
        <v>0</v>
      </c>
      <c r="V38" s="1059"/>
      <c r="W38" s="1081"/>
    </row>
    <row r="39" spans="1:23" ht="15.75" thickBot="1">
      <c r="A39" s="519" t="s">
        <v>93</v>
      </c>
      <c r="B39" s="1434" t="s">
        <v>247</v>
      </c>
      <c r="C39" s="864">
        <v>12472</v>
      </c>
      <c r="D39" s="864">
        <v>13728</v>
      </c>
      <c r="E39" s="545" t="s">
        <v>95</v>
      </c>
      <c r="F39" s="582">
        <v>11310</v>
      </c>
      <c r="G39" s="582">
        <v>11943</v>
      </c>
      <c r="H39" s="780">
        <v>13364</v>
      </c>
      <c r="I39" s="537">
        <v>12980</v>
      </c>
      <c r="J39" s="537">
        <v>12991</v>
      </c>
      <c r="K39" s="537">
        <v>13186</v>
      </c>
      <c r="L39" s="601">
        <f>L35</f>
        <v>13287</v>
      </c>
      <c r="M39" s="602">
        <v>13287</v>
      </c>
      <c r="N39" s="1428">
        <v>3442</v>
      </c>
      <c r="O39" s="894">
        <f t="shared" si="1"/>
        <v>3726</v>
      </c>
      <c r="P39" s="538"/>
      <c r="Q39" s="517"/>
      <c r="R39" s="609">
        <f t="shared" si="2"/>
        <v>7168</v>
      </c>
      <c r="S39" s="600">
        <f t="shared" si="3"/>
        <v>53.94746744938662</v>
      </c>
      <c r="T39" s="573"/>
      <c r="U39" s="1452">
        <v>7168</v>
      </c>
      <c r="V39" s="1059"/>
      <c r="W39" s="1081"/>
    </row>
    <row r="40" spans="1:23" ht="15.75" thickBot="1">
      <c r="A40" s="506" t="s">
        <v>96</v>
      </c>
      <c r="B40" s="1436" t="s">
        <v>243</v>
      </c>
      <c r="C40" s="867">
        <v>12330</v>
      </c>
      <c r="D40" s="867">
        <v>13218</v>
      </c>
      <c r="E40" s="546" t="s">
        <v>97</v>
      </c>
      <c r="F40" s="1051">
        <v>361</v>
      </c>
      <c r="G40" s="1051">
        <v>369</v>
      </c>
      <c r="H40" s="1105">
        <v>411</v>
      </c>
      <c r="I40" s="547">
        <v>550</v>
      </c>
      <c r="J40" s="547">
        <v>667</v>
      </c>
      <c r="K40" s="547">
        <v>487</v>
      </c>
      <c r="L40" s="605"/>
      <c r="M40" s="606"/>
      <c r="N40" s="1437">
        <v>251</v>
      </c>
      <c r="O40" s="894">
        <f t="shared" si="1"/>
        <v>375</v>
      </c>
      <c r="P40" s="548"/>
      <c r="Q40" s="517"/>
      <c r="R40" s="609">
        <f t="shared" si="2"/>
        <v>626</v>
      </c>
      <c r="S40" s="600" t="e">
        <f t="shared" si="3"/>
        <v>#DIV/0!</v>
      </c>
      <c r="T40" s="573"/>
      <c r="U40" s="1453">
        <v>626</v>
      </c>
      <c r="V40" s="1062"/>
      <c r="W40" s="1063"/>
    </row>
    <row r="41" spans="1:23" ht="15.75" thickBot="1">
      <c r="A41" s="549" t="s">
        <v>98</v>
      </c>
      <c r="B41" s="1438" t="s">
        <v>99</v>
      </c>
      <c r="C41" s="862">
        <f>SUM(C36:C40)</f>
        <v>25992</v>
      </c>
      <c r="D41" s="862">
        <f>SUM(D36:D40)</f>
        <v>28803</v>
      </c>
      <c r="E41" s="1065" t="s">
        <v>31</v>
      </c>
      <c r="F41" s="586">
        <f aca="true" t="shared" si="5" ref="F41:Q41">SUM(F36:F40)</f>
        <v>12760</v>
      </c>
      <c r="G41" s="586">
        <f t="shared" si="5"/>
        <v>13629</v>
      </c>
      <c r="H41" s="586">
        <f t="shared" si="5"/>
        <v>14941</v>
      </c>
      <c r="I41" s="586">
        <f t="shared" si="5"/>
        <v>14646</v>
      </c>
      <c r="J41" s="586">
        <f>SUM(J36:J40)</f>
        <v>14660</v>
      </c>
      <c r="K41" s="586">
        <f>SUM(K36:K40)</f>
        <v>14619</v>
      </c>
      <c r="L41" s="1066">
        <f t="shared" si="5"/>
        <v>13287</v>
      </c>
      <c r="M41" s="1067">
        <f t="shared" si="5"/>
        <v>13287</v>
      </c>
      <c r="N41" s="550">
        <f t="shared" si="5"/>
        <v>3879</v>
      </c>
      <c r="O41" s="550">
        <f t="shared" si="5"/>
        <v>4099</v>
      </c>
      <c r="P41" s="550">
        <f t="shared" si="5"/>
        <v>0</v>
      </c>
      <c r="Q41" s="715">
        <f t="shared" si="5"/>
        <v>0</v>
      </c>
      <c r="R41" s="609">
        <f t="shared" si="2"/>
        <v>7978</v>
      </c>
      <c r="S41" s="600">
        <f t="shared" si="3"/>
        <v>60.043651689621434</v>
      </c>
      <c r="T41" s="573"/>
      <c r="U41" s="550">
        <f>SUM(U36:U40)</f>
        <v>7978</v>
      </c>
      <c r="V41" s="550">
        <f>SUM(V36:V40)</f>
        <v>0</v>
      </c>
      <c r="W41" s="550">
        <f>SUM(W36:W40)</f>
        <v>0</v>
      </c>
    </row>
    <row r="42" spans="1:23" ht="6.75" customHeight="1" thickBot="1">
      <c r="A42" s="506"/>
      <c r="B42" s="1068"/>
      <c r="C42" s="387"/>
      <c r="D42" s="387"/>
      <c r="E42" s="553"/>
      <c r="F42" s="1051"/>
      <c r="G42" s="1051"/>
      <c r="H42" s="1051"/>
      <c r="I42" s="554"/>
      <c r="J42" s="554"/>
      <c r="K42" s="554"/>
      <c r="L42" s="1069"/>
      <c r="M42" s="1070"/>
      <c r="N42" s="611"/>
      <c r="O42" s="894"/>
      <c r="P42" s="556">
        <f>V42-O42</f>
        <v>0</v>
      </c>
      <c r="Q42" s="610"/>
      <c r="R42" s="609">
        <f t="shared" si="2"/>
        <v>0</v>
      </c>
      <c r="S42" s="600" t="e">
        <f t="shared" si="3"/>
        <v>#DIV/0!</v>
      </c>
      <c r="T42" s="573"/>
      <c r="U42" s="897"/>
      <c r="V42" s="608"/>
      <c r="W42" s="608"/>
    </row>
    <row r="43" spans="1:23" ht="15.75" thickBot="1">
      <c r="A43" s="557" t="s">
        <v>100</v>
      </c>
      <c r="B43" s="1064" t="s">
        <v>62</v>
      </c>
      <c r="C43" s="862">
        <f>+C41-C39</f>
        <v>13520</v>
      </c>
      <c r="D43" s="862">
        <f>+D41-D39</f>
        <v>15075</v>
      </c>
      <c r="E43" s="1065" t="s">
        <v>31</v>
      </c>
      <c r="F43" s="586">
        <f aca="true" t="shared" si="6" ref="F43:Q43">F41-F39</f>
        <v>1450</v>
      </c>
      <c r="G43" s="586">
        <f t="shared" si="6"/>
        <v>1686</v>
      </c>
      <c r="H43" s="586">
        <f t="shared" si="6"/>
        <v>1577</v>
      </c>
      <c r="I43" s="586">
        <f>I41-I39</f>
        <v>1666</v>
      </c>
      <c r="J43" s="586">
        <f>J41-J39</f>
        <v>1669</v>
      </c>
      <c r="K43" s="586">
        <f>K41-K39</f>
        <v>1433</v>
      </c>
      <c r="L43" s="1071">
        <f>L41-L39</f>
        <v>0</v>
      </c>
      <c r="M43" s="1072">
        <f t="shared" si="6"/>
        <v>0</v>
      </c>
      <c r="N43" s="550">
        <f t="shared" si="6"/>
        <v>437</v>
      </c>
      <c r="O43" s="550">
        <f t="shared" si="6"/>
        <v>373</v>
      </c>
      <c r="P43" s="550">
        <f t="shared" si="6"/>
        <v>0</v>
      </c>
      <c r="Q43" s="608">
        <f t="shared" si="6"/>
        <v>0</v>
      </c>
      <c r="R43" s="609">
        <f t="shared" si="2"/>
        <v>810</v>
      </c>
      <c r="S43" s="600" t="e">
        <f t="shared" si="3"/>
        <v>#DIV/0!</v>
      </c>
      <c r="T43" s="573"/>
      <c r="U43" s="550">
        <f>U41-U39</f>
        <v>810</v>
      </c>
      <c r="V43" s="550">
        <f>V41-V39</f>
        <v>0</v>
      </c>
      <c r="W43" s="550">
        <f>W41-W39</f>
        <v>0</v>
      </c>
    </row>
    <row r="44" spans="1:23" ht="15.75" thickBot="1">
      <c r="A44" s="549" t="s">
        <v>101</v>
      </c>
      <c r="B44" s="1064" t="s">
        <v>102</v>
      </c>
      <c r="C44" s="862">
        <f>+C41-C35</f>
        <v>93</v>
      </c>
      <c r="D44" s="862">
        <f>+D41-D35</f>
        <v>-465</v>
      </c>
      <c r="E44" s="1065" t="s">
        <v>31</v>
      </c>
      <c r="F44" s="586">
        <f aca="true" t="shared" si="7" ref="F44:Q44">F41-F35</f>
        <v>4</v>
      </c>
      <c r="G44" s="586">
        <f t="shared" si="7"/>
        <v>28</v>
      </c>
      <c r="H44" s="586">
        <f t="shared" si="7"/>
        <v>33</v>
      </c>
      <c r="I44" s="586">
        <f>I41-I35</f>
        <v>7</v>
      </c>
      <c r="J44" s="586">
        <f>J41-J35</f>
        <v>0</v>
      </c>
      <c r="K44" s="586">
        <f>K41-K35</f>
        <v>129</v>
      </c>
      <c r="L44" s="1071">
        <f>L41-L35</f>
        <v>0</v>
      </c>
      <c r="M44" s="1072">
        <f t="shared" si="7"/>
        <v>0</v>
      </c>
      <c r="N44" s="550">
        <f t="shared" si="7"/>
        <v>0</v>
      </c>
      <c r="O44" s="550">
        <f t="shared" si="7"/>
        <v>0</v>
      </c>
      <c r="P44" s="550">
        <f t="shared" si="7"/>
        <v>0</v>
      </c>
      <c r="Q44" s="608">
        <f t="shared" si="7"/>
        <v>0</v>
      </c>
      <c r="R44" s="609">
        <f t="shared" si="2"/>
        <v>0</v>
      </c>
      <c r="S44" s="600" t="e">
        <f t="shared" si="3"/>
        <v>#DIV/0!</v>
      </c>
      <c r="T44" s="573"/>
      <c r="U44" s="550">
        <f>U41-U35</f>
        <v>0</v>
      </c>
      <c r="V44" s="550">
        <f>V41-V35</f>
        <v>0</v>
      </c>
      <c r="W44" s="550">
        <f>W41-W35</f>
        <v>0</v>
      </c>
    </row>
    <row r="45" spans="1:23" ht="15.75" thickBot="1">
      <c r="A45" s="558" t="s">
        <v>103</v>
      </c>
      <c r="B45" s="1073" t="s">
        <v>62</v>
      </c>
      <c r="C45" s="1074">
        <f>+C44-C39</f>
        <v>-12379</v>
      </c>
      <c r="D45" s="1074">
        <f>+D44-D39</f>
        <v>-14193</v>
      </c>
      <c r="E45" s="1075" t="s">
        <v>31</v>
      </c>
      <c r="F45" s="586">
        <f aca="true" t="shared" si="8" ref="F45:Q45">F44-F39</f>
        <v>-11306</v>
      </c>
      <c r="G45" s="586">
        <f t="shared" si="8"/>
        <v>-11915</v>
      </c>
      <c r="H45" s="586">
        <f t="shared" si="8"/>
        <v>-13331</v>
      </c>
      <c r="I45" s="586">
        <f t="shared" si="8"/>
        <v>-12973</v>
      </c>
      <c r="J45" s="586">
        <f>J44-J39</f>
        <v>-12991</v>
      </c>
      <c r="K45" s="586">
        <f>K44-K39</f>
        <v>-13057</v>
      </c>
      <c r="L45" s="1071">
        <f t="shared" si="8"/>
        <v>-13287</v>
      </c>
      <c r="M45" s="1072">
        <f t="shared" si="8"/>
        <v>-13287</v>
      </c>
      <c r="N45" s="550">
        <f t="shared" si="8"/>
        <v>-3442</v>
      </c>
      <c r="O45" s="550">
        <f t="shared" si="8"/>
        <v>-3726</v>
      </c>
      <c r="P45" s="550">
        <f t="shared" si="8"/>
        <v>0</v>
      </c>
      <c r="Q45" s="608">
        <f t="shared" si="8"/>
        <v>0</v>
      </c>
      <c r="R45" s="609">
        <f t="shared" si="2"/>
        <v>-7168</v>
      </c>
      <c r="S45" s="552">
        <f t="shared" si="3"/>
        <v>53.94746744938662</v>
      </c>
      <c r="T45" s="573"/>
      <c r="U45" s="550">
        <f>U44-U39</f>
        <v>-7168</v>
      </c>
      <c r="V45" s="550">
        <f>V44-V39</f>
        <v>0</v>
      </c>
      <c r="W45" s="550">
        <f>W44-W39</f>
        <v>0</v>
      </c>
    </row>
    <row r="46" ht="15">
      <c r="A46" s="563"/>
    </row>
    <row r="47" spans="1:5" ht="15">
      <c r="A47" s="775"/>
      <c r="B47" s="789"/>
      <c r="C47" t="s">
        <v>200</v>
      </c>
      <c r="E47" s="777" t="s">
        <v>201</v>
      </c>
    </row>
    <row r="48" ht="15">
      <c r="A48" s="563"/>
    </row>
    <row r="49" spans="1:23" ht="15">
      <c r="A49" s="559" t="s">
        <v>181</v>
      </c>
      <c r="R49"/>
      <c r="S49"/>
      <c r="T49"/>
      <c r="U49"/>
      <c r="V49"/>
      <c r="W49"/>
    </row>
    <row r="50" spans="1:23" ht="15">
      <c r="A50" s="560" t="s">
        <v>248</v>
      </c>
      <c r="R50"/>
      <c r="S50"/>
      <c r="T50"/>
      <c r="U50"/>
      <c r="V50"/>
      <c r="W50"/>
    </row>
    <row r="51" spans="1:23" ht="15">
      <c r="A51" s="561" t="s">
        <v>182</v>
      </c>
      <c r="R51"/>
      <c r="S51"/>
      <c r="T51"/>
      <c r="U51"/>
      <c r="V51"/>
      <c r="W51"/>
    </row>
    <row r="52" spans="1:23" ht="15">
      <c r="A52" s="562"/>
      <c r="R52"/>
      <c r="S52"/>
      <c r="T52"/>
      <c r="U52"/>
      <c r="V52"/>
      <c r="W52"/>
    </row>
    <row r="53" spans="1:23" ht="15">
      <c r="A53" s="563" t="s">
        <v>251</v>
      </c>
      <c r="R53"/>
      <c r="S53"/>
      <c r="T53"/>
      <c r="U53"/>
      <c r="V53"/>
      <c r="W53"/>
    </row>
    <row r="54" spans="1:23" ht="15">
      <c r="A54" s="563"/>
      <c r="R54"/>
      <c r="S54"/>
      <c r="T54"/>
      <c r="U54"/>
      <c r="V54"/>
      <c r="W54"/>
    </row>
    <row r="55" spans="1:23" ht="15">
      <c r="A55" s="563" t="s">
        <v>202</v>
      </c>
      <c r="R55"/>
      <c r="S55"/>
      <c r="T55"/>
      <c r="U55"/>
      <c r="V55"/>
      <c r="W55"/>
    </row>
    <row r="56" ht="15">
      <c r="A56" s="563" t="s">
        <v>210</v>
      </c>
    </row>
    <row r="57" ht="15">
      <c r="A57" s="563"/>
    </row>
    <row r="58" ht="15">
      <c r="A58" s="563"/>
    </row>
    <row r="59" ht="15">
      <c r="A59" s="563"/>
    </row>
    <row r="60" ht="15">
      <c r="A60" s="563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1286" customWidth="1"/>
    <col min="6" max="6" width="11.7109375" style="453" hidden="1" customWidth="1"/>
    <col min="7" max="9" width="11.57421875" style="453" hidden="1" customWidth="1"/>
    <col min="10" max="11" width="11.57421875" style="573" hidden="1" customWidth="1"/>
    <col min="12" max="12" width="11.57421875" style="573" customWidth="1"/>
    <col min="13" max="13" width="11.421875" style="573" customWidth="1"/>
    <col min="14" max="14" width="9.8515625" style="573" customWidth="1"/>
    <col min="15" max="15" width="9.140625" style="573" customWidth="1"/>
    <col min="16" max="16" width="9.28125" style="573" customWidth="1"/>
    <col min="17" max="17" width="9.140625" style="573" customWidth="1"/>
    <col min="18" max="18" width="12.00390625" style="573" customWidth="1"/>
    <col min="19" max="19" width="9.140625" style="791" customWidth="1"/>
    <col min="20" max="20" width="3.421875" style="573" customWidth="1"/>
    <col min="21" max="21" width="12.57421875" style="573" customWidth="1"/>
    <col min="22" max="22" width="11.8515625" style="573" customWidth="1"/>
    <col min="23" max="23" width="12.421875" style="573" customWidth="1"/>
    <col min="24" max="33" width="9.140625" style="382" customWidth="1"/>
  </cols>
  <sheetData>
    <row r="1" spans="1:33" ht="18.75">
      <c r="A1" s="1488" t="s">
        <v>229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  <c r="X1"/>
      <c r="Y1"/>
      <c r="Z1"/>
      <c r="AA1"/>
      <c r="AB1"/>
      <c r="AC1"/>
      <c r="AD1"/>
      <c r="AE1"/>
      <c r="AF1"/>
      <c r="AG1"/>
    </row>
    <row r="2" spans="1:14" ht="21.75" customHeight="1">
      <c r="A2" s="492" t="s">
        <v>214</v>
      </c>
      <c r="B2" s="453"/>
      <c r="M2" s="790"/>
      <c r="N2" s="790"/>
    </row>
    <row r="3" spans="1:14" ht="15">
      <c r="A3" s="498"/>
      <c r="M3" s="790"/>
      <c r="N3" s="790"/>
    </row>
    <row r="4" spans="1:14" ht="15.75" thickBot="1">
      <c r="A4" s="563"/>
      <c r="B4" s="199"/>
      <c r="C4" s="199"/>
      <c r="D4" s="199"/>
      <c r="E4" s="454"/>
      <c r="F4" s="792"/>
      <c r="G4" s="792"/>
      <c r="M4" s="790"/>
      <c r="N4" s="790"/>
    </row>
    <row r="5" spans="1:21" ht="16.5" thickBot="1">
      <c r="A5" s="494" t="s">
        <v>188</v>
      </c>
      <c r="B5" s="793" t="s">
        <v>203</v>
      </c>
      <c r="C5" s="764"/>
      <c r="D5" s="764"/>
      <c r="E5" s="765"/>
      <c r="F5" s="764"/>
      <c r="G5" s="766"/>
      <c r="H5" s="764"/>
      <c r="I5" s="764"/>
      <c r="J5" s="794"/>
      <c r="K5" s="794"/>
      <c r="L5" s="794"/>
      <c r="M5" s="795"/>
      <c r="N5" s="795"/>
      <c r="O5" s="796"/>
      <c r="P5" s="796"/>
      <c r="Q5" s="796"/>
      <c r="R5" s="796"/>
      <c r="S5" s="797"/>
      <c r="T5" s="796"/>
      <c r="U5" s="798"/>
    </row>
    <row r="6" spans="1:14" ht="23.25" customHeight="1" thickBot="1">
      <c r="A6" s="498" t="s">
        <v>3</v>
      </c>
      <c r="M6" s="790"/>
      <c r="N6" s="790"/>
    </row>
    <row r="7" spans="1:33" s="1286" customFormat="1" ht="15.75" thickBot="1">
      <c r="A7" s="1509" t="s">
        <v>8</v>
      </c>
      <c r="B7" s="1506" t="s">
        <v>9</v>
      </c>
      <c r="C7" s="799"/>
      <c r="D7" s="799"/>
      <c r="E7" s="1506" t="s">
        <v>12</v>
      </c>
      <c r="F7" s="799"/>
      <c r="G7" s="799"/>
      <c r="H7" s="1506" t="s">
        <v>13</v>
      </c>
      <c r="I7" s="1508" t="s">
        <v>173</v>
      </c>
      <c r="J7" s="1508" t="s">
        <v>174</v>
      </c>
      <c r="K7" s="1508" t="s">
        <v>175</v>
      </c>
      <c r="L7" s="1492" t="s">
        <v>215</v>
      </c>
      <c r="M7" s="1493"/>
      <c r="N7" s="1494" t="s">
        <v>5</v>
      </c>
      <c r="O7" s="1498"/>
      <c r="P7" s="1498"/>
      <c r="Q7" s="1499"/>
      <c r="R7" s="564" t="s">
        <v>216</v>
      </c>
      <c r="S7" s="565" t="s">
        <v>7</v>
      </c>
      <c r="T7" s="714"/>
      <c r="U7" s="1497" t="s">
        <v>176</v>
      </c>
      <c r="V7" s="1498"/>
      <c r="W7" s="1499"/>
      <c r="X7" s="714"/>
      <c r="Y7" s="714"/>
      <c r="Z7" s="714"/>
      <c r="AA7" s="714"/>
      <c r="AB7" s="714"/>
      <c r="AC7" s="714"/>
      <c r="AD7" s="714"/>
      <c r="AE7" s="714"/>
      <c r="AF7" s="714"/>
      <c r="AG7" s="714"/>
    </row>
    <row r="8" spans="1:33" s="1286" customFormat="1" ht="15.75" thickBot="1">
      <c r="A8" s="1510"/>
      <c r="B8" s="1507"/>
      <c r="C8" s="505" t="s">
        <v>10</v>
      </c>
      <c r="D8" s="505" t="s">
        <v>11</v>
      </c>
      <c r="E8" s="1507"/>
      <c r="F8" s="505" t="s">
        <v>177</v>
      </c>
      <c r="G8" s="505" t="s">
        <v>178</v>
      </c>
      <c r="H8" s="1507"/>
      <c r="I8" s="1507"/>
      <c r="J8" s="1507"/>
      <c r="K8" s="1507"/>
      <c r="L8" s="501" t="s">
        <v>179</v>
      </c>
      <c r="M8" s="501" t="s">
        <v>185</v>
      </c>
      <c r="N8" s="502" t="s">
        <v>18</v>
      </c>
      <c r="O8" s="1408" t="s">
        <v>21</v>
      </c>
      <c r="P8" s="503" t="s">
        <v>24</v>
      </c>
      <c r="Q8" s="504" t="s">
        <v>27</v>
      </c>
      <c r="R8" s="566" t="s">
        <v>28</v>
      </c>
      <c r="S8" s="567" t="s">
        <v>29</v>
      </c>
      <c r="T8" s="714"/>
      <c r="U8" s="568" t="s">
        <v>217</v>
      </c>
      <c r="V8" s="569" t="s">
        <v>218</v>
      </c>
      <c r="W8" s="569" t="s">
        <v>219</v>
      </c>
      <c r="X8" s="714"/>
      <c r="Y8" s="714"/>
      <c r="Z8" s="714"/>
      <c r="AA8" s="714"/>
      <c r="AB8" s="714"/>
      <c r="AC8" s="714"/>
      <c r="AD8" s="714"/>
      <c r="AE8" s="714"/>
      <c r="AF8" s="714"/>
      <c r="AG8" s="714"/>
    </row>
    <row r="9" spans="1:23" ht="15">
      <c r="A9" s="800" t="s">
        <v>30</v>
      </c>
      <c r="B9" s="1110"/>
      <c r="C9" s="1111">
        <v>104</v>
      </c>
      <c r="D9" s="1111">
        <v>104</v>
      </c>
      <c r="E9" s="801"/>
      <c r="F9" s="802">
        <v>78</v>
      </c>
      <c r="G9" s="802">
        <v>75</v>
      </c>
      <c r="H9" s="802">
        <v>74</v>
      </c>
      <c r="I9" s="802">
        <v>77</v>
      </c>
      <c r="J9" s="769">
        <v>75</v>
      </c>
      <c r="K9" s="769">
        <v>75</v>
      </c>
      <c r="L9" s="803"/>
      <c r="M9" s="803"/>
      <c r="N9" s="1409">
        <v>76</v>
      </c>
      <c r="O9" s="771">
        <v>75</v>
      </c>
      <c r="P9" s="1410"/>
      <c r="Q9" s="892"/>
      <c r="R9" s="804" t="s">
        <v>31</v>
      </c>
      <c r="S9" s="805" t="s">
        <v>31</v>
      </c>
      <c r="T9" s="806"/>
      <c r="U9" s="1455">
        <v>75</v>
      </c>
      <c r="V9" s="1112"/>
      <c r="W9" s="1094"/>
    </row>
    <row r="10" spans="1:23" ht="15.75" thickBot="1">
      <c r="A10" s="807" t="s">
        <v>32</v>
      </c>
      <c r="B10" s="1113"/>
      <c r="C10" s="1114">
        <v>101</v>
      </c>
      <c r="D10" s="1114">
        <v>104</v>
      </c>
      <c r="E10" s="1115"/>
      <c r="F10" s="808">
        <v>73</v>
      </c>
      <c r="G10" s="808">
        <v>71</v>
      </c>
      <c r="H10" s="808">
        <v>70</v>
      </c>
      <c r="I10" s="808">
        <v>69</v>
      </c>
      <c r="J10" s="770">
        <v>67</v>
      </c>
      <c r="K10" s="770">
        <v>64</v>
      </c>
      <c r="L10" s="786"/>
      <c r="M10" s="786"/>
      <c r="N10" s="1412">
        <v>63</v>
      </c>
      <c r="O10" s="773">
        <v>62</v>
      </c>
      <c r="P10" s="1456"/>
      <c r="Q10" s="893"/>
      <c r="R10" s="809" t="s">
        <v>31</v>
      </c>
      <c r="S10" s="810" t="s">
        <v>31</v>
      </c>
      <c r="T10" s="806"/>
      <c r="U10" s="1450">
        <v>62</v>
      </c>
      <c r="V10" s="1106"/>
      <c r="W10" s="1095"/>
    </row>
    <row r="11" spans="1:23" ht="15">
      <c r="A11" s="811" t="s">
        <v>33</v>
      </c>
      <c r="B11" s="1116" t="s">
        <v>34</v>
      </c>
      <c r="C11" s="1117">
        <v>37915</v>
      </c>
      <c r="D11" s="1117">
        <v>39774</v>
      </c>
      <c r="E11" s="1118" t="s">
        <v>35</v>
      </c>
      <c r="F11" s="812">
        <v>15286</v>
      </c>
      <c r="G11" s="812">
        <v>16458</v>
      </c>
      <c r="H11" s="812">
        <v>15309</v>
      </c>
      <c r="I11" s="812">
        <v>15839</v>
      </c>
      <c r="J11" s="592">
        <v>15783</v>
      </c>
      <c r="K11" s="592">
        <v>15465.37</v>
      </c>
      <c r="L11" s="782" t="s">
        <v>31</v>
      </c>
      <c r="M11" s="782" t="s">
        <v>31</v>
      </c>
      <c r="N11" s="1415">
        <v>15718</v>
      </c>
      <c r="O11" s="771">
        <f aca="true" t="shared" si="0" ref="O11:O21">U11</f>
        <v>15936</v>
      </c>
      <c r="P11" s="1457"/>
      <c r="Q11" s="771"/>
      <c r="R11" s="814" t="s">
        <v>31</v>
      </c>
      <c r="S11" s="815" t="s">
        <v>31</v>
      </c>
      <c r="T11" s="806"/>
      <c r="U11" s="1455">
        <v>15936</v>
      </c>
      <c r="V11" s="1076"/>
      <c r="W11" s="1079"/>
    </row>
    <row r="12" spans="1:23" ht="15">
      <c r="A12" s="816" t="s">
        <v>36</v>
      </c>
      <c r="B12" s="1119" t="s">
        <v>37</v>
      </c>
      <c r="C12" s="1120">
        <v>-16164</v>
      </c>
      <c r="D12" s="1120">
        <v>-17825</v>
      </c>
      <c r="E12" s="1118" t="s">
        <v>38</v>
      </c>
      <c r="F12" s="812">
        <v>-14113</v>
      </c>
      <c r="G12" s="812">
        <v>-15252</v>
      </c>
      <c r="H12" s="812">
        <v>-14434</v>
      </c>
      <c r="I12" s="812">
        <v>15278</v>
      </c>
      <c r="J12" s="592">
        <v>15437</v>
      </c>
      <c r="K12" s="592">
        <v>15081.57</v>
      </c>
      <c r="L12" s="784" t="s">
        <v>31</v>
      </c>
      <c r="M12" s="784" t="s">
        <v>31</v>
      </c>
      <c r="N12" s="1417">
        <v>15375</v>
      </c>
      <c r="O12" s="772">
        <f t="shared" si="0"/>
        <v>15535</v>
      </c>
      <c r="P12" s="1457"/>
      <c r="Q12" s="772"/>
      <c r="R12" s="814" t="s">
        <v>31</v>
      </c>
      <c r="S12" s="815" t="s">
        <v>31</v>
      </c>
      <c r="T12" s="806"/>
      <c r="U12" s="1451">
        <v>15535</v>
      </c>
      <c r="V12" s="1108"/>
      <c r="W12" s="1079"/>
    </row>
    <row r="13" spans="1:23" ht="15">
      <c r="A13" s="816" t="s">
        <v>39</v>
      </c>
      <c r="B13" s="1119" t="s">
        <v>230</v>
      </c>
      <c r="C13" s="1120">
        <v>604</v>
      </c>
      <c r="D13" s="1120">
        <v>619</v>
      </c>
      <c r="E13" s="1118" t="s">
        <v>41</v>
      </c>
      <c r="F13" s="812">
        <v>865.85</v>
      </c>
      <c r="G13" s="812">
        <v>976.33</v>
      </c>
      <c r="H13" s="812">
        <v>491.49</v>
      </c>
      <c r="I13" s="812">
        <v>436</v>
      </c>
      <c r="J13" s="592">
        <v>439</v>
      </c>
      <c r="K13" s="592">
        <v>505.6</v>
      </c>
      <c r="L13" s="784" t="s">
        <v>31</v>
      </c>
      <c r="M13" s="784" t="s">
        <v>31</v>
      </c>
      <c r="N13" s="1417">
        <v>684</v>
      </c>
      <c r="O13" s="772">
        <f t="shared" si="0"/>
        <v>557</v>
      </c>
      <c r="P13" s="1457"/>
      <c r="Q13" s="772"/>
      <c r="R13" s="814" t="s">
        <v>31</v>
      </c>
      <c r="S13" s="815" t="s">
        <v>31</v>
      </c>
      <c r="T13" s="806"/>
      <c r="U13" s="1451">
        <v>557</v>
      </c>
      <c r="V13" s="1108"/>
      <c r="W13" s="1079"/>
    </row>
    <row r="14" spans="1:23" ht="15">
      <c r="A14" s="816" t="s">
        <v>42</v>
      </c>
      <c r="B14" s="1119" t="s">
        <v>231</v>
      </c>
      <c r="C14" s="1120">
        <v>221</v>
      </c>
      <c r="D14" s="1120">
        <v>610</v>
      </c>
      <c r="E14" s="1118" t="s">
        <v>31</v>
      </c>
      <c r="F14" s="812">
        <v>3059</v>
      </c>
      <c r="G14" s="812">
        <v>3285</v>
      </c>
      <c r="H14" s="812">
        <v>3261</v>
      </c>
      <c r="I14" s="812">
        <v>3513</v>
      </c>
      <c r="J14" s="592">
        <v>2787</v>
      </c>
      <c r="K14" s="592">
        <v>3527.8</v>
      </c>
      <c r="L14" s="784" t="s">
        <v>31</v>
      </c>
      <c r="M14" s="785" t="s">
        <v>31</v>
      </c>
      <c r="N14" s="1417">
        <v>8338</v>
      </c>
      <c r="O14" s="772">
        <f t="shared" si="0"/>
        <v>7081</v>
      </c>
      <c r="P14" s="1457"/>
      <c r="Q14" s="772"/>
      <c r="R14" s="814" t="s">
        <v>31</v>
      </c>
      <c r="S14" s="815" t="s">
        <v>31</v>
      </c>
      <c r="T14" s="806"/>
      <c r="U14" s="1451">
        <v>7081</v>
      </c>
      <c r="V14" s="1108"/>
      <c r="W14" s="1079"/>
    </row>
    <row r="15" spans="1:23" ht="15.75" thickBot="1">
      <c r="A15" s="800" t="s">
        <v>44</v>
      </c>
      <c r="B15" s="1121" t="s">
        <v>232</v>
      </c>
      <c r="C15" s="1122">
        <v>2021</v>
      </c>
      <c r="D15" s="1122">
        <v>852</v>
      </c>
      <c r="E15" s="817" t="s">
        <v>46</v>
      </c>
      <c r="F15" s="818">
        <v>6163</v>
      </c>
      <c r="G15" s="818">
        <v>5169</v>
      </c>
      <c r="H15" s="818">
        <v>4914</v>
      </c>
      <c r="I15" s="818">
        <v>5727</v>
      </c>
      <c r="J15" s="718">
        <v>6338</v>
      </c>
      <c r="K15" s="718">
        <v>6522</v>
      </c>
      <c r="L15" s="819" t="s">
        <v>31</v>
      </c>
      <c r="M15" s="820" t="s">
        <v>31</v>
      </c>
      <c r="N15" s="1419">
        <v>8010</v>
      </c>
      <c r="O15" s="896">
        <f t="shared" si="0"/>
        <v>9739</v>
      </c>
      <c r="P15" s="1457"/>
      <c r="Q15" s="773"/>
      <c r="R15" s="804" t="s">
        <v>31</v>
      </c>
      <c r="S15" s="805" t="s">
        <v>31</v>
      </c>
      <c r="T15" s="806"/>
      <c r="U15" s="1458">
        <v>9739</v>
      </c>
      <c r="V15" s="1123"/>
      <c r="W15" s="1078"/>
    </row>
    <row r="16" spans="1:23" ht="15.75" thickBot="1">
      <c r="A16" s="822" t="s">
        <v>47</v>
      </c>
      <c r="B16" s="1124"/>
      <c r="C16" s="1125">
        <v>24618</v>
      </c>
      <c r="D16" s="1125">
        <v>24087</v>
      </c>
      <c r="E16" s="1126"/>
      <c r="F16" s="823">
        <v>11306</v>
      </c>
      <c r="G16" s="823">
        <v>10667</v>
      </c>
      <c r="H16" s="823">
        <v>9554</v>
      </c>
      <c r="I16" s="823">
        <v>10237</v>
      </c>
      <c r="J16" s="1098">
        <f>J11-J12+J13+J14+J15</f>
        <v>9910</v>
      </c>
      <c r="K16" s="1098">
        <f>K11-K12+K13+K14+K15</f>
        <v>10939.2</v>
      </c>
      <c r="L16" s="587" t="s">
        <v>31</v>
      </c>
      <c r="M16" s="588" t="s">
        <v>31</v>
      </c>
      <c r="N16" s="1421">
        <f>N11-N12+N13+N14+N15</f>
        <v>17375</v>
      </c>
      <c r="O16" s="774">
        <f>O11-O12+O13+O14+O15</f>
        <v>17778</v>
      </c>
      <c r="P16" s="528"/>
      <c r="Q16" s="1099"/>
      <c r="R16" s="527" t="s">
        <v>31</v>
      </c>
      <c r="S16" s="589" t="s">
        <v>31</v>
      </c>
      <c r="T16" s="824"/>
      <c r="U16" s="774">
        <f>U11-U12+U13+U14+U15</f>
        <v>17778</v>
      </c>
      <c r="V16" s="774">
        <f>V11-V12+V13+V14+V15</f>
        <v>0</v>
      </c>
      <c r="W16" s="774">
        <v>0</v>
      </c>
    </row>
    <row r="17" spans="1:23" ht="15">
      <c r="A17" s="800" t="s">
        <v>48</v>
      </c>
      <c r="B17" s="1116" t="s">
        <v>49</v>
      </c>
      <c r="C17" s="1117">
        <v>7043</v>
      </c>
      <c r="D17" s="1117">
        <v>7240</v>
      </c>
      <c r="E17" s="817">
        <v>401</v>
      </c>
      <c r="F17" s="818">
        <v>1189</v>
      </c>
      <c r="G17" s="818">
        <v>1223</v>
      </c>
      <c r="H17" s="818">
        <v>890</v>
      </c>
      <c r="I17" s="818">
        <v>588</v>
      </c>
      <c r="J17" s="718">
        <v>372</v>
      </c>
      <c r="K17" s="718">
        <v>410</v>
      </c>
      <c r="L17" s="782" t="s">
        <v>31</v>
      </c>
      <c r="M17" s="783" t="s">
        <v>31</v>
      </c>
      <c r="N17" s="1419">
        <v>369</v>
      </c>
      <c r="O17" s="894">
        <f t="shared" si="0"/>
        <v>427</v>
      </c>
      <c r="P17" s="1457"/>
      <c r="Q17" s="825"/>
      <c r="R17" s="804" t="s">
        <v>31</v>
      </c>
      <c r="S17" s="805" t="s">
        <v>31</v>
      </c>
      <c r="T17" s="806"/>
      <c r="U17" s="1454">
        <v>427</v>
      </c>
      <c r="V17" s="1077"/>
      <c r="W17" s="1078"/>
    </row>
    <row r="18" spans="1:23" ht="15">
      <c r="A18" s="816" t="s">
        <v>50</v>
      </c>
      <c r="B18" s="1119" t="s">
        <v>51</v>
      </c>
      <c r="C18" s="1120">
        <v>1001</v>
      </c>
      <c r="D18" s="1120">
        <v>820</v>
      </c>
      <c r="E18" s="1118" t="s">
        <v>52</v>
      </c>
      <c r="F18" s="812">
        <v>1816</v>
      </c>
      <c r="G18" s="812">
        <v>2162</v>
      </c>
      <c r="H18" s="812">
        <v>2060</v>
      </c>
      <c r="I18" s="812">
        <v>2747</v>
      </c>
      <c r="J18" s="592">
        <v>3107</v>
      </c>
      <c r="K18" s="592">
        <v>3225</v>
      </c>
      <c r="L18" s="784" t="s">
        <v>31</v>
      </c>
      <c r="M18" s="785" t="s">
        <v>31</v>
      </c>
      <c r="N18" s="1417">
        <v>2007</v>
      </c>
      <c r="O18" s="772">
        <f t="shared" si="0"/>
        <v>1846</v>
      </c>
      <c r="P18" s="1457"/>
      <c r="Q18" s="813"/>
      <c r="R18" s="814" t="s">
        <v>31</v>
      </c>
      <c r="S18" s="815" t="s">
        <v>31</v>
      </c>
      <c r="T18" s="806"/>
      <c r="U18" s="1451">
        <v>1846</v>
      </c>
      <c r="V18" s="1108"/>
      <c r="W18" s="1079"/>
    </row>
    <row r="19" spans="1:23" ht="15">
      <c r="A19" s="816" t="s">
        <v>53</v>
      </c>
      <c r="B19" s="1119" t="s">
        <v>233</v>
      </c>
      <c r="C19" s="1120">
        <v>14718</v>
      </c>
      <c r="D19" s="1120">
        <v>14718</v>
      </c>
      <c r="E19" s="1118" t="s">
        <v>31</v>
      </c>
      <c r="F19" s="812">
        <v>0</v>
      </c>
      <c r="G19" s="812">
        <v>0</v>
      </c>
      <c r="H19" s="812">
        <v>0</v>
      </c>
      <c r="I19" s="812">
        <v>0</v>
      </c>
      <c r="J19" s="592">
        <v>0</v>
      </c>
      <c r="K19" s="592">
        <v>0</v>
      </c>
      <c r="L19" s="784" t="s">
        <v>31</v>
      </c>
      <c r="M19" s="785" t="s">
        <v>31</v>
      </c>
      <c r="N19" s="1417">
        <v>0</v>
      </c>
      <c r="O19" s="772">
        <f t="shared" si="0"/>
        <v>0</v>
      </c>
      <c r="P19" s="1457"/>
      <c r="Q19" s="813"/>
      <c r="R19" s="814" t="s">
        <v>31</v>
      </c>
      <c r="S19" s="815" t="s">
        <v>31</v>
      </c>
      <c r="T19" s="806"/>
      <c r="U19" s="1451">
        <v>0</v>
      </c>
      <c r="V19" s="1108"/>
      <c r="W19" s="1079"/>
    </row>
    <row r="20" spans="1:23" ht="15">
      <c r="A20" s="816" t="s">
        <v>55</v>
      </c>
      <c r="B20" s="1119" t="s">
        <v>54</v>
      </c>
      <c r="C20" s="1120">
        <v>1758</v>
      </c>
      <c r="D20" s="1120">
        <v>1762</v>
      </c>
      <c r="E20" s="1118" t="s">
        <v>31</v>
      </c>
      <c r="F20" s="812">
        <v>3966</v>
      </c>
      <c r="G20" s="812">
        <v>3634</v>
      </c>
      <c r="H20" s="812">
        <v>3171</v>
      </c>
      <c r="I20" s="812">
        <v>6758</v>
      </c>
      <c r="J20" s="592">
        <v>6354</v>
      </c>
      <c r="K20" s="592">
        <v>7206</v>
      </c>
      <c r="L20" s="784" t="s">
        <v>31</v>
      </c>
      <c r="M20" s="785" t="s">
        <v>31</v>
      </c>
      <c r="N20" s="1417">
        <v>14731</v>
      </c>
      <c r="O20" s="772">
        <f t="shared" si="0"/>
        <v>14717</v>
      </c>
      <c r="P20" s="1457"/>
      <c r="Q20" s="813"/>
      <c r="R20" s="814" t="s">
        <v>31</v>
      </c>
      <c r="S20" s="815" t="s">
        <v>31</v>
      </c>
      <c r="T20" s="806"/>
      <c r="U20" s="1451">
        <v>14717</v>
      </c>
      <c r="V20" s="1108"/>
      <c r="W20" s="1079"/>
    </row>
    <row r="21" spans="1:23" ht="15.75" thickBot="1">
      <c r="A21" s="807" t="s">
        <v>57</v>
      </c>
      <c r="B21" s="1127"/>
      <c r="C21" s="1128">
        <v>0</v>
      </c>
      <c r="D21" s="1128">
        <v>0</v>
      </c>
      <c r="E21" s="1129" t="s">
        <v>31</v>
      </c>
      <c r="F21" s="812">
        <v>0</v>
      </c>
      <c r="G21" s="812">
        <v>0</v>
      </c>
      <c r="H21" s="812">
        <v>0</v>
      </c>
      <c r="I21" s="808">
        <v>0</v>
      </c>
      <c r="J21" s="596">
        <v>0</v>
      </c>
      <c r="K21" s="596">
        <v>0</v>
      </c>
      <c r="L21" s="786" t="s">
        <v>31</v>
      </c>
      <c r="M21" s="787" t="s">
        <v>31</v>
      </c>
      <c r="N21" s="1425">
        <v>0</v>
      </c>
      <c r="O21" s="773">
        <f t="shared" si="0"/>
        <v>0</v>
      </c>
      <c r="P21" s="1413"/>
      <c r="Q21" s="821"/>
      <c r="R21" s="827" t="s">
        <v>31</v>
      </c>
      <c r="S21" s="828" t="s">
        <v>31</v>
      </c>
      <c r="T21" s="806"/>
      <c r="U21" s="1450">
        <v>0</v>
      </c>
      <c r="V21" s="1106"/>
      <c r="W21" s="1056"/>
    </row>
    <row r="22" spans="1:23" ht="15.75" thickBot="1">
      <c r="A22" s="829" t="s">
        <v>59</v>
      </c>
      <c r="B22" s="1116" t="s">
        <v>60</v>
      </c>
      <c r="C22" s="1117">
        <v>12472</v>
      </c>
      <c r="D22" s="1117">
        <v>13728</v>
      </c>
      <c r="E22" s="830" t="s">
        <v>31</v>
      </c>
      <c r="F22" s="831">
        <v>34038</v>
      </c>
      <c r="G22" s="831">
        <v>33242</v>
      </c>
      <c r="H22" s="831">
        <v>33404</v>
      </c>
      <c r="I22" s="831">
        <v>32231</v>
      </c>
      <c r="J22" s="533">
        <v>31385</v>
      </c>
      <c r="K22" s="533">
        <v>30771</v>
      </c>
      <c r="L22" s="832">
        <f>L35</f>
        <v>30254</v>
      </c>
      <c r="M22" s="832">
        <f>M35</f>
        <v>30254</v>
      </c>
      <c r="N22" s="1427">
        <v>7655</v>
      </c>
      <c r="O22" s="894">
        <f>U22-N22</f>
        <v>8278</v>
      </c>
      <c r="P22" s="771"/>
      <c r="Q22" s="771"/>
      <c r="R22" s="834">
        <f>SUM(N22:Q22)</f>
        <v>15933</v>
      </c>
      <c r="S22" s="835">
        <f>(R22/M22)*100</f>
        <v>52.66411053083889</v>
      </c>
      <c r="T22" s="806"/>
      <c r="U22" s="1455">
        <v>15933</v>
      </c>
      <c r="V22" s="1112"/>
      <c r="W22" s="1080"/>
    </row>
    <row r="23" spans="1:23" ht="15.75" thickBot="1">
      <c r="A23" s="816" t="s">
        <v>61</v>
      </c>
      <c r="B23" s="1119" t="s">
        <v>62</v>
      </c>
      <c r="C23" s="1120">
        <v>0</v>
      </c>
      <c r="D23" s="1120">
        <v>0</v>
      </c>
      <c r="E23" s="836" t="s">
        <v>31</v>
      </c>
      <c r="F23" s="812">
        <v>230</v>
      </c>
      <c r="G23" s="812">
        <v>0</v>
      </c>
      <c r="H23" s="812"/>
      <c r="I23" s="812"/>
      <c r="J23" s="537">
        <v>0</v>
      </c>
      <c r="K23" s="537">
        <v>0</v>
      </c>
      <c r="L23" s="837"/>
      <c r="M23" s="838"/>
      <c r="N23" s="1428">
        <v>0</v>
      </c>
      <c r="O23" s="894">
        <f aca="true" t="shared" si="1" ref="O23:O40">U23-N23</f>
        <v>0</v>
      </c>
      <c r="P23" s="772"/>
      <c r="Q23" s="772"/>
      <c r="R23" s="834">
        <f aca="true" t="shared" si="2" ref="R23:R45">SUM(N23:Q23)</f>
        <v>0</v>
      </c>
      <c r="S23" s="835" t="e">
        <f aca="true" t="shared" si="3" ref="S23:S45">(R23/M23)*100</f>
        <v>#DIV/0!</v>
      </c>
      <c r="T23" s="806"/>
      <c r="U23" s="1451"/>
      <c r="V23" s="1108"/>
      <c r="W23" s="1081"/>
    </row>
    <row r="24" spans="1:23" ht="15.75" thickBot="1">
      <c r="A24" s="807" t="s">
        <v>63</v>
      </c>
      <c r="B24" s="1127" t="s">
        <v>62</v>
      </c>
      <c r="C24" s="1128">
        <v>0</v>
      </c>
      <c r="D24" s="1128">
        <v>1215</v>
      </c>
      <c r="E24" s="839">
        <v>672</v>
      </c>
      <c r="F24" s="1130">
        <v>10265</v>
      </c>
      <c r="G24" s="1130">
        <v>11176</v>
      </c>
      <c r="H24" s="1130">
        <v>10817</v>
      </c>
      <c r="I24" s="808">
        <v>10900</v>
      </c>
      <c r="J24" s="541">
        <v>9850</v>
      </c>
      <c r="K24" s="541">
        <v>8800</v>
      </c>
      <c r="L24" s="840">
        <f>L25+L26+L27+L28+L29</f>
        <v>8800</v>
      </c>
      <c r="M24" s="840">
        <f>M25+M26+M27+M28+M29</f>
        <v>8800</v>
      </c>
      <c r="N24" s="1430">
        <v>2199</v>
      </c>
      <c r="O24" s="1459">
        <f t="shared" si="1"/>
        <v>2199</v>
      </c>
      <c r="P24" s="773"/>
      <c r="Q24" s="773"/>
      <c r="R24" s="834">
        <f t="shared" si="2"/>
        <v>4398</v>
      </c>
      <c r="S24" s="835">
        <f t="shared" si="3"/>
        <v>49.97727272727273</v>
      </c>
      <c r="T24" s="806"/>
      <c r="U24" s="1458">
        <v>4398</v>
      </c>
      <c r="V24" s="1123"/>
      <c r="W24" s="1082"/>
    </row>
    <row r="25" spans="1:23" ht="15.75" thickBot="1">
      <c r="A25" s="811" t="s">
        <v>64</v>
      </c>
      <c r="B25" s="1460" t="s">
        <v>234</v>
      </c>
      <c r="C25" s="1117">
        <v>6341</v>
      </c>
      <c r="D25" s="1117">
        <v>6960</v>
      </c>
      <c r="E25" s="830">
        <v>501</v>
      </c>
      <c r="F25" s="812">
        <v>5346</v>
      </c>
      <c r="G25" s="812">
        <v>6445</v>
      </c>
      <c r="H25" s="812">
        <v>6094</v>
      </c>
      <c r="I25" s="826">
        <v>5295</v>
      </c>
      <c r="J25" s="544">
        <v>5297</v>
      </c>
      <c r="K25" s="544">
        <v>4512</v>
      </c>
      <c r="L25" s="832">
        <v>3500</v>
      </c>
      <c r="M25" s="832">
        <v>3500</v>
      </c>
      <c r="N25" s="1432">
        <v>1039</v>
      </c>
      <c r="O25" s="771">
        <f t="shared" si="1"/>
        <v>1404</v>
      </c>
      <c r="P25" s="894"/>
      <c r="Q25" s="825"/>
      <c r="R25" s="834">
        <f t="shared" si="2"/>
        <v>2443</v>
      </c>
      <c r="S25" s="835">
        <f t="shared" si="3"/>
        <v>69.8</v>
      </c>
      <c r="T25" s="806"/>
      <c r="U25" s="1454">
        <v>2443</v>
      </c>
      <c r="V25" s="1109"/>
      <c r="W25" s="1083"/>
    </row>
    <row r="26" spans="1:23" ht="15.75" thickBot="1">
      <c r="A26" s="816" t="s">
        <v>66</v>
      </c>
      <c r="B26" s="1461" t="s">
        <v>235</v>
      </c>
      <c r="C26" s="1120">
        <v>1745</v>
      </c>
      <c r="D26" s="1120">
        <v>2223</v>
      </c>
      <c r="E26" s="836">
        <v>502</v>
      </c>
      <c r="F26" s="812">
        <v>3410</v>
      </c>
      <c r="G26" s="812">
        <v>3650</v>
      </c>
      <c r="H26" s="812">
        <v>3802</v>
      </c>
      <c r="I26" s="812">
        <v>3536</v>
      </c>
      <c r="J26" s="537">
        <v>4465</v>
      </c>
      <c r="K26" s="537">
        <v>3956</v>
      </c>
      <c r="L26" s="837">
        <v>2600</v>
      </c>
      <c r="M26" s="837">
        <v>2600</v>
      </c>
      <c r="N26" s="1428">
        <v>1089</v>
      </c>
      <c r="O26" s="894">
        <f t="shared" si="1"/>
        <v>758</v>
      </c>
      <c r="P26" s="772"/>
      <c r="Q26" s="813"/>
      <c r="R26" s="834">
        <f t="shared" si="2"/>
        <v>1847</v>
      </c>
      <c r="S26" s="835">
        <f t="shared" si="3"/>
        <v>71.03846153846153</v>
      </c>
      <c r="T26" s="806"/>
      <c r="U26" s="1451">
        <v>1847</v>
      </c>
      <c r="V26" s="1108"/>
      <c r="W26" s="1081"/>
    </row>
    <row r="27" spans="1:23" ht="15.75" thickBot="1">
      <c r="A27" s="816" t="s">
        <v>68</v>
      </c>
      <c r="B27" s="1461" t="s">
        <v>236</v>
      </c>
      <c r="C27" s="1120">
        <v>0</v>
      </c>
      <c r="D27" s="1120">
        <v>0</v>
      </c>
      <c r="E27" s="836">
        <v>504</v>
      </c>
      <c r="F27" s="812">
        <v>320</v>
      </c>
      <c r="G27" s="812">
        <v>253.75</v>
      </c>
      <c r="H27" s="812">
        <v>184</v>
      </c>
      <c r="I27" s="812">
        <v>155</v>
      </c>
      <c r="J27" s="537">
        <v>189</v>
      </c>
      <c r="K27" s="537">
        <v>153</v>
      </c>
      <c r="L27" s="837">
        <v>0</v>
      </c>
      <c r="M27" s="837">
        <v>0</v>
      </c>
      <c r="N27" s="1428">
        <v>22</v>
      </c>
      <c r="O27" s="894">
        <f t="shared" si="1"/>
        <v>30</v>
      </c>
      <c r="P27" s="772"/>
      <c r="Q27" s="813"/>
      <c r="R27" s="834">
        <f t="shared" si="2"/>
        <v>52</v>
      </c>
      <c r="S27" s="835" t="e">
        <f t="shared" si="3"/>
        <v>#DIV/0!</v>
      </c>
      <c r="T27" s="806"/>
      <c r="U27" s="1451">
        <v>52</v>
      </c>
      <c r="V27" s="1108"/>
      <c r="W27" s="1081"/>
    </row>
    <row r="28" spans="1:23" ht="15.75" thickBot="1">
      <c r="A28" s="816" t="s">
        <v>70</v>
      </c>
      <c r="B28" s="1461" t="s">
        <v>237</v>
      </c>
      <c r="C28" s="1120">
        <v>428</v>
      </c>
      <c r="D28" s="1120">
        <v>253</v>
      </c>
      <c r="E28" s="836">
        <v>511</v>
      </c>
      <c r="F28" s="812">
        <v>698</v>
      </c>
      <c r="G28" s="812">
        <v>1404</v>
      </c>
      <c r="H28" s="812">
        <v>568</v>
      </c>
      <c r="I28" s="812">
        <v>1119</v>
      </c>
      <c r="J28" s="537">
        <v>1050</v>
      </c>
      <c r="K28" s="537">
        <v>857</v>
      </c>
      <c r="L28" s="837">
        <v>900</v>
      </c>
      <c r="M28" s="837">
        <v>900</v>
      </c>
      <c r="N28" s="1428">
        <v>81</v>
      </c>
      <c r="O28" s="894">
        <f t="shared" si="1"/>
        <v>130</v>
      </c>
      <c r="P28" s="772"/>
      <c r="Q28" s="813"/>
      <c r="R28" s="834">
        <f t="shared" si="2"/>
        <v>211</v>
      </c>
      <c r="S28" s="835">
        <f t="shared" si="3"/>
        <v>23.444444444444446</v>
      </c>
      <c r="T28" s="806"/>
      <c r="U28" s="1451">
        <v>211</v>
      </c>
      <c r="V28" s="1108"/>
      <c r="W28" s="1081"/>
    </row>
    <row r="29" spans="1:23" ht="15.75" thickBot="1">
      <c r="A29" s="816" t="s">
        <v>72</v>
      </c>
      <c r="B29" s="1461" t="s">
        <v>238</v>
      </c>
      <c r="C29" s="1120">
        <v>1057</v>
      </c>
      <c r="D29" s="1120">
        <v>1451</v>
      </c>
      <c r="E29" s="836">
        <v>518</v>
      </c>
      <c r="F29" s="812">
        <v>2744</v>
      </c>
      <c r="G29" s="812">
        <v>2465</v>
      </c>
      <c r="H29" s="812">
        <v>3548</v>
      </c>
      <c r="I29" s="812">
        <v>3195</v>
      </c>
      <c r="J29" s="537">
        <v>1832</v>
      </c>
      <c r="K29" s="537">
        <v>1877</v>
      </c>
      <c r="L29" s="837">
        <v>1800</v>
      </c>
      <c r="M29" s="837">
        <v>1800</v>
      </c>
      <c r="N29" s="1428">
        <v>343</v>
      </c>
      <c r="O29" s="894">
        <f t="shared" si="1"/>
        <v>308</v>
      </c>
      <c r="P29" s="772"/>
      <c r="Q29" s="813"/>
      <c r="R29" s="834">
        <f t="shared" si="2"/>
        <v>651</v>
      </c>
      <c r="S29" s="835">
        <f t="shared" si="3"/>
        <v>36.16666666666667</v>
      </c>
      <c r="T29" s="806"/>
      <c r="U29" s="1451">
        <v>651</v>
      </c>
      <c r="V29" s="1108"/>
      <c r="W29" s="1081"/>
    </row>
    <row r="30" spans="1:23" ht="15.75" thickBot="1">
      <c r="A30" s="816" t="s">
        <v>74</v>
      </c>
      <c r="B30" s="1461" t="s">
        <v>239</v>
      </c>
      <c r="C30" s="1120">
        <v>10408</v>
      </c>
      <c r="D30" s="1120">
        <v>11792</v>
      </c>
      <c r="E30" s="836">
        <v>521</v>
      </c>
      <c r="F30" s="812">
        <v>17448</v>
      </c>
      <c r="G30" s="812">
        <v>17077</v>
      </c>
      <c r="H30" s="812">
        <v>16713</v>
      </c>
      <c r="I30" s="812">
        <v>16245</v>
      </c>
      <c r="J30" s="537">
        <v>16486</v>
      </c>
      <c r="K30" s="537">
        <v>16926</v>
      </c>
      <c r="L30" s="837">
        <v>15537</v>
      </c>
      <c r="M30" s="837">
        <v>15537</v>
      </c>
      <c r="N30" s="1428">
        <v>4032</v>
      </c>
      <c r="O30" s="894">
        <f t="shared" si="1"/>
        <v>4472</v>
      </c>
      <c r="P30" s="772"/>
      <c r="Q30" s="813"/>
      <c r="R30" s="834">
        <f t="shared" si="2"/>
        <v>8504</v>
      </c>
      <c r="S30" s="835">
        <f t="shared" si="3"/>
        <v>54.73386110574757</v>
      </c>
      <c r="T30" s="806"/>
      <c r="U30" s="1451">
        <v>8504</v>
      </c>
      <c r="V30" s="1108"/>
      <c r="W30" s="1081"/>
    </row>
    <row r="31" spans="1:23" ht="15.75" thickBot="1">
      <c r="A31" s="816" t="s">
        <v>76</v>
      </c>
      <c r="B31" s="1461" t="s">
        <v>240</v>
      </c>
      <c r="C31" s="1120">
        <v>3640</v>
      </c>
      <c r="D31" s="1120">
        <v>4174</v>
      </c>
      <c r="E31" s="836" t="s">
        <v>78</v>
      </c>
      <c r="F31" s="812">
        <v>6393</v>
      </c>
      <c r="G31" s="812">
        <v>6173</v>
      </c>
      <c r="H31" s="812">
        <v>5777</v>
      </c>
      <c r="I31" s="812">
        <v>5864</v>
      </c>
      <c r="J31" s="537">
        <v>5751</v>
      </c>
      <c r="K31" s="537">
        <v>5680</v>
      </c>
      <c r="L31" s="837">
        <v>5438</v>
      </c>
      <c r="M31" s="837">
        <v>5438</v>
      </c>
      <c r="N31" s="1428">
        <v>1350</v>
      </c>
      <c r="O31" s="894">
        <f t="shared" si="1"/>
        <v>1527</v>
      </c>
      <c r="P31" s="772"/>
      <c r="Q31" s="813"/>
      <c r="R31" s="834">
        <f t="shared" si="2"/>
        <v>2877</v>
      </c>
      <c r="S31" s="835">
        <f t="shared" si="3"/>
        <v>52.90547995586613</v>
      </c>
      <c r="T31" s="806"/>
      <c r="U31" s="1452">
        <v>2877</v>
      </c>
      <c r="V31" s="1108"/>
      <c r="W31" s="1081"/>
    </row>
    <row r="32" spans="1:23" ht="15.75" thickBot="1">
      <c r="A32" s="816" t="s">
        <v>79</v>
      </c>
      <c r="B32" s="1461" t="s">
        <v>241</v>
      </c>
      <c r="C32" s="1120">
        <v>0</v>
      </c>
      <c r="D32" s="1120">
        <v>0</v>
      </c>
      <c r="E32" s="836">
        <v>557</v>
      </c>
      <c r="F32" s="812">
        <v>0</v>
      </c>
      <c r="G32" s="812">
        <v>0</v>
      </c>
      <c r="H32" s="812">
        <v>7</v>
      </c>
      <c r="I32" s="812">
        <v>0</v>
      </c>
      <c r="J32" s="537">
        <v>0</v>
      </c>
      <c r="K32" s="537">
        <v>0</v>
      </c>
      <c r="L32" s="837"/>
      <c r="M32" s="837"/>
      <c r="N32" s="1428">
        <v>0</v>
      </c>
      <c r="O32" s="894">
        <f t="shared" si="1"/>
        <v>0</v>
      </c>
      <c r="P32" s="772"/>
      <c r="Q32" s="813"/>
      <c r="R32" s="834">
        <f t="shared" si="2"/>
        <v>0</v>
      </c>
      <c r="S32" s="835" t="e">
        <f t="shared" si="3"/>
        <v>#DIV/0!</v>
      </c>
      <c r="T32" s="806"/>
      <c r="U32" s="1451">
        <v>0</v>
      </c>
      <c r="V32" s="1108"/>
      <c r="W32" s="1081"/>
    </row>
    <row r="33" spans="1:23" ht="15.75" thickBot="1">
      <c r="A33" s="816" t="s">
        <v>81</v>
      </c>
      <c r="B33" s="1461" t="s">
        <v>242</v>
      </c>
      <c r="C33" s="1120">
        <v>1711</v>
      </c>
      <c r="D33" s="1120">
        <v>1801</v>
      </c>
      <c r="E33" s="836">
        <v>551</v>
      </c>
      <c r="F33" s="812">
        <v>367</v>
      </c>
      <c r="G33" s="812">
        <v>377</v>
      </c>
      <c r="H33" s="812">
        <v>441</v>
      </c>
      <c r="I33" s="812">
        <v>313</v>
      </c>
      <c r="J33" s="537">
        <v>215</v>
      </c>
      <c r="K33" s="537">
        <v>147</v>
      </c>
      <c r="L33" s="837"/>
      <c r="M33" s="837"/>
      <c r="N33" s="1428">
        <v>41</v>
      </c>
      <c r="O33" s="894">
        <f t="shared" si="1"/>
        <v>35</v>
      </c>
      <c r="P33" s="772"/>
      <c r="Q33" s="813"/>
      <c r="R33" s="609">
        <f t="shared" si="2"/>
        <v>76</v>
      </c>
      <c r="S33" s="835" t="e">
        <f t="shared" si="3"/>
        <v>#DIV/0!</v>
      </c>
      <c r="U33" s="1452">
        <v>76</v>
      </c>
      <c r="V33" s="1108"/>
      <c r="W33" s="1081"/>
    </row>
    <row r="34" spans="1:23" ht="15.75" thickBot="1">
      <c r="A34" s="800" t="s">
        <v>83</v>
      </c>
      <c r="B34" s="1462" t="s">
        <v>243</v>
      </c>
      <c r="C34" s="1122">
        <v>569</v>
      </c>
      <c r="D34" s="1122">
        <v>614</v>
      </c>
      <c r="E34" s="842" t="s">
        <v>84</v>
      </c>
      <c r="F34" s="818">
        <v>655</v>
      </c>
      <c r="G34" s="818">
        <v>138</v>
      </c>
      <c r="H34" s="818">
        <v>309</v>
      </c>
      <c r="I34" s="843">
        <v>154</v>
      </c>
      <c r="J34" s="547">
        <v>438</v>
      </c>
      <c r="K34" s="547">
        <v>900</v>
      </c>
      <c r="L34" s="844">
        <v>479</v>
      </c>
      <c r="M34" s="844">
        <v>479</v>
      </c>
      <c r="N34" s="1437">
        <v>443</v>
      </c>
      <c r="O34" s="895">
        <f t="shared" si="1"/>
        <v>224</v>
      </c>
      <c r="P34" s="772"/>
      <c r="Q34" s="821"/>
      <c r="R34" s="609">
        <f t="shared" si="2"/>
        <v>667</v>
      </c>
      <c r="S34" s="835">
        <f t="shared" si="3"/>
        <v>139.2484342379958</v>
      </c>
      <c r="U34" s="1453">
        <v>667</v>
      </c>
      <c r="V34" s="1106"/>
      <c r="W34" s="1063"/>
    </row>
    <row r="35" spans="1:23" ht="15.75" thickBot="1">
      <c r="A35" s="822" t="s">
        <v>85</v>
      </c>
      <c r="B35" s="1463" t="s">
        <v>86</v>
      </c>
      <c r="C35" s="1125">
        <f>SUM(C25:C34)</f>
        <v>25899</v>
      </c>
      <c r="D35" s="1125">
        <f>SUM(D25:D34)</f>
        <v>29268</v>
      </c>
      <c r="E35" s="1131"/>
      <c r="F35" s="823">
        <f aca="true" t="shared" si="4" ref="F35:O35">SUM(F25:F34)</f>
        <v>37381</v>
      </c>
      <c r="G35" s="823">
        <f t="shared" si="4"/>
        <v>37982.75</v>
      </c>
      <c r="H35" s="823">
        <f t="shared" si="4"/>
        <v>37443</v>
      </c>
      <c r="I35" s="823">
        <f t="shared" si="4"/>
        <v>35876</v>
      </c>
      <c r="J35" s="586">
        <f>SUM(J25:J34)</f>
        <v>35723</v>
      </c>
      <c r="K35" s="586">
        <f>SUM(K25:K34)</f>
        <v>35008</v>
      </c>
      <c r="L35" s="1132">
        <f t="shared" si="4"/>
        <v>30254</v>
      </c>
      <c r="M35" s="1133">
        <f t="shared" si="4"/>
        <v>30254</v>
      </c>
      <c r="N35" s="846">
        <f t="shared" si="4"/>
        <v>8440</v>
      </c>
      <c r="O35" s="846">
        <f t="shared" si="4"/>
        <v>8888</v>
      </c>
      <c r="P35" s="550"/>
      <c r="Q35" s="1099"/>
      <c r="R35" s="609">
        <f t="shared" si="2"/>
        <v>17328</v>
      </c>
      <c r="S35" s="835">
        <f t="shared" si="3"/>
        <v>57.27507106498314</v>
      </c>
      <c r="U35" s="550">
        <f>SUM(U25:U34)</f>
        <v>17328</v>
      </c>
      <c r="V35" s="550">
        <f>SUM(V25:V34)</f>
        <v>0</v>
      </c>
      <c r="W35" s="550">
        <f>SUM(W25:W34)</f>
        <v>0</v>
      </c>
    </row>
    <row r="36" spans="1:23" ht="15.75" thickBot="1">
      <c r="A36" s="811" t="s">
        <v>87</v>
      </c>
      <c r="B36" s="1460" t="s">
        <v>244</v>
      </c>
      <c r="C36" s="1117">
        <v>0</v>
      </c>
      <c r="D36" s="1117">
        <v>0</v>
      </c>
      <c r="E36" s="830">
        <v>601</v>
      </c>
      <c r="F36" s="826">
        <v>2877</v>
      </c>
      <c r="G36" s="826">
        <v>3123</v>
      </c>
      <c r="H36" s="826">
        <v>3105</v>
      </c>
      <c r="I36" s="826">
        <v>2093</v>
      </c>
      <c r="J36" s="544">
        <v>1973</v>
      </c>
      <c r="K36" s="544">
        <v>1538</v>
      </c>
      <c r="L36" s="832"/>
      <c r="M36" s="833"/>
      <c r="N36" s="1427">
        <v>409</v>
      </c>
      <c r="O36" s="894">
        <f t="shared" si="1"/>
        <v>498</v>
      </c>
      <c r="P36" s="772"/>
      <c r="Q36" s="825"/>
      <c r="R36" s="609">
        <f t="shared" si="2"/>
        <v>907</v>
      </c>
      <c r="S36" s="835" t="e">
        <f t="shared" si="3"/>
        <v>#DIV/0!</v>
      </c>
      <c r="U36" s="1464">
        <v>907</v>
      </c>
      <c r="V36" s="1109"/>
      <c r="W36" s="1083"/>
    </row>
    <row r="37" spans="1:23" ht="15.75" thickBot="1">
      <c r="A37" s="816" t="s">
        <v>89</v>
      </c>
      <c r="B37" s="1461" t="s">
        <v>245</v>
      </c>
      <c r="C37" s="1120">
        <v>1190</v>
      </c>
      <c r="D37" s="1120">
        <v>1857</v>
      </c>
      <c r="E37" s="836">
        <v>602</v>
      </c>
      <c r="F37" s="812">
        <v>763</v>
      </c>
      <c r="G37" s="812">
        <v>489</v>
      </c>
      <c r="H37" s="812">
        <v>687</v>
      </c>
      <c r="I37" s="812">
        <v>1081</v>
      </c>
      <c r="J37" s="537">
        <v>1393</v>
      </c>
      <c r="K37" s="537">
        <v>1905</v>
      </c>
      <c r="L37" s="837"/>
      <c r="M37" s="838"/>
      <c r="N37" s="1428">
        <v>463</v>
      </c>
      <c r="O37" s="894">
        <f t="shared" si="1"/>
        <v>592</v>
      </c>
      <c r="P37" s="772"/>
      <c r="Q37" s="813"/>
      <c r="R37" s="609">
        <f t="shared" si="2"/>
        <v>1055</v>
      </c>
      <c r="S37" s="835" t="e">
        <f t="shared" si="3"/>
        <v>#DIV/0!</v>
      </c>
      <c r="U37" s="1451">
        <v>1055</v>
      </c>
      <c r="V37" s="1108"/>
      <c r="W37" s="1081"/>
    </row>
    <row r="38" spans="1:23" ht="15.75" thickBot="1">
      <c r="A38" s="816" t="s">
        <v>91</v>
      </c>
      <c r="B38" s="1461" t="s">
        <v>246</v>
      </c>
      <c r="C38" s="1120">
        <v>0</v>
      </c>
      <c r="D38" s="1120">
        <v>0</v>
      </c>
      <c r="E38" s="836">
        <v>604</v>
      </c>
      <c r="F38" s="812">
        <v>405.61</v>
      </c>
      <c r="G38" s="812">
        <v>342.28</v>
      </c>
      <c r="H38" s="812">
        <v>251</v>
      </c>
      <c r="I38" s="812">
        <v>205</v>
      </c>
      <c r="J38" s="537">
        <v>255</v>
      </c>
      <c r="K38" s="537">
        <v>200</v>
      </c>
      <c r="L38" s="837"/>
      <c r="M38" s="838"/>
      <c r="N38" s="1428">
        <v>48</v>
      </c>
      <c r="O38" s="894">
        <f t="shared" si="1"/>
        <v>50</v>
      </c>
      <c r="P38" s="772"/>
      <c r="Q38" s="813"/>
      <c r="R38" s="609">
        <f t="shared" si="2"/>
        <v>98</v>
      </c>
      <c r="S38" s="835" t="e">
        <f t="shared" si="3"/>
        <v>#DIV/0!</v>
      </c>
      <c r="U38" s="1451">
        <v>98</v>
      </c>
      <c r="V38" s="1108"/>
      <c r="W38" s="1081"/>
    </row>
    <row r="39" spans="1:23" ht="15.75" thickBot="1">
      <c r="A39" s="816" t="s">
        <v>93</v>
      </c>
      <c r="B39" s="1461" t="s">
        <v>247</v>
      </c>
      <c r="C39" s="1120">
        <v>12472</v>
      </c>
      <c r="D39" s="1120">
        <v>13728</v>
      </c>
      <c r="E39" s="836" t="s">
        <v>95</v>
      </c>
      <c r="F39" s="812">
        <v>33807</v>
      </c>
      <c r="G39" s="812">
        <v>33241</v>
      </c>
      <c r="H39" s="812">
        <v>33404</v>
      </c>
      <c r="I39" s="812">
        <v>32231</v>
      </c>
      <c r="J39" s="537">
        <v>31385</v>
      </c>
      <c r="K39" s="537">
        <v>30771</v>
      </c>
      <c r="L39" s="837">
        <f>L35</f>
        <v>30254</v>
      </c>
      <c r="M39" s="838">
        <v>30254</v>
      </c>
      <c r="N39" s="1428">
        <v>7655</v>
      </c>
      <c r="O39" s="894">
        <f t="shared" si="1"/>
        <v>8278</v>
      </c>
      <c r="P39" s="772"/>
      <c r="Q39" s="813"/>
      <c r="R39" s="609">
        <f t="shared" si="2"/>
        <v>15933</v>
      </c>
      <c r="S39" s="835">
        <f t="shared" si="3"/>
        <v>52.66411053083889</v>
      </c>
      <c r="U39" s="1451">
        <v>15933</v>
      </c>
      <c r="V39" s="1108"/>
      <c r="W39" s="1081"/>
    </row>
    <row r="40" spans="1:23" ht="15.75" thickBot="1">
      <c r="A40" s="800" t="s">
        <v>96</v>
      </c>
      <c r="B40" s="1462" t="s">
        <v>243</v>
      </c>
      <c r="C40" s="1122">
        <v>12330</v>
      </c>
      <c r="D40" s="1122">
        <v>13218</v>
      </c>
      <c r="E40" s="842" t="s">
        <v>97</v>
      </c>
      <c r="F40" s="818">
        <v>171</v>
      </c>
      <c r="G40" s="818">
        <v>876</v>
      </c>
      <c r="H40" s="818">
        <v>313</v>
      </c>
      <c r="I40" s="843">
        <v>410</v>
      </c>
      <c r="J40" s="547">
        <v>794</v>
      </c>
      <c r="K40" s="547">
        <v>692</v>
      </c>
      <c r="L40" s="844"/>
      <c r="M40" s="845"/>
      <c r="N40" s="1437">
        <v>35</v>
      </c>
      <c r="O40" s="894">
        <f t="shared" si="1"/>
        <v>87</v>
      </c>
      <c r="P40" s="772"/>
      <c r="Q40" s="813"/>
      <c r="R40" s="609">
        <f t="shared" si="2"/>
        <v>122</v>
      </c>
      <c r="S40" s="835" t="e">
        <f t="shared" si="3"/>
        <v>#DIV/0!</v>
      </c>
      <c r="U40" s="1453">
        <v>122</v>
      </c>
      <c r="V40" s="1106"/>
      <c r="W40" s="1063"/>
    </row>
    <row r="41" spans="1:23" ht="15.75" thickBot="1">
      <c r="A41" s="822" t="s">
        <v>98</v>
      </c>
      <c r="B41" s="1463" t="s">
        <v>99</v>
      </c>
      <c r="C41" s="1125">
        <f>SUM(C36:C40)</f>
        <v>25992</v>
      </c>
      <c r="D41" s="1125">
        <f>SUM(D36:D40)</f>
        <v>28803</v>
      </c>
      <c r="E41" s="1131" t="s">
        <v>31</v>
      </c>
      <c r="F41" s="823">
        <f aca="true" t="shared" si="5" ref="F41:Q41">SUM(F36:F40)</f>
        <v>38023.61</v>
      </c>
      <c r="G41" s="823">
        <f t="shared" si="5"/>
        <v>38071.28</v>
      </c>
      <c r="H41" s="823">
        <f t="shared" si="5"/>
        <v>37760</v>
      </c>
      <c r="I41" s="823">
        <f t="shared" si="5"/>
        <v>36020</v>
      </c>
      <c r="J41" s="586">
        <f>SUM(J36:J40)</f>
        <v>35800</v>
      </c>
      <c r="K41" s="586">
        <f>SUM(K36:K40)</f>
        <v>35106</v>
      </c>
      <c r="L41" s="1132">
        <f t="shared" si="5"/>
        <v>30254</v>
      </c>
      <c r="M41" s="1133">
        <f t="shared" si="5"/>
        <v>30254</v>
      </c>
      <c r="N41" s="550">
        <f t="shared" si="5"/>
        <v>8610</v>
      </c>
      <c r="O41" s="550">
        <f t="shared" si="5"/>
        <v>9505</v>
      </c>
      <c r="P41" s="550">
        <f t="shared" si="5"/>
        <v>0</v>
      </c>
      <c r="Q41" s="715">
        <f t="shared" si="5"/>
        <v>0</v>
      </c>
      <c r="R41" s="609">
        <f t="shared" si="2"/>
        <v>18115</v>
      </c>
      <c r="S41" s="835">
        <f t="shared" si="3"/>
        <v>59.87637998281219</v>
      </c>
      <c r="U41" s="550">
        <f>SUM(U36:U40)</f>
        <v>18115</v>
      </c>
      <c r="V41" s="550">
        <f>SUM(V36:V40)</f>
        <v>0</v>
      </c>
      <c r="W41" s="550">
        <f>SUM(W36:W40)</f>
        <v>0</v>
      </c>
    </row>
    <row r="42" spans="1:23" ht="6.75" customHeight="1" thickBot="1">
      <c r="A42" s="800"/>
      <c r="B42" s="1134"/>
      <c r="C42" s="1135"/>
      <c r="D42" s="1135"/>
      <c r="E42" s="847"/>
      <c r="F42" s="818"/>
      <c r="G42" s="818"/>
      <c r="H42" s="818"/>
      <c r="I42" s="848"/>
      <c r="J42" s="554"/>
      <c r="K42" s="554"/>
      <c r="L42" s="1136"/>
      <c r="M42" s="1137"/>
      <c r="N42" s="611"/>
      <c r="O42" s="894"/>
      <c r="P42" s="556"/>
      <c r="Q42" s="610"/>
      <c r="R42" s="609"/>
      <c r="S42" s="835"/>
      <c r="U42" s="897"/>
      <c r="V42" s="897"/>
      <c r="W42" s="608"/>
    </row>
    <row r="43" spans="1:23" ht="15.75" thickBot="1">
      <c r="A43" s="849" t="s">
        <v>100</v>
      </c>
      <c r="B43" s="1124" t="s">
        <v>62</v>
      </c>
      <c r="C43" s="1125">
        <f>+C41-C39</f>
        <v>13520</v>
      </c>
      <c r="D43" s="1125">
        <f>+D41-D39</f>
        <v>15075</v>
      </c>
      <c r="E43" s="1131" t="s">
        <v>31</v>
      </c>
      <c r="F43" s="823">
        <f aca="true" t="shared" si="6" ref="F43:Q43">F41-F39</f>
        <v>4216.610000000001</v>
      </c>
      <c r="G43" s="823">
        <f t="shared" si="6"/>
        <v>4830.279999999999</v>
      </c>
      <c r="H43" s="823">
        <f t="shared" si="6"/>
        <v>4356</v>
      </c>
      <c r="I43" s="823">
        <f>I41-I39</f>
        <v>3789</v>
      </c>
      <c r="J43" s="586">
        <f>J41-J39</f>
        <v>4415</v>
      </c>
      <c r="K43" s="586">
        <f>K41-K39</f>
        <v>4335</v>
      </c>
      <c r="L43" s="587">
        <f>L41-L39</f>
        <v>0</v>
      </c>
      <c r="M43" s="588">
        <f t="shared" si="6"/>
        <v>0</v>
      </c>
      <c r="N43" s="550">
        <f t="shared" si="6"/>
        <v>955</v>
      </c>
      <c r="O43" s="550">
        <f t="shared" si="6"/>
        <v>1227</v>
      </c>
      <c r="P43" s="550">
        <f t="shared" si="6"/>
        <v>0</v>
      </c>
      <c r="Q43" s="608">
        <f t="shared" si="6"/>
        <v>0</v>
      </c>
      <c r="R43" s="609">
        <f t="shared" si="2"/>
        <v>2182</v>
      </c>
      <c r="S43" s="835" t="e">
        <f t="shared" si="3"/>
        <v>#DIV/0!</v>
      </c>
      <c r="U43" s="550">
        <f>U41-U39</f>
        <v>2182</v>
      </c>
      <c r="V43" s="550">
        <f>V41-V39</f>
        <v>0</v>
      </c>
      <c r="W43" s="550">
        <f>W41-W39</f>
        <v>0</v>
      </c>
    </row>
    <row r="44" spans="1:23" ht="15.75" thickBot="1">
      <c r="A44" s="822" t="s">
        <v>101</v>
      </c>
      <c r="B44" s="1124" t="s">
        <v>102</v>
      </c>
      <c r="C44" s="1125">
        <f>+C41-C35</f>
        <v>93</v>
      </c>
      <c r="D44" s="1125">
        <f>+D41-D35</f>
        <v>-465</v>
      </c>
      <c r="E44" s="1131" t="s">
        <v>31</v>
      </c>
      <c r="F44" s="823">
        <f aca="true" t="shared" si="7" ref="F44:Q44">F41-F35</f>
        <v>642.6100000000006</v>
      </c>
      <c r="G44" s="823">
        <f t="shared" si="7"/>
        <v>88.52999999999884</v>
      </c>
      <c r="H44" s="823">
        <f t="shared" si="7"/>
        <v>317</v>
      </c>
      <c r="I44" s="823">
        <f>I41-I35</f>
        <v>144</v>
      </c>
      <c r="J44" s="586">
        <f>J41-J35</f>
        <v>77</v>
      </c>
      <c r="K44" s="586">
        <f>K41-K35</f>
        <v>98</v>
      </c>
      <c r="L44" s="587">
        <f>L41-L35</f>
        <v>0</v>
      </c>
      <c r="M44" s="588">
        <f t="shared" si="7"/>
        <v>0</v>
      </c>
      <c r="N44" s="550">
        <f t="shared" si="7"/>
        <v>170</v>
      </c>
      <c r="O44" s="550">
        <f t="shared" si="7"/>
        <v>617</v>
      </c>
      <c r="P44" s="550">
        <f t="shared" si="7"/>
        <v>0</v>
      </c>
      <c r="Q44" s="608">
        <f t="shared" si="7"/>
        <v>0</v>
      </c>
      <c r="R44" s="609">
        <f t="shared" si="2"/>
        <v>787</v>
      </c>
      <c r="S44" s="835" t="e">
        <f t="shared" si="3"/>
        <v>#DIV/0!</v>
      </c>
      <c r="U44" s="550">
        <f>U41-U35</f>
        <v>787</v>
      </c>
      <c r="V44" s="550">
        <f>V41-V35</f>
        <v>0</v>
      </c>
      <c r="W44" s="550">
        <f>W41-W35</f>
        <v>0</v>
      </c>
    </row>
    <row r="45" spans="1:23" ht="15.75" thickBot="1">
      <c r="A45" s="850" t="s">
        <v>103</v>
      </c>
      <c r="B45" s="1138" t="s">
        <v>62</v>
      </c>
      <c r="C45" s="1139">
        <f>+C44-C39</f>
        <v>-12379</v>
      </c>
      <c r="D45" s="1139">
        <f>+D44-D39</f>
        <v>-14193</v>
      </c>
      <c r="E45" s="1140" t="s">
        <v>31</v>
      </c>
      <c r="F45" s="823">
        <f aca="true" t="shared" si="8" ref="F45:Q45">F44-F39</f>
        <v>-33164.39</v>
      </c>
      <c r="G45" s="823">
        <f t="shared" si="8"/>
        <v>-33152.47</v>
      </c>
      <c r="H45" s="823">
        <f t="shared" si="8"/>
        <v>-33087</v>
      </c>
      <c r="I45" s="823">
        <f t="shared" si="8"/>
        <v>-32087</v>
      </c>
      <c r="J45" s="586">
        <f>J44-J39</f>
        <v>-31308</v>
      </c>
      <c r="K45" s="586">
        <f>K44-K39</f>
        <v>-30673</v>
      </c>
      <c r="L45" s="587">
        <f t="shared" si="8"/>
        <v>-30254</v>
      </c>
      <c r="M45" s="588">
        <f t="shared" si="8"/>
        <v>-30254</v>
      </c>
      <c r="N45" s="550">
        <f t="shared" si="8"/>
        <v>-7485</v>
      </c>
      <c r="O45" s="550">
        <f t="shared" si="8"/>
        <v>-7661</v>
      </c>
      <c r="P45" s="550">
        <f t="shared" si="8"/>
        <v>0</v>
      </c>
      <c r="Q45" s="608">
        <f t="shared" si="8"/>
        <v>0</v>
      </c>
      <c r="R45" s="609">
        <f t="shared" si="2"/>
        <v>-15146</v>
      </c>
      <c r="S45" s="552">
        <f t="shared" si="3"/>
        <v>50.06280161300985</v>
      </c>
      <c r="U45" s="550">
        <f>U44-U39</f>
        <v>-15146</v>
      </c>
      <c r="V45" s="550">
        <f>V44-V39</f>
        <v>0</v>
      </c>
      <c r="W45" s="550">
        <f>W44-W39</f>
        <v>0</v>
      </c>
    </row>
    <row r="46" ht="15">
      <c r="A46" s="563"/>
    </row>
    <row r="47" spans="1:5" ht="15">
      <c r="A47" s="775"/>
      <c r="B47" s="789" t="s">
        <v>196</v>
      </c>
      <c r="C47" t="s">
        <v>201</v>
      </c>
      <c r="E47" s="777" t="s">
        <v>224</v>
      </c>
    </row>
    <row r="48" ht="15">
      <c r="A48" s="563"/>
    </row>
    <row r="49" spans="1:33" ht="15">
      <c r="A49" s="559" t="s">
        <v>181</v>
      </c>
      <c r="F49"/>
      <c r="G49"/>
      <c r="H49"/>
      <c r="I49"/>
      <c r="J49" s="382"/>
      <c r="K49" s="382"/>
      <c r="L49" s="382"/>
      <c r="M49" s="382"/>
      <c r="N49" s="382"/>
      <c r="O49" s="382"/>
      <c r="P49" s="382"/>
      <c r="Q49" s="38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">
      <c r="A50" s="560" t="s">
        <v>248</v>
      </c>
      <c r="F50"/>
      <c r="G50"/>
      <c r="H50"/>
      <c r="I50"/>
      <c r="J50" s="382"/>
      <c r="K50" s="382"/>
      <c r="L50" s="382"/>
      <c r="M50" s="382"/>
      <c r="N50" s="382"/>
      <c r="O50" s="382"/>
      <c r="P50" s="382"/>
      <c r="Q50" s="38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">
      <c r="A51" s="561" t="s">
        <v>182</v>
      </c>
      <c r="F51"/>
      <c r="G51"/>
      <c r="H51"/>
      <c r="I51"/>
      <c r="J51" s="382"/>
      <c r="K51" s="382"/>
      <c r="L51" s="382"/>
      <c r="M51" s="382"/>
      <c r="N51" s="382"/>
      <c r="O51" s="382"/>
      <c r="P51" s="382"/>
      <c r="Q51" s="38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">
      <c r="A52" s="562"/>
      <c r="F52"/>
      <c r="G52"/>
      <c r="H52"/>
      <c r="I52"/>
      <c r="J52" s="382"/>
      <c r="K52" s="382"/>
      <c r="L52" s="382"/>
      <c r="M52" s="382"/>
      <c r="N52" s="382"/>
      <c r="O52" s="382"/>
      <c r="P52" s="382"/>
      <c r="Q52" s="38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">
      <c r="A53" s="563" t="s">
        <v>256</v>
      </c>
      <c r="F53"/>
      <c r="G53"/>
      <c r="H53"/>
      <c r="I53"/>
      <c r="J53" s="382"/>
      <c r="K53" s="382"/>
      <c r="L53" s="382"/>
      <c r="M53" s="382"/>
      <c r="N53" s="382"/>
      <c r="O53" s="382"/>
      <c r="P53" s="382"/>
      <c r="Q53" s="38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5">
      <c r="A54" s="563"/>
      <c r="F54"/>
      <c r="G54"/>
      <c r="H54"/>
      <c r="I54"/>
      <c r="J54" s="382"/>
      <c r="K54" s="382"/>
      <c r="L54" s="382"/>
      <c r="M54" s="382"/>
      <c r="N54" s="382"/>
      <c r="O54" s="382"/>
      <c r="P54" s="382"/>
      <c r="Q54" s="38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5">
      <c r="A55" s="563" t="s">
        <v>204</v>
      </c>
      <c r="F55"/>
      <c r="G55"/>
      <c r="H55"/>
      <c r="I55"/>
      <c r="J55" s="382"/>
      <c r="K55" s="382"/>
      <c r="L55" s="382"/>
      <c r="M55" s="382"/>
      <c r="N55" s="382"/>
      <c r="O55" s="382"/>
      <c r="P55" s="382"/>
      <c r="Q55" s="38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ht="15">
      <c r="A56" s="563" t="s">
        <v>225</v>
      </c>
    </row>
    <row r="57" ht="15">
      <c r="A57" s="563"/>
    </row>
    <row r="58" ht="15">
      <c r="A58" s="563"/>
    </row>
    <row r="59" ht="15">
      <c r="A59" s="563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1286" customWidth="1"/>
    <col min="6" max="6" width="11.7109375" style="0" hidden="1" customWidth="1"/>
    <col min="7" max="9" width="11.57421875" style="0" hidden="1" customWidth="1"/>
    <col min="10" max="11" width="11.57421875" style="382" hidden="1" customWidth="1"/>
    <col min="12" max="12" width="11.57421875" style="382" customWidth="1"/>
    <col min="13" max="13" width="11.421875" style="382" customWidth="1"/>
    <col min="14" max="14" width="9.8515625" style="382" customWidth="1"/>
    <col min="15" max="15" width="9.140625" style="382" customWidth="1"/>
    <col min="16" max="16" width="9.28125" style="382" customWidth="1"/>
    <col min="17" max="17" width="9.140625" style="382" customWidth="1"/>
    <col min="18" max="18" width="12.00390625" style="382" customWidth="1"/>
    <col min="19" max="19" width="9.140625" style="362" customWidth="1"/>
    <col min="20" max="20" width="3.421875" style="382" customWidth="1"/>
    <col min="21" max="21" width="12.57421875" style="382" customWidth="1"/>
    <col min="22" max="22" width="11.8515625" style="382" customWidth="1"/>
    <col min="23" max="23" width="12.00390625" style="382" customWidth="1"/>
  </cols>
  <sheetData>
    <row r="1" spans="1:23" ht="18">
      <c r="A1" s="1488" t="s">
        <v>229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</row>
    <row r="2" spans="1:14" ht="21.75" customHeight="1">
      <c r="A2" s="492" t="s">
        <v>214</v>
      </c>
      <c r="B2" s="453"/>
      <c r="M2" s="493"/>
      <c r="N2" s="493"/>
    </row>
    <row r="3" spans="1:14" ht="15">
      <c r="A3" s="498"/>
      <c r="M3" s="493"/>
      <c r="N3" s="493"/>
    </row>
    <row r="4" spans="1:14" ht="15.75" thickBot="1">
      <c r="A4" s="563"/>
      <c r="B4" s="199"/>
      <c r="C4" s="199"/>
      <c r="D4" s="199"/>
      <c r="E4" s="454"/>
      <c r="F4" s="199"/>
      <c r="G4" s="199"/>
      <c r="M4" s="493"/>
      <c r="N4" s="493"/>
    </row>
    <row r="5" spans="1:14" ht="16.5" thickBot="1">
      <c r="A5" s="494" t="s">
        <v>188</v>
      </c>
      <c r="B5" s="495" t="s">
        <v>226</v>
      </c>
      <c r="C5" s="764"/>
      <c r="D5" s="764"/>
      <c r="E5" s="765"/>
      <c r="F5" s="764"/>
      <c r="G5" s="766"/>
      <c r="H5" s="764"/>
      <c r="I5" s="764"/>
      <c r="J5" s="767"/>
      <c r="K5" s="1093"/>
      <c r="L5" s="496"/>
      <c r="M5" s="497"/>
      <c r="N5" s="497"/>
    </row>
    <row r="6" spans="1:14" ht="23.25" customHeight="1" thickBot="1">
      <c r="A6" s="498" t="s">
        <v>3</v>
      </c>
      <c r="M6" s="493"/>
      <c r="N6" s="493"/>
    </row>
    <row r="7" spans="1:23" ht="15.75" thickBot="1">
      <c r="A7" s="1500" t="s">
        <v>8</v>
      </c>
      <c r="B7" s="1502" t="s">
        <v>9</v>
      </c>
      <c r="C7" s="499"/>
      <c r="D7" s="499"/>
      <c r="E7" s="1502" t="s">
        <v>12</v>
      </c>
      <c r="F7" s="499"/>
      <c r="G7" s="499"/>
      <c r="H7" s="1502" t="s">
        <v>205</v>
      </c>
      <c r="I7" s="1490" t="s">
        <v>173</v>
      </c>
      <c r="J7" s="1490" t="s">
        <v>174</v>
      </c>
      <c r="K7" s="1490" t="s">
        <v>175</v>
      </c>
      <c r="L7" s="1492" t="s">
        <v>215</v>
      </c>
      <c r="M7" s="1493"/>
      <c r="N7" s="1494" t="s">
        <v>5</v>
      </c>
      <c r="O7" s="1498"/>
      <c r="P7" s="1498"/>
      <c r="Q7" s="1499"/>
      <c r="R7" s="564" t="s">
        <v>216</v>
      </c>
      <c r="S7" s="565" t="s">
        <v>7</v>
      </c>
      <c r="U7" s="1497" t="s">
        <v>176</v>
      </c>
      <c r="V7" s="1498"/>
      <c r="W7" s="1499"/>
    </row>
    <row r="8" spans="1:23" ht="15.75" thickBot="1">
      <c r="A8" s="1501"/>
      <c r="B8" s="1491"/>
      <c r="C8" s="500" t="s">
        <v>10</v>
      </c>
      <c r="D8" s="500" t="s">
        <v>11</v>
      </c>
      <c r="E8" s="1491"/>
      <c r="F8" s="500" t="s">
        <v>177</v>
      </c>
      <c r="G8" s="500" t="s">
        <v>178</v>
      </c>
      <c r="H8" s="1491"/>
      <c r="I8" s="1491"/>
      <c r="J8" s="1491"/>
      <c r="K8" s="1491"/>
      <c r="L8" s="501" t="s">
        <v>179</v>
      </c>
      <c r="M8" s="501" t="s">
        <v>185</v>
      </c>
      <c r="N8" s="502" t="s">
        <v>18</v>
      </c>
      <c r="O8" s="1408" t="s">
        <v>21</v>
      </c>
      <c r="P8" s="503" t="s">
        <v>24</v>
      </c>
      <c r="Q8" s="504" t="s">
        <v>27</v>
      </c>
      <c r="R8" s="566" t="s">
        <v>28</v>
      </c>
      <c r="S8" s="567" t="s">
        <v>29</v>
      </c>
      <c r="U8" s="568" t="s">
        <v>217</v>
      </c>
      <c r="V8" s="569" t="s">
        <v>218</v>
      </c>
      <c r="W8" s="569" t="s">
        <v>219</v>
      </c>
    </row>
    <row r="9" spans="1:23" ht="15">
      <c r="A9" s="506" t="s">
        <v>30</v>
      </c>
      <c r="B9" s="1037"/>
      <c r="C9" s="1038">
        <v>104</v>
      </c>
      <c r="D9" s="1038">
        <v>104</v>
      </c>
      <c r="E9" s="507"/>
      <c r="F9" s="1039">
        <v>36</v>
      </c>
      <c r="G9" s="1039">
        <v>33</v>
      </c>
      <c r="H9" s="1039">
        <v>32</v>
      </c>
      <c r="I9" s="508">
        <v>32</v>
      </c>
      <c r="J9" s="769">
        <v>35</v>
      </c>
      <c r="K9" s="769">
        <v>32</v>
      </c>
      <c r="L9" s="570"/>
      <c r="M9" s="570"/>
      <c r="N9" s="1409">
        <v>33</v>
      </c>
      <c r="O9" s="534">
        <f>U9</f>
        <v>33</v>
      </c>
      <c r="P9" s="1439"/>
      <c r="Q9" s="878"/>
      <c r="R9" s="571" t="s">
        <v>31</v>
      </c>
      <c r="S9" s="572" t="s">
        <v>31</v>
      </c>
      <c r="T9" s="573"/>
      <c r="U9" s="1455">
        <v>33</v>
      </c>
      <c r="V9" s="1112"/>
      <c r="W9" s="1094"/>
    </row>
    <row r="10" spans="1:23" ht="15.75" thickBot="1">
      <c r="A10" s="510" t="s">
        <v>32</v>
      </c>
      <c r="B10" s="1041"/>
      <c r="C10" s="1042">
        <v>101</v>
      </c>
      <c r="D10" s="1042">
        <v>104</v>
      </c>
      <c r="E10" s="1043"/>
      <c r="F10" s="1044">
        <v>36</v>
      </c>
      <c r="G10" s="1044">
        <v>33</v>
      </c>
      <c r="H10" s="1044">
        <v>32</v>
      </c>
      <c r="I10" s="511">
        <v>32</v>
      </c>
      <c r="J10" s="770">
        <v>34</v>
      </c>
      <c r="K10" s="770">
        <v>33.7</v>
      </c>
      <c r="L10" s="574"/>
      <c r="M10" s="574"/>
      <c r="N10" s="1412">
        <v>33</v>
      </c>
      <c r="O10" s="548">
        <f aca="true" t="shared" si="0" ref="O10:O21">U10</f>
        <v>32.58</v>
      </c>
      <c r="P10" s="1441"/>
      <c r="Q10" s="781"/>
      <c r="R10" s="524" t="s">
        <v>31</v>
      </c>
      <c r="S10" s="575" t="s">
        <v>31</v>
      </c>
      <c r="T10" s="573"/>
      <c r="U10" s="1450">
        <v>32.58</v>
      </c>
      <c r="V10" s="1106"/>
      <c r="W10" s="1095"/>
    </row>
    <row r="11" spans="1:23" ht="15">
      <c r="A11" s="515" t="s">
        <v>33</v>
      </c>
      <c r="B11" s="1046" t="s">
        <v>34</v>
      </c>
      <c r="C11" s="866">
        <v>37915</v>
      </c>
      <c r="D11" s="866">
        <v>39774</v>
      </c>
      <c r="E11" s="1047" t="s">
        <v>35</v>
      </c>
      <c r="F11" s="582">
        <v>9128</v>
      </c>
      <c r="G11" s="582">
        <v>9847</v>
      </c>
      <c r="H11" s="582">
        <v>10246</v>
      </c>
      <c r="I11" s="516">
        <v>9923</v>
      </c>
      <c r="J11" s="592">
        <v>10193</v>
      </c>
      <c r="K11" s="592">
        <v>10562</v>
      </c>
      <c r="L11" s="576" t="s">
        <v>31</v>
      </c>
      <c r="M11" s="576" t="s">
        <v>31</v>
      </c>
      <c r="N11" s="1415">
        <v>10685</v>
      </c>
      <c r="O11" s="534">
        <f t="shared" si="0"/>
        <v>10726</v>
      </c>
      <c r="P11" s="517"/>
      <c r="Q11" s="534"/>
      <c r="R11" s="578" t="s">
        <v>31</v>
      </c>
      <c r="S11" s="579" t="s">
        <v>31</v>
      </c>
      <c r="T11" s="573"/>
      <c r="U11" s="1455">
        <v>10726</v>
      </c>
      <c r="V11" s="1112"/>
      <c r="W11" s="1079"/>
    </row>
    <row r="12" spans="1:23" ht="15">
      <c r="A12" s="519" t="s">
        <v>36</v>
      </c>
      <c r="B12" s="1048" t="s">
        <v>37</v>
      </c>
      <c r="C12" s="864">
        <v>-16164</v>
      </c>
      <c r="D12" s="864">
        <v>-17825</v>
      </c>
      <c r="E12" s="1047" t="s">
        <v>38</v>
      </c>
      <c r="F12" s="582">
        <v>-8254</v>
      </c>
      <c r="G12" s="582">
        <v>-9049</v>
      </c>
      <c r="H12" s="582">
        <v>-9430</v>
      </c>
      <c r="I12" s="516">
        <v>8973</v>
      </c>
      <c r="J12" s="592">
        <v>9341</v>
      </c>
      <c r="K12" s="592">
        <v>9745</v>
      </c>
      <c r="L12" s="580" t="s">
        <v>31</v>
      </c>
      <c r="M12" s="580" t="s">
        <v>31</v>
      </c>
      <c r="N12" s="1417">
        <v>9889</v>
      </c>
      <c r="O12" s="538">
        <f t="shared" si="0"/>
        <v>9951</v>
      </c>
      <c r="P12" s="517"/>
      <c r="Q12" s="538"/>
      <c r="R12" s="578" t="s">
        <v>31</v>
      </c>
      <c r="S12" s="579" t="s">
        <v>31</v>
      </c>
      <c r="T12" s="573"/>
      <c r="U12" s="1451">
        <v>9951</v>
      </c>
      <c r="V12" s="1108"/>
      <c r="W12" s="1079"/>
    </row>
    <row r="13" spans="1:23" ht="15">
      <c r="A13" s="519" t="s">
        <v>39</v>
      </c>
      <c r="B13" s="1048" t="s">
        <v>230</v>
      </c>
      <c r="C13" s="864">
        <v>604</v>
      </c>
      <c r="D13" s="864">
        <v>619</v>
      </c>
      <c r="E13" s="1047" t="s">
        <v>41</v>
      </c>
      <c r="F13" s="582">
        <v>155</v>
      </c>
      <c r="G13" s="582">
        <v>171</v>
      </c>
      <c r="H13" s="582">
        <v>231</v>
      </c>
      <c r="I13" s="516">
        <v>222</v>
      </c>
      <c r="J13" s="592">
        <v>127</v>
      </c>
      <c r="K13" s="592">
        <v>114</v>
      </c>
      <c r="L13" s="580" t="s">
        <v>31</v>
      </c>
      <c r="M13" s="580" t="s">
        <v>31</v>
      </c>
      <c r="N13" s="1417">
        <v>126</v>
      </c>
      <c r="O13" s="538">
        <f t="shared" si="0"/>
        <v>83</v>
      </c>
      <c r="P13" s="517"/>
      <c r="Q13" s="538"/>
      <c r="R13" s="578" t="s">
        <v>31</v>
      </c>
      <c r="S13" s="579" t="s">
        <v>31</v>
      </c>
      <c r="T13" s="573"/>
      <c r="U13" s="1451">
        <v>83</v>
      </c>
      <c r="V13" s="1108"/>
      <c r="W13" s="1079"/>
    </row>
    <row r="14" spans="1:23" ht="15">
      <c r="A14" s="519" t="s">
        <v>42</v>
      </c>
      <c r="B14" s="1048" t="s">
        <v>231</v>
      </c>
      <c r="C14" s="864">
        <v>221</v>
      </c>
      <c r="D14" s="864">
        <v>610</v>
      </c>
      <c r="E14" s="1047" t="s">
        <v>31</v>
      </c>
      <c r="F14" s="582">
        <v>1778</v>
      </c>
      <c r="G14" s="582">
        <v>1611</v>
      </c>
      <c r="H14" s="582">
        <v>1677</v>
      </c>
      <c r="I14" s="516">
        <v>1597</v>
      </c>
      <c r="J14" s="592">
        <v>1651</v>
      </c>
      <c r="K14" s="592">
        <v>1722</v>
      </c>
      <c r="L14" s="580" t="s">
        <v>31</v>
      </c>
      <c r="M14" s="580" t="s">
        <v>31</v>
      </c>
      <c r="N14" s="1417">
        <v>4083</v>
      </c>
      <c r="O14" s="538">
        <f t="shared" si="0"/>
        <v>3090</v>
      </c>
      <c r="P14" s="517"/>
      <c r="Q14" s="538"/>
      <c r="R14" s="578" t="s">
        <v>31</v>
      </c>
      <c r="S14" s="579" t="s">
        <v>31</v>
      </c>
      <c r="T14" s="573"/>
      <c r="U14" s="1451">
        <v>3090</v>
      </c>
      <c r="V14" s="1108"/>
      <c r="W14" s="1079"/>
    </row>
    <row r="15" spans="1:23" ht="15.75" thickBot="1">
      <c r="A15" s="506" t="s">
        <v>44</v>
      </c>
      <c r="B15" s="1050" t="s">
        <v>232</v>
      </c>
      <c r="C15" s="867">
        <v>2021</v>
      </c>
      <c r="D15" s="867">
        <v>852</v>
      </c>
      <c r="E15" s="521" t="s">
        <v>46</v>
      </c>
      <c r="F15" s="1051">
        <v>2151</v>
      </c>
      <c r="G15" s="1051">
        <v>1665</v>
      </c>
      <c r="H15" s="1051">
        <v>1411</v>
      </c>
      <c r="I15" s="522">
        <v>1629</v>
      </c>
      <c r="J15" s="718">
        <v>2235</v>
      </c>
      <c r="K15" s="718">
        <v>2199</v>
      </c>
      <c r="L15" s="583" t="s">
        <v>31</v>
      </c>
      <c r="M15" s="583" t="s">
        <v>31</v>
      </c>
      <c r="N15" s="1419">
        <v>3406</v>
      </c>
      <c r="O15" s="542">
        <f t="shared" si="0"/>
        <v>4760</v>
      </c>
      <c r="P15" s="517"/>
      <c r="Q15" s="548"/>
      <c r="R15" s="585" t="s">
        <v>31</v>
      </c>
      <c r="S15" s="572" t="s">
        <v>31</v>
      </c>
      <c r="T15" s="573"/>
      <c r="U15" s="1458">
        <v>4760</v>
      </c>
      <c r="V15" s="1123"/>
      <c r="W15" s="1078"/>
    </row>
    <row r="16" spans="1:23" ht="15.75" thickBot="1">
      <c r="A16" s="526" t="s">
        <v>47</v>
      </c>
      <c r="B16" s="716"/>
      <c r="C16" s="1052">
        <v>24618</v>
      </c>
      <c r="D16" s="1052">
        <v>24087</v>
      </c>
      <c r="E16" s="717"/>
      <c r="F16" s="586">
        <v>4978</v>
      </c>
      <c r="G16" s="586">
        <v>4288</v>
      </c>
      <c r="H16" s="586">
        <v>4157</v>
      </c>
      <c r="I16" s="1104">
        <v>4398</v>
      </c>
      <c r="J16" s="823">
        <f>J11-J12+J13+J14+J15</f>
        <v>4865</v>
      </c>
      <c r="K16" s="823">
        <f>K11-K12+K13+K14+K15</f>
        <v>4852</v>
      </c>
      <c r="L16" s="587" t="s">
        <v>31</v>
      </c>
      <c r="M16" s="587" t="s">
        <v>31</v>
      </c>
      <c r="N16" s="1447">
        <f>N11-N12+N13+N14+N15</f>
        <v>8411</v>
      </c>
      <c r="O16" s="1447">
        <f>O11-O12+O13+O14+O15</f>
        <v>8708</v>
      </c>
      <c r="P16" s="1422"/>
      <c r="Q16" s="788"/>
      <c r="R16" s="528" t="s">
        <v>31</v>
      </c>
      <c r="S16" s="589" t="s">
        <v>31</v>
      </c>
      <c r="T16" s="573"/>
      <c r="U16" s="590">
        <f>U11-U12+U13+U14+U15</f>
        <v>8708</v>
      </c>
      <c r="V16" s="590">
        <f>V11-V12+V13+V14+V15</f>
        <v>0</v>
      </c>
      <c r="W16" s="590">
        <f>W11-W12+W13+W14+W15</f>
        <v>0</v>
      </c>
    </row>
    <row r="17" spans="1:23" ht="15">
      <c r="A17" s="506" t="s">
        <v>48</v>
      </c>
      <c r="B17" s="1046" t="s">
        <v>49</v>
      </c>
      <c r="C17" s="866">
        <v>7043</v>
      </c>
      <c r="D17" s="866">
        <v>7240</v>
      </c>
      <c r="E17" s="521">
        <v>401</v>
      </c>
      <c r="F17" s="1051">
        <v>919</v>
      </c>
      <c r="G17" s="1051">
        <v>843</v>
      </c>
      <c r="H17" s="1051">
        <v>861</v>
      </c>
      <c r="I17" s="522">
        <v>994</v>
      </c>
      <c r="J17" s="718">
        <v>897</v>
      </c>
      <c r="K17" s="718">
        <v>861</v>
      </c>
      <c r="L17" s="576" t="s">
        <v>31</v>
      </c>
      <c r="M17" s="576" t="s">
        <v>31</v>
      </c>
      <c r="N17" s="1419">
        <v>841</v>
      </c>
      <c r="O17" s="604">
        <f t="shared" si="0"/>
        <v>820</v>
      </c>
      <c r="P17" s="517"/>
      <c r="Q17" s="534"/>
      <c r="R17" s="585" t="s">
        <v>31</v>
      </c>
      <c r="S17" s="572" t="s">
        <v>31</v>
      </c>
      <c r="T17" s="573"/>
      <c r="U17" s="1464">
        <v>820</v>
      </c>
      <c r="V17" s="1109"/>
      <c r="W17" s="1078"/>
    </row>
    <row r="18" spans="1:23" ht="15">
      <c r="A18" s="519" t="s">
        <v>50</v>
      </c>
      <c r="B18" s="1048" t="s">
        <v>51</v>
      </c>
      <c r="C18" s="864">
        <v>1001</v>
      </c>
      <c r="D18" s="864">
        <v>820</v>
      </c>
      <c r="E18" s="1047" t="s">
        <v>52</v>
      </c>
      <c r="F18" s="582">
        <v>366</v>
      </c>
      <c r="G18" s="582">
        <v>428</v>
      </c>
      <c r="H18" s="582">
        <v>383</v>
      </c>
      <c r="I18" s="516">
        <v>285</v>
      </c>
      <c r="J18" s="592">
        <v>736</v>
      </c>
      <c r="K18" s="592">
        <v>310</v>
      </c>
      <c r="L18" s="580" t="s">
        <v>31</v>
      </c>
      <c r="M18" s="580" t="s">
        <v>31</v>
      </c>
      <c r="N18" s="1417">
        <v>337</v>
      </c>
      <c r="O18" s="538">
        <f t="shared" si="0"/>
        <v>381</v>
      </c>
      <c r="P18" s="517"/>
      <c r="Q18" s="538"/>
      <c r="R18" s="578" t="s">
        <v>31</v>
      </c>
      <c r="S18" s="579" t="s">
        <v>31</v>
      </c>
      <c r="T18" s="573"/>
      <c r="U18" s="1451">
        <v>381</v>
      </c>
      <c r="V18" s="1108"/>
      <c r="W18" s="1079"/>
    </row>
    <row r="19" spans="1:23" ht="15">
      <c r="A19" s="519" t="s">
        <v>53</v>
      </c>
      <c r="B19" s="1048" t="s">
        <v>233</v>
      </c>
      <c r="C19" s="864">
        <v>14718</v>
      </c>
      <c r="D19" s="864">
        <v>14718</v>
      </c>
      <c r="E19" s="1047" t="s">
        <v>31</v>
      </c>
      <c r="F19" s="582">
        <v>0</v>
      </c>
      <c r="G19" s="582">
        <v>0</v>
      </c>
      <c r="H19" s="582">
        <v>0</v>
      </c>
      <c r="I19" s="516">
        <v>0</v>
      </c>
      <c r="J19" s="592">
        <v>0</v>
      </c>
      <c r="K19" s="592">
        <v>534</v>
      </c>
      <c r="L19" s="580" t="s">
        <v>31</v>
      </c>
      <c r="M19" s="580" t="s">
        <v>31</v>
      </c>
      <c r="N19" s="1417">
        <v>304</v>
      </c>
      <c r="O19" s="538">
        <f t="shared" si="0"/>
        <v>190</v>
      </c>
      <c r="P19" s="517"/>
      <c r="Q19" s="538"/>
      <c r="R19" s="578" t="s">
        <v>31</v>
      </c>
      <c r="S19" s="579" t="s">
        <v>31</v>
      </c>
      <c r="T19" s="573"/>
      <c r="U19" s="1451">
        <v>190</v>
      </c>
      <c r="V19" s="1108"/>
      <c r="W19" s="1079"/>
    </row>
    <row r="20" spans="1:23" ht="15">
      <c r="A20" s="519" t="s">
        <v>55</v>
      </c>
      <c r="B20" s="1048" t="s">
        <v>54</v>
      </c>
      <c r="C20" s="864">
        <v>1758</v>
      </c>
      <c r="D20" s="864">
        <v>1762</v>
      </c>
      <c r="E20" s="1047" t="s">
        <v>31</v>
      </c>
      <c r="F20" s="582">
        <v>2121</v>
      </c>
      <c r="G20" s="582">
        <v>1263</v>
      </c>
      <c r="H20" s="582">
        <v>1314</v>
      </c>
      <c r="I20" s="516">
        <v>3005</v>
      </c>
      <c r="J20" s="592">
        <v>3165</v>
      </c>
      <c r="K20" s="592">
        <v>3109</v>
      </c>
      <c r="L20" s="580" t="s">
        <v>31</v>
      </c>
      <c r="M20" s="580" t="s">
        <v>31</v>
      </c>
      <c r="N20" s="1417">
        <v>6887</v>
      </c>
      <c r="O20" s="538">
        <f t="shared" si="0"/>
        <v>6815</v>
      </c>
      <c r="P20" s="517"/>
      <c r="Q20" s="538"/>
      <c r="R20" s="578" t="s">
        <v>31</v>
      </c>
      <c r="S20" s="579" t="s">
        <v>31</v>
      </c>
      <c r="T20" s="573"/>
      <c r="U20" s="1451">
        <v>6815</v>
      </c>
      <c r="V20" s="1108"/>
      <c r="W20" s="1079"/>
    </row>
    <row r="21" spans="1:23" ht="15.75" thickBot="1">
      <c r="A21" s="510" t="s">
        <v>57</v>
      </c>
      <c r="B21" s="1054"/>
      <c r="C21" s="865">
        <v>0</v>
      </c>
      <c r="D21" s="865">
        <v>0</v>
      </c>
      <c r="E21" s="1055" t="s">
        <v>31</v>
      </c>
      <c r="F21" s="582">
        <v>0</v>
      </c>
      <c r="G21" s="582">
        <v>0</v>
      </c>
      <c r="H21" s="582">
        <v>0</v>
      </c>
      <c r="I21" s="511">
        <v>0</v>
      </c>
      <c r="J21" s="596">
        <v>0</v>
      </c>
      <c r="K21" s="596">
        <v>0</v>
      </c>
      <c r="L21" s="574" t="s">
        <v>31</v>
      </c>
      <c r="M21" s="574" t="s">
        <v>31</v>
      </c>
      <c r="N21" s="1425">
        <v>0</v>
      </c>
      <c r="O21" s="548">
        <f t="shared" si="0"/>
        <v>0</v>
      </c>
      <c r="P21" s="781"/>
      <c r="Q21" s="548"/>
      <c r="R21" s="594" t="s">
        <v>31</v>
      </c>
      <c r="S21" s="595" t="s">
        <v>31</v>
      </c>
      <c r="T21" s="573"/>
      <c r="U21" s="1450">
        <v>0</v>
      </c>
      <c r="V21" s="1106"/>
      <c r="W21" s="1056"/>
    </row>
    <row r="22" spans="1:24" ht="15.75" thickBot="1">
      <c r="A22" s="531" t="s">
        <v>59</v>
      </c>
      <c r="B22" s="1046"/>
      <c r="C22" s="866">
        <v>12472</v>
      </c>
      <c r="D22" s="866">
        <v>13728</v>
      </c>
      <c r="E22" s="532" t="s">
        <v>31</v>
      </c>
      <c r="F22" s="1057">
        <v>16044</v>
      </c>
      <c r="G22" s="1057">
        <v>16453</v>
      </c>
      <c r="H22" s="1057">
        <v>15723</v>
      </c>
      <c r="I22" s="533">
        <v>15041</v>
      </c>
      <c r="J22" s="533">
        <v>15699</v>
      </c>
      <c r="K22" s="533">
        <v>16448</v>
      </c>
      <c r="L22" s="597">
        <f>L35</f>
        <v>16508</v>
      </c>
      <c r="M22" s="597">
        <f>SUM(M25:M34)</f>
        <v>16508</v>
      </c>
      <c r="N22" s="1427">
        <v>4130</v>
      </c>
      <c r="O22" s="604">
        <f>U22-N22</f>
        <v>4309</v>
      </c>
      <c r="P22" s="873"/>
      <c r="Q22" s="534"/>
      <c r="R22" s="599">
        <f>SUM(N22:Q22)</f>
        <v>8439</v>
      </c>
      <c r="S22" s="600">
        <f>(R22/M22)*100</f>
        <v>51.120668766658596</v>
      </c>
      <c r="T22" s="573"/>
      <c r="U22" s="1455">
        <v>8439</v>
      </c>
      <c r="V22" s="1112"/>
      <c r="W22" s="1080"/>
      <c r="X22" s="775"/>
    </row>
    <row r="23" spans="1:23" ht="15.75" thickBot="1">
      <c r="A23" s="519" t="s">
        <v>61</v>
      </c>
      <c r="B23" s="1048" t="s">
        <v>62</v>
      </c>
      <c r="C23" s="864">
        <v>0</v>
      </c>
      <c r="D23" s="864">
        <v>0</v>
      </c>
      <c r="E23" s="536" t="s">
        <v>31</v>
      </c>
      <c r="F23" s="582">
        <v>0</v>
      </c>
      <c r="G23" s="582">
        <v>0</v>
      </c>
      <c r="H23" s="582">
        <v>0</v>
      </c>
      <c r="I23" s="537">
        <v>0</v>
      </c>
      <c r="J23" s="537">
        <v>0</v>
      </c>
      <c r="K23" s="537">
        <v>0</v>
      </c>
      <c r="L23" s="601"/>
      <c r="M23" s="602"/>
      <c r="N23" s="1428"/>
      <c r="O23" s="604">
        <f aca="true" t="shared" si="1" ref="O23:O40">U23-N23</f>
        <v>0</v>
      </c>
      <c r="P23" s="876"/>
      <c r="Q23" s="538"/>
      <c r="R23" s="599">
        <f aca="true" t="shared" si="2" ref="R23:R45">SUM(N23:Q23)</f>
        <v>0</v>
      </c>
      <c r="S23" s="600" t="e">
        <f aca="true" t="shared" si="3" ref="S23:S45">(R23/M23)*100</f>
        <v>#DIV/0!</v>
      </c>
      <c r="T23" s="573"/>
      <c r="U23" s="1451">
        <v>0</v>
      </c>
      <c r="V23" s="1108"/>
      <c r="W23" s="1081"/>
    </row>
    <row r="24" spans="1:23" ht="15.75" thickBot="1">
      <c r="A24" s="510" t="s">
        <v>63</v>
      </c>
      <c r="B24" s="1054" t="s">
        <v>62</v>
      </c>
      <c r="C24" s="865">
        <v>0</v>
      </c>
      <c r="D24" s="865">
        <v>1215</v>
      </c>
      <c r="E24" s="540">
        <v>672</v>
      </c>
      <c r="F24" s="719">
        <v>4494</v>
      </c>
      <c r="G24" s="719">
        <v>5315</v>
      </c>
      <c r="H24" s="719">
        <v>4983</v>
      </c>
      <c r="I24" s="541">
        <v>4700</v>
      </c>
      <c r="J24" s="541">
        <v>4400</v>
      </c>
      <c r="K24" s="541">
        <v>4500</v>
      </c>
      <c r="L24" s="603">
        <f>L25+L26+L27+L28+L29</f>
        <v>4500</v>
      </c>
      <c r="M24" s="603">
        <f>M25+M26+M27+M28+M29</f>
        <v>4500</v>
      </c>
      <c r="N24" s="1430">
        <v>1125</v>
      </c>
      <c r="O24" s="1465">
        <f t="shared" si="1"/>
        <v>1125</v>
      </c>
      <c r="P24" s="877"/>
      <c r="Q24" s="548"/>
      <c r="R24" s="599">
        <f t="shared" si="2"/>
        <v>2250</v>
      </c>
      <c r="S24" s="600">
        <f t="shared" si="3"/>
        <v>50</v>
      </c>
      <c r="T24" s="573"/>
      <c r="U24" s="1458">
        <v>2250</v>
      </c>
      <c r="V24" s="1123"/>
      <c r="W24" s="1082"/>
    </row>
    <row r="25" spans="1:23" ht="15.75" thickBot="1">
      <c r="A25" s="515" t="s">
        <v>64</v>
      </c>
      <c r="B25" s="1431" t="s">
        <v>234</v>
      </c>
      <c r="C25" s="866">
        <v>6341</v>
      </c>
      <c r="D25" s="866">
        <v>6960</v>
      </c>
      <c r="E25" s="543">
        <v>501</v>
      </c>
      <c r="F25" s="582">
        <v>2712</v>
      </c>
      <c r="G25" s="582">
        <v>3239</v>
      </c>
      <c r="H25" s="582">
        <v>2518</v>
      </c>
      <c r="I25" s="544">
        <v>2062</v>
      </c>
      <c r="J25" s="544">
        <v>2587</v>
      </c>
      <c r="K25" s="544">
        <v>2208</v>
      </c>
      <c r="L25" s="597">
        <v>900</v>
      </c>
      <c r="M25" s="597">
        <v>900</v>
      </c>
      <c r="N25" s="1432">
        <v>565</v>
      </c>
      <c r="O25" s="534">
        <f t="shared" si="1"/>
        <v>642</v>
      </c>
      <c r="P25" s="875"/>
      <c r="Q25" s="534"/>
      <c r="R25" s="599">
        <f t="shared" si="2"/>
        <v>1207</v>
      </c>
      <c r="S25" s="600">
        <f t="shared" si="3"/>
        <v>134.11111111111111</v>
      </c>
      <c r="T25" s="573"/>
      <c r="U25" s="1464">
        <v>1207</v>
      </c>
      <c r="V25" s="1109"/>
      <c r="W25" s="1083"/>
    </row>
    <row r="26" spans="1:23" ht="15.75" thickBot="1">
      <c r="A26" s="519" t="s">
        <v>66</v>
      </c>
      <c r="B26" s="1434" t="s">
        <v>235</v>
      </c>
      <c r="C26" s="864">
        <v>1745</v>
      </c>
      <c r="D26" s="864">
        <v>2223</v>
      </c>
      <c r="E26" s="545">
        <v>502</v>
      </c>
      <c r="F26" s="582">
        <v>1777</v>
      </c>
      <c r="G26" s="582">
        <v>1284</v>
      </c>
      <c r="H26" s="582">
        <v>1847</v>
      </c>
      <c r="I26" s="537">
        <v>1950</v>
      </c>
      <c r="J26" s="537">
        <v>1731</v>
      </c>
      <c r="K26" s="537">
        <v>1777</v>
      </c>
      <c r="L26" s="601">
        <v>2100</v>
      </c>
      <c r="M26" s="601">
        <v>2100</v>
      </c>
      <c r="N26" s="1428">
        <v>823</v>
      </c>
      <c r="O26" s="604">
        <f t="shared" si="1"/>
        <v>292</v>
      </c>
      <c r="P26" s="876"/>
      <c r="Q26" s="538"/>
      <c r="R26" s="599">
        <f t="shared" si="2"/>
        <v>1115</v>
      </c>
      <c r="S26" s="600">
        <f t="shared" si="3"/>
        <v>53.095238095238095</v>
      </c>
      <c r="T26" s="573"/>
      <c r="U26" s="1451">
        <v>1115</v>
      </c>
      <c r="V26" s="1108"/>
      <c r="W26" s="1081"/>
    </row>
    <row r="27" spans="1:23" ht="15.75" thickBot="1">
      <c r="A27" s="519" t="s">
        <v>68</v>
      </c>
      <c r="B27" s="1434" t="s">
        <v>236</v>
      </c>
      <c r="C27" s="864">
        <v>0</v>
      </c>
      <c r="D27" s="864">
        <v>0</v>
      </c>
      <c r="E27" s="545">
        <v>504</v>
      </c>
      <c r="F27" s="582">
        <v>173</v>
      </c>
      <c r="G27" s="582">
        <v>145</v>
      </c>
      <c r="H27" s="582">
        <v>109</v>
      </c>
      <c r="I27" s="537">
        <v>108</v>
      </c>
      <c r="J27" s="537">
        <v>12</v>
      </c>
      <c r="K27" s="537">
        <v>0</v>
      </c>
      <c r="L27" s="601"/>
      <c r="M27" s="601"/>
      <c r="N27" s="1428"/>
      <c r="O27" s="604">
        <f t="shared" si="1"/>
        <v>0</v>
      </c>
      <c r="P27" s="876"/>
      <c r="Q27" s="538"/>
      <c r="R27" s="599">
        <f t="shared" si="2"/>
        <v>0</v>
      </c>
      <c r="S27" s="600" t="e">
        <f t="shared" si="3"/>
        <v>#DIV/0!</v>
      </c>
      <c r="T27" s="573"/>
      <c r="U27" s="1451">
        <v>0</v>
      </c>
      <c r="V27" s="1108"/>
      <c r="W27" s="1081"/>
    </row>
    <row r="28" spans="1:23" ht="15.75" thickBot="1">
      <c r="A28" s="519" t="s">
        <v>70</v>
      </c>
      <c r="B28" s="1434" t="s">
        <v>237</v>
      </c>
      <c r="C28" s="864">
        <v>428</v>
      </c>
      <c r="D28" s="864">
        <v>253</v>
      </c>
      <c r="E28" s="545">
        <v>511</v>
      </c>
      <c r="F28" s="582">
        <v>1044</v>
      </c>
      <c r="G28" s="582">
        <v>1388</v>
      </c>
      <c r="H28" s="582">
        <v>2056</v>
      </c>
      <c r="I28" s="537">
        <v>1213</v>
      </c>
      <c r="J28" s="537">
        <v>985</v>
      </c>
      <c r="K28" s="537">
        <v>813</v>
      </c>
      <c r="L28" s="601">
        <v>600</v>
      </c>
      <c r="M28" s="601">
        <v>600</v>
      </c>
      <c r="N28" s="1428">
        <v>39</v>
      </c>
      <c r="O28" s="604">
        <f t="shared" si="1"/>
        <v>50</v>
      </c>
      <c r="P28" s="876"/>
      <c r="Q28" s="538"/>
      <c r="R28" s="599">
        <f t="shared" si="2"/>
        <v>89</v>
      </c>
      <c r="S28" s="600">
        <f t="shared" si="3"/>
        <v>14.833333333333334</v>
      </c>
      <c r="T28" s="573"/>
      <c r="U28" s="1451">
        <v>89</v>
      </c>
      <c r="V28" s="1108"/>
      <c r="W28" s="1081"/>
    </row>
    <row r="29" spans="1:23" ht="15.75" thickBot="1">
      <c r="A29" s="519" t="s">
        <v>72</v>
      </c>
      <c r="B29" s="1434" t="s">
        <v>238</v>
      </c>
      <c r="C29" s="864">
        <v>1057</v>
      </c>
      <c r="D29" s="864">
        <v>1451</v>
      </c>
      <c r="E29" s="545">
        <v>518</v>
      </c>
      <c r="F29" s="582">
        <v>589</v>
      </c>
      <c r="G29" s="582">
        <v>715</v>
      </c>
      <c r="H29" s="582">
        <v>566</v>
      </c>
      <c r="I29" s="537">
        <v>630</v>
      </c>
      <c r="J29" s="537">
        <v>716</v>
      </c>
      <c r="K29" s="537">
        <v>773</v>
      </c>
      <c r="L29" s="601">
        <v>900</v>
      </c>
      <c r="M29" s="601">
        <v>900</v>
      </c>
      <c r="N29" s="1428">
        <v>183</v>
      </c>
      <c r="O29" s="604">
        <f t="shared" si="1"/>
        <v>192</v>
      </c>
      <c r="P29" s="876"/>
      <c r="Q29" s="538"/>
      <c r="R29" s="599">
        <f t="shared" si="2"/>
        <v>375</v>
      </c>
      <c r="S29" s="600">
        <f t="shared" si="3"/>
        <v>41.66666666666667</v>
      </c>
      <c r="T29" s="573"/>
      <c r="U29" s="1451">
        <v>375</v>
      </c>
      <c r="V29" s="1108"/>
      <c r="W29" s="1081"/>
    </row>
    <row r="30" spans="1:23" ht="15.75" thickBot="1">
      <c r="A30" s="519" t="s">
        <v>74</v>
      </c>
      <c r="B30" s="1435" t="s">
        <v>239</v>
      </c>
      <c r="C30" s="864">
        <v>10408</v>
      </c>
      <c r="D30" s="864">
        <v>11792</v>
      </c>
      <c r="E30" s="545">
        <v>521</v>
      </c>
      <c r="F30" s="582">
        <v>8361</v>
      </c>
      <c r="G30" s="582">
        <v>8126</v>
      </c>
      <c r="H30" s="582">
        <v>7842</v>
      </c>
      <c r="I30" s="537">
        <v>7812</v>
      </c>
      <c r="J30" s="537">
        <v>8393</v>
      </c>
      <c r="K30" s="537">
        <v>9158</v>
      </c>
      <c r="L30" s="601">
        <v>8681</v>
      </c>
      <c r="M30" s="601">
        <v>8681</v>
      </c>
      <c r="N30" s="1428">
        <v>2233</v>
      </c>
      <c r="O30" s="604">
        <f t="shared" si="1"/>
        <v>2377</v>
      </c>
      <c r="P30" s="876"/>
      <c r="Q30" s="538"/>
      <c r="R30" s="599">
        <f t="shared" si="2"/>
        <v>4610</v>
      </c>
      <c r="S30" s="600">
        <f t="shared" si="3"/>
        <v>53.10448105057021</v>
      </c>
      <c r="T30" s="573"/>
      <c r="U30" s="1451">
        <v>4610</v>
      </c>
      <c r="V30" s="1108"/>
      <c r="W30" s="1081"/>
    </row>
    <row r="31" spans="1:23" ht="15.75" thickBot="1">
      <c r="A31" s="519" t="s">
        <v>76</v>
      </c>
      <c r="B31" s="1435" t="s">
        <v>240</v>
      </c>
      <c r="C31" s="864">
        <v>3640</v>
      </c>
      <c r="D31" s="864">
        <v>4174</v>
      </c>
      <c r="E31" s="545" t="s">
        <v>78</v>
      </c>
      <c r="F31" s="582">
        <v>3075</v>
      </c>
      <c r="G31" s="582">
        <v>2969</v>
      </c>
      <c r="H31" s="582">
        <v>2737</v>
      </c>
      <c r="I31" s="537">
        <v>2860</v>
      </c>
      <c r="J31" s="537">
        <v>2965</v>
      </c>
      <c r="K31" s="537">
        <v>3153</v>
      </c>
      <c r="L31" s="601">
        <v>3038</v>
      </c>
      <c r="M31" s="601">
        <v>3038</v>
      </c>
      <c r="N31" s="1428">
        <v>765</v>
      </c>
      <c r="O31" s="604">
        <f t="shared" si="1"/>
        <v>824</v>
      </c>
      <c r="P31" s="876"/>
      <c r="Q31" s="538"/>
      <c r="R31" s="599">
        <f t="shared" si="2"/>
        <v>1589</v>
      </c>
      <c r="S31" s="600">
        <f t="shared" si="3"/>
        <v>52.30414746543779</v>
      </c>
      <c r="T31" s="573"/>
      <c r="U31" s="1451">
        <v>1589</v>
      </c>
      <c r="V31" s="1108"/>
      <c r="W31" s="1081"/>
    </row>
    <row r="32" spans="1:23" ht="15.75" thickBot="1">
      <c r="A32" s="519" t="s">
        <v>79</v>
      </c>
      <c r="B32" s="1434" t="s">
        <v>241</v>
      </c>
      <c r="C32" s="864">
        <v>0</v>
      </c>
      <c r="D32" s="864">
        <v>0</v>
      </c>
      <c r="E32" s="545">
        <v>557</v>
      </c>
      <c r="F32" s="582">
        <v>0</v>
      </c>
      <c r="G32" s="582">
        <v>0</v>
      </c>
      <c r="H32" s="582">
        <v>0</v>
      </c>
      <c r="I32" s="537">
        <v>0</v>
      </c>
      <c r="J32" s="537">
        <v>0</v>
      </c>
      <c r="K32" s="537">
        <v>0</v>
      </c>
      <c r="L32" s="601"/>
      <c r="M32" s="601"/>
      <c r="N32" s="1428">
        <v>0</v>
      </c>
      <c r="O32" s="604">
        <f t="shared" si="1"/>
        <v>0</v>
      </c>
      <c r="P32" s="876"/>
      <c r="Q32" s="538"/>
      <c r="R32" s="599">
        <f t="shared" si="2"/>
        <v>0</v>
      </c>
      <c r="S32" s="600" t="e">
        <f t="shared" si="3"/>
        <v>#DIV/0!</v>
      </c>
      <c r="T32" s="573"/>
      <c r="U32" s="1451">
        <v>0</v>
      </c>
      <c r="V32" s="1108"/>
      <c r="W32" s="1081"/>
    </row>
    <row r="33" spans="1:23" ht="15.75" thickBot="1">
      <c r="A33" s="519" t="s">
        <v>81</v>
      </c>
      <c r="B33" s="1434" t="s">
        <v>242</v>
      </c>
      <c r="C33" s="864">
        <v>1711</v>
      </c>
      <c r="D33" s="864">
        <v>1801</v>
      </c>
      <c r="E33" s="545">
        <v>551</v>
      </c>
      <c r="F33" s="582">
        <v>80</v>
      </c>
      <c r="G33" s="582">
        <v>73</v>
      </c>
      <c r="H33" s="582">
        <v>95</v>
      </c>
      <c r="I33" s="537">
        <v>97</v>
      </c>
      <c r="J33" s="537">
        <v>97</v>
      </c>
      <c r="K33" s="537">
        <v>93</v>
      </c>
      <c r="L33" s="601"/>
      <c r="M33" s="601"/>
      <c r="N33" s="1428">
        <v>21</v>
      </c>
      <c r="O33" s="604">
        <f t="shared" si="1"/>
        <v>21</v>
      </c>
      <c r="P33" s="876"/>
      <c r="Q33" s="538"/>
      <c r="R33" s="599">
        <f t="shared" si="2"/>
        <v>42</v>
      </c>
      <c r="S33" s="600" t="e">
        <f t="shared" si="3"/>
        <v>#DIV/0!</v>
      </c>
      <c r="T33" s="573"/>
      <c r="U33" s="1451">
        <v>42</v>
      </c>
      <c r="V33" s="1108"/>
      <c r="W33" s="1081"/>
    </row>
    <row r="34" spans="1:23" ht="15.75" thickBot="1">
      <c r="A34" s="506" t="s">
        <v>83</v>
      </c>
      <c r="B34" s="1436" t="s">
        <v>243</v>
      </c>
      <c r="C34" s="867">
        <v>569</v>
      </c>
      <c r="D34" s="867">
        <v>614</v>
      </c>
      <c r="E34" s="546" t="s">
        <v>84</v>
      </c>
      <c r="F34" s="1051">
        <v>88</v>
      </c>
      <c r="G34" s="1051">
        <v>138</v>
      </c>
      <c r="H34" s="1051">
        <v>106</v>
      </c>
      <c r="I34" s="547">
        <v>37</v>
      </c>
      <c r="J34" s="547">
        <v>46</v>
      </c>
      <c r="K34" s="547">
        <v>540</v>
      </c>
      <c r="L34" s="605">
        <v>289</v>
      </c>
      <c r="M34" s="605">
        <v>289</v>
      </c>
      <c r="N34" s="1437">
        <v>127</v>
      </c>
      <c r="O34" s="879">
        <f t="shared" si="1"/>
        <v>69</v>
      </c>
      <c r="P34" s="876"/>
      <c r="Q34" s="548"/>
      <c r="R34" s="599">
        <f t="shared" si="2"/>
        <v>196</v>
      </c>
      <c r="S34" s="600">
        <f t="shared" si="3"/>
        <v>67.82006920415225</v>
      </c>
      <c r="T34" s="573"/>
      <c r="U34" s="1450">
        <v>196</v>
      </c>
      <c r="V34" s="1106"/>
      <c r="W34" s="1063"/>
    </row>
    <row r="35" spans="1:23" ht="15.75" thickBot="1">
      <c r="A35" s="549" t="s">
        <v>85</v>
      </c>
      <c r="B35" s="1438" t="s">
        <v>86</v>
      </c>
      <c r="C35" s="862">
        <f>SUM(C25:C34)</f>
        <v>25899</v>
      </c>
      <c r="D35" s="862">
        <f>SUM(D25:D34)</f>
        <v>29268</v>
      </c>
      <c r="E35" s="1065"/>
      <c r="F35" s="586">
        <f>SUM(F25:F34)</f>
        <v>17899</v>
      </c>
      <c r="G35" s="586">
        <f>SUM(G25:G34)</f>
        <v>18077</v>
      </c>
      <c r="H35" s="586">
        <f>SUM(H25:H34)</f>
        <v>17876</v>
      </c>
      <c r="I35" s="586">
        <v>16769</v>
      </c>
      <c r="J35" s="586">
        <f aca="true" t="shared" si="4" ref="J35:O35">SUM(J25:J34)</f>
        <v>17532</v>
      </c>
      <c r="K35" s="586">
        <f t="shared" si="4"/>
        <v>18515</v>
      </c>
      <c r="L35" s="1066">
        <f t="shared" si="4"/>
        <v>16508</v>
      </c>
      <c r="M35" s="1067">
        <f t="shared" si="4"/>
        <v>16508</v>
      </c>
      <c r="N35" s="607">
        <f t="shared" si="4"/>
        <v>4756</v>
      </c>
      <c r="O35" s="607">
        <f t="shared" si="4"/>
        <v>4467</v>
      </c>
      <c r="P35" s="551"/>
      <c r="Q35" s="788"/>
      <c r="R35" s="599">
        <f t="shared" si="2"/>
        <v>9223</v>
      </c>
      <c r="S35" s="600">
        <f t="shared" si="3"/>
        <v>55.869881269687426</v>
      </c>
      <c r="T35" s="573"/>
      <c r="U35" s="550">
        <f>SUM(U25:U34)</f>
        <v>9223</v>
      </c>
      <c r="V35" s="550">
        <f>SUM(V25:V34)</f>
        <v>0</v>
      </c>
      <c r="W35" s="550">
        <f>SUM(W25:W34)</f>
        <v>0</v>
      </c>
    </row>
    <row r="36" spans="1:23" ht="15.75" thickBot="1">
      <c r="A36" s="515" t="s">
        <v>87</v>
      </c>
      <c r="B36" s="1431" t="s">
        <v>244</v>
      </c>
      <c r="C36" s="866">
        <v>0</v>
      </c>
      <c r="D36" s="866">
        <v>0</v>
      </c>
      <c r="E36" s="543">
        <v>601</v>
      </c>
      <c r="F36" s="591">
        <v>0</v>
      </c>
      <c r="G36" s="591">
        <v>0</v>
      </c>
      <c r="H36" s="591">
        <v>0</v>
      </c>
      <c r="I36" s="544">
        <v>0</v>
      </c>
      <c r="J36" s="544">
        <v>0</v>
      </c>
      <c r="K36" s="544">
        <v>0</v>
      </c>
      <c r="L36" s="597"/>
      <c r="M36" s="598"/>
      <c r="N36" s="1427">
        <v>0</v>
      </c>
      <c r="O36" s="604">
        <f t="shared" si="1"/>
        <v>0</v>
      </c>
      <c r="P36" s="876"/>
      <c r="Q36" s="534"/>
      <c r="R36" s="599">
        <f t="shared" si="2"/>
        <v>0</v>
      </c>
      <c r="S36" s="600" t="e">
        <f t="shared" si="3"/>
        <v>#DIV/0!</v>
      </c>
      <c r="T36" s="573"/>
      <c r="U36" s="1433">
        <v>0</v>
      </c>
      <c r="V36" s="1053"/>
      <c r="W36" s="1083"/>
    </row>
    <row r="37" spans="1:23" ht="15.75" thickBot="1">
      <c r="A37" s="519" t="s">
        <v>89</v>
      </c>
      <c r="B37" s="1434" t="s">
        <v>245</v>
      </c>
      <c r="C37" s="864">
        <v>1190</v>
      </c>
      <c r="D37" s="864">
        <v>1857</v>
      </c>
      <c r="E37" s="545">
        <v>602</v>
      </c>
      <c r="F37" s="582">
        <v>1507</v>
      </c>
      <c r="G37" s="582">
        <v>1622</v>
      </c>
      <c r="H37" s="582">
        <v>1604</v>
      </c>
      <c r="I37" s="537">
        <v>1461</v>
      </c>
      <c r="J37" s="537">
        <v>1519</v>
      </c>
      <c r="K37" s="537">
        <v>1866</v>
      </c>
      <c r="L37" s="601"/>
      <c r="M37" s="602"/>
      <c r="N37" s="1428">
        <v>576</v>
      </c>
      <c r="O37" s="604">
        <f t="shared" si="1"/>
        <v>609</v>
      </c>
      <c r="P37" s="876"/>
      <c r="Q37" s="538"/>
      <c r="R37" s="599">
        <f t="shared" si="2"/>
        <v>1185</v>
      </c>
      <c r="S37" s="600" t="e">
        <f t="shared" si="3"/>
        <v>#DIV/0!</v>
      </c>
      <c r="T37" s="573"/>
      <c r="U37" s="1418">
        <v>1185</v>
      </c>
      <c r="V37" s="1049"/>
      <c r="W37" s="1081"/>
    </row>
    <row r="38" spans="1:23" ht="15.75" thickBot="1">
      <c r="A38" s="519" t="s">
        <v>91</v>
      </c>
      <c r="B38" s="1434" t="s">
        <v>246</v>
      </c>
      <c r="C38" s="864">
        <v>0</v>
      </c>
      <c r="D38" s="864">
        <v>0</v>
      </c>
      <c r="E38" s="545">
        <v>604</v>
      </c>
      <c r="F38" s="582">
        <v>193</v>
      </c>
      <c r="G38" s="582">
        <v>163</v>
      </c>
      <c r="H38" s="582">
        <v>124</v>
      </c>
      <c r="I38" s="537">
        <v>124</v>
      </c>
      <c r="J38" s="537">
        <v>14</v>
      </c>
      <c r="K38" s="537">
        <v>0</v>
      </c>
      <c r="L38" s="601"/>
      <c r="M38" s="602"/>
      <c r="N38" s="1428"/>
      <c r="O38" s="604">
        <f t="shared" si="1"/>
        <v>0</v>
      </c>
      <c r="P38" s="876"/>
      <c r="Q38" s="538"/>
      <c r="R38" s="599">
        <f t="shared" si="2"/>
        <v>0</v>
      </c>
      <c r="S38" s="600" t="e">
        <f t="shared" si="3"/>
        <v>#DIV/0!</v>
      </c>
      <c r="T38" s="573"/>
      <c r="U38" s="1418">
        <v>0</v>
      </c>
      <c r="V38" s="1049"/>
      <c r="W38" s="1081"/>
    </row>
    <row r="39" spans="1:23" ht="15.75" thickBot="1">
      <c r="A39" s="519" t="s">
        <v>93</v>
      </c>
      <c r="B39" s="1434" t="s">
        <v>247</v>
      </c>
      <c r="C39" s="864">
        <v>12472</v>
      </c>
      <c r="D39" s="864">
        <v>13728</v>
      </c>
      <c r="E39" s="545" t="s">
        <v>95</v>
      </c>
      <c r="F39" s="582">
        <v>16044</v>
      </c>
      <c r="G39" s="582">
        <v>16453</v>
      </c>
      <c r="H39" s="582">
        <v>15723</v>
      </c>
      <c r="I39" s="537">
        <v>15041</v>
      </c>
      <c r="J39" s="537">
        <v>15699</v>
      </c>
      <c r="K39" s="537">
        <v>16448</v>
      </c>
      <c r="L39" s="601">
        <f>L35</f>
        <v>16508</v>
      </c>
      <c r="M39" s="602">
        <v>16508</v>
      </c>
      <c r="N39" s="1428">
        <v>4130</v>
      </c>
      <c r="O39" s="604">
        <f t="shared" si="1"/>
        <v>4309</v>
      </c>
      <c r="P39" s="876"/>
      <c r="Q39" s="538"/>
      <c r="R39" s="599">
        <f t="shared" si="2"/>
        <v>8439</v>
      </c>
      <c r="S39" s="600">
        <f t="shared" si="3"/>
        <v>51.120668766658596</v>
      </c>
      <c r="T39" s="573"/>
      <c r="U39" s="1418">
        <v>8439</v>
      </c>
      <c r="V39" s="1049"/>
      <c r="W39" s="1081"/>
    </row>
    <row r="40" spans="1:23" ht="15.75" thickBot="1">
      <c r="A40" s="506" t="s">
        <v>96</v>
      </c>
      <c r="B40" s="1436" t="s">
        <v>243</v>
      </c>
      <c r="C40" s="867">
        <v>12330</v>
      </c>
      <c r="D40" s="867">
        <v>13218</v>
      </c>
      <c r="E40" s="546" t="s">
        <v>97</v>
      </c>
      <c r="F40" s="1051">
        <v>198</v>
      </c>
      <c r="G40" s="1051">
        <v>138</v>
      </c>
      <c r="H40" s="1051">
        <v>452</v>
      </c>
      <c r="I40" s="547">
        <v>257</v>
      </c>
      <c r="J40" s="547">
        <v>366</v>
      </c>
      <c r="K40" s="547">
        <v>239</v>
      </c>
      <c r="L40" s="605"/>
      <c r="M40" s="606"/>
      <c r="N40" s="1437">
        <v>54</v>
      </c>
      <c r="O40" s="604">
        <f t="shared" si="1"/>
        <v>47</v>
      </c>
      <c r="P40" s="876"/>
      <c r="Q40" s="548"/>
      <c r="R40" s="599">
        <f t="shared" si="2"/>
        <v>101</v>
      </c>
      <c r="S40" s="600" t="e">
        <f t="shared" si="3"/>
        <v>#DIV/0!</v>
      </c>
      <c r="T40" s="573"/>
      <c r="U40" s="1414">
        <v>101</v>
      </c>
      <c r="V40" s="1045"/>
      <c r="W40" s="1063"/>
    </row>
    <row r="41" spans="1:23" ht="15.75" thickBot="1">
      <c r="A41" s="549" t="s">
        <v>98</v>
      </c>
      <c r="B41" s="1438" t="s">
        <v>99</v>
      </c>
      <c r="C41" s="862">
        <f>SUM(C36:C40)</f>
        <v>25992</v>
      </c>
      <c r="D41" s="862">
        <f>SUM(D36:D40)</f>
        <v>28803</v>
      </c>
      <c r="E41" s="1065" t="s">
        <v>31</v>
      </c>
      <c r="F41" s="586">
        <f aca="true" t="shared" si="5" ref="F41:Q41">SUM(F36:F40)</f>
        <v>17942</v>
      </c>
      <c r="G41" s="586">
        <f t="shared" si="5"/>
        <v>18376</v>
      </c>
      <c r="H41" s="586">
        <f t="shared" si="5"/>
        <v>17903</v>
      </c>
      <c r="I41" s="586">
        <f t="shared" si="5"/>
        <v>16883</v>
      </c>
      <c r="J41" s="586">
        <f>SUM(J36:J40)</f>
        <v>17598</v>
      </c>
      <c r="K41" s="586">
        <f>SUM(K36:K40)</f>
        <v>18553</v>
      </c>
      <c r="L41" s="1066">
        <f t="shared" si="5"/>
        <v>16508</v>
      </c>
      <c r="M41" s="1067">
        <f t="shared" si="5"/>
        <v>16508</v>
      </c>
      <c r="N41" s="550">
        <f t="shared" si="5"/>
        <v>4760</v>
      </c>
      <c r="O41" s="550">
        <f t="shared" si="5"/>
        <v>4965</v>
      </c>
      <c r="P41" s="550">
        <f t="shared" si="5"/>
        <v>0</v>
      </c>
      <c r="Q41" s="1084">
        <f t="shared" si="5"/>
        <v>0</v>
      </c>
      <c r="R41" s="609">
        <f t="shared" si="2"/>
        <v>9725</v>
      </c>
      <c r="S41" s="600">
        <f t="shared" si="3"/>
        <v>58.910831112188035</v>
      </c>
      <c r="T41" s="573"/>
      <c r="U41" s="550">
        <f>SUM(U36:U40)</f>
        <v>9725</v>
      </c>
      <c r="V41" s="550">
        <f>SUM(V36:V40)</f>
        <v>0</v>
      </c>
      <c r="W41" s="550">
        <f>SUM(W36:W40)</f>
        <v>0</v>
      </c>
    </row>
    <row r="42" spans="1:23" ht="6.75" customHeight="1" thickBot="1">
      <c r="A42" s="506"/>
      <c r="B42" s="1068"/>
      <c r="C42" s="387"/>
      <c r="D42" s="387"/>
      <c r="E42" s="553"/>
      <c r="F42" s="1051"/>
      <c r="G42" s="1051"/>
      <c r="H42" s="1051"/>
      <c r="I42" s="554"/>
      <c r="J42" s="554"/>
      <c r="K42" s="554"/>
      <c r="L42" s="1069"/>
      <c r="M42" s="1070"/>
      <c r="N42" s="611"/>
      <c r="O42" s="604"/>
      <c r="P42" s="556"/>
      <c r="Q42" s="610"/>
      <c r="R42" s="609"/>
      <c r="S42" s="600"/>
      <c r="T42" s="573"/>
      <c r="U42" s="611"/>
      <c r="V42" s="611"/>
      <c r="W42" s="608"/>
    </row>
    <row r="43" spans="1:23" ht="15.75" thickBot="1">
      <c r="A43" s="557" t="s">
        <v>100</v>
      </c>
      <c r="B43" s="1064" t="s">
        <v>62</v>
      </c>
      <c r="C43" s="862">
        <f>+C41-C39</f>
        <v>13520</v>
      </c>
      <c r="D43" s="862">
        <f>+D41-D39</f>
        <v>15075</v>
      </c>
      <c r="E43" s="1065" t="s">
        <v>31</v>
      </c>
      <c r="F43" s="1141">
        <f aca="true" t="shared" si="6" ref="F43:Q43">F41-F39</f>
        <v>1898</v>
      </c>
      <c r="G43" s="1141">
        <f t="shared" si="6"/>
        <v>1923</v>
      </c>
      <c r="H43" s="1141">
        <f t="shared" si="6"/>
        <v>2180</v>
      </c>
      <c r="I43" s="586">
        <f>I41-I39</f>
        <v>1842</v>
      </c>
      <c r="J43" s="586">
        <f>J41-J39</f>
        <v>1899</v>
      </c>
      <c r="K43" s="586">
        <f>K41-K39</f>
        <v>2105</v>
      </c>
      <c r="L43" s="1071">
        <f>L41-L39</f>
        <v>0</v>
      </c>
      <c r="M43" s="1072">
        <f t="shared" si="6"/>
        <v>0</v>
      </c>
      <c r="N43" s="550">
        <f t="shared" si="6"/>
        <v>630</v>
      </c>
      <c r="O43" s="550">
        <f t="shared" si="6"/>
        <v>656</v>
      </c>
      <c r="P43" s="550">
        <f t="shared" si="6"/>
        <v>0</v>
      </c>
      <c r="Q43" s="608">
        <f t="shared" si="6"/>
        <v>0</v>
      </c>
      <c r="R43" s="609">
        <f t="shared" si="2"/>
        <v>1286</v>
      </c>
      <c r="S43" s="600" t="e">
        <f t="shared" si="3"/>
        <v>#DIV/0!</v>
      </c>
      <c r="T43" s="573"/>
      <c r="U43" s="550">
        <f>U41-U39</f>
        <v>1286</v>
      </c>
      <c r="V43" s="550">
        <f>V41-V39</f>
        <v>0</v>
      </c>
      <c r="W43" s="550">
        <f>W41-W39</f>
        <v>0</v>
      </c>
    </row>
    <row r="44" spans="1:23" ht="15.75" thickBot="1">
      <c r="A44" s="549" t="s">
        <v>101</v>
      </c>
      <c r="B44" s="1064" t="s">
        <v>102</v>
      </c>
      <c r="C44" s="862">
        <f>+C41-C35</f>
        <v>93</v>
      </c>
      <c r="D44" s="862">
        <f>+D41-D35</f>
        <v>-465</v>
      </c>
      <c r="E44" s="1065" t="s">
        <v>31</v>
      </c>
      <c r="F44" s="1141">
        <f aca="true" t="shared" si="7" ref="F44:Q44">F41-F35</f>
        <v>43</v>
      </c>
      <c r="G44" s="1141">
        <f t="shared" si="7"/>
        <v>299</v>
      </c>
      <c r="H44" s="1141">
        <f t="shared" si="7"/>
        <v>27</v>
      </c>
      <c r="I44" s="586">
        <f>I41-I35</f>
        <v>114</v>
      </c>
      <c r="J44" s="586">
        <f>J41-J35</f>
        <v>66</v>
      </c>
      <c r="K44" s="586">
        <f>K41-K35</f>
        <v>38</v>
      </c>
      <c r="L44" s="1071">
        <f>L41-L35</f>
        <v>0</v>
      </c>
      <c r="M44" s="1072">
        <f t="shared" si="7"/>
        <v>0</v>
      </c>
      <c r="N44" s="550">
        <f t="shared" si="7"/>
        <v>4</v>
      </c>
      <c r="O44" s="550">
        <f t="shared" si="7"/>
        <v>498</v>
      </c>
      <c r="P44" s="550">
        <f t="shared" si="7"/>
        <v>0</v>
      </c>
      <c r="Q44" s="608">
        <f t="shared" si="7"/>
        <v>0</v>
      </c>
      <c r="R44" s="609">
        <f t="shared" si="2"/>
        <v>502</v>
      </c>
      <c r="S44" s="600" t="e">
        <f t="shared" si="3"/>
        <v>#DIV/0!</v>
      </c>
      <c r="T44" s="573"/>
      <c r="U44" s="550">
        <f>U41-U35</f>
        <v>502</v>
      </c>
      <c r="V44" s="550">
        <f>V41-V35</f>
        <v>0</v>
      </c>
      <c r="W44" s="550">
        <f>W41-W35</f>
        <v>0</v>
      </c>
    </row>
    <row r="45" spans="1:23" ht="15.75" thickBot="1">
      <c r="A45" s="558" t="s">
        <v>103</v>
      </c>
      <c r="B45" s="1073" t="s">
        <v>62</v>
      </c>
      <c r="C45" s="1074">
        <f>+C44-C39</f>
        <v>-12379</v>
      </c>
      <c r="D45" s="1074">
        <f>+D44-D39</f>
        <v>-14193</v>
      </c>
      <c r="E45" s="1075" t="s">
        <v>31</v>
      </c>
      <c r="F45" s="1141">
        <f aca="true" t="shared" si="8" ref="F45:Q45">F44-F39</f>
        <v>-16001</v>
      </c>
      <c r="G45" s="1141">
        <f t="shared" si="8"/>
        <v>-16154</v>
      </c>
      <c r="H45" s="1141">
        <f t="shared" si="8"/>
        <v>-15696</v>
      </c>
      <c r="I45" s="586">
        <f t="shared" si="8"/>
        <v>-14927</v>
      </c>
      <c r="J45" s="586">
        <f>J44-J39</f>
        <v>-15633</v>
      </c>
      <c r="K45" s="586">
        <f>K44-K39</f>
        <v>-16410</v>
      </c>
      <c r="L45" s="1071">
        <f t="shared" si="8"/>
        <v>-16508</v>
      </c>
      <c r="M45" s="1072">
        <f t="shared" si="8"/>
        <v>-16508</v>
      </c>
      <c r="N45" s="550">
        <f t="shared" si="8"/>
        <v>-4126</v>
      </c>
      <c r="O45" s="550">
        <f t="shared" si="8"/>
        <v>-3811</v>
      </c>
      <c r="P45" s="550">
        <f t="shared" si="8"/>
        <v>0</v>
      </c>
      <c r="Q45" s="608">
        <f t="shared" si="8"/>
        <v>0</v>
      </c>
      <c r="R45" s="609">
        <f t="shared" si="2"/>
        <v>-7937</v>
      </c>
      <c r="S45" s="552">
        <f t="shared" si="3"/>
        <v>48.07971892415798</v>
      </c>
      <c r="T45" s="573"/>
      <c r="U45" s="550">
        <f>U44-U39</f>
        <v>-7937</v>
      </c>
      <c r="V45" s="550">
        <f>V44-V39</f>
        <v>0</v>
      </c>
      <c r="W45" s="550">
        <f>W44-W39</f>
        <v>0</v>
      </c>
    </row>
    <row r="46" ht="15">
      <c r="A46" s="563"/>
    </row>
    <row r="47" spans="1:5" ht="15">
      <c r="A47" s="775"/>
      <c r="B47" s="789"/>
      <c r="E47" s="777" t="s">
        <v>206</v>
      </c>
    </row>
    <row r="48" ht="15">
      <c r="A48" s="563"/>
    </row>
    <row r="49" spans="1:23" ht="15">
      <c r="A49" s="559" t="s">
        <v>181</v>
      </c>
      <c r="R49"/>
      <c r="S49"/>
      <c r="T49"/>
      <c r="U49"/>
      <c r="V49"/>
      <c r="W49"/>
    </row>
    <row r="50" spans="1:23" ht="15">
      <c r="A50" s="560" t="s">
        <v>248</v>
      </c>
      <c r="R50"/>
      <c r="S50"/>
      <c r="T50"/>
      <c r="U50"/>
      <c r="V50"/>
      <c r="W50"/>
    </row>
    <row r="51" spans="1:23" ht="15">
      <c r="A51" s="561" t="s">
        <v>182</v>
      </c>
      <c r="R51"/>
      <c r="S51"/>
      <c r="T51"/>
      <c r="U51"/>
      <c r="V51"/>
      <c r="W51"/>
    </row>
    <row r="52" spans="1:23" ht="15">
      <c r="A52" s="562"/>
      <c r="R52"/>
      <c r="S52"/>
      <c r="T52"/>
      <c r="U52"/>
      <c r="V52"/>
      <c r="W52"/>
    </row>
    <row r="53" spans="1:23" ht="15">
      <c r="A53" s="563" t="s">
        <v>257</v>
      </c>
      <c r="R53"/>
      <c r="S53"/>
      <c r="T53"/>
      <c r="U53"/>
      <c r="V53"/>
      <c r="W53"/>
    </row>
    <row r="54" spans="1:23" ht="15">
      <c r="A54" s="563"/>
      <c r="R54"/>
      <c r="S54"/>
      <c r="T54"/>
      <c r="U54"/>
      <c r="V54"/>
      <c r="W54"/>
    </row>
    <row r="55" spans="1:23" ht="15">
      <c r="A55" s="563" t="s">
        <v>207</v>
      </c>
      <c r="R55"/>
      <c r="S55"/>
      <c r="T55"/>
      <c r="U55"/>
      <c r="V55"/>
      <c r="W55"/>
    </row>
    <row r="56" ht="15">
      <c r="A56" s="563" t="s">
        <v>210</v>
      </c>
    </row>
    <row r="57" spans="1:14" ht="15">
      <c r="A57" s="563"/>
      <c r="N57" s="382" t="s">
        <v>227</v>
      </c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1286" customWidth="1"/>
    <col min="6" max="6" width="11.7109375" style="0" hidden="1" customWidth="1"/>
    <col min="7" max="9" width="11.57421875" style="0" hidden="1" customWidth="1"/>
    <col min="10" max="11" width="11.57421875" style="382" hidden="1" customWidth="1"/>
    <col min="12" max="12" width="11.57421875" style="382" customWidth="1"/>
    <col min="13" max="13" width="11.421875" style="382" customWidth="1"/>
    <col min="14" max="14" width="9.8515625" style="382" customWidth="1"/>
    <col min="15" max="15" width="9.140625" style="382" customWidth="1"/>
    <col min="16" max="16" width="9.28125" style="382" customWidth="1"/>
    <col min="17" max="17" width="9.140625" style="382" customWidth="1"/>
    <col min="18" max="18" width="12.00390625" style="382" customWidth="1"/>
    <col min="19" max="19" width="11.00390625" style="362" customWidth="1"/>
    <col min="20" max="20" width="3.421875" style="382" customWidth="1"/>
    <col min="21" max="21" width="12.57421875" style="382" customWidth="1"/>
    <col min="22" max="22" width="11.8515625" style="382" customWidth="1"/>
    <col min="23" max="23" width="12.00390625" style="382" customWidth="1"/>
  </cols>
  <sheetData>
    <row r="1" spans="1:23" ht="18">
      <c r="A1" s="1488" t="s">
        <v>229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</row>
    <row r="2" spans="1:14" ht="21.75" customHeight="1">
      <c r="A2" s="492" t="s">
        <v>214</v>
      </c>
      <c r="B2" s="453"/>
      <c r="M2" s="493"/>
      <c r="N2" s="493"/>
    </row>
    <row r="3" spans="1:14" ht="15">
      <c r="A3" s="498"/>
      <c r="M3" s="493"/>
      <c r="N3" s="493"/>
    </row>
    <row r="4" spans="1:14" ht="15.75" thickBot="1">
      <c r="A4" s="563"/>
      <c r="B4" s="199"/>
      <c r="C4" s="199"/>
      <c r="D4" s="199"/>
      <c r="E4" s="454"/>
      <c r="F4" s="199"/>
      <c r="G4" s="199"/>
      <c r="M4" s="493"/>
      <c r="N4" s="493"/>
    </row>
    <row r="5" spans="1:14" ht="16.5" thickBot="1">
      <c r="A5" s="494" t="s">
        <v>188</v>
      </c>
      <c r="B5" s="495" t="s">
        <v>208</v>
      </c>
      <c r="C5" s="764"/>
      <c r="D5" s="764"/>
      <c r="E5" s="765"/>
      <c r="F5" s="764"/>
      <c r="G5" s="766"/>
      <c r="H5" s="764"/>
      <c r="I5" s="764"/>
      <c r="J5" s="767"/>
      <c r="K5" s="1093"/>
      <c r="L5" s="496"/>
      <c r="M5" s="497"/>
      <c r="N5" s="497"/>
    </row>
    <row r="6" spans="1:14" ht="23.25" customHeight="1" thickBot="1">
      <c r="A6" s="498" t="s">
        <v>3</v>
      </c>
      <c r="M6" s="493"/>
      <c r="N6" s="493"/>
    </row>
    <row r="7" spans="1:23" ht="15.75" thickBot="1">
      <c r="A7" s="1500" t="s">
        <v>8</v>
      </c>
      <c r="B7" s="1502" t="s">
        <v>9</v>
      </c>
      <c r="C7" s="499"/>
      <c r="D7" s="499"/>
      <c r="E7" s="1502" t="s">
        <v>12</v>
      </c>
      <c r="F7" s="499"/>
      <c r="G7" s="499"/>
      <c r="H7" s="1502" t="s">
        <v>205</v>
      </c>
      <c r="I7" s="1490" t="s">
        <v>173</v>
      </c>
      <c r="J7" s="1490" t="s">
        <v>174</v>
      </c>
      <c r="K7" s="1490" t="s">
        <v>175</v>
      </c>
      <c r="L7" s="1492" t="s">
        <v>215</v>
      </c>
      <c r="M7" s="1493"/>
      <c r="N7" s="1494" t="s">
        <v>5</v>
      </c>
      <c r="O7" s="1495"/>
      <c r="P7" s="1495"/>
      <c r="Q7" s="1496"/>
      <c r="R7" s="564" t="s">
        <v>216</v>
      </c>
      <c r="S7" s="565" t="s">
        <v>7</v>
      </c>
      <c r="U7" s="1497" t="s">
        <v>176</v>
      </c>
      <c r="V7" s="1498"/>
      <c r="W7" s="1499"/>
    </row>
    <row r="8" spans="1:23" ht="15.75" thickBot="1">
      <c r="A8" s="1501"/>
      <c r="B8" s="1491"/>
      <c r="C8" s="500" t="s">
        <v>10</v>
      </c>
      <c r="D8" s="500" t="s">
        <v>11</v>
      </c>
      <c r="E8" s="1491"/>
      <c r="F8" s="500" t="s">
        <v>177</v>
      </c>
      <c r="G8" s="500" t="s">
        <v>178</v>
      </c>
      <c r="H8" s="1491"/>
      <c r="I8" s="1491"/>
      <c r="J8" s="1491"/>
      <c r="K8" s="1491"/>
      <c r="L8" s="501" t="s">
        <v>179</v>
      </c>
      <c r="M8" s="501" t="s">
        <v>185</v>
      </c>
      <c r="N8" s="502" t="s">
        <v>18</v>
      </c>
      <c r="O8" s="1408" t="s">
        <v>21</v>
      </c>
      <c r="P8" s="503" t="s">
        <v>24</v>
      </c>
      <c r="Q8" s="504" t="s">
        <v>27</v>
      </c>
      <c r="R8" s="566" t="s">
        <v>28</v>
      </c>
      <c r="S8" s="567" t="s">
        <v>29</v>
      </c>
      <c r="U8" s="568" t="s">
        <v>217</v>
      </c>
      <c r="V8" s="569" t="s">
        <v>218</v>
      </c>
      <c r="W8" s="569" t="s">
        <v>219</v>
      </c>
    </row>
    <row r="9" spans="1:23" ht="15">
      <c r="A9" s="506" t="s">
        <v>30</v>
      </c>
      <c r="B9" s="1037"/>
      <c r="C9" s="1038">
        <v>104</v>
      </c>
      <c r="D9" s="1038">
        <v>104</v>
      </c>
      <c r="E9" s="507"/>
      <c r="F9" s="1039">
        <v>84</v>
      </c>
      <c r="G9" s="1039">
        <v>84</v>
      </c>
      <c r="H9" s="1039">
        <v>89</v>
      </c>
      <c r="I9" s="769">
        <v>73</v>
      </c>
      <c r="J9" s="769">
        <v>72</v>
      </c>
      <c r="K9" s="769">
        <v>71</v>
      </c>
      <c r="L9" s="570"/>
      <c r="M9" s="570"/>
      <c r="N9" s="1409">
        <v>71</v>
      </c>
      <c r="O9" s="771">
        <f>U9</f>
        <v>71</v>
      </c>
      <c r="P9" s="1439"/>
      <c r="Q9" s="878"/>
      <c r="R9" s="571" t="s">
        <v>31</v>
      </c>
      <c r="S9" s="572" t="s">
        <v>31</v>
      </c>
      <c r="T9" s="851"/>
      <c r="U9" s="1455">
        <v>71</v>
      </c>
      <c r="V9" s="1094"/>
      <c r="W9" s="1094"/>
    </row>
    <row r="10" spans="1:23" ht="15.75" thickBot="1">
      <c r="A10" s="510" t="s">
        <v>32</v>
      </c>
      <c r="B10" s="1041"/>
      <c r="C10" s="1042">
        <v>101</v>
      </c>
      <c r="D10" s="1042">
        <v>104</v>
      </c>
      <c r="E10" s="1043"/>
      <c r="F10" s="1044">
        <v>64</v>
      </c>
      <c r="G10" s="1044">
        <v>65</v>
      </c>
      <c r="H10" s="1044">
        <v>65</v>
      </c>
      <c r="I10" s="770">
        <v>67.4</v>
      </c>
      <c r="J10" s="770">
        <v>68</v>
      </c>
      <c r="K10" s="770">
        <v>69</v>
      </c>
      <c r="L10" s="574">
        <v>70.1</v>
      </c>
      <c r="M10" s="574"/>
      <c r="N10" s="1412">
        <v>69</v>
      </c>
      <c r="O10" s="773">
        <f aca="true" t="shared" si="0" ref="O10:O21">U10</f>
        <v>69</v>
      </c>
      <c r="P10" s="1441"/>
      <c r="Q10" s="781"/>
      <c r="R10" s="524" t="s">
        <v>31</v>
      </c>
      <c r="S10" s="575" t="s">
        <v>31</v>
      </c>
      <c r="T10" s="851"/>
      <c r="U10" s="1450">
        <v>69</v>
      </c>
      <c r="V10" s="1095"/>
      <c r="W10" s="1095"/>
    </row>
    <row r="11" spans="1:23" ht="15">
      <c r="A11" s="515" t="s">
        <v>33</v>
      </c>
      <c r="B11" s="1046" t="s">
        <v>34</v>
      </c>
      <c r="C11" s="866">
        <v>37915</v>
      </c>
      <c r="D11" s="866">
        <v>39774</v>
      </c>
      <c r="E11" s="1047" t="s">
        <v>35</v>
      </c>
      <c r="F11" s="582">
        <v>18212</v>
      </c>
      <c r="G11" s="582">
        <v>18633</v>
      </c>
      <c r="H11" s="582">
        <v>19883</v>
      </c>
      <c r="I11" s="852">
        <v>20972</v>
      </c>
      <c r="J11" s="592">
        <v>20786</v>
      </c>
      <c r="K11" s="592">
        <v>21122</v>
      </c>
      <c r="L11" s="576" t="s">
        <v>31</v>
      </c>
      <c r="M11" s="576" t="s">
        <v>31</v>
      </c>
      <c r="N11" s="1415">
        <v>21125</v>
      </c>
      <c r="O11" s="771">
        <f t="shared" si="0"/>
        <v>21645</v>
      </c>
      <c r="P11" s="517"/>
      <c r="Q11" s="534"/>
      <c r="R11" s="578" t="s">
        <v>31</v>
      </c>
      <c r="S11" s="579" t="s">
        <v>31</v>
      </c>
      <c r="T11" s="851"/>
      <c r="U11" s="1455">
        <v>21645</v>
      </c>
      <c r="V11" s="1079"/>
      <c r="W11" s="1079"/>
    </row>
    <row r="12" spans="1:23" ht="15">
      <c r="A12" s="519" t="s">
        <v>36</v>
      </c>
      <c r="B12" s="1048" t="s">
        <v>37</v>
      </c>
      <c r="C12" s="864">
        <v>-16164</v>
      </c>
      <c r="D12" s="864">
        <v>-17825</v>
      </c>
      <c r="E12" s="1047" t="s">
        <v>38</v>
      </c>
      <c r="F12" s="582">
        <v>-14504</v>
      </c>
      <c r="G12" s="582">
        <v>-15065</v>
      </c>
      <c r="H12" s="582">
        <v>-16622</v>
      </c>
      <c r="I12" s="516">
        <v>17548</v>
      </c>
      <c r="J12" s="592">
        <v>17222</v>
      </c>
      <c r="K12" s="592">
        <v>17745</v>
      </c>
      <c r="L12" s="580" t="s">
        <v>31</v>
      </c>
      <c r="M12" s="580" t="s">
        <v>31</v>
      </c>
      <c r="N12" s="1417">
        <v>17820</v>
      </c>
      <c r="O12" s="772">
        <f t="shared" si="0"/>
        <v>18412</v>
      </c>
      <c r="P12" s="517"/>
      <c r="Q12" s="538"/>
      <c r="R12" s="578" t="s">
        <v>31</v>
      </c>
      <c r="S12" s="579" t="s">
        <v>31</v>
      </c>
      <c r="T12" s="851"/>
      <c r="U12" s="1451">
        <v>18412</v>
      </c>
      <c r="V12" s="1079"/>
      <c r="W12" s="1079"/>
    </row>
    <row r="13" spans="1:23" ht="15">
      <c r="A13" s="519" t="s">
        <v>39</v>
      </c>
      <c r="B13" s="1048" t="s">
        <v>230</v>
      </c>
      <c r="C13" s="864">
        <v>604</v>
      </c>
      <c r="D13" s="864">
        <v>619</v>
      </c>
      <c r="E13" s="1047" t="s">
        <v>41</v>
      </c>
      <c r="F13" s="582">
        <v>365</v>
      </c>
      <c r="G13" s="582">
        <v>465</v>
      </c>
      <c r="H13" s="582">
        <v>413</v>
      </c>
      <c r="I13" s="516">
        <v>323</v>
      </c>
      <c r="J13" s="592">
        <v>236</v>
      </c>
      <c r="K13" s="592">
        <v>202</v>
      </c>
      <c r="L13" s="580" t="s">
        <v>31</v>
      </c>
      <c r="M13" s="580" t="s">
        <v>31</v>
      </c>
      <c r="N13" s="1417">
        <v>276</v>
      </c>
      <c r="O13" s="772">
        <f t="shared" si="0"/>
        <v>203</v>
      </c>
      <c r="P13" s="517"/>
      <c r="Q13" s="538"/>
      <c r="R13" s="578" t="s">
        <v>31</v>
      </c>
      <c r="S13" s="579" t="s">
        <v>31</v>
      </c>
      <c r="T13" s="851"/>
      <c r="U13" s="1451">
        <v>203</v>
      </c>
      <c r="V13" s="1079"/>
      <c r="W13" s="1079"/>
    </row>
    <row r="14" spans="1:23" ht="15">
      <c r="A14" s="519" t="s">
        <v>42</v>
      </c>
      <c r="B14" s="1048" t="s">
        <v>231</v>
      </c>
      <c r="C14" s="864">
        <v>221</v>
      </c>
      <c r="D14" s="864">
        <v>610</v>
      </c>
      <c r="E14" s="1047" t="s">
        <v>31</v>
      </c>
      <c r="F14" s="582">
        <v>677</v>
      </c>
      <c r="G14" s="582">
        <v>2368</v>
      </c>
      <c r="H14" s="582">
        <v>751</v>
      </c>
      <c r="I14" s="516">
        <v>5507</v>
      </c>
      <c r="J14" s="592">
        <v>2614</v>
      </c>
      <c r="K14" s="592">
        <v>2184</v>
      </c>
      <c r="L14" s="580" t="s">
        <v>31</v>
      </c>
      <c r="M14" s="580" t="s">
        <v>31</v>
      </c>
      <c r="N14" s="1417">
        <v>7847</v>
      </c>
      <c r="O14" s="772">
        <f t="shared" si="0"/>
        <v>5898</v>
      </c>
      <c r="P14" s="517"/>
      <c r="Q14" s="538"/>
      <c r="R14" s="578" t="s">
        <v>31</v>
      </c>
      <c r="S14" s="579" t="s">
        <v>31</v>
      </c>
      <c r="T14" s="851"/>
      <c r="U14" s="1452">
        <v>5898</v>
      </c>
      <c r="V14" s="1079"/>
      <c r="W14" s="1079"/>
    </row>
    <row r="15" spans="1:23" ht="15.75" thickBot="1">
      <c r="A15" s="506" t="s">
        <v>44</v>
      </c>
      <c r="B15" s="1050" t="s">
        <v>232</v>
      </c>
      <c r="C15" s="867">
        <v>2021</v>
      </c>
      <c r="D15" s="867">
        <v>852</v>
      </c>
      <c r="E15" s="521" t="s">
        <v>46</v>
      </c>
      <c r="F15" s="1051">
        <v>3986</v>
      </c>
      <c r="G15" s="1051">
        <v>4614</v>
      </c>
      <c r="H15" s="1051">
        <v>5607</v>
      </c>
      <c r="I15" s="522">
        <v>4827</v>
      </c>
      <c r="J15" s="718">
        <v>7399</v>
      </c>
      <c r="K15" s="718">
        <v>7321</v>
      </c>
      <c r="L15" s="583" t="s">
        <v>31</v>
      </c>
      <c r="M15" s="583" t="s">
        <v>31</v>
      </c>
      <c r="N15" s="1419">
        <v>11399</v>
      </c>
      <c r="O15" s="896">
        <f t="shared" si="0"/>
        <v>13894</v>
      </c>
      <c r="P15" s="517"/>
      <c r="Q15" s="548"/>
      <c r="R15" s="585" t="s">
        <v>31</v>
      </c>
      <c r="S15" s="572" t="s">
        <v>31</v>
      </c>
      <c r="T15" s="851"/>
      <c r="U15" s="1458">
        <v>13894</v>
      </c>
      <c r="V15" s="1078"/>
      <c r="W15" s="1078"/>
    </row>
    <row r="16" spans="1:23" ht="15.75" thickBot="1">
      <c r="A16" s="526" t="s">
        <v>47</v>
      </c>
      <c r="B16" s="716"/>
      <c r="C16" s="1052">
        <v>24618</v>
      </c>
      <c r="D16" s="1052">
        <v>24087</v>
      </c>
      <c r="E16" s="717"/>
      <c r="F16" s="586">
        <v>8777</v>
      </c>
      <c r="G16" s="586">
        <v>11030</v>
      </c>
      <c r="H16" s="586">
        <v>10110</v>
      </c>
      <c r="I16" s="1104">
        <v>11494</v>
      </c>
      <c r="J16" s="823">
        <f>J11-J12+J13+J14+J15</f>
        <v>13813</v>
      </c>
      <c r="K16" s="823">
        <f>K11-K12+K13+K14+K15</f>
        <v>13084</v>
      </c>
      <c r="L16" s="853" t="s">
        <v>31</v>
      </c>
      <c r="M16" s="853" t="s">
        <v>31</v>
      </c>
      <c r="N16" s="1447">
        <f>N11-N12+N13+N14+N15</f>
        <v>22827</v>
      </c>
      <c r="O16" s="1099">
        <f t="shared" si="0"/>
        <v>23228</v>
      </c>
      <c r="P16" s="1422"/>
      <c r="Q16" s="788"/>
      <c r="R16" s="528" t="s">
        <v>31</v>
      </c>
      <c r="S16" s="589" t="s">
        <v>31</v>
      </c>
      <c r="T16" s="573"/>
      <c r="U16" s="898">
        <f>U11-U12+U13+U14+U15</f>
        <v>23228</v>
      </c>
      <c r="V16" s="898">
        <f>V11-V12+V13+V14+V15</f>
        <v>0</v>
      </c>
      <c r="W16" s="898">
        <f>W11-W12+W13+W14+W15</f>
        <v>0</v>
      </c>
    </row>
    <row r="17" spans="1:23" ht="15">
      <c r="A17" s="506" t="s">
        <v>48</v>
      </c>
      <c r="B17" s="1046" t="s">
        <v>49</v>
      </c>
      <c r="C17" s="866">
        <v>7043</v>
      </c>
      <c r="D17" s="866">
        <v>7240</v>
      </c>
      <c r="E17" s="521">
        <v>401</v>
      </c>
      <c r="F17" s="1051">
        <v>3708</v>
      </c>
      <c r="G17" s="1051">
        <v>3568</v>
      </c>
      <c r="H17" s="1105">
        <v>3261</v>
      </c>
      <c r="I17" s="522">
        <v>3424</v>
      </c>
      <c r="J17" s="718">
        <v>3564</v>
      </c>
      <c r="K17" s="718">
        <v>3377</v>
      </c>
      <c r="L17" s="782" t="s">
        <v>31</v>
      </c>
      <c r="M17" s="782" t="s">
        <v>31</v>
      </c>
      <c r="N17" s="1419">
        <v>3305</v>
      </c>
      <c r="O17" s="894">
        <f t="shared" si="0"/>
        <v>3233</v>
      </c>
      <c r="P17" s="517"/>
      <c r="Q17" s="534"/>
      <c r="R17" s="585" t="s">
        <v>31</v>
      </c>
      <c r="S17" s="572" t="s">
        <v>31</v>
      </c>
      <c r="T17" s="851"/>
      <c r="U17" s="1464">
        <v>3233</v>
      </c>
      <c r="V17" s="1078"/>
      <c r="W17" s="1078"/>
    </row>
    <row r="18" spans="1:23" ht="15">
      <c r="A18" s="519" t="s">
        <v>50</v>
      </c>
      <c r="B18" s="1048" t="s">
        <v>51</v>
      </c>
      <c r="C18" s="864">
        <v>1001</v>
      </c>
      <c r="D18" s="864">
        <v>820</v>
      </c>
      <c r="E18" s="1047" t="s">
        <v>52</v>
      </c>
      <c r="F18" s="582">
        <v>1446</v>
      </c>
      <c r="G18" s="582">
        <v>1406</v>
      </c>
      <c r="H18" s="780">
        <v>1723</v>
      </c>
      <c r="I18" s="516">
        <v>1691</v>
      </c>
      <c r="J18" s="592">
        <v>3304</v>
      </c>
      <c r="K18" s="592">
        <v>2273</v>
      </c>
      <c r="L18" s="784" t="s">
        <v>31</v>
      </c>
      <c r="M18" s="784" t="s">
        <v>31</v>
      </c>
      <c r="N18" s="1417">
        <v>2344</v>
      </c>
      <c r="O18" s="772">
        <f t="shared" si="0"/>
        <v>3717</v>
      </c>
      <c r="P18" s="517"/>
      <c r="Q18" s="538"/>
      <c r="R18" s="578" t="s">
        <v>31</v>
      </c>
      <c r="S18" s="579" t="s">
        <v>31</v>
      </c>
      <c r="T18" s="851"/>
      <c r="U18" s="1451">
        <v>3717</v>
      </c>
      <c r="V18" s="1079"/>
      <c r="W18" s="1079"/>
    </row>
    <row r="19" spans="1:23" ht="15">
      <c r="A19" s="519" t="s">
        <v>53</v>
      </c>
      <c r="B19" s="1048" t="s">
        <v>233</v>
      </c>
      <c r="C19" s="864">
        <v>14718</v>
      </c>
      <c r="D19" s="864">
        <v>14718</v>
      </c>
      <c r="E19" s="1047" t="s">
        <v>31</v>
      </c>
      <c r="F19" s="582">
        <v>0</v>
      </c>
      <c r="G19" s="582">
        <v>0</v>
      </c>
      <c r="H19" s="780">
        <v>0</v>
      </c>
      <c r="I19" s="516">
        <v>0</v>
      </c>
      <c r="J19" s="592">
        <v>0</v>
      </c>
      <c r="K19" s="592">
        <v>0</v>
      </c>
      <c r="L19" s="784" t="s">
        <v>31</v>
      </c>
      <c r="M19" s="784" t="s">
        <v>31</v>
      </c>
      <c r="N19" s="1417">
        <v>0</v>
      </c>
      <c r="O19" s="772">
        <f t="shared" si="0"/>
        <v>0</v>
      </c>
      <c r="P19" s="517"/>
      <c r="Q19" s="538"/>
      <c r="R19" s="578" t="s">
        <v>31</v>
      </c>
      <c r="S19" s="579" t="s">
        <v>31</v>
      </c>
      <c r="T19" s="851"/>
      <c r="U19" s="1451">
        <v>0</v>
      </c>
      <c r="V19" s="1079"/>
      <c r="W19" s="1079"/>
    </row>
    <row r="20" spans="1:23" ht="15">
      <c r="A20" s="519" t="s">
        <v>55</v>
      </c>
      <c r="B20" s="1048" t="s">
        <v>54</v>
      </c>
      <c r="C20" s="864">
        <v>1758</v>
      </c>
      <c r="D20" s="864">
        <v>1762</v>
      </c>
      <c r="E20" s="1047" t="s">
        <v>31</v>
      </c>
      <c r="F20" s="582">
        <v>2986</v>
      </c>
      <c r="G20" s="582">
        <v>3621</v>
      </c>
      <c r="H20" s="780">
        <v>4335</v>
      </c>
      <c r="I20" s="516">
        <v>6129</v>
      </c>
      <c r="J20" s="592">
        <v>6779</v>
      </c>
      <c r="K20" s="592">
        <v>6858</v>
      </c>
      <c r="L20" s="784" t="s">
        <v>31</v>
      </c>
      <c r="M20" s="784" t="s">
        <v>31</v>
      </c>
      <c r="N20" s="1417">
        <v>16602</v>
      </c>
      <c r="O20" s="772">
        <f t="shared" si="0"/>
        <v>16278</v>
      </c>
      <c r="P20" s="517"/>
      <c r="Q20" s="538"/>
      <c r="R20" s="578" t="s">
        <v>31</v>
      </c>
      <c r="S20" s="579" t="s">
        <v>31</v>
      </c>
      <c r="T20" s="851"/>
      <c r="U20" s="1451">
        <v>16278</v>
      </c>
      <c r="V20" s="1079"/>
      <c r="W20" s="1079"/>
    </row>
    <row r="21" spans="1:23" ht="15.75" thickBot="1">
      <c r="A21" s="510" t="s">
        <v>57</v>
      </c>
      <c r="B21" s="1054"/>
      <c r="C21" s="865">
        <v>0</v>
      </c>
      <c r="D21" s="865">
        <v>0</v>
      </c>
      <c r="E21" s="1055" t="s">
        <v>31</v>
      </c>
      <c r="F21" s="582">
        <v>0</v>
      </c>
      <c r="G21" s="582">
        <v>0</v>
      </c>
      <c r="H21" s="780">
        <v>0</v>
      </c>
      <c r="I21" s="511">
        <v>0</v>
      </c>
      <c r="J21" s="596">
        <v>0</v>
      </c>
      <c r="K21" s="596">
        <v>0</v>
      </c>
      <c r="L21" s="786" t="s">
        <v>31</v>
      </c>
      <c r="M21" s="786" t="s">
        <v>31</v>
      </c>
      <c r="N21" s="1425">
        <v>0</v>
      </c>
      <c r="O21" s="773">
        <f t="shared" si="0"/>
        <v>0</v>
      </c>
      <c r="P21" s="781"/>
      <c r="Q21" s="548"/>
      <c r="R21" s="594" t="s">
        <v>31</v>
      </c>
      <c r="S21" s="595" t="s">
        <v>31</v>
      </c>
      <c r="T21" s="851"/>
      <c r="U21" s="1450">
        <v>0</v>
      </c>
      <c r="V21" s="1056"/>
      <c r="W21" s="1056"/>
    </row>
    <row r="22" spans="1:24" ht="15.75" thickBot="1">
      <c r="A22" s="531" t="s">
        <v>59</v>
      </c>
      <c r="B22" s="1046" t="s">
        <v>60</v>
      </c>
      <c r="C22" s="866">
        <v>12472</v>
      </c>
      <c r="D22" s="866">
        <v>13728</v>
      </c>
      <c r="E22" s="532" t="s">
        <v>31</v>
      </c>
      <c r="F22" s="1057">
        <v>29448</v>
      </c>
      <c r="G22" s="1057">
        <v>31500.443</v>
      </c>
      <c r="H22" s="779">
        <v>34304</v>
      </c>
      <c r="I22" s="533">
        <v>34233</v>
      </c>
      <c r="J22" s="535">
        <v>33458.5</v>
      </c>
      <c r="K22" s="535">
        <v>35582</v>
      </c>
      <c r="L22" s="597">
        <f>L35</f>
        <v>34700</v>
      </c>
      <c r="M22" s="597">
        <v>0</v>
      </c>
      <c r="N22" s="1466">
        <v>10950</v>
      </c>
      <c r="O22" s="771">
        <f>U22-N22</f>
        <v>4883</v>
      </c>
      <c r="P22" s="874"/>
      <c r="Q22" s="534"/>
      <c r="R22" s="599">
        <f>SUM(N22:Q22)</f>
        <v>15833</v>
      </c>
      <c r="S22" s="600">
        <f>(R22/L22)*100</f>
        <v>45.628242074927954</v>
      </c>
      <c r="T22" s="851"/>
      <c r="U22" s="1455">
        <v>15833</v>
      </c>
      <c r="V22" s="1058"/>
      <c r="W22" s="835"/>
      <c r="X22" s="775"/>
    </row>
    <row r="23" spans="1:23" ht="15.75" thickBot="1">
      <c r="A23" s="519" t="s">
        <v>61</v>
      </c>
      <c r="B23" s="1048" t="s">
        <v>62</v>
      </c>
      <c r="C23" s="864">
        <v>0</v>
      </c>
      <c r="D23" s="864">
        <v>0</v>
      </c>
      <c r="E23" s="536" t="s">
        <v>31</v>
      </c>
      <c r="F23" s="582">
        <v>0</v>
      </c>
      <c r="G23" s="582">
        <v>0</v>
      </c>
      <c r="H23" s="780">
        <v>0</v>
      </c>
      <c r="I23" s="537">
        <v>0</v>
      </c>
      <c r="J23" s="537">
        <v>0</v>
      </c>
      <c r="K23" s="537">
        <v>60</v>
      </c>
      <c r="L23" s="601">
        <v>0</v>
      </c>
      <c r="M23" s="601">
        <v>0</v>
      </c>
      <c r="N23" s="1467">
        <v>0</v>
      </c>
      <c r="O23" s="894">
        <f aca="true" t="shared" si="1" ref="O23:O40">U23-N23</f>
        <v>0</v>
      </c>
      <c r="P23" s="517"/>
      <c r="Q23" s="538"/>
      <c r="R23" s="599">
        <f aca="true" t="shared" si="2" ref="R23:R45">SUM(N23:Q23)</f>
        <v>0</v>
      </c>
      <c r="S23" s="600" t="e">
        <f>(R23/L23)*100</f>
        <v>#DIV/0!</v>
      </c>
      <c r="T23" s="851"/>
      <c r="U23" s="1451">
        <v>0</v>
      </c>
      <c r="V23" s="1059"/>
      <c r="W23" s="1081"/>
    </row>
    <row r="24" spans="1:23" ht="15.75" thickBot="1">
      <c r="A24" s="510" t="s">
        <v>63</v>
      </c>
      <c r="B24" s="1054" t="s">
        <v>62</v>
      </c>
      <c r="C24" s="865">
        <v>0</v>
      </c>
      <c r="D24" s="865">
        <v>1215</v>
      </c>
      <c r="E24" s="540">
        <v>672</v>
      </c>
      <c r="F24" s="719">
        <v>6343</v>
      </c>
      <c r="G24" s="719">
        <v>7266.443</v>
      </c>
      <c r="H24" s="1107">
        <v>8793</v>
      </c>
      <c r="I24" s="541">
        <v>9520</v>
      </c>
      <c r="J24" s="541">
        <v>8500</v>
      </c>
      <c r="K24" s="541">
        <v>8700</v>
      </c>
      <c r="L24" s="603">
        <f>L25+L26+L28+L29</f>
        <v>8700</v>
      </c>
      <c r="M24" s="603">
        <v>0</v>
      </c>
      <c r="N24" s="1468">
        <v>2175</v>
      </c>
      <c r="O24" s="895">
        <f t="shared" si="1"/>
        <v>2175</v>
      </c>
      <c r="P24" s="512"/>
      <c r="Q24" s="548"/>
      <c r="R24" s="599">
        <f t="shared" si="2"/>
        <v>4350</v>
      </c>
      <c r="S24" s="600">
        <f>(R24/L24)*100</f>
        <v>50</v>
      </c>
      <c r="T24" s="851"/>
      <c r="U24" s="1458">
        <v>4350</v>
      </c>
      <c r="V24" s="1060"/>
      <c r="W24" s="1082"/>
    </row>
    <row r="25" spans="1:23" ht="15.75" thickBot="1">
      <c r="A25" s="515" t="s">
        <v>64</v>
      </c>
      <c r="B25" s="1431" t="s">
        <v>234</v>
      </c>
      <c r="C25" s="866">
        <v>6341</v>
      </c>
      <c r="D25" s="866">
        <v>6960</v>
      </c>
      <c r="E25" s="543">
        <v>501</v>
      </c>
      <c r="F25" s="582">
        <v>4283</v>
      </c>
      <c r="G25" s="582">
        <v>3784</v>
      </c>
      <c r="H25" s="780">
        <v>5008</v>
      </c>
      <c r="I25" s="544">
        <v>4722</v>
      </c>
      <c r="J25" s="544">
        <v>4771</v>
      </c>
      <c r="K25" s="544">
        <v>3927</v>
      </c>
      <c r="L25" s="597">
        <v>2700</v>
      </c>
      <c r="M25" s="597">
        <v>2700</v>
      </c>
      <c r="N25" s="1432">
        <v>1106</v>
      </c>
      <c r="O25" s="1469">
        <f t="shared" si="1"/>
        <v>1316</v>
      </c>
      <c r="P25" s="875"/>
      <c r="Q25" s="534"/>
      <c r="R25" s="599">
        <f t="shared" si="2"/>
        <v>2422</v>
      </c>
      <c r="S25" s="600">
        <f aca="true" t="shared" si="3" ref="S25:S45">(R25/M25)*100</f>
        <v>89.70370370370371</v>
      </c>
      <c r="T25" s="851"/>
      <c r="U25" s="1464">
        <v>2422</v>
      </c>
      <c r="V25" s="1061"/>
      <c r="W25" s="1083"/>
    </row>
    <row r="26" spans="1:23" ht="15.75" thickBot="1">
      <c r="A26" s="519" t="s">
        <v>66</v>
      </c>
      <c r="B26" s="1434" t="s">
        <v>235</v>
      </c>
      <c r="C26" s="864">
        <v>1745</v>
      </c>
      <c r="D26" s="864">
        <v>2223</v>
      </c>
      <c r="E26" s="545">
        <v>502</v>
      </c>
      <c r="F26" s="582">
        <v>2338</v>
      </c>
      <c r="G26" s="582">
        <v>2512</v>
      </c>
      <c r="H26" s="780">
        <v>2824</v>
      </c>
      <c r="I26" s="537">
        <v>2774</v>
      </c>
      <c r="J26" s="537">
        <v>3399</v>
      </c>
      <c r="K26" s="537">
        <v>3068</v>
      </c>
      <c r="L26" s="601">
        <v>2900</v>
      </c>
      <c r="M26" s="601">
        <v>2900</v>
      </c>
      <c r="N26" s="1428">
        <v>280</v>
      </c>
      <c r="O26" s="1469">
        <f t="shared" si="1"/>
        <v>301</v>
      </c>
      <c r="P26" s="876"/>
      <c r="Q26" s="538"/>
      <c r="R26" s="599">
        <f t="shared" si="2"/>
        <v>581</v>
      </c>
      <c r="S26" s="600">
        <f t="shared" si="3"/>
        <v>20.03448275862069</v>
      </c>
      <c r="T26" s="851"/>
      <c r="U26" s="1451">
        <v>581</v>
      </c>
      <c r="V26" s="1059"/>
      <c r="W26" s="1081"/>
    </row>
    <row r="27" spans="1:23" ht="15.75" thickBot="1">
      <c r="A27" s="519" t="s">
        <v>68</v>
      </c>
      <c r="B27" s="1434" t="s">
        <v>236</v>
      </c>
      <c r="C27" s="864">
        <v>0</v>
      </c>
      <c r="D27" s="864">
        <v>0</v>
      </c>
      <c r="E27" s="545">
        <v>504</v>
      </c>
      <c r="F27" s="582">
        <v>723</v>
      </c>
      <c r="G27" s="582">
        <v>701</v>
      </c>
      <c r="H27" s="780">
        <v>656</v>
      </c>
      <c r="I27" s="537">
        <v>708</v>
      </c>
      <c r="J27" s="537">
        <v>627</v>
      </c>
      <c r="K27" s="537">
        <v>556</v>
      </c>
      <c r="L27" s="601"/>
      <c r="M27" s="601"/>
      <c r="N27" s="1428">
        <v>104</v>
      </c>
      <c r="O27" s="1469">
        <f t="shared" si="1"/>
        <v>124</v>
      </c>
      <c r="P27" s="876"/>
      <c r="Q27" s="538"/>
      <c r="R27" s="599">
        <f t="shared" si="2"/>
        <v>228</v>
      </c>
      <c r="S27" s="600" t="e">
        <f t="shared" si="3"/>
        <v>#DIV/0!</v>
      </c>
      <c r="T27" s="851"/>
      <c r="U27" s="1451">
        <v>228</v>
      </c>
      <c r="V27" s="1059"/>
      <c r="W27" s="1081"/>
    </row>
    <row r="28" spans="1:23" ht="15.75" thickBot="1">
      <c r="A28" s="519" t="s">
        <v>70</v>
      </c>
      <c r="B28" s="1434" t="s">
        <v>237</v>
      </c>
      <c r="C28" s="864">
        <v>428</v>
      </c>
      <c r="D28" s="864">
        <v>253</v>
      </c>
      <c r="E28" s="545">
        <v>511</v>
      </c>
      <c r="F28" s="582">
        <v>1225</v>
      </c>
      <c r="G28" s="582">
        <v>1363</v>
      </c>
      <c r="H28" s="780">
        <v>1724</v>
      </c>
      <c r="I28" s="537">
        <v>2384</v>
      </c>
      <c r="J28" s="537">
        <v>1531</v>
      </c>
      <c r="K28" s="537">
        <v>1362</v>
      </c>
      <c r="L28" s="601">
        <v>1500</v>
      </c>
      <c r="M28" s="601">
        <v>1500</v>
      </c>
      <c r="N28" s="1428">
        <v>29</v>
      </c>
      <c r="O28" s="1469">
        <f t="shared" si="1"/>
        <v>163</v>
      </c>
      <c r="P28" s="876"/>
      <c r="Q28" s="538"/>
      <c r="R28" s="599">
        <f t="shared" si="2"/>
        <v>192</v>
      </c>
      <c r="S28" s="600">
        <f t="shared" si="3"/>
        <v>12.8</v>
      </c>
      <c r="T28" s="851"/>
      <c r="U28" s="1451">
        <v>192</v>
      </c>
      <c r="V28" s="1059"/>
      <c r="W28" s="1081"/>
    </row>
    <row r="29" spans="1:23" ht="15.75" thickBot="1">
      <c r="A29" s="519" t="s">
        <v>72</v>
      </c>
      <c r="B29" s="1434" t="s">
        <v>238</v>
      </c>
      <c r="C29" s="864">
        <v>1057</v>
      </c>
      <c r="D29" s="864">
        <v>1451</v>
      </c>
      <c r="E29" s="545">
        <v>518</v>
      </c>
      <c r="F29" s="582">
        <v>1299</v>
      </c>
      <c r="G29" s="582">
        <v>2398</v>
      </c>
      <c r="H29" s="780">
        <v>2068</v>
      </c>
      <c r="I29" s="537">
        <v>2099</v>
      </c>
      <c r="J29" s="537">
        <v>1556</v>
      </c>
      <c r="K29" s="537">
        <v>1327</v>
      </c>
      <c r="L29" s="601">
        <v>1600</v>
      </c>
      <c r="M29" s="601">
        <v>1600</v>
      </c>
      <c r="N29" s="1428">
        <v>545</v>
      </c>
      <c r="O29" s="1469">
        <f t="shared" si="1"/>
        <v>511</v>
      </c>
      <c r="P29" s="876"/>
      <c r="Q29" s="538"/>
      <c r="R29" s="599">
        <f t="shared" si="2"/>
        <v>1056</v>
      </c>
      <c r="S29" s="600">
        <f t="shared" si="3"/>
        <v>66</v>
      </c>
      <c r="T29" s="851"/>
      <c r="U29" s="1452">
        <v>1056</v>
      </c>
      <c r="V29" s="1059"/>
      <c r="W29" s="1081"/>
    </row>
    <row r="30" spans="1:23" ht="15.75" thickBot="1">
      <c r="A30" s="519" t="s">
        <v>74</v>
      </c>
      <c r="B30" s="1435" t="s">
        <v>239</v>
      </c>
      <c r="C30" s="864">
        <v>10408</v>
      </c>
      <c r="D30" s="864">
        <v>11792</v>
      </c>
      <c r="E30" s="545">
        <v>521</v>
      </c>
      <c r="F30" s="582">
        <v>16440</v>
      </c>
      <c r="G30" s="582">
        <v>17442</v>
      </c>
      <c r="H30" s="780">
        <v>18411</v>
      </c>
      <c r="I30" s="537">
        <v>18226</v>
      </c>
      <c r="J30" s="537">
        <v>18656</v>
      </c>
      <c r="K30" s="537">
        <v>19946</v>
      </c>
      <c r="L30" s="601">
        <v>18720</v>
      </c>
      <c r="M30" s="601">
        <v>18720</v>
      </c>
      <c r="N30" s="1428">
        <v>4899</v>
      </c>
      <c r="O30" s="1469">
        <f t="shared" si="1"/>
        <v>5008</v>
      </c>
      <c r="P30" s="876"/>
      <c r="Q30" s="538"/>
      <c r="R30" s="599">
        <f t="shared" si="2"/>
        <v>9907</v>
      </c>
      <c r="S30" s="600">
        <f t="shared" si="3"/>
        <v>52.922008547008545</v>
      </c>
      <c r="T30" s="851"/>
      <c r="U30" s="1451">
        <v>9907</v>
      </c>
      <c r="V30" s="1059"/>
      <c r="W30" s="1081"/>
    </row>
    <row r="31" spans="1:23" ht="15.75" thickBot="1">
      <c r="A31" s="519" t="s">
        <v>76</v>
      </c>
      <c r="B31" s="1435" t="s">
        <v>240</v>
      </c>
      <c r="C31" s="864">
        <v>3640</v>
      </c>
      <c r="D31" s="864">
        <v>4174</v>
      </c>
      <c r="E31" s="545" t="s">
        <v>78</v>
      </c>
      <c r="F31" s="582">
        <v>6157</v>
      </c>
      <c r="G31" s="582">
        <v>6485</v>
      </c>
      <c r="H31" s="780">
        <v>6549</v>
      </c>
      <c r="I31" s="537">
        <v>6762</v>
      </c>
      <c r="J31" s="537">
        <v>6647</v>
      </c>
      <c r="K31" s="537">
        <v>6781</v>
      </c>
      <c r="L31" s="601">
        <v>6552</v>
      </c>
      <c r="M31" s="601">
        <v>6552</v>
      </c>
      <c r="N31" s="1428">
        <v>1613</v>
      </c>
      <c r="O31" s="1469">
        <f t="shared" si="1"/>
        <v>1649</v>
      </c>
      <c r="P31" s="876"/>
      <c r="Q31" s="538"/>
      <c r="R31" s="599">
        <f t="shared" si="2"/>
        <v>3262</v>
      </c>
      <c r="S31" s="600">
        <f t="shared" si="3"/>
        <v>49.78632478632478</v>
      </c>
      <c r="T31" s="851"/>
      <c r="U31" s="1451">
        <v>3262</v>
      </c>
      <c r="V31" s="1059"/>
      <c r="W31" s="1081"/>
    </row>
    <row r="32" spans="1:23" ht="15.75" thickBot="1">
      <c r="A32" s="519" t="s">
        <v>79</v>
      </c>
      <c r="B32" s="1434" t="s">
        <v>241</v>
      </c>
      <c r="C32" s="864">
        <v>0</v>
      </c>
      <c r="D32" s="864">
        <v>0</v>
      </c>
      <c r="E32" s="545">
        <v>557</v>
      </c>
      <c r="F32" s="582">
        <v>0</v>
      </c>
      <c r="G32" s="582">
        <v>0</v>
      </c>
      <c r="H32" s="780">
        <v>26</v>
      </c>
      <c r="I32" s="537">
        <v>0</v>
      </c>
      <c r="J32" s="537">
        <v>3</v>
      </c>
      <c r="K32" s="537">
        <v>0</v>
      </c>
      <c r="L32" s="601"/>
      <c r="M32" s="601"/>
      <c r="N32" s="1428">
        <v>0</v>
      </c>
      <c r="O32" s="1469">
        <f t="shared" si="1"/>
        <v>0</v>
      </c>
      <c r="P32" s="876"/>
      <c r="Q32" s="538"/>
      <c r="R32" s="599">
        <f t="shared" si="2"/>
        <v>0</v>
      </c>
      <c r="S32" s="600" t="e">
        <f t="shared" si="3"/>
        <v>#DIV/0!</v>
      </c>
      <c r="T32" s="851"/>
      <c r="U32" s="1451">
        <v>0</v>
      </c>
      <c r="V32" s="1059"/>
      <c r="W32" s="1081"/>
    </row>
    <row r="33" spans="1:23" ht="15.75" thickBot="1">
      <c r="A33" s="519" t="s">
        <v>81</v>
      </c>
      <c r="B33" s="1434" t="s">
        <v>242</v>
      </c>
      <c r="C33" s="864">
        <v>1711</v>
      </c>
      <c r="D33" s="864">
        <v>1801</v>
      </c>
      <c r="E33" s="545">
        <v>551</v>
      </c>
      <c r="F33" s="582">
        <v>284</v>
      </c>
      <c r="G33" s="582">
        <v>325</v>
      </c>
      <c r="H33" s="780">
        <v>307</v>
      </c>
      <c r="I33" s="537">
        <v>274</v>
      </c>
      <c r="J33" s="537">
        <v>281</v>
      </c>
      <c r="K33" s="537">
        <v>247</v>
      </c>
      <c r="L33" s="601"/>
      <c r="M33" s="601"/>
      <c r="N33" s="1428">
        <v>72</v>
      </c>
      <c r="O33" s="1469">
        <f t="shared" si="1"/>
        <v>73</v>
      </c>
      <c r="P33" s="876"/>
      <c r="Q33" s="538"/>
      <c r="R33" s="599">
        <f t="shared" si="2"/>
        <v>145</v>
      </c>
      <c r="S33" s="600" t="e">
        <f t="shared" si="3"/>
        <v>#DIV/0!</v>
      </c>
      <c r="T33" s="851"/>
      <c r="U33" s="1451">
        <v>145</v>
      </c>
      <c r="V33" s="1059"/>
      <c r="W33" s="1081"/>
    </row>
    <row r="34" spans="1:23" ht="15.75" thickBot="1">
      <c r="A34" s="506" t="s">
        <v>83</v>
      </c>
      <c r="B34" s="1436" t="s">
        <v>243</v>
      </c>
      <c r="C34" s="867">
        <v>569</v>
      </c>
      <c r="D34" s="867">
        <v>614</v>
      </c>
      <c r="E34" s="546" t="s">
        <v>84</v>
      </c>
      <c r="F34" s="1051">
        <v>830</v>
      </c>
      <c r="G34" s="1051">
        <v>1054</v>
      </c>
      <c r="H34" s="1105">
        <v>598</v>
      </c>
      <c r="I34" s="547">
        <v>849</v>
      </c>
      <c r="J34" s="547">
        <v>452</v>
      </c>
      <c r="K34" s="547">
        <v>3103</v>
      </c>
      <c r="L34" s="605">
        <v>728</v>
      </c>
      <c r="M34" s="605">
        <v>728</v>
      </c>
      <c r="N34" s="1437">
        <v>62</v>
      </c>
      <c r="O34" s="1469">
        <f t="shared" si="1"/>
        <v>785</v>
      </c>
      <c r="P34" s="876"/>
      <c r="Q34" s="548"/>
      <c r="R34" s="599">
        <f t="shared" si="2"/>
        <v>847</v>
      </c>
      <c r="S34" s="600">
        <f t="shared" si="3"/>
        <v>116.34615384615385</v>
      </c>
      <c r="T34" s="851"/>
      <c r="U34" s="1453">
        <v>847</v>
      </c>
      <c r="V34" s="1062"/>
      <c r="W34" s="1063"/>
    </row>
    <row r="35" spans="1:23" ht="15.75" thickBot="1">
      <c r="A35" s="549" t="s">
        <v>85</v>
      </c>
      <c r="B35" s="1438" t="s">
        <v>86</v>
      </c>
      <c r="C35" s="862">
        <f>SUM(C25:C34)</f>
        <v>25899</v>
      </c>
      <c r="D35" s="862">
        <f>SUM(D25:D34)</f>
        <v>29268</v>
      </c>
      <c r="E35" s="1065"/>
      <c r="F35" s="586">
        <f aca="true" t="shared" si="4" ref="F35:O35">SUM(F25:F34)</f>
        <v>33579</v>
      </c>
      <c r="G35" s="586">
        <f t="shared" si="4"/>
        <v>36064</v>
      </c>
      <c r="H35" s="586">
        <f t="shared" si="4"/>
        <v>38171</v>
      </c>
      <c r="I35" s="586">
        <f t="shared" si="4"/>
        <v>38798</v>
      </c>
      <c r="J35" s="586">
        <f>SUM(J25:J34)</f>
        <v>37923</v>
      </c>
      <c r="K35" s="586">
        <f>SUM(K25:K34)</f>
        <v>40317</v>
      </c>
      <c r="L35" s="1066">
        <f t="shared" si="4"/>
        <v>34700</v>
      </c>
      <c r="M35" s="1067">
        <f t="shared" si="4"/>
        <v>34700</v>
      </c>
      <c r="N35" s="607">
        <f t="shared" si="4"/>
        <v>8710</v>
      </c>
      <c r="O35" s="607">
        <f t="shared" si="4"/>
        <v>9930</v>
      </c>
      <c r="P35" s="551"/>
      <c r="Q35" s="788"/>
      <c r="R35" s="599">
        <f t="shared" si="2"/>
        <v>18640</v>
      </c>
      <c r="S35" s="600">
        <f t="shared" si="3"/>
        <v>53.71757925072046</v>
      </c>
      <c r="T35" s="573"/>
      <c r="U35" s="550">
        <f>SUM(U25:U34)</f>
        <v>18640</v>
      </c>
      <c r="V35" s="550">
        <f>SUM(V25:V34)</f>
        <v>0</v>
      </c>
      <c r="W35" s="550">
        <f>SUM(W25:W34)</f>
        <v>0</v>
      </c>
    </row>
    <row r="36" spans="1:23" ht="15.75" thickBot="1">
      <c r="A36" s="515" t="s">
        <v>87</v>
      </c>
      <c r="B36" s="1431" t="s">
        <v>244</v>
      </c>
      <c r="C36" s="866">
        <v>0</v>
      </c>
      <c r="D36" s="866">
        <v>0</v>
      </c>
      <c r="E36" s="543">
        <v>601</v>
      </c>
      <c r="F36" s="591">
        <v>2142</v>
      </c>
      <c r="G36" s="591">
        <v>2321</v>
      </c>
      <c r="H36" s="841">
        <v>2334</v>
      </c>
      <c r="I36" s="544">
        <v>2667</v>
      </c>
      <c r="J36" s="544">
        <v>3032</v>
      </c>
      <c r="K36" s="544">
        <v>3286</v>
      </c>
      <c r="L36" s="597"/>
      <c r="M36" s="597"/>
      <c r="N36" s="1427">
        <v>972</v>
      </c>
      <c r="O36" s="1469">
        <f t="shared" si="1"/>
        <v>1066</v>
      </c>
      <c r="P36" s="876"/>
      <c r="Q36" s="534"/>
      <c r="R36" s="599">
        <f t="shared" si="2"/>
        <v>2038</v>
      </c>
      <c r="S36" s="600" t="e">
        <f t="shared" si="3"/>
        <v>#DIV/0!</v>
      </c>
      <c r="T36" s="851"/>
      <c r="U36" s="1464">
        <v>2038</v>
      </c>
      <c r="V36" s="1061"/>
      <c r="W36" s="1083"/>
    </row>
    <row r="37" spans="1:23" ht="15.75" thickBot="1">
      <c r="A37" s="519" t="s">
        <v>89</v>
      </c>
      <c r="B37" s="1434" t="s">
        <v>245</v>
      </c>
      <c r="C37" s="864">
        <v>1190</v>
      </c>
      <c r="D37" s="864">
        <v>1857</v>
      </c>
      <c r="E37" s="545">
        <v>602</v>
      </c>
      <c r="F37" s="582">
        <v>380</v>
      </c>
      <c r="G37" s="582">
        <v>367</v>
      </c>
      <c r="H37" s="780">
        <v>359</v>
      </c>
      <c r="I37" s="537">
        <v>111</v>
      </c>
      <c r="J37" s="537">
        <v>97</v>
      </c>
      <c r="K37" s="537">
        <v>141</v>
      </c>
      <c r="L37" s="601"/>
      <c r="M37" s="601"/>
      <c r="N37" s="1428">
        <v>44</v>
      </c>
      <c r="O37" s="1469">
        <f t="shared" si="1"/>
        <v>45</v>
      </c>
      <c r="P37" s="876"/>
      <c r="Q37" s="538"/>
      <c r="R37" s="599">
        <f t="shared" si="2"/>
        <v>89</v>
      </c>
      <c r="S37" s="600" t="e">
        <f t="shared" si="3"/>
        <v>#DIV/0!</v>
      </c>
      <c r="T37" s="851"/>
      <c r="U37" s="1452">
        <v>89</v>
      </c>
      <c r="V37" s="1059"/>
      <c r="W37" s="1081"/>
    </row>
    <row r="38" spans="1:23" ht="15.75" thickBot="1">
      <c r="A38" s="519" t="s">
        <v>91</v>
      </c>
      <c r="B38" s="1434" t="s">
        <v>246</v>
      </c>
      <c r="C38" s="864">
        <v>0</v>
      </c>
      <c r="D38" s="864">
        <v>0</v>
      </c>
      <c r="E38" s="545">
        <v>604</v>
      </c>
      <c r="F38" s="582">
        <v>813</v>
      </c>
      <c r="G38" s="582">
        <v>799</v>
      </c>
      <c r="H38" s="780">
        <v>658</v>
      </c>
      <c r="I38" s="537">
        <v>712</v>
      </c>
      <c r="J38" s="537">
        <v>636</v>
      </c>
      <c r="K38" s="537">
        <v>561</v>
      </c>
      <c r="L38" s="601"/>
      <c r="M38" s="601"/>
      <c r="N38" s="1428">
        <v>95</v>
      </c>
      <c r="O38" s="1469">
        <f t="shared" si="1"/>
        <v>191</v>
      </c>
      <c r="P38" s="876"/>
      <c r="Q38" s="538"/>
      <c r="R38" s="599">
        <f t="shared" si="2"/>
        <v>286</v>
      </c>
      <c r="S38" s="600" t="e">
        <f t="shared" si="3"/>
        <v>#DIV/0!</v>
      </c>
      <c r="T38" s="851"/>
      <c r="U38" s="1451">
        <v>286</v>
      </c>
      <c r="V38" s="1059"/>
      <c r="W38" s="1081"/>
    </row>
    <row r="39" spans="1:23" ht="15.75" thickBot="1">
      <c r="A39" s="519" t="s">
        <v>93</v>
      </c>
      <c r="B39" s="1434" t="s">
        <v>247</v>
      </c>
      <c r="C39" s="864">
        <v>12472</v>
      </c>
      <c r="D39" s="864">
        <v>13728</v>
      </c>
      <c r="E39" s="545" t="s">
        <v>95</v>
      </c>
      <c r="F39" s="582">
        <v>29448</v>
      </c>
      <c r="G39" s="582">
        <v>31500</v>
      </c>
      <c r="H39" s="780">
        <v>34304</v>
      </c>
      <c r="I39" s="537">
        <v>34233</v>
      </c>
      <c r="J39" s="539">
        <v>33458.5</v>
      </c>
      <c r="K39" s="539">
        <v>35582</v>
      </c>
      <c r="L39" s="601">
        <f>L35</f>
        <v>34700</v>
      </c>
      <c r="M39" s="602">
        <v>34700</v>
      </c>
      <c r="N39" s="1428">
        <v>7459</v>
      </c>
      <c r="O39" s="1469">
        <f t="shared" si="1"/>
        <v>8374</v>
      </c>
      <c r="P39" s="876"/>
      <c r="Q39" s="538"/>
      <c r="R39" s="599">
        <f t="shared" si="2"/>
        <v>15833</v>
      </c>
      <c r="S39" s="600">
        <f t="shared" si="3"/>
        <v>45.628242074927954</v>
      </c>
      <c r="T39" s="851"/>
      <c r="U39" s="1451">
        <v>15833</v>
      </c>
      <c r="V39" s="1059"/>
      <c r="W39" s="1142"/>
    </row>
    <row r="40" spans="1:23" ht="15.75" thickBot="1">
      <c r="A40" s="506" t="s">
        <v>96</v>
      </c>
      <c r="B40" s="1436" t="s">
        <v>243</v>
      </c>
      <c r="C40" s="867">
        <v>12330</v>
      </c>
      <c r="D40" s="867">
        <v>13218</v>
      </c>
      <c r="E40" s="546" t="s">
        <v>97</v>
      </c>
      <c r="F40" s="1051">
        <v>925.58</v>
      </c>
      <c r="G40" s="1051">
        <v>1078</v>
      </c>
      <c r="H40" s="1105">
        <v>689</v>
      </c>
      <c r="I40" s="547">
        <v>1325</v>
      </c>
      <c r="J40" s="547">
        <v>864</v>
      </c>
      <c r="K40" s="547">
        <v>1323</v>
      </c>
      <c r="L40" s="605"/>
      <c r="M40" s="605"/>
      <c r="N40" s="1437">
        <v>140</v>
      </c>
      <c r="O40" s="1469">
        <f t="shared" si="1"/>
        <v>254</v>
      </c>
      <c r="P40" s="876"/>
      <c r="Q40" s="548"/>
      <c r="R40" s="599">
        <f t="shared" si="2"/>
        <v>394</v>
      </c>
      <c r="S40" s="600" t="e">
        <f t="shared" si="3"/>
        <v>#DIV/0!</v>
      </c>
      <c r="T40" s="851"/>
      <c r="U40" s="1453">
        <v>394</v>
      </c>
      <c r="V40" s="1062"/>
      <c r="W40" s="1063"/>
    </row>
    <row r="41" spans="1:23" ht="15.75" thickBot="1">
      <c r="A41" s="549" t="s">
        <v>98</v>
      </c>
      <c r="B41" s="1438" t="s">
        <v>99</v>
      </c>
      <c r="C41" s="862">
        <f>SUM(C36:C40)</f>
        <v>25992</v>
      </c>
      <c r="D41" s="862">
        <f>SUM(D36:D40)</f>
        <v>28803</v>
      </c>
      <c r="E41" s="1065" t="s">
        <v>31</v>
      </c>
      <c r="F41" s="586">
        <f>SUM(F36:F40)</f>
        <v>33708.58</v>
      </c>
      <c r="G41" s="586">
        <f>SUM(G36:G40)</f>
        <v>36065</v>
      </c>
      <c r="H41" s="586">
        <v>38344</v>
      </c>
      <c r="I41" s="586">
        <f aca="true" t="shared" si="5" ref="I41:Q41">SUM(I36:I40)</f>
        <v>39048</v>
      </c>
      <c r="J41" s="586">
        <f>SUM(J36:J40)</f>
        <v>38087.5</v>
      </c>
      <c r="K41" s="586">
        <f>SUM(K36:K40)</f>
        <v>40893</v>
      </c>
      <c r="L41" s="1066">
        <f t="shared" si="5"/>
        <v>34700</v>
      </c>
      <c r="M41" s="1067">
        <f t="shared" si="5"/>
        <v>34700</v>
      </c>
      <c r="N41" s="550">
        <f t="shared" si="5"/>
        <v>8710</v>
      </c>
      <c r="O41" s="550">
        <f t="shared" si="5"/>
        <v>9930</v>
      </c>
      <c r="P41" s="550">
        <f t="shared" si="5"/>
        <v>0</v>
      </c>
      <c r="Q41" s="1084">
        <f t="shared" si="5"/>
        <v>0</v>
      </c>
      <c r="R41" s="609">
        <f t="shared" si="2"/>
        <v>18640</v>
      </c>
      <c r="S41" s="600">
        <f t="shared" si="3"/>
        <v>53.71757925072046</v>
      </c>
      <c r="T41" s="573"/>
      <c r="U41" s="550">
        <f>SUM(U36:U40)</f>
        <v>18640</v>
      </c>
      <c r="V41" s="550">
        <f>SUM(V36:V40)</f>
        <v>0</v>
      </c>
      <c r="W41" s="550">
        <f>SUM(W36:W40)</f>
        <v>0</v>
      </c>
    </row>
    <row r="42" spans="1:23" ht="6.75" customHeight="1" thickBot="1">
      <c r="A42" s="506"/>
      <c r="B42" s="1068"/>
      <c r="C42" s="387"/>
      <c r="D42" s="387"/>
      <c r="E42" s="553"/>
      <c r="F42" s="1051"/>
      <c r="G42" s="1051"/>
      <c r="H42" s="1051"/>
      <c r="I42" s="554"/>
      <c r="J42" s="554"/>
      <c r="K42" s="554"/>
      <c r="L42" s="1069"/>
      <c r="M42" s="1069"/>
      <c r="N42" s="611"/>
      <c r="O42" s="1469"/>
      <c r="P42" s="556"/>
      <c r="Q42" s="610"/>
      <c r="R42" s="609"/>
      <c r="S42" s="600"/>
      <c r="T42" s="573"/>
      <c r="U42" s="897"/>
      <c r="V42" s="608"/>
      <c r="W42" s="608"/>
    </row>
    <row r="43" spans="1:23" ht="15.75" thickBot="1">
      <c r="A43" s="557" t="s">
        <v>100</v>
      </c>
      <c r="B43" s="1064" t="s">
        <v>62</v>
      </c>
      <c r="C43" s="862">
        <f>+C41-C39</f>
        <v>13520</v>
      </c>
      <c r="D43" s="862">
        <f>+D41-D39</f>
        <v>15075</v>
      </c>
      <c r="E43" s="1065" t="s">
        <v>31</v>
      </c>
      <c r="F43" s="1141">
        <f aca="true" t="shared" si="6" ref="F43:Q43">F41-F39</f>
        <v>4260.580000000002</v>
      </c>
      <c r="G43" s="1141">
        <f t="shared" si="6"/>
        <v>4565</v>
      </c>
      <c r="H43" s="1141">
        <f t="shared" si="6"/>
        <v>4040</v>
      </c>
      <c r="I43" s="586">
        <f>I41-I39</f>
        <v>4815</v>
      </c>
      <c r="J43" s="586">
        <f>J41-J39</f>
        <v>4629</v>
      </c>
      <c r="K43" s="586">
        <f>K41-K39</f>
        <v>5311</v>
      </c>
      <c r="L43" s="1071">
        <f>L41-L39</f>
        <v>0</v>
      </c>
      <c r="M43" s="1072">
        <f t="shared" si="6"/>
        <v>0</v>
      </c>
      <c r="N43" s="550">
        <f t="shared" si="6"/>
        <v>1251</v>
      </c>
      <c r="O43" s="550">
        <f t="shared" si="6"/>
        <v>1556</v>
      </c>
      <c r="P43" s="550">
        <f t="shared" si="6"/>
        <v>0</v>
      </c>
      <c r="Q43" s="608">
        <f t="shared" si="6"/>
        <v>0</v>
      </c>
      <c r="R43" s="609">
        <f t="shared" si="2"/>
        <v>2807</v>
      </c>
      <c r="S43" s="600" t="e">
        <f t="shared" si="3"/>
        <v>#DIV/0!</v>
      </c>
      <c r="T43" s="573"/>
      <c r="U43" s="550">
        <f>U41-U39</f>
        <v>2807</v>
      </c>
      <c r="V43" s="550">
        <f>V41-V39</f>
        <v>0</v>
      </c>
      <c r="W43" s="550">
        <f>W41-W39</f>
        <v>0</v>
      </c>
    </row>
    <row r="44" spans="1:23" ht="15.75" thickBot="1">
      <c r="A44" s="549" t="s">
        <v>101</v>
      </c>
      <c r="B44" s="1064" t="s">
        <v>102</v>
      </c>
      <c r="C44" s="862">
        <f>+C41-C35</f>
        <v>93</v>
      </c>
      <c r="D44" s="862">
        <f>+D41-D35</f>
        <v>-465</v>
      </c>
      <c r="E44" s="1065" t="s">
        <v>31</v>
      </c>
      <c r="F44" s="1141">
        <f aca="true" t="shared" si="7" ref="F44:Q44">F41-F35</f>
        <v>129.58000000000175</v>
      </c>
      <c r="G44" s="1141">
        <f t="shared" si="7"/>
        <v>1</v>
      </c>
      <c r="H44" s="1141">
        <f t="shared" si="7"/>
        <v>173</v>
      </c>
      <c r="I44" s="586">
        <f>I41-I35</f>
        <v>250</v>
      </c>
      <c r="J44" s="586">
        <f>J41-J35</f>
        <v>164.5</v>
      </c>
      <c r="K44" s="586">
        <f>K41-K35</f>
        <v>576</v>
      </c>
      <c r="L44" s="1071">
        <f>L41-L35</f>
        <v>0</v>
      </c>
      <c r="M44" s="1072">
        <f t="shared" si="7"/>
        <v>0</v>
      </c>
      <c r="N44" s="550">
        <f t="shared" si="7"/>
        <v>0</v>
      </c>
      <c r="O44" s="550">
        <f t="shared" si="7"/>
        <v>0</v>
      </c>
      <c r="P44" s="550">
        <f t="shared" si="7"/>
        <v>0</v>
      </c>
      <c r="Q44" s="608">
        <f t="shared" si="7"/>
        <v>0</v>
      </c>
      <c r="R44" s="609">
        <f t="shared" si="2"/>
        <v>0</v>
      </c>
      <c r="S44" s="600" t="e">
        <f t="shared" si="3"/>
        <v>#DIV/0!</v>
      </c>
      <c r="T44" s="573"/>
      <c r="U44" s="550">
        <f>U41-U35</f>
        <v>0</v>
      </c>
      <c r="V44" s="550">
        <f>V41-V35</f>
        <v>0</v>
      </c>
      <c r="W44" s="550">
        <f>W41-W35</f>
        <v>0</v>
      </c>
    </row>
    <row r="45" spans="1:23" ht="15.75" thickBot="1">
      <c r="A45" s="558" t="s">
        <v>103</v>
      </c>
      <c r="B45" s="1073" t="s">
        <v>62</v>
      </c>
      <c r="C45" s="1074">
        <f>+C44-C39</f>
        <v>-12379</v>
      </c>
      <c r="D45" s="1074">
        <f>+D44-D39</f>
        <v>-14193</v>
      </c>
      <c r="E45" s="1075" t="s">
        <v>31</v>
      </c>
      <c r="F45" s="1141">
        <f aca="true" t="shared" si="8" ref="F45:Q45">F44-F39</f>
        <v>-29318.42</v>
      </c>
      <c r="G45" s="1141">
        <f t="shared" si="8"/>
        <v>-31499</v>
      </c>
      <c r="H45" s="1141">
        <f t="shared" si="8"/>
        <v>-34131</v>
      </c>
      <c r="I45" s="586">
        <f t="shared" si="8"/>
        <v>-33983</v>
      </c>
      <c r="J45" s="586">
        <f>J44-J39</f>
        <v>-33294</v>
      </c>
      <c r="K45" s="586">
        <f>K44-K39</f>
        <v>-35006</v>
      </c>
      <c r="L45" s="1071">
        <f t="shared" si="8"/>
        <v>-34700</v>
      </c>
      <c r="M45" s="1072">
        <f t="shared" si="8"/>
        <v>-34700</v>
      </c>
      <c r="N45" s="550">
        <f t="shared" si="8"/>
        <v>-7459</v>
      </c>
      <c r="O45" s="550">
        <f t="shared" si="8"/>
        <v>-8374</v>
      </c>
      <c r="P45" s="550">
        <f t="shared" si="8"/>
        <v>0</v>
      </c>
      <c r="Q45" s="608">
        <f t="shared" si="8"/>
        <v>0</v>
      </c>
      <c r="R45" s="609">
        <f t="shared" si="2"/>
        <v>-15833</v>
      </c>
      <c r="S45" s="552">
        <f t="shared" si="3"/>
        <v>45.628242074927954</v>
      </c>
      <c r="T45" s="573"/>
      <c r="U45" s="550">
        <f>U44-U39</f>
        <v>-15833</v>
      </c>
      <c r="V45" s="550">
        <f>V44-V39</f>
        <v>0</v>
      </c>
      <c r="W45" s="550">
        <f>W44-W39</f>
        <v>0</v>
      </c>
    </row>
    <row r="46" spans="1:11" ht="15">
      <c r="A46" s="563"/>
      <c r="B46" s="860"/>
      <c r="C46" s="860"/>
      <c r="D46" s="860"/>
      <c r="E46" s="1143"/>
      <c r="F46" s="860"/>
      <c r="G46" s="860"/>
      <c r="H46" s="860"/>
      <c r="I46" s="860"/>
      <c r="J46" s="863"/>
      <c r="K46" s="863"/>
    </row>
    <row r="47" spans="1:10" ht="15">
      <c r="A47" s="775"/>
      <c r="B47" s="789"/>
      <c r="E47" s="777" t="s">
        <v>223</v>
      </c>
      <c r="J47" s="382" t="s">
        <v>223</v>
      </c>
    </row>
    <row r="48" ht="15">
      <c r="A48" s="563"/>
    </row>
    <row r="49" spans="1:23" ht="15">
      <c r="A49" s="559" t="s">
        <v>181</v>
      </c>
      <c r="R49"/>
      <c r="S49"/>
      <c r="T49"/>
      <c r="U49"/>
      <c r="V49"/>
      <c r="W49"/>
    </row>
    <row r="50" spans="1:23" ht="15">
      <c r="A50" s="560" t="s">
        <v>248</v>
      </c>
      <c r="R50"/>
      <c r="S50"/>
      <c r="T50"/>
      <c r="U50"/>
      <c r="V50"/>
      <c r="W50"/>
    </row>
    <row r="51" spans="1:23" ht="15">
      <c r="A51" s="561" t="s">
        <v>182</v>
      </c>
      <c r="R51"/>
      <c r="S51"/>
      <c r="T51"/>
      <c r="U51"/>
      <c r="V51"/>
      <c r="W51"/>
    </row>
    <row r="52" spans="1:23" ht="15">
      <c r="A52" s="562"/>
      <c r="R52"/>
      <c r="S52"/>
      <c r="T52"/>
      <c r="U52"/>
      <c r="V52"/>
      <c r="W52"/>
    </row>
    <row r="53" spans="1:23" ht="15">
      <c r="A53" s="563" t="s">
        <v>255</v>
      </c>
      <c r="R53"/>
      <c r="S53"/>
      <c r="T53"/>
      <c r="U53"/>
      <c r="V53"/>
      <c r="W53"/>
    </row>
    <row r="54" spans="1:23" ht="15">
      <c r="A54" s="563"/>
      <c r="R54"/>
      <c r="S54"/>
      <c r="T54"/>
      <c r="U54"/>
      <c r="V54"/>
      <c r="W54"/>
    </row>
    <row r="55" spans="1:23" ht="15">
      <c r="A55" s="563" t="s">
        <v>209</v>
      </c>
      <c r="R55"/>
      <c r="S55"/>
      <c r="T55"/>
      <c r="U55"/>
      <c r="V55"/>
      <c r="W55"/>
    </row>
    <row r="56" ht="15">
      <c r="A56" s="563" t="s">
        <v>210</v>
      </c>
    </row>
    <row r="57" ht="15">
      <c r="A57" s="563"/>
    </row>
    <row r="58" ht="15">
      <c r="A58" s="563"/>
    </row>
    <row r="59" ht="15">
      <c r="A59" s="563"/>
    </row>
    <row r="60" ht="15">
      <c r="A60" s="563"/>
    </row>
    <row r="61" ht="15">
      <c r="A61" s="563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9.140625" style="0" hidden="1" customWidth="1"/>
    <col min="5" max="5" width="9.140625" style="1286" customWidth="1"/>
    <col min="6" max="9" width="9.140625" style="0" hidden="1" customWidth="1"/>
    <col min="10" max="11" width="11.57421875" style="382" hidden="1" customWidth="1"/>
    <col min="12" max="12" width="11.57421875" style="382" customWidth="1"/>
    <col min="13" max="13" width="11.421875" style="382" customWidth="1"/>
    <col min="14" max="14" width="9.8515625" style="382" customWidth="1"/>
    <col min="15" max="15" width="9.140625" style="382" customWidth="1"/>
    <col min="16" max="16" width="9.28125" style="382" customWidth="1"/>
    <col min="17" max="17" width="9.140625" style="382" customWidth="1"/>
    <col min="18" max="18" width="12.00390625" style="382" customWidth="1"/>
    <col min="19" max="19" width="9.140625" style="362" customWidth="1"/>
    <col min="20" max="20" width="3.421875" style="382" customWidth="1"/>
    <col min="21" max="21" width="12.57421875" style="382" customWidth="1"/>
    <col min="22" max="22" width="11.8515625" style="382" customWidth="1"/>
    <col min="23" max="23" width="12.00390625" style="382" customWidth="1"/>
  </cols>
  <sheetData>
    <row r="1" spans="1:23" ht="18">
      <c r="A1" s="1487" t="s">
        <v>229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  <c r="W1" s="1487"/>
    </row>
    <row r="2" spans="1:14" ht="21.75" customHeight="1">
      <c r="A2" s="612" t="s">
        <v>214</v>
      </c>
      <c r="B2" s="453"/>
      <c r="M2" s="493"/>
      <c r="N2" s="493"/>
    </row>
    <row r="3" spans="1:14" ht="15">
      <c r="A3" s="498"/>
      <c r="M3" s="493"/>
      <c r="N3" s="493"/>
    </row>
    <row r="4" spans="1:14" ht="15.75" thickBot="1">
      <c r="A4" s="563"/>
      <c r="B4" s="199"/>
      <c r="C4" s="199"/>
      <c r="D4" s="199"/>
      <c r="E4" s="454"/>
      <c r="F4" s="199"/>
      <c r="G4" s="199"/>
      <c r="M4" s="493"/>
      <c r="N4" s="493"/>
    </row>
    <row r="5" spans="1:14" ht="16.5" thickBot="1">
      <c r="A5" s="613" t="s">
        <v>188</v>
      </c>
      <c r="B5" s="614" t="s">
        <v>258</v>
      </c>
      <c r="C5" s="742"/>
      <c r="D5" s="742"/>
      <c r="E5" s="743"/>
      <c r="F5" s="742"/>
      <c r="G5" s="742"/>
      <c r="H5" s="742"/>
      <c r="I5" s="742"/>
      <c r="J5" s="854"/>
      <c r="K5" s="913"/>
      <c r="L5" s="496"/>
      <c r="M5" s="497"/>
      <c r="N5" s="497"/>
    </row>
    <row r="6" spans="1:14" ht="23.25" customHeight="1" thickBot="1">
      <c r="A6" s="498" t="s">
        <v>3</v>
      </c>
      <c r="M6" s="493"/>
      <c r="N6" s="493"/>
    </row>
    <row r="7" spans="1:23" ht="15.75" thickBot="1">
      <c r="A7" s="1511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81" t="s">
        <v>205</v>
      </c>
      <c r="I7" s="1512" t="s">
        <v>173</v>
      </c>
      <c r="J7" s="1486" t="s">
        <v>174</v>
      </c>
      <c r="K7" s="1486" t="s">
        <v>175</v>
      </c>
      <c r="L7" s="1482" t="s">
        <v>215</v>
      </c>
      <c r="M7" s="1482"/>
      <c r="N7" s="1483" t="s">
        <v>5</v>
      </c>
      <c r="O7" s="1483"/>
      <c r="P7" s="1483"/>
      <c r="Q7" s="1483"/>
      <c r="R7" s="620" t="s">
        <v>216</v>
      </c>
      <c r="S7" s="621" t="s">
        <v>7</v>
      </c>
      <c r="U7" s="1484" t="s">
        <v>176</v>
      </c>
      <c r="V7" s="1484"/>
      <c r="W7" s="1484"/>
    </row>
    <row r="8" spans="1:23" ht="15.75" thickBot="1">
      <c r="A8" s="1511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81"/>
      <c r="I8" s="1512"/>
      <c r="J8" s="1486"/>
      <c r="K8" s="1486"/>
      <c r="L8" s="622" t="s">
        <v>179</v>
      </c>
      <c r="M8" s="622" t="s">
        <v>185</v>
      </c>
      <c r="N8" s="623" t="s">
        <v>18</v>
      </c>
      <c r="O8" s="1328" t="s">
        <v>21</v>
      </c>
      <c r="P8" s="1292" t="s">
        <v>24</v>
      </c>
      <c r="Q8" s="1293" t="s">
        <v>27</v>
      </c>
      <c r="R8" s="624" t="s">
        <v>28</v>
      </c>
      <c r="S8" s="625" t="s">
        <v>29</v>
      </c>
      <c r="U8" s="1329" t="s">
        <v>217</v>
      </c>
      <c r="V8" s="1330" t="s">
        <v>218</v>
      </c>
      <c r="W8" s="1330" t="s">
        <v>219</v>
      </c>
    </row>
    <row r="9" spans="1:23" ht="15">
      <c r="A9" s="1513" t="s">
        <v>30</v>
      </c>
      <c r="B9" s="1514"/>
      <c r="C9" s="1515">
        <v>104</v>
      </c>
      <c r="D9" s="1515">
        <v>104</v>
      </c>
      <c r="E9" s="1516"/>
      <c r="F9" s="1517">
        <v>19</v>
      </c>
      <c r="G9" s="1517">
        <v>19</v>
      </c>
      <c r="H9" s="915">
        <v>19</v>
      </c>
      <c r="I9" s="1517">
        <v>19</v>
      </c>
      <c r="J9" s="856">
        <v>19</v>
      </c>
      <c r="K9" s="856">
        <v>19</v>
      </c>
      <c r="L9" s="629"/>
      <c r="M9" s="629"/>
      <c r="N9" s="1365">
        <v>19</v>
      </c>
      <c r="O9" s="722">
        <f>U9</f>
        <v>19</v>
      </c>
      <c r="P9" s="1333"/>
      <c r="Q9" s="887"/>
      <c r="R9" s="630" t="s">
        <v>31</v>
      </c>
      <c r="S9" s="631" t="s">
        <v>31</v>
      </c>
      <c r="T9" s="851"/>
      <c r="U9" s="1391">
        <v>19</v>
      </c>
      <c r="V9" s="1518"/>
      <c r="W9" s="1519"/>
    </row>
    <row r="10" spans="1:23" ht="15.75" thickBot="1">
      <c r="A10" s="1520" t="s">
        <v>32</v>
      </c>
      <c r="B10" s="1521"/>
      <c r="C10" s="1522">
        <v>101</v>
      </c>
      <c r="D10" s="1522">
        <v>104</v>
      </c>
      <c r="E10" s="1523"/>
      <c r="F10" s="1524">
        <v>15</v>
      </c>
      <c r="G10" s="1524">
        <v>15</v>
      </c>
      <c r="H10" s="922">
        <v>15</v>
      </c>
      <c r="I10" s="1524">
        <v>15</v>
      </c>
      <c r="J10" s="858">
        <v>15</v>
      </c>
      <c r="K10" s="858">
        <v>15</v>
      </c>
      <c r="L10" s="636"/>
      <c r="M10" s="636"/>
      <c r="N10" s="1367">
        <v>15</v>
      </c>
      <c r="O10" s="726">
        <f aca="true" t="shared" si="0" ref="O10:O21">U10</f>
        <v>15</v>
      </c>
      <c r="P10" s="1314"/>
      <c r="Q10" s="882"/>
      <c r="R10" s="637" t="s">
        <v>31</v>
      </c>
      <c r="S10" s="638" t="s">
        <v>31</v>
      </c>
      <c r="T10" s="851"/>
      <c r="U10" s="1398">
        <v>15</v>
      </c>
      <c r="V10" s="1525"/>
      <c r="W10" s="1526"/>
    </row>
    <row r="11" spans="1:23" ht="15">
      <c r="A11" s="1527" t="s">
        <v>33</v>
      </c>
      <c r="B11" s="749" t="s">
        <v>34</v>
      </c>
      <c r="C11" s="1528">
        <v>37915</v>
      </c>
      <c r="D11" s="1528">
        <v>39774</v>
      </c>
      <c r="E11" s="751" t="s">
        <v>35</v>
      </c>
      <c r="F11" s="731">
        <v>4746</v>
      </c>
      <c r="G11" s="731">
        <v>4798</v>
      </c>
      <c r="H11" s="928">
        <v>4874</v>
      </c>
      <c r="I11" s="731">
        <v>4864</v>
      </c>
      <c r="J11" s="667">
        <v>5349</v>
      </c>
      <c r="K11" s="667">
        <v>5737</v>
      </c>
      <c r="L11" s="642" t="s">
        <v>31</v>
      </c>
      <c r="M11" s="642" t="s">
        <v>31</v>
      </c>
      <c r="N11" s="1369">
        <v>5737</v>
      </c>
      <c r="O11" s="722">
        <f t="shared" si="0"/>
        <v>5737</v>
      </c>
      <c r="P11" s="883"/>
      <c r="Q11" s="722"/>
      <c r="R11" s="723" t="s">
        <v>31</v>
      </c>
      <c r="S11" s="645" t="s">
        <v>31</v>
      </c>
      <c r="T11" s="851"/>
      <c r="U11" s="1391">
        <v>5737</v>
      </c>
      <c r="V11" s="1518"/>
      <c r="W11" s="999"/>
    </row>
    <row r="12" spans="1:23" ht="15">
      <c r="A12" s="1529" t="s">
        <v>36</v>
      </c>
      <c r="B12" s="752" t="s">
        <v>37</v>
      </c>
      <c r="C12" s="1530">
        <v>-16164</v>
      </c>
      <c r="D12" s="1530">
        <v>-17825</v>
      </c>
      <c r="E12" s="751" t="s">
        <v>38</v>
      </c>
      <c r="F12" s="731">
        <v>-4512</v>
      </c>
      <c r="G12" s="731">
        <v>-4656</v>
      </c>
      <c r="H12" s="928">
        <v>-4815</v>
      </c>
      <c r="I12" s="731">
        <v>4806</v>
      </c>
      <c r="J12" s="667">
        <v>5290</v>
      </c>
      <c r="K12" s="667">
        <v>5602</v>
      </c>
      <c r="L12" s="647" t="s">
        <v>31</v>
      </c>
      <c r="M12" s="647" t="s">
        <v>31</v>
      </c>
      <c r="N12" s="1310">
        <v>5602</v>
      </c>
      <c r="O12" s="724">
        <f t="shared" si="0"/>
        <v>5602</v>
      </c>
      <c r="P12" s="883"/>
      <c r="Q12" s="724"/>
      <c r="R12" s="723" t="s">
        <v>31</v>
      </c>
      <c r="S12" s="645" t="s">
        <v>31</v>
      </c>
      <c r="T12" s="851"/>
      <c r="U12" s="1392">
        <v>5602</v>
      </c>
      <c r="V12" s="1531"/>
      <c r="W12" s="999"/>
    </row>
    <row r="13" spans="1:23" ht="15">
      <c r="A13" s="1529" t="s">
        <v>39</v>
      </c>
      <c r="B13" s="752" t="s">
        <v>230</v>
      </c>
      <c r="C13" s="1530">
        <v>604</v>
      </c>
      <c r="D13" s="1530">
        <v>619</v>
      </c>
      <c r="E13" s="751" t="s">
        <v>41</v>
      </c>
      <c r="F13" s="731">
        <v>24</v>
      </c>
      <c r="G13" s="731">
        <v>24</v>
      </c>
      <c r="H13" s="928">
        <v>28</v>
      </c>
      <c r="I13" s="731">
        <v>31</v>
      </c>
      <c r="J13" s="667">
        <v>32</v>
      </c>
      <c r="K13" s="667">
        <v>33</v>
      </c>
      <c r="L13" s="647" t="s">
        <v>31</v>
      </c>
      <c r="M13" s="647" t="s">
        <v>31</v>
      </c>
      <c r="N13" s="1310">
        <v>18</v>
      </c>
      <c r="O13" s="724">
        <f t="shared" si="0"/>
        <v>6</v>
      </c>
      <c r="P13" s="883"/>
      <c r="Q13" s="724"/>
      <c r="R13" s="723" t="s">
        <v>31</v>
      </c>
      <c r="S13" s="645" t="s">
        <v>31</v>
      </c>
      <c r="T13" s="851"/>
      <c r="U13" s="1392">
        <v>6</v>
      </c>
      <c r="V13" s="1531"/>
      <c r="W13" s="999"/>
    </row>
    <row r="14" spans="1:23" ht="15">
      <c r="A14" s="1529" t="s">
        <v>42</v>
      </c>
      <c r="B14" s="752" t="s">
        <v>231</v>
      </c>
      <c r="C14" s="1530">
        <v>221</v>
      </c>
      <c r="D14" s="1530">
        <v>610</v>
      </c>
      <c r="E14" s="751" t="s">
        <v>31</v>
      </c>
      <c r="F14" s="731">
        <v>50</v>
      </c>
      <c r="G14" s="731">
        <v>305</v>
      </c>
      <c r="H14" s="928">
        <v>337</v>
      </c>
      <c r="I14" s="731">
        <v>364</v>
      </c>
      <c r="J14" s="667">
        <v>543</v>
      </c>
      <c r="K14" s="667">
        <v>66</v>
      </c>
      <c r="L14" s="647" t="s">
        <v>31</v>
      </c>
      <c r="M14" s="647" t="s">
        <v>31</v>
      </c>
      <c r="N14" s="1310">
        <v>1550</v>
      </c>
      <c r="O14" s="724">
        <f t="shared" si="0"/>
        <v>1234</v>
      </c>
      <c r="P14" s="883"/>
      <c r="Q14" s="724"/>
      <c r="R14" s="723" t="s">
        <v>31</v>
      </c>
      <c r="S14" s="645" t="s">
        <v>31</v>
      </c>
      <c r="T14" s="851"/>
      <c r="U14" s="1392">
        <v>1234</v>
      </c>
      <c r="V14" s="1531"/>
      <c r="W14" s="999"/>
    </row>
    <row r="15" spans="1:23" ht="15.75" thickBot="1">
      <c r="A15" s="1513" t="s">
        <v>44</v>
      </c>
      <c r="B15" s="754" t="s">
        <v>232</v>
      </c>
      <c r="C15" s="1532">
        <v>2021</v>
      </c>
      <c r="D15" s="1532">
        <v>852</v>
      </c>
      <c r="E15" s="471" t="s">
        <v>46</v>
      </c>
      <c r="F15" s="730">
        <v>917</v>
      </c>
      <c r="G15" s="730">
        <v>1150</v>
      </c>
      <c r="H15" s="934">
        <v>970</v>
      </c>
      <c r="I15" s="730">
        <v>1018</v>
      </c>
      <c r="J15" s="662">
        <v>1234</v>
      </c>
      <c r="K15" s="662">
        <v>1727</v>
      </c>
      <c r="L15" s="652" t="s">
        <v>31</v>
      </c>
      <c r="M15" s="652" t="s">
        <v>31</v>
      </c>
      <c r="N15" s="1371">
        <v>2205</v>
      </c>
      <c r="O15" s="888">
        <f t="shared" si="0"/>
        <v>2800</v>
      </c>
      <c r="P15" s="883"/>
      <c r="Q15" s="726"/>
      <c r="R15" s="727" t="s">
        <v>31</v>
      </c>
      <c r="S15" s="631" t="s">
        <v>31</v>
      </c>
      <c r="T15" s="851"/>
      <c r="U15" s="1393">
        <v>2800</v>
      </c>
      <c r="V15" s="1533"/>
      <c r="W15" s="1091"/>
    </row>
    <row r="16" spans="1:23" ht="15.75" thickBot="1">
      <c r="A16" s="1534" t="s">
        <v>47</v>
      </c>
      <c r="B16" s="1535"/>
      <c r="C16" s="1536">
        <v>24618</v>
      </c>
      <c r="D16" s="1536">
        <v>24087</v>
      </c>
      <c r="E16" s="1537"/>
      <c r="F16" s="1373">
        <v>1254</v>
      </c>
      <c r="G16" s="1373">
        <v>1655</v>
      </c>
      <c r="H16" s="1538">
        <v>1438</v>
      </c>
      <c r="I16" s="1373">
        <v>1471</v>
      </c>
      <c r="J16" s="1539">
        <f>J11-J12+J13+J14+J15</f>
        <v>1868</v>
      </c>
      <c r="K16" s="1373">
        <f>K11-K12+K13+K14+K15</f>
        <v>1961</v>
      </c>
      <c r="L16" s="657" t="s">
        <v>31</v>
      </c>
      <c r="M16" s="657" t="s">
        <v>31</v>
      </c>
      <c r="N16" s="1402">
        <f>N11-N12+N13+N14+N15</f>
        <v>3908</v>
      </c>
      <c r="O16" s="1347">
        <f>O11-O12+O13+O14+O15</f>
        <v>4175</v>
      </c>
      <c r="P16" s="1346"/>
      <c r="Q16" s="941"/>
      <c r="R16" s="728" t="s">
        <v>31</v>
      </c>
      <c r="S16" s="729" t="s">
        <v>31</v>
      </c>
      <c r="T16" s="573"/>
      <c r="U16" s="1347">
        <v>4176</v>
      </c>
      <c r="V16" s="1347">
        <f>V11-V12+V13+V14+V15</f>
        <v>0</v>
      </c>
      <c r="W16" s="1347">
        <v>0</v>
      </c>
    </row>
    <row r="17" spans="1:24" ht="15">
      <c r="A17" s="1513" t="s">
        <v>48</v>
      </c>
      <c r="B17" s="749" t="s">
        <v>49</v>
      </c>
      <c r="C17" s="1528">
        <v>7043</v>
      </c>
      <c r="D17" s="1528">
        <v>7240</v>
      </c>
      <c r="E17" s="471">
        <v>401</v>
      </c>
      <c r="F17" s="730">
        <v>242</v>
      </c>
      <c r="G17" s="730">
        <v>152</v>
      </c>
      <c r="H17" s="934">
        <v>68</v>
      </c>
      <c r="I17" s="730">
        <v>68</v>
      </c>
      <c r="J17" s="662">
        <v>68</v>
      </c>
      <c r="K17" s="662">
        <v>144</v>
      </c>
      <c r="L17" s="642" t="s">
        <v>31</v>
      </c>
      <c r="M17" s="642" t="s">
        <v>31</v>
      </c>
      <c r="N17" s="1371">
        <v>144</v>
      </c>
      <c r="O17" s="890">
        <f t="shared" si="0"/>
        <v>144</v>
      </c>
      <c r="P17" s="883"/>
      <c r="Q17" s="722"/>
      <c r="R17" s="727" t="s">
        <v>31</v>
      </c>
      <c r="S17" s="631" t="s">
        <v>31</v>
      </c>
      <c r="T17" s="851"/>
      <c r="U17" s="1405">
        <v>144</v>
      </c>
      <c r="V17" s="1540"/>
      <c r="W17" s="1091"/>
      <c r="X17" s="860"/>
    </row>
    <row r="18" spans="1:24" ht="15">
      <c r="A18" s="1529" t="s">
        <v>50</v>
      </c>
      <c r="B18" s="752" t="s">
        <v>51</v>
      </c>
      <c r="C18" s="1530">
        <v>1001</v>
      </c>
      <c r="D18" s="1530">
        <v>820</v>
      </c>
      <c r="E18" s="751" t="s">
        <v>52</v>
      </c>
      <c r="F18" s="731">
        <v>497</v>
      </c>
      <c r="G18" s="731">
        <v>475</v>
      </c>
      <c r="H18" s="928">
        <v>253</v>
      </c>
      <c r="I18" s="731">
        <v>420</v>
      </c>
      <c r="J18" s="667">
        <v>515</v>
      </c>
      <c r="K18" s="667">
        <v>760</v>
      </c>
      <c r="L18" s="647" t="s">
        <v>31</v>
      </c>
      <c r="M18" s="647" t="s">
        <v>31</v>
      </c>
      <c r="N18" s="1310">
        <v>748</v>
      </c>
      <c r="O18" s="724">
        <f t="shared" si="0"/>
        <v>910</v>
      </c>
      <c r="P18" s="883"/>
      <c r="Q18" s="724"/>
      <c r="R18" s="723" t="s">
        <v>31</v>
      </c>
      <c r="S18" s="645" t="s">
        <v>31</v>
      </c>
      <c r="T18" s="851"/>
      <c r="U18" s="1406">
        <v>910</v>
      </c>
      <c r="V18" s="1531"/>
      <c r="W18" s="999"/>
      <c r="X18" s="860"/>
    </row>
    <row r="19" spans="1:24" ht="15">
      <c r="A19" s="1529" t="s">
        <v>53</v>
      </c>
      <c r="B19" s="752" t="s">
        <v>233</v>
      </c>
      <c r="C19" s="1530">
        <v>14718</v>
      </c>
      <c r="D19" s="1530">
        <v>14718</v>
      </c>
      <c r="E19" s="751" t="s">
        <v>31</v>
      </c>
      <c r="F19" s="731">
        <v>0</v>
      </c>
      <c r="G19" s="731">
        <v>0</v>
      </c>
      <c r="H19" s="928">
        <v>0</v>
      </c>
      <c r="I19" s="731">
        <v>0</v>
      </c>
      <c r="J19" s="667">
        <v>0</v>
      </c>
      <c r="K19" s="667">
        <v>0</v>
      </c>
      <c r="L19" s="647" t="s">
        <v>31</v>
      </c>
      <c r="M19" s="647" t="s">
        <v>31</v>
      </c>
      <c r="N19" s="1310">
        <v>0</v>
      </c>
      <c r="O19" s="724">
        <f t="shared" si="0"/>
        <v>0</v>
      </c>
      <c r="P19" s="883"/>
      <c r="Q19" s="724"/>
      <c r="R19" s="723" t="s">
        <v>31</v>
      </c>
      <c r="S19" s="645" t="s">
        <v>31</v>
      </c>
      <c r="T19" s="851"/>
      <c r="U19" s="1406">
        <v>0</v>
      </c>
      <c r="V19" s="1531"/>
      <c r="W19" s="999"/>
      <c r="X19" s="860"/>
    </row>
    <row r="20" spans="1:24" ht="15">
      <c r="A20" s="1529" t="s">
        <v>55</v>
      </c>
      <c r="B20" s="752" t="s">
        <v>54</v>
      </c>
      <c r="C20" s="1530">
        <v>1758</v>
      </c>
      <c r="D20" s="1530">
        <v>1762</v>
      </c>
      <c r="E20" s="751" t="s">
        <v>31</v>
      </c>
      <c r="F20" s="731">
        <v>475</v>
      </c>
      <c r="G20" s="731">
        <v>479</v>
      </c>
      <c r="H20" s="928">
        <v>705</v>
      </c>
      <c r="I20" s="731">
        <v>926</v>
      </c>
      <c r="J20" s="667">
        <v>1191</v>
      </c>
      <c r="K20" s="667">
        <v>886</v>
      </c>
      <c r="L20" s="647" t="s">
        <v>31</v>
      </c>
      <c r="M20" s="647" t="s">
        <v>31</v>
      </c>
      <c r="N20" s="1310">
        <v>2573</v>
      </c>
      <c r="O20" s="724">
        <f t="shared" si="0"/>
        <v>2646</v>
      </c>
      <c r="P20" s="883"/>
      <c r="Q20" s="724"/>
      <c r="R20" s="723" t="s">
        <v>31</v>
      </c>
      <c r="S20" s="645" t="s">
        <v>31</v>
      </c>
      <c r="T20" s="851"/>
      <c r="U20" s="1406">
        <v>2646</v>
      </c>
      <c r="V20" s="1531"/>
      <c r="W20" s="999"/>
      <c r="X20" s="860"/>
    </row>
    <row r="21" spans="1:24" ht="15.75" thickBot="1">
      <c r="A21" s="1520" t="s">
        <v>57</v>
      </c>
      <c r="B21" s="756"/>
      <c r="C21" s="1541">
        <v>0</v>
      </c>
      <c r="D21" s="1541">
        <v>0</v>
      </c>
      <c r="E21" s="758" t="s">
        <v>31</v>
      </c>
      <c r="F21" s="731">
        <v>0</v>
      </c>
      <c r="G21" s="731">
        <v>0</v>
      </c>
      <c r="H21" s="928">
        <v>0</v>
      </c>
      <c r="I21" s="1524">
        <v>0</v>
      </c>
      <c r="J21" s="670">
        <v>0</v>
      </c>
      <c r="K21" s="670">
        <v>0</v>
      </c>
      <c r="L21" s="636" t="s">
        <v>31</v>
      </c>
      <c r="M21" s="636" t="s">
        <v>31</v>
      </c>
      <c r="N21" s="1376">
        <v>0</v>
      </c>
      <c r="O21" s="726">
        <f t="shared" si="0"/>
        <v>0</v>
      </c>
      <c r="P21" s="882"/>
      <c r="Q21" s="726"/>
      <c r="R21" s="732" t="s">
        <v>31</v>
      </c>
      <c r="S21" s="733" t="s">
        <v>31</v>
      </c>
      <c r="T21" s="851"/>
      <c r="U21" s="1407">
        <v>0</v>
      </c>
      <c r="V21" s="1525"/>
      <c r="W21" s="1001"/>
      <c r="X21" s="860"/>
    </row>
    <row r="22" spans="1:24" ht="15.75" thickBot="1">
      <c r="A22" s="1542" t="s">
        <v>59</v>
      </c>
      <c r="B22" s="749" t="s">
        <v>60</v>
      </c>
      <c r="C22" s="1528">
        <v>12472</v>
      </c>
      <c r="D22" s="1528">
        <v>13728</v>
      </c>
      <c r="E22" s="1543" t="s">
        <v>31</v>
      </c>
      <c r="F22" s="734">
        <v>5931</v>
      </c>
      <c r="G22" s="734">
        <v>6054</v>
      </c>
      <c r="H22" s="944">
        <v>6752</v>
      </c>
      <c r="I22" s="859">
        <v>6825</v>
      </c>
      <c r="J22" s="677">
        <v>8064</v>
      </c>
      <c r="K22" s="677">
        <v>7481</v>
      </c>
      <c r="L22" s="678">
        <f>L35</f>
        <v>7104</v>
      </c>
      <c r="M22" s="678">
        <f>M35</f>
        <v>7104</v>
      </c>
      <c r="N22" s="1377">
        <v>1900</v>
      </c>
      <c r="O22" s="722">
        <f>U22-N22</f>
        <v>1525</v>
      </c>
      <c r="P22" s="886"/>
      <c r="Q22" s="722"/>
      <c r="R22" s="735">
        <f>SUM(N22:Q22)</f>
        <v>3425</v>
      </c>
      <c r="S22" s="736">
        <f>(R22/M22)*100</f>
        <v>48.21227477477478</v>
      </c>
      <c r="T22" s="851"/>
      <c r="U22" s="1544">
        <v>3425</v>
      </c>
      <c r="V22" s="1518"/>
      <c r="W22" s="1004"/>
      <c r="X22" s="1545"/>
    </row>
    <row r="23" spans="1:24" ht="15.75" thickBot="1">
      <c r="A23" s="1529" t="s">
        <v>61</v>
      </c>
      <c r="B23" s="752" t="s">
        <v>62</v>
      </c>
      <c r="C23" s="1530">
        <v>0</v>
      </c>
      <c r="D23" s="1530">
        <v>0</v>
      </c>
      <c r="E23" s="1546" t="s">
        <v>31</v>
      </c>
      <c r="F23" s="731">
        <v>0</v>
      </c>
      <c r="G23" s="731">
        <v>0</v>
      </c>
      <c r="H23" s="928">
        <v>0</v>
      </c>
      <c r="I23" s="731">
        <v>0</v>
      </c>
      <c r="J23" s="682">
        <v>0</v>
      </c>
      <c r="K23" s="682">
        <v>0</v>
      </c>
      <c r="L23" s="683"/>
      <c r="M23" s="684"/>
      <c r="N23" s="1321"/>
      <c r="O23" s="890">
        <f aca="true" t="shared" si="1" ref="O23:O40">U23-N23</f>
        <v>0</v>
      </c>
      <c r="P23" s="883"/>
      <c r="Q23" s="724"/>
      <c r="R23" s="735">
        <f aca="true" t="shared" si="2" ref="R23:R45">SUM(N23:Q23)</f>
        <v>0</v>
      </c>
      <c r="S23" s="736" t="e">
        <f aca="true" t="shared" si="3" ref="S23:S45">(R23/M23)*100</f>
        <v>#DIV/0!</v>
      </c>
      <c r="T23" s="851"/>
      <c r="U23" s="1406">
        <v>0</v>
      </c>
      <c r="V23" s="1531"/>
      <c r="W23" s="1007"/>
      <c r="X23" s="860"/>
    </row>
    <row r="24" spans="1:24" ht="15.75" thickBot="1">
      <c r="A24" s="1520" t="s">
        <v>63</v>
      </c>
      <c r="B24" s="756" t="s">
        <v>62</v>
      </c>
      <c r="C24" s="1541">
        <v>0</v>
      </c>
      <c r="D24" s="1541">
        <v>1215</v>
      </c>
      <c r="E24" s="1547">
        <v>672</v>
      </c>
      <c r="F24" s="738">
        <v>1249</v>
      </c>
      <c r="G24" s="738">
        <v>1196</v>
      </c>
      <c r="H24" s="958">
        <v>1300</v>
      </c>
      <c r="I24" s="1524">
        <v>1350</v>
      </c>
      <c r="J24" s="688">
        <v>1700</v>
      </c>
      <c r="K24" s="688">
        <v>1800</v>
      </c>
      <c r="L24" s="689">
        <f>L25+L26+L27+L28+L29</f>
        <v>1900</v>
      </c>
      <c r="M24" s="689">
        <f>M25+M26+M27+M28+M29</f>
        <v>1900</v>
      </c>
      <c r="N24" s="1380">
        <v>1900</v>
      </c>
      <c r="O24" s="891">
        <f t="shared" si="1"/>
        <v>-952</v>
      </c>
      <c r="P24" s="881"/>
      <c r="Q24" s="726"/>
      <c r="R24" s="735">
        <f t="shared" si="2"/>
        <v>948</v>
      </c>
      <c r="S24" s="736">
        <f t="shared" si="3"/>
        <v>49.89473684210527</v>
      </c>
      <c r="T24" s="851"/>
      <c r="U24" s="1548">
        <v>948</v>
      </c>
      <c r="V24" s="1533"/>
      <c r="W24" s="1010"/>
      <c r="X24" s="860"/>
    </row>
    <row r="25" spans="1:24" ht="15.75" thickBot="1">
      <c r="A25" s="1527" t="s">
        <v>64</v>
      </c>
      <c r="B25" s="1298" t="s">
        <v>234</v>
      </c>
      <c r="C25" s="1528">
        <v>6341</v>
      </c>
      <c r="D25" s="1528">
        <v>6960</v>
      </c>
      <c r="E25" s="1543">
        <v>501</v>
      </c>
      <c r="F25" s="731">
        <v>970</v>
      </c>
      <c r="G25" s="731">
        <v>842</v>
      </c>
      <c r="H25" s="731">
        <v>873</v>
      </c>
      <c r="I25" s="859">
        <v>999</v>
      </c>
      <c r="J25" s="692">
        <v>1489</v>
      </c>
      <c r="K25" s="692">
        <v>1339</v>
      </c>
      <c r="L25" s="678">
        <v>360</v>
      </c>
      <c r="M25" s="678">
        <v>360</v>
      </c>
      <c r="N25" s="1382">
        <v>183</v>
      </c>
      <c r="O25" s="664">
        <f t="shared" si="1"/>
        <v>309</v>
      </c>
      <c r="P25" s="664"/>
      <c r="Q25" s="722"/>
      <c r="R25" s="735">
        <f t="shared" si="2"/>
        <v>492</v>
      </c>
      <c r="S25" s="736">
        <f t="shared" si="3"/>
        <v>136.66666666666666</v>
      </c>
      <c r="T25" s="851"/>
      <c r="U25" s="1405">
        <v>492</v>
      </c>
      <c r="V25" s="1540"/>
      <c r="W25" s="1013"/>
      <c r="X25" s="860"/>
    </row>
    <row r="26" spans="1:24" ht="15.75" thickBot="1">
      <c r="A26" s="1529" t="s">
        <v>66</v>
      </c>
      <c r="B26" s="1300" t="s">
        <v>235</v>
      </c>
      <c r="C26" s="1530">
        <v>1745</v>
      </c>
      <c r="D26" s="1530">
        <v>2223</v>
      </c>
      <c r="E26" s="1546">
        <v>502</v>
      </c>
      <c r="F26" s="731">
        <v>441</v>
      </c>
      <c r="G26" s="731">
        <v>449</v>
      </c>
      <c r="H26" s="731">
        <v>410</v>
      </c>
      <c r="I26" s="731">
        <v>379</v>
      </c>
      <c r="J26" s="682">
        <v>555</v>
      </c>
      <c r="K26" s="682">
        <v>498</v>
      </c>
      <c r="L26" s="683">
        <v>590</v>
      </c>
      <c r="M26" s="683">
        <v>590</v>
      </c>
      <c r="N26" s="1316">
        <v>0</v>
      </c>
      <c r="O26" s="664">
        <f t="shared" si="1"/>
        <v>146</v>
      </c>
      <c r="P26" s="648"/>
      <c r="Q26" s="724"/>
      <c r="R26" s="735">
        <f t="shared" si="2"/>
        <v>146</v>
      </c>
      <c r="S26" s="736">
        <f t="shared" si="3"/>
        <v>24.74576271186441</v>
      </c>
      <c r="T26" s="851"/>
      <c r="U26" s="1406">
        <v>146</v>
      </c>
      <c r="V26" s="1531"/>
      <c r="W26" s="1007"/>
      <c r="X26" s="860"/>
    </row>
    <row r="27" spans="1:24" ht="15.75" thickBot="1">
      <c r="A27" s="1529" t="s">
        <v>68</v>
      </c>
      <c r="B27" s="1300" t="s">
        <v>236</v>
      </c>
      <c r="C27" s="1530">
        <v>0</v>
      </c>
      <c r="D27" s="1530">
        <v>0</v>
      </c>
      <c r="E27" s="1546">
        <v>504</v>
      </c>
      <c r="F27" s="731">
        <v>0</v>
      </c>
      <c r="G27" s="731">
        <v>0</v>
      </c>
      <c r="H27" s="731">
        <v>0</v>
      </c>
      <c r="I27" s="731">
        <v>0</v>
      </c>
      <c r="J27" s="682">
        <v>0</v>
      </c>
      <c r="K27" s="682">
        <v>0</v>
      </c>
      <c r="L27" s="683"/>
      <c r="M27" s="683"/>
      <c r="N27" s="1316">
        <v>0</v>
      </c>
      <c r="O27" s="664">
        <f t="shared" si="1"/>
        <v>0</v>
      </c>
      <c r="P27" s="648"/>
      <c r="Q27" s="724"/>
      <c r="R27" s="735">
        <f t="shared" si="2"/>
        <v>0</v>
      </c>
      <c r="S27" s="736" t="e">
        <f t="shared" si="3"/>
        <v>#DIV/0!</v>
      </c>
      <c r="T27" s="851"/>
      <c r="U27" s="1406">
        <v>0</v>
      </c>
      <c r="V27" s="1531"/>
      <c r="W27" s="1007"/>
      <c r="X27" s="860"/>
    </row>
    <row r="28" spans="1:24" ht="15.75" thickBot="1">
      <c r="A28" s="1529" t="s">
        <v>70</v>
      </c>
      <c r="B28" s="1300" t="s">
        <v>237</v>
      </c>
      <c r="C28" s="1530">
        <v>428</v>
      </c>
      <c r="D28" s="1530">
        <v>253</v>
      </c>
      <c r="E28" s="1546">
        <v>511</v>
      </c>
      <c r="F28" s="731">
        <v>250</v>
      </c>
      <c r="G28" s="731">
        <v>317</v>
      </c>
      <c r="H28" s="731">
        <v>662</v>
      </c>
      <c r="I28" s="731">
        <v>299</v>
      </c>
      <c r="J28" s="682">
        <v>591</v>
      </c>
      <c r="K28" s="682">
        <v>386</v>
      </c>
      <c r="L28" s="683">
        <v>550</v>
      </c>
      <c r="M28" s="683">
        <v>550</v>
      </c>
      <c r="N28" s="1316">
        <v>4</v>
      </c>
      <c r="O28" s="664">
        <f t="shared" si="1"/>
        <v>4</v>
      </c>
      <c r="P28" s="648"/>
      <c r="Q28" s="724"/>
      <c r="R28" s="735">
        <f t="shared" si="2"/>
        <v>8</v>
      </c>
      <c r="S28" s="736">
        <f t="shared" si="3"/>
        <v>1.4545454545454546</v>
      </c>
      <c r="T28" s="851"/>
      <c r="U28" s="1406">
        <v>8</v>
      </c>
      <c r="V28" s="1531"/>
      <c r="W28" s="1007"/>
      <c r="X28" s="860"/>
    </row>
    <row r="29" spans="1:24" ht="15.75" thickBot="1">
      <c r="A29" s="1529" t="s">
        <v>72</v>
      </c>
      <c r="B29" s="1300" t="s">
        <v>238</v>
      </c>
      <c r="C29" s="1530">
        <v>1057</v>
      </c>
      <c r="D29" s="1530">
        <v>1451</v>
      </c>
      <c r="E29" s="1546">
        <v>518</v>
      </c>
      <c r="F29" s="731">
        <v>476</v>
      </c>
      <c r="G29" s="731">
        <v>395</v>
      </c>
      <c r="H29" s="731">
        <v>342</v>
      </c>
      <c r="I29" s="731">
        <v>472</v>
      </c>
      <c r="J29" s="682">
        <v>421</v>
      </c>
      <c r="K29" s="682">
        <v>335</v>
      </c>
      <c r="L29" s="683">
        <v>400</v>
      </c>
      <c r="M29" s="683">
        <v>400</v>
      </c>
      <c r="N29" s="1316">
        <v>47</v>
      </c>
      <c r="O29" s="664">
        <f t="shared" si="1"/>
        <v>60</v>
      </c>
      <c r="P29" s="648"/>
      <c r="Q29" s="724"/>
      <c r="R29" s="735">
        <f t="shared" si="2"/>
        <v>107</v>
      </c>
      <c r="S29" s="736">
        <f t="shared" si="3"/>
        <v>26.75</v>
      </c>
      <c r="T29" s="851"/>
      <c r="U29" s="1406">
        <v>107</v>
      </c>
      <c r="V29" s="1531"/>
      <c r="W29" s="1007"/>
      <c r="X29" s="860"/>
    </row>
    <row r="30" spans="1:24" ht="15.75" thickBot="1">
      <c r="A30" s="1529" t="s">
        <v>74</v>
      </c>
      <c r="B30" s="1300" t="s">
        <v>239</v>
      </c>
      <c r="C30" s="1530">
        <v>10408</v>
      </c>
      <c r="D30" s="1530">
        <v>11792</v>
      </c>
      <c r="E30" s="1546">
        <v>521</v>
      </c>
      <c r="F30" s="731">
        <v>3261</v>
      </c>
      <c r="G30" s="731">
        <v>3450</v>
      </c>
      <c r="H30" s="731">
        <v>3902</v>
      </c>
      <c r="I30" s="731">
        <v>3956</v>
      </c>
      <c r="J30" s="682">
        <v>4219</v>
      </c>
      <c r="K30" s="682">
        <v>4044</v>
      </c>
      <c r="L30" s="683">
        <v>3719</v>
      </c>
      <c r="M30" s="683">
        <v>3719</v>
      </c>
      <c r="N30" s="1316">
        <v>924</v>
      </c>
      <c r="O30" s="664">
        <f t="shared" si="1"/>
        <v>908</v>
      </c>
      <c r="P30" s="648"/>
      <c r="Q30" s="724"/>
      <c r="R30" s="735">
        <f t="shared" si="2"/>
        <v>1832</v>
      </c>
      <c r="S30" s="736">
        <f t="shared" si="3"/>
        <v>49.260553912342026</v>
      </c>
      <c r="T30" s="851"/>
      <c r="U30" s="1406">
        <v>1832</v>
      </c>
      <c r="V30" s="1531"/>
      <c r="W30" s="1007"/>
      <c r="X30" s="860"/>
    </row>
    <row r="31" spans="1:24" ht="15.75" thickBot="1">
      <c r="A31" s="1529" t="s">
        <v>76</v>
      </c>
      <c r="B31" s="1300" t="s">
        <v>240</v>
      </c>
      <c r="C31" s="1530">
        <v>3640</v>
      </c>
      <c r="D31" s="1530">
        <v>4174</v>
      </c>
      <c r="E31" s="1546" t="s">
        <v>78</v>
      </c>
      <c r="F31" s="731">
        <v>1234</v>
      </c>
      <c r="G31" s="731">
        <v>1343</v>
      </c>
      <c r="H31" s="731">
        <v>1341</v>
      </c>
      <c r="I31" s="731">
        <v>1425</v>
      </c>
      <c r="J31" s="682">
        <v>1489</v>
      </c>
      <c r="K31" s="682">
        <v>1426</v>
      </c>
      <c r="L31" s="683">
        <v>1301</v>
      </c>
      <c r="M31" s="683">
        <v>1301</v>
      </c>
      <c r="N31" s="1316">
        <v>320</v>
      </c>
      <c r="O31" s="664">
        <f t="shared" si="1"/>
        <v>326</v>
      </c>
      <c r="P31" s="648"/>
      <c r="Q31" s="724"/>
      <c r="R31" s="735">
        <f t="shared" si="2"/>
        <v>646</v>
      </c>
      <c r="S31" s="736">
        <f t="shared" si="3"/>
        <v>49.65411222136818</v>
      </c>
      <c r="T31" s="851"/>
      <c r="U31" s="1406">
        <v>646</v>
      </c>
      <c r="V31" s="1531"/>
      <c r="W31" s="1007"/>
      <c r="X31" s="860"/>
    </row>
    <row r="32" spans="1:24" ht="15.75" thickBot="1">
      <c r="A32" s="1529" t="s">
        <v>79</v>
      </c>
      <c r="B32" s="1300" t="s">
        <v>241</v>
      </c>
      <c r="C32" s="1530">
        <v>0</v>
      </c>
      <c r="D32" s="1530">
        <v>0</v>
      </c>
      <c r="E32" s="1546">
        <v>557</v>
      </c>
      <c r="F32" s="731">
        <v>0</v>
      </c>
      <c r="G32" s="731">
        <v>0</v>
      </c>
      <c r="H32" s="731">
        <v>0</v>
      </c>
      <c r="I32" s="731">
        <v>0</v>
      </c>
      <c r="J32" s="682">
        <v>0</v>
      </c>
      <c r="K32" s="682">
        <v>0</v>
      </c>
      <c r="L32" s="683"/>
      <c r="M32" s="683"/>
      <c r="N32" s="1316">
        <v>0</v>
      </c>
      <c r="O32" s="664">
        <f t="shared" si="1"/>
        <v>0</v>
      </c>
      <c r="P32" s="648"/>
      <c r="Q32" s="724"/>
      <c r="R32" s="735">
        <f t="shared" si="2"/>
        <v>0</v>
      </c>
      <c r="S32" s="736" t="e">
        <f t="shared" si="3"/>
        <v>#DIV/0!</v>
      </c>
      <c r="T32" s="851"/>
      <c r="U32" s="1406">
        <v>0</v>
      </c>
      <c r="V32" s="1531"/>
      <c r="W32" s="1007"/>
      <c r="X32" s="860"/>
    </row>
    <row r="33" spans="1:24" ht="15.75" thickBot="1">
      <c r="A33" s="1529" t="s">
        <v>81</v>
      </c>
      <c r="B33" s="1300" t="s">
        <v>242</v>
      </c>
      <c r="C33" s="1530">
        <v>1711</v>
      </c>
      <c r="D33" s="1530">
        <v>1801</v>
      </c>
      <c r="E33" s="1546">
        <v>551</v>
      </c>
      <c r="F33" s="731">
        <v>91</v>
      </c>
      <c r="G33" s="731">
        <v>91</v>
      </c>
      <c r="H33" s="731">
        <v>84</v>
      </c>
      <c r="I33" s="731">
        <v>0</v>
      </c>
      <c r="J33" s="682">
        <v>0</v>
      </c>
      <c r="K33" s="682">
        <v>0</v>
      </c>
      <c r="L33" s="683"/>
      <c r="M33" s="683"/>
      <c r="N33" s="1316">
        <v>0</v>
      </c>
      <c r="O33" s="664">
        <f t="shared" si="1"/>
        <v>0</v>
      </c>
      <c r="P33" s="648"/>
      <c r="Q33" s="724"/>
      <c r="R33" s="735">
        <f t="shared" si="2"/>
        <v>0</v>
      </c>
      <c r="S33" s="736" t="e">
        <f t="shared" si="3"/>
        <v>#DIV/0!</v>
      </c>
      <c r="T33" s="851"/>
      <c r="U33" s="1406">
        <v>0</v>
      </c>
      <c r="V33" s="1531"/>
      <c r="W33" s="1007"/>
      <c r="X33" s="860"/>
    </row>
    <row r="34" spans="1:24" ht="15.75" thickBot="1">
      <c r="A34" s="1513" t="s">
        <v>83</v>
      </c>
      <c r="B34" s="1303" t="s">
        <v>243</v>
      </c>
      <c r="C34" s="1532">
        <v>569</v>
      </c>
      <c r="D34" s="1532">
        <v>614</v>
      </c>
      <c r="E34" s="1549" t="s">
        <v>84</v>
      </c>
      <c r="F34" s="730">
        <v>31</v>
      </c>
      <c r="G34" s="730">
        <v>15</v>
      </c>
      <c r="H34" s="730">
        <v>26</v>
      </c>
      <c r="I34" s="1550">
        <v>26</v>
      </c>
      <c r="J34" s="693">
        <v>36</v>
      </c>
      <c r="K34" s="693">
        <v>17</v>
      </c>
      <c r="L34" s="694">
        <v>184</v>
      </c>
      <c r="M34" s="694">
        <v>184</v>
      </c>
      <c r="N34" s="1325">
        <v>2</v>
      </c>
      <c r="O34" s="664">
        <f t="shared" si="1"/>
        <v>7</v>
      </c>
      <c r="P34" s="648"/>
      <c r="Q34" s="726"/>
      <c r="R34" s="735">
        <f t="shared" si="2"/>
        <v>9</v>
      </c>
      <c r="S34" s="736">
        <f t="shared" si="3"/>
        <v>4.891304347826087</v>
      </c>
      <c r="T34" s="851"/>
      <c r="U34" s="1407">
        <v>9</v>
      </c>
      <c r="V34" s="1525"/>
      <c r="W34" s="1017"/>
      <c r="X34" s="860"/>
    </row>
    <row r="35" spans="1:23" ht="15.75" thickBot="1">
      <c r="A35" s="1534" t="s">
        <v>85</v>
      </c>
      <c r="B35" s="1551" t="s">
        <v>86</v>
      </c>
      <c r="C35" s="1536">
        <f>SUM(C25:C34)</f>
        <v>25899</v>
      </c>
      <c r="D35" s="1536">
        <f>SUM(D25:D34)</f>
        <v>29268</v>
      </c>
      <c r="E35" s="1552"/>
      <c r="F35" s="1373">
        <f aca="true" t="shared" si="4" ref="F35:O35">SUM(F25:F34)</f>
        <v>6754</v>
      </c>
      <c r="G35" s="1538">
        <f t="shared" si="4"/>
        <v>6902</v>
      </c>
      <c r="H35" s="1538">
        <f t="shared" si="4"/>
        <v>7640</v>
      </c>
      <c r="I35" s="1373">
        <f t="shared" si="4"/>
        <v>7556</v>
      </c>
      <c r="J35" s="655">
        <f>SUM(J25:J34)</f>
        <v>8800</v>
      </c>
      <c r="K35" s="655">
        <f>SUM(K25:K34)</f>
        <v>8045</v>
      </c>
      <c r="L35" s="760">
        <f t="shared" si="4"/>
        <v>7104</v>
      </c>
      <c r="M35" s="761">
        <f t="shared" si="4"/>
        <v>7104</v>
      </c>
      <c r="N35" s="699">
        <f t="shared" si="4"/>
        <v>1480</v>
      </c>
      <c r="O35" s="699">
        <f t="shared" si="4"/>
        <v>1760</v>
      </c>
      <c r="P35" s="1144"/>
      <c r="Q35" s="941"/>
      <c r="R35" s="735">
        <f t="shared" si="2"/>
        <v>3240</v>
      </c>
      <c r="S35" s="736">
        <f t="shared" si="3"/>
        <v>45.608108108108105</v>
      </c>
      <c r="T35" s="573"/>
      <c r="U35" s="697">
        <f>SUM(U25:U34)</f>
        <v>3240</v>
      </c>
      <c r="V35" s="697">
        <f>SUM(V25:V34)</f>
        <v>0</v>
      </c>
      <c r="W35" s="697">
        <f>SUM(W25:W34)</f>
        <v>0</v>
      </c>
    </row>
    <row r="36" spans="1:23" ht="15.75" thickBot="1">
      <c r="A36" s="1527" t="s">
        <v>87</v>
      </c>
      <c r="B36" s="1298" t="s">
        <v>244</v>
      </c>
      <c r="C36" s="1528">
        <v>0</v>
      </c>
      <c r="D36" s="1528">
        <v>0</v>
      </c>
      <c r="E36" s="1543">
        <v>601</v>
      </c>
      <c r="F36" s="859">
        <v>0</v>
      </c>
      <c r="G36" s="859">
        <v>0</v>
      </c>
      <c r="H36" s="859">
        <v>0</v>
      </c>
      <c r="I36" s="859">
        <v>0</v>
      </c>
      <c r="J36" s="692">
        <v>0</v>
      </c>
      <c r="K36" s="692">
        <v>0</v>
      </c>
      <c r="L36" s="678"/>
      <c r="M36" s="679"/>
      <c r="N36" s="1315">
        <v>0</v>
      </c>
      <c r="O36" s="664">
        <f t="shared" si="1"/>
        <v>0</v>
      </c>
      <c r="P36" s="643"/>
      <c r="Q36" s="722"/>
      <c r="R36" s="735">
        <f t="shared" si="2"/>
        <v>0</v>
      </c>
      <c r="S36" s="736" t="e">
        <f t="shared" si="3"/>
        <v>#DIV/0!</v>
      </c>
      <c r="T36" s="851"/>
      <c r="U36" s="1396">
        <v>0</v>
      </c>
      <c r="V36" s="1540"/>
      <c r="W36" s="1013"/>
    </row>
    <row r="37" spans="1:23" ht="15.75" thickBot="1">
      <c r="A37" s="1529" t="s">
        <v>89</v>
      </c>
      <c r="B37" s="1300" t="s">
        <v>245</v>
      </c>
      <c r="C37" s="1530">
        <v>1190</v>
      </c>
      <c r="D37" s="1530">
        <v>1857</v>
      </c>
      <c r="E37" s="1546">
        <v>602</v>
      </c>
      <c r="F37" s="731">
        <v>44</v>
      </c>
      <c r="G37" s="731">
        <v>379</v>
      </c>
      <c r="H37" s="731">
        <v>403</v>
      </c>
      <c r="I37" s="731">
        <v>756</v>
      </c>
      <c r="J37" s="682">
        <v>758</v>
      </c>
      <c r="K37" s="682">
        <v>627</v>
      </c>
      <c r="L37" s="683"/>
      <c r="M37" s="684"/>
      <c r="N37" s="1316">
        <v>150</v>
      </c>
      <c r="O37" s="664">
        <f t="shared" si="1"/>
        <v>119</v>
      </c>
      <c r="P37" s="648"/>
      <c r="Q37" s="724"/>
      <c r="R37" s="735">
        <f t="shared" si="2"/>
        <v>269</v>
      </c>
      <c r="S37" s="736" t="e">
        <f t="shared" si="3"/>
        <v>#DIV/0!</v>
      </c>
      <c r="T37" s="851"/>
      <c r="U37" s="1392">
        <v>269</v>
      </c>
      <c r="V37" s="1531"/>
      <c r="W37" s="1007"/>
    </row>
    <row r="38" spans="1:23" ht="15.75" thickBot="1">
      <c r="A38" s="1529" t="s">
        <v>91</v>
      </c>
      <c r="B38" s="1300" t="s">
        <v>246</v>
      </c>
      <c r="C38" s="1530">
        <v>0</v>
      </c>
      <c r="D38" s="1530">
        <v>0</v>
      </c>
      <c r="E38" s="1546">
        <v>604</v>
      </c>
      <c r="F38" s="731">
        <v>0</v>
      </c>
      <c r="G38" s="731">
        <v>0</v>
      </c>
      <c r="H38" s="731">
        <v>0</v>
      </c>
      <c r="I38" s="731">
        <v>0</v>
      </c>
      <c r="J38" s="682"/>
      <c r="K38" s="682">
        <v>0</v>
      </c>
      <c r="L38" s="683"/>
      <c r="M38" s="684"/>
      <c r="N38" s="1316">
        <v>0</v>
      </c>
      <c r="O38" s="664">
        <f t="shared" si="1"/>
        <v>0</v>
      </c>
      <c r="P38" s="648"/>
      <c r="Q38" s="724"/>
      <c r="R38" s="735">
        <f t="shared" si="2"/>
        <v>0</v>
      </c>
      <c r="S38" s="736" t="e">
        <f t="shared" si="3"/>
        <v>#DIV/0!</v>
      </c>
      <c r="T38" s="851"/>
      <c r="U38" s="1392">
        <v>0</v>
      </c>
      <c r="V38" s="1531"/>
      <c r="W38" s="1007"/>
    </row>
    <row r="39" spans="1:23" ht="15.75" thickBot="1">
      <c r="A39" s="1529" t="s">
        <v>93</v>
      </c>
      <c r="B39" s="1300" t="s">
        <v>247</v>
      </c>
      <c r="C39" s="1530">
        <v>12472</v>
      </c>
      <c r="D39" s="1530">
        <v>13728</v>
      </c>
      <c r="E39" s="1546" t="s">
        <v>95</v>
      </c>
      <c r="F39" s="731">
        <v>5931</v>
      </c>
      <c r="G39" s="731">
        <v>6054</v>
      </c>
      <c r="H39" s="731">
        <v>6752</v>
      </c>
      <c r="I39" s="731">
        <v>6825</v>
      </c>
      <c r="J39" s="682">
        <v>8064</v>
      </c>
      <c r="K39" s="682">
        <v>7481</v>
      </c>
      <c r="L39" s="683">
        <f>L35</f>
        <v>7104</v>
      </c>
      <c r="M39" s="684">
        <v>7104</v>
      </c>
      <c r="N39" s="1316">
        <v>1590</v>
      </c>
      <c r="O39" s="664">
        <f t="shared" si="1"/>
        <v>1835</v>
      </c>
      <c r="P39" s="648"/>
      <c r="Q39" s="724"/>
      <c r="R39" s="735">
        <f t="shared" si="2"/>
        <v>3425</v>
      </c>
      <c r="S39" s="736">
        <f t="shared" si="3"/>
        <v>48.21227477477478</v>
      </c>
      <c r="T39" s="851"/>
      <c r="U39" s="1392">
        <v>3425</v>
      </c>
      <c r="V39" s="1531"/>
      <c r="W39" s="1007"/>
    </row>
    <row r="40" spans="1:23" ht="15.75" thickBot="1">
      <c r="A40" s="1513" t="s">
        <v>96</v>
      </c>
      <c r="B40" s="1303" t="s">
        <v>243</v>
      </c>
      <c r="C40" s="1532">
        <v>12330</v>
      </c>
      <c r="D40" s="1532">
        <v>13218</v>
      </c>
      <c r="E40" s="1549" t="s">
        <v>97</v>
      </c>
      <c r="F40" s="730">
        <v>813</v>
      </c>
      <c r="G40" s="730">
        <v>537</v>
      </c>
      <c r="H40" s="730">
        <v>615</v>
      </c>
      <c r="I40" s="1550">
        <v>32</v>
      </c>
      <c r="J40" s="693">
        <v>72</v>
      </c>
      <c r="K40" s="693">
        <v>108</v>
      </c>
      <c r="L40" s="694"/>
      <c r="M40" s="695"/>
      <c r="N40" s="1325">
        <v>11</v>
      </c>
      <c r="O40" s="664">
        <f t="shared" si="1"/>
        <v>11</v>
      </c>
      <c r="P40" s="690"/>
      <c r="Q40" s="726"/>
      <c r="R40" s="735">
        <f t="shared" si="2"/>
        <v>22</v>
      </c>
      <c r="S40" s="736" t="e">
        <f t="shared" si="3"/>
        <v>#DIV/0!</v>
      </c>
      <c r="T40" s="851"/>
      <c r="U40" s="1398">
        <v>22</v>
      </c>
      <c r="V40" s="1525"/>
      <c r="W40" s="1017"/>
    </row>
    <row r="41" spans="1:23" ht="15.75" thickBot="1">
      <c r="A41" s="1534" t="s">
        <v>98</v>
      </c>
      <c r="B41" s="1551" t="s">
        <v>99</v>
      </c>
      <c r="C41" s="1536">
        <f>SUM(C36:C40)</f>
        <v>25992</v>
      </c>
      <c r="D41" s="1536">
        <f>SUM(D36:D40)</f>
        <v>28803</v>
      </c>
      <c r="E41" s="1552" t="s">
        <v>31</v>
      </c>
      <c r="F41" s="1373">
        <f aca="true" t="shared" si="5" ref="F41:Q41">SUM(F36:F40)</f>
        <v>6788</v>
      </c>
      <c r="G41" s="1373">
        <f t="shared" si="5"/>
        <v>6970</v>
      </c>
      <c r="H41" s="1538">
        <f t="shared" si="5"/>
        <v>7770</v>
      </c>
      <c r="I41" s="1373">
        <f t="shared" si="5"/>
        <v>7613</v>
      </c>
      <c r="J41" s="655">
        <f>SUM(J36:J40)</f>
        <v>8894</v>
      </c>
      <c r="K41" s="655">
        <f>SUM(K36:K40)</f>
        <v>8216</v>
      </c>
      <c r="L41" s="760">
        <f t="shared" si="5"/>
        <v>7104</v>
      </c>
      <c r="M41" s="761">
        <f t="shared" si="5"/>
        <v>7104</v>
      </c>
      <c r="N41" s="697">
        <f t="shared" si="5"/>
        <v>1751</v>
      </c>
      <c r="O41" s="697">
        <f t="shared" si="5"/>
        <v>1965</v>
      </c>
      <c r="P41" s="861">
        <f t="shared" si="5"/>
        <v>0</v>
      </c>
      <c r="Q41" s="740">
        <f t="shared" si="5"/>
        <v>0</v>
      </c>
      <c r="R41" s="741">
        <f t="shared" si="2"/>
        <v>3716</v>
      </c>
      <c r="S41" s="736">
        <f t="shared" si="3"/>
        <v>52.30855855855856</v>
      </c>
      <c r="T41" s="573"/>
      <c r="U41" s="697">
        <f>SUM(U36:U40)</f>
        <v>3716</v>
      </c>
      <c r="V41" s="697">
        <f>SUM(V36:V40)</f>
        <v>0</v>
      </c>
      <c r="W41" s="697">
        <f>SUM(W36:W40)</f>
        <v>0</v>
      </c>
    </row>
    <row r="42" spans="1:23" ht="6.75" customHeight="1" thickBot="1">
      <c r="A42" s="1513"/>
      <c r="B42" s="1553"/>
      <c r="C42" s="1554"/>
      <c r="D42" s="1554"/>
      <c r="E42" s="1555"/>
      <c r="F42" s="730"/>
      <c r="G42" s="730"/>
      <c r="H42" s="730"/>
      <c r="I42" s="1539"/>
      <c r="J42" s="706"/>
      <c r="K42" s="706"/>
      <c r="L42" s="1018"/>
      <c r="M42" s="1019"/>
      <c r="N42" s="709"/>
      <c r="O42" s="664"/>
      <c r="P42" s="707"/>
      <c r="Q42" s="899"/>
      <c r="R42" s="741"/>
      <c r="S42" s="736"/>
      <c r="T42" s="573"/>
      <c r="U42" s="1092"/>
      <c r="V42" s="1092"/>
      <c r="W42" s="701"/>
    </row>
    <row r="43" spans="1:23" ht="15.75" thickBot="1">
      <c r="A43" s="1556" t="s">
        <v>100</v>
      </c>
      <c r="B43" s="1535" t="s">
        <v>62</v>
      </c>
      <c r="C43" s="1536">
        <f>+C41-C39</f>
        <v>13520</v>
      </c>
      <c r="D43" s="1536">
        <f>+D41-D39</f>
        <v>15075</v>
      </c>
      <c r="E43" s="1552" t="s">
        <v>31</v>
      </c>
      <c r="F43" s="1557">
        <f aca="true" t="shared" si="6" ref="F43:Q43">F41-F39</f>
        <v>857</v>
      </c>
      <c r="G43" s="1557">
        <f t="shared" si="6"/>
        <v>916</v>
      </c>
      <c r="H43" s="1557">
        <f t="shared" si="6"/>
        <v>1018</v>
      </c>
      <c r="I43" s="1373">
        <f>I41-I39</f>
        <v>788</v>
      </c>
      <c r="J43" s="655">
        <f>J41-J39</f>
        <v>830</v>
      </c>
      <c r="K43" s="655">
        <f>K41-K39</f>
        <v>735</v>
      </c>
      <c r="L43" s="1020">
        <f>L41-L39</f>
        <v>0</v>
      </c>
      <c r="M43" s="1021">
        <f t="shared" si="6"/>
        <v>0</v>
      </c>
      <c r="N43" s="697">
        <f t="shared" si="6"/>
        <v>161</v>
      </c>
      <c r="O43" s="697">
        <f t="shared" si="6"/>
        <v>130</v>
      </c>
      <c r="P43" s="697">
        <f t="shared" si="6"/>
        <v>0</v>
      </c>
      <c r="Q43" s="701">
        <f t="shared" si="6"/>
        <v>0</v>
      </c>
      <c r="R43" s="741">
        <f t="shared" si="2"/>
        <v>291</v>
      </c>
      <c r="S43" s="736" t="e">
        <f t="shared" si="3"/>
        <v>#DIV/0!</v>
      </c>
      <c r="T43" s="573"/>
      <c r="U43" s="697">
        <f>U41-U39</f>
        <v>291</v>
      </c>
      <c r="V43" s="697">
        <f>V41-V39</f>
        <v>0</v>
      </c>
      <c r="W43" s="697">
        <f>W41-W39</f>
        <v>0</v>
      </c>
    </row>
    <row r="44" spans="1:23" ht="15.75" thickBot="1">
      <c r="A44" s="1534" t="s">
        <v>101</v>
      </c>
      <c r="B44" s="1535" t="s">
        <v>102</v>
      </c>
      <c r="C44" s="1536">
        <f>+C41-C35</f>
        <v>93</v>
      </c>
      <c r="D44" s="1536">
        <f>+D41-D35</f>
        <v>-465</v>
      </c>
      <c r="E44" s="1552" t="s">
        <v>31</v>
      </c>
      <c r="F44" s="1557">
        <f aca="true" t="shared" si="7" ref="F44:Q44">F41-F35</f>
        <v>34</v>
      </c>
      <c r="G44" s="1557">
        <f t="shared" si="7"/>
        <v>68</v>
      </c>
      <c r="H44" s="1557">
        <f t="shared" si="7"/>
        <v>130</v>
      </c>
      <c r="I44" s="1373">
        <f>I41-I35</f>
        <v>57</v>
      </c>
      <c r="J44" s="655">
        <f>J41-J35</f>
        <v>94</v>
      </c>
      <c r="K44" s="655">
        <f>K41-K35</f>
        <v>171</v>
      </c>
      <c r="L44" s="1020">
        <f>L41-L35</f>
        <v>0</v>
      </c>
      <c r="M44" s="1021">
        <f t="shared" si="7"/>
        <v>0</v>
      </c>
      <c r="N44" s="697">
        <f t="shared" si="7"/>
        <v>271</v>
      </c>
      <c r="O44" s="697">
        <f t="shared" si="7"/>
        <v>205</v>
      </c>
      <c r="P44" s="697">
        <f t="shared" si="7"/>
        <v>0</v>
      </c>
      <c r="Q44" s="701">
        <f t="shared" si="7"/>
        <v>0</v>
      </c>
      <c r="R44" s="741">
        <f t="shared" si="2"/>
        <v>476</v>
      </c>
      <c r="S44" s="736" t="e">
        <f t="shared" si="3"/>
        <v>#DIV/0!</v>
      </c>
      <c r="T44" s="573"/>
      <c r="U44" s="697">
        <f>U41-U35</f>
        <v>476</v>
      </c>
      <c r="V44" s="697">
        <f>V41-V35</f>
        <v>0</v>
      </c>
      <c r="W44" s="697">
        <f>W41-W35</f>
        <v>0</v>
      </c>
    </row>
    <row r="45" spans="1:23" ht="15.75" thickBot="1">
      <c r="A45" s="1558" t="s">
        <v>103</v>
      </c>
      <c r="B45" s="1559" t="s">
        <v>62</v>
      </c>
      <c r="C45" s="1560">
        <f>+C44-C39</f>
        <v>-12379</v>
      </c>
      <c r="D45" s="1560">
        <f>+D44-D39</f>
        <v>-14193</v>
      </c>
      <c r="E45" s="1561" t="s">
        <v>31</v>
      </c>
      <c r="F45" s="1557">
        <f aca="true" t="shared" si="8" ref="F45:Q45">F44-F39</f>
        <v>-5897</v>
      </c>
      <c r="G45" s="1557">
        <f t="shared" si="8"/>
        <v>-5986</v>
      </c>
      <c r="H45" s="1557">
        <f t="shared" si="8"/>
        <v>-6622</v>
      </c>
      <c r="I45" s="1373">
        <f t="shared" si="8"/>
        <v>-6768</v>
      </c>
      <c r="J45" s="655">
        <f>J44-J39</f>
        <v>-7970</v>
      </c>
      <c r="K45" s="655">
        <f>K44-K39</f>
        <v>-7310</v>
      </c>
      <c r="L45" s="1020">
        <f t="shared" si="8"/>
        <v>-7104</v>
      </c>
      <c r="M45" s="1021">
        <f t="shared" si="8"/>
        <v>-7104</v>
      </c>
      <c r="N45" s="697">
        <f t="shared" si="8"/>
        <v>-1319</v>
      </c>
      <c r="O45" s="697">
        <f t="shared" si="8"/>
        <v>-1630</v>
      </c>
      <c r="P45" s="697">
        <f t="shared" si="8"/>
        <v>0</v>
      </c>
      <c r="Q45" s="701">
        <f t="shared" si="8"/>
        <v>0</v>
      </c>
      <c r="R45" s="741">
        <f t="shared" si="2"/>
        <v>-2949</v>
      </c>
      <c r="S45" s="711">
        <f t="shared" si="3"/>
        <v>41.51182432432432</v>
      </c>
      <c r="T45" s="573"/>
      <c r="U45" s="697">
        <f>U44-U39</f>
        <v>-2949</v>
      </c>
      <c r="V45" s="697">
        <f>V44-V39</f>
        <v>0</v>
      </c>
      <c r="W45" s="697">
        <f>W44-W39</f>
        <v>0</v>
      </c>
    </row>
    <row r="46" ht="15">
      <c r="A46" s="563"/>
    </row>
    <row r="47" spans="1:5" ht="15">
      <c r="A47" s="1545"/>
      <c r="B47" s="1562"/>
      <c r="E47" s="1563" t="s">
        <v>259</v>
      </c>
    </row>
    <row r="48" ht="15">
      <c r="A48" s="563"/>
    </row>
    <row r="49" spans="1:23" ht="15">
      <c r="A49" s="559" t="s">
        <v>181</v>
      </c>
      <c r="R49"/>
      <c r="S49"/>
      <c r="T49"/>
      <c r="U49"/>
      <c r="V49"/>
      <c r="W49"/>
    </row>
    <row r="50" spans="1:23" ht="15">
      <c r="A50" s="560" t="s">
        <v>248</v>
      </c>
      <c r="R50"/>
      <c r="S50"/>
      <c r="T50"/>
      <c r="U50"/>
      <c r="V50"/>
      <c r="W50"/>
    </row>
    <row r="51" spans="1:23" ht="15">
      <c r="A51" s="713" t="s">
        <v>182</v>
      </c>
      <c r="R51"/>
      <c r="S51"/>
      <c r="T51"/>
      <c r="U51"/>
      <c r="V51"/>
      <c r="W51"/>
    </row>
    <row r="52" spans="1:23" ht="15">
      <c r="A52" s="562"/>
      <c r="R52"/>
      <c r="S52"/>
      <c r="T52"/>
      <c r="U52"/>
      <c r="V52"/>
      <c r="W52"/>
    </row>
    <row r="53" spans="1:23" ht="15">
      <c r="A53" s="563" t="s">
        <v>254</v>
      </c>
      <c r="R53"/>
      <c r="S53"/>
      <c r="T53"/>
      <c r="U53"/>
      <c r="V53"/>
      <c r="W53"/>
    </row>
    <row r="54" spans="1:23" ht="15">
      <c r="A54" s="563"/>
      <c r="R54"/>
      <c r="S54"/>
      <c r="T54"/>
      <c r="U54"/>
      <c r="V54"/>
      <c r="W54"/>
    </row>
    <row r="55" spans="1:23" ht="15">
      <c r="A55" s="563" t="s">
        <v>221</v>
      </c>
      <c r="R55"/>
      <c r="S55"/>
      <c r="T55"/>
      <c r="U55"/>
      <c r="V55"/>
      <c r="W55"/>
    </row>
    <row r="56" ht="15">
      <c r="A56" s="563" t="s">
        <v>210</v>
      </c>
    </row>
    <row r="57" ht="15">
      <c r="A57" s="563"/>
    </row>
    <row r="58" ht="15">
      <c r="A58" s="56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B7" sqref="B7:B8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9.140625" style="0" hidden="1" customWidth="1"/>
    <col min="5" max="5" width="9.140625" style="1286" customWidth="1"/>
    <col min="6" max="9" width="9.140625" style="0" hidden="1" customWidth="1"/>
    <col min="10" max="11" width="11.57421875" style="382" hidden="1" customWidth="1"/>
    <col min="12" max="12" width="11.57421875" style="382" customWidth="1"/>
    <col min="13" max="13" width="11.421875" style="382" customWidth="1"/>
    <col min="14" max="14" width="9.8515625" style="382" customWidth="1"/>
    <col min="15" max="15" width="9.140625" style="382" customWidth="1"/>
    <col min="16" max="16" width="9.28125" style="382" customWidth="1"/>
    <col min="17" max="17" width="9.140625" style="382" customWidth="1"/>
    <col min="18" max="18" width="12.00390625" style="382" customWidth="1"/>
    <col min="19" max="19" width="9.140625" style="362" customWidth="1"/>
    <col min="20" max="20" width="3.421875" style="382" customWidth="1"/>
    <col min="21" max="21" width="12.57421875" style="382" customWidth="1"/>
    <col min="22" max="22" width="11.8515625" style="382" customWidth="1"/>
    <col min="23" max="23" width="12.00390625" style="382" customWidth="1"/>
  </cols>
  <sheetData>
    <row r="1" spans="1:23" ht="18">
      <c r="A1" s="1475" t="s">
        <v>229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  <c r="W1" s="1475"/>
    </row>
    <row r="2" spans="1:14" ht="21.75" customHeight="1">
      <c r="A2" s="612" t="s">
        <v>214</v>
      </c>
      <c r="B2" s="453"/>
      <c r="M2" s="493"/>
      <c r="N2" s="493"/>
    </row>
    <row r="3" spans="1:14" ht="15">
      <c r="A3" s="498"/>
      <c r="M3" s="493"/>
      <c r="N3" s="493"/>
    </row>
    <row r="4" spans="1:14" ht="15.75" thickBot="1">
      <c r="A4" s="563"/>
      <c r="B4" s="199"/>
      <c r="C4" s="199"/>
      <c r="D4" s="199"/>
      <c r="E4" s="454"/>
      <c r="F4" s="199"/>
      <c r="G4" s="199"/>
      <c r="M4" s="493"/>
      <c r="N4" s="493"/>
    </row>
    <row r="5" spans="1:14" ht="16.5" thickBot="1">
      <c r="A5" s="613" t="s">
        <v>188</v>
      </c>
      <c r="B5" s="614" t="s">
        <v>260</v>
      </c>
      <c r="C5" s="742"/>
      <c r="D5" s="742"/>
      <c r="E5" s="743"/>
      <c r="F5" s="742"/>
      <c r="G5" s="744"/>
      <c r="H5" s="744"/>
      <c r="I5" s="744"/>
      <c r="J5" s="496"/>
      <c r="K5" s="496"/>
      <c r="L5" s="496"/>
      <c r="M5" s="497"/>
      <c r="N5" s="497"/>
    </row>
    <row r="6" spans="1:14" ht="23.25" customHeight="1" thickBot="1">
      <c r="A6" s="498" t="s">
        <v>3</v>
      </c>
      <c r="M6" s="493"/>
      <c r="N6" s="493"/>
    </row>
    <row r="7" spans="1:23" ht="15.75" thickBot="1">
      <c r="A7" s="1485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81" t="s">
        <v>13</v>
      </c>
      <c r="I7" s="1476" t="s">
        <v>173</v>
      </c>
      <c r="J7" s="1476" t="s">
        <v>174</v>
      </c>
      <c r="K7" s="1476" t="s">
        <v>175</v>
      </c>
      <c r="L7" s="1482" t="s">
        <v>215</v>
      </c>
      <c r="M7" s="1482"/>
      <c r="N7" s="1483" t="s">
        <v>5</v>
      </c>
      <c r="O7" s="1483"/>
      <c r="P7" s="1483"/>
      <c r="Q7" s="1483"/>
      <c r="R7" s="620" t="s">
        <v>216</v>
      </c>
      <c r="S7" s="621" t="s">
        <v>7</v>
      </c>
      <c r="U7" s="1484" t="s">
        <v>176</v>
      </c>
      <c r="V7" s="1484"/>
      <c r="W7" s="1484"/>
    </row>
    <row r="8" spans="1:23" ht="15.75" thickBot="1">
      <c r="A8" s="1485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81"/>
      <c r="I8" s="1481"/>
      <c r="J8" s="1481"/>
      <c r="K8" s="1481"/>
      <c r="L8" s="622" t="s">
        <v>179</v>
      </c>
      <c r="M8" s="622" t="s">
        <v>185</v>
      </c>
      <c r="N8" s="623" t="s">
        <v>18</v>
      </c>
      <c r="O8" s="1328" t="s">
        <v>21</v>
      </c>
      <c r="P8" s="1292" t="s">
        <v>24</v>
      </c>
      <c r="Q8" s="1293" t="s">
        <v>27</v>
      </c>
      <c r="R8" s="624" t="s">
        <v>28</v>
      </c>
      <c r="S8" s="625" t="s">
        <v>29</v>
      </c>
      <c r="U8" s="1329" t="s">
        <v>217</v>
      </c>
      <c r="V8" s="1330" t="s">
        <v>218</v>
      </c>
      <c r="W8" s="1330" t="s">
        <v>219</v>
      </c>
    </row>
    <row r="9" spans="1:23" ht="15">
      <c r="A9" s="626" t="s">
        <v>30</v>
      </c>
      <c r="B9" s="1023"/>
      <c r="C9" s="1024">
        <v>104</v>
      </c>
      <c r="D9" s="1024">
        <v>104</v>
      </c>
      <c r="E9" s="460"/>
      <c r="F9" s="1564">
        <v>36</v>
      </c>
      <c r="G9" s="1564">
        <v>35</v>
      </c>
      <c r="H9" s="1564">
        <v>35</v>
      </c>
      <c r="I9" s="916">
        <v>39</v>
      </c>
      <c r="J9" s="856">
        <v>40</v>
      </c>
      <c r="K9" s="856">
        <v>38</v>
      </c>
      <c r="L9" s="1565"/>
      <c r="M9" s="1565"/>
      <c r="N9" s="1566">
        <v>37</v>
      </c>
      <c r="O9" s="1567">
        <f>U9</f>
        <v>38</v>
      </c>
      <c r="P9" s="1568"/>
      <c r="Q9" s="1569"/>
      <c r="R9" s="1570" t="s">
        <v>31</v>
      </c>
      <c r="S9" s="1571" t="s">
        <v>31</v>
      </c>
      <c r="T9" s="1572"/>
      <c r="U9" s="1573">
        <v>38</v>
      </c>
      <c r="V9" s="1574"/>
      <c r="W9" s="1519"/>
    </row>
    <row r="10" spans="1:23" ht="15.75" thickBot="1">
      <c r="A10" s="633" t="s">
        <v>32</v>
      </c>
      <c r="B10" s="746"/>
      <c r="C10" s="747">
        <v>101</v>
      </c>
      <c r="D10" s="747">
        <v>104</v>
      </c>
      <c r="E10" s="748"/>
      <c r="F10" s="757">
        <v>30</v>
      </c>
      <c r="G10" s="757">
        <v>27</v>
      </c>
      <c r="H10" s="757">
        <v>29</v>
      </c>
      <c r="I10" s="923">
        <v>30</v>
      </c>
      <c r="J10" s="858">
        <v>30</v>
      </c>
      <c r="K10" s="858">
        <v>31.6</v>
      </c>
      <c r="L10" s="671"/>
      <c r="M10" s="671"/>
      <c r="N10" s="1575">
        <v>31</v>
      </c>
      <c r="O10" s="1576">
        <f aca="true" t="shared" si="0" ref="O10:O21">U10</f>
        <v>32</v>
      </c>
      <c r="P10" s="1577"/>
      <c r="Q10" s="1578"/>
      <c r="R10" s="1579" t="s">
        <v>31</v>
      </c>
      <c r="S10" s="1580" t="s">
        <v>31</v>
      </c>
      <c r="T10" s="1572"/>
      <c r="U10" s="1581">
        <v>32</v>
      </c>
      <c r="V10" s="1582"/>
      <c r="W10" s="1526"/>
    </row>
    <row r="11" spans="1:23" ht="15">
      <c r="A11" s="639" t="s">
        <v>33</v>
      </c>
      <c r="B11" s="749" t="s">
        <v>34</v>
      </c>
      <c r="C11" s="750">
        <v>37915</v>
      </c>
      <c r="D11" s="750">
        <v>39774</v>
      </c>
      <c r="E11" s="751" t="s">
        <v>35</v>
      </c>
      <c r="F11" s="753">
        <v>4399</v>
      </c>
      <c r="G11" s="753">
        <v>3859</v>
      </c>
      <c r="H11" s="753">
        <v>4022</v>
      </c>
      <c r="I11" s="885">
        <v>4276</v>
      </c>
      <c r="J11" s="667">
        <v>4648</v>
      </c>
      <c r="K11" s="667">
        <v>4674</v>
      </c>
      <c r="L11" s="1583" t="s">
        <v>31</v>
      </c>
      <c r="M11" s="1583" t="s">
        <v>31</v>
      </c>
      <c r="N11" s="1584">
        <v>4888</v>
      </c>
      <c r="O11" s="1567">
        <f t="shared" si="0"/>
        <v>4938</v>
      </c>
      <c r="P11" s="1585"/>
      <c r="Q11" s="1567"/>
      <c r="R11" s="1586" t="s">
        <v>31</v>
      </c>
      <c r="S11" s="1587" t="s">
        <v>31</v>
      </c>
      <c r="T11" s="1572"/>
      <c r="U11" s="1573">
        <v>4938</v>
      </c>
      <c r="V11" s="1574"/>
      <c r="W11" s="999"/>
    </row>
    <row r="12" spans="1:23" ht="15">
      <c r="A12" s="646" t="s">
        <v>36</v>
      </c>
      <c r="B12" s="752" t="s">
        <v>37</v>
      </c>
      <c r="C12" s="753">
        <v>-16164</v>
      </c>
      <c r="D12" s="753">
        <v>-17825</v>
      </c>
      <c r="E12" s="751" t="s">
        <v>38</v>
      </c>
      <c r="F12" s="753">
        <v>-4320</v>
      </c>
      <c r="G12" s="753">
        <v>-3736</v>
      </c>
      <c r="H12" s="753">
        <v>-3932</v>
      </c>
      <c r="I12" s="885">
        <v>4219</v>
      </c>
      <c r="J12" s="667">
        <v>4618</v>
      </c>
      <c r="K12" s="667">
        <v>4570</v>
      </c>
      <c r="L12" s="1588" t="s">
        <v>31</v>
      </c>
      <c r="M12" s="1588" t="s">
        <v>31</v>
      </c>
      <c r="N12" s="1589">
        <v>4659</v>
      </c>
      <c r="O12" s="1590">
        <f t="shared" si="0"/>
        <v>4657</v>
      </c>
      <c r="P12" s="1585"/>
      <c r="Q12" s="1590"/>
      <c r="R12" s="1586" t="s">
        <v>31</v>
      </c>
      <c r="S12" s="1587" t="s">
        <v>31</v>
      </c>
      <c r="T12" s="1572"/>
      <c r="U12" s="1591">
        <v>4657</v>
      </c>
      <c r="V12" s="1592"/>
      <c r="W12" s="999"/>
    </row>
    <row r="13" spans="1:23" ht="15">
      <c r="A13" s="646" t="s">
        <v>39</v>
      </c>
      <c r="B13" s="752" t="s">
        <v>230</v>
      </c>
      <c r="C13" s="753">
        <v>604</v>
      </c>
      <c r="D13" s="753">
        <v>619</v>
      </c>
      <c r="E13" s="751" t="s">
        <v>41</v>
      </c>
      <c r="F13" s="753"/>
      <c r="G13" s="753"/>
      <c r="H13" s="753"/>
      <c r="I13" s="885"/>
      <c r="J13" s="667">
        <v>0</v>
      </c>
      <c r="K13" s="667">
        <v>0</v>
      </c>
      <c r="L13" s="1588" t="s">
        <v>31</v>
      </c>
      <c r="M13" s="1588" t="s">
        <v>31</v>
      </c>
      <c r="N13" s="1589"/>
      <c r="O13" s="1590">
        <f t="shared" si="0"/>
        <v>0</v>
      </c>
      <c r="P13" s="1585"/>
      <c r="Q13" s="1590"/>
      <c r="R13" s="1586" t="s">
        <v>31</v>
      </c>
      <c r="S13" s="1587" t="s">
        <v>31</v>
      </c>
      <c r="T13" s="1572"/>
      <c r="U13" s="1591"/>
      <c r="V13" s="1592"/>
      <c r="W13" s="999"/>
    </row>
    <row r="14" spans="1:23" ht="15">
      <c r="A14" s="646" t="s">
        <v>42</v>
      </c>
      <c r="B14" s="752" t="s">
        <v>231</v>
      </c>
      <c r="C14" s="753">
        <v>221</v>
      </c>
      <c r="D14" s="753">
        <v>610</v>
      </c>
      <c r="E14" s="751" t="s">
        <v>31</v>
      </c>
      <c r="F14" s="753">
        <v>390</v>
      </c>
      <c r="G14" s="753">
        <v>391</v>
      </c>
      <c r="H14" s="753">
        <v>360</v>
      </c>
      <c r="I14" s="885">
        <v>435</v>
      </c>
      <c r="J14" s="667">
        <v>505</v>
      </c>
      <c r="K14" s="667">
        <v>416</v>
      </c>
      <c r="L14" s="1588" t="s">
        <v>31</v>
      </c>
      <c r="M14" s="1588" t="s">
        <v>31</v>
      </c>
      <c r="N14" s="1589">
        <v>603</v>
      </c>
      <c r="O14" s="1590">
        <f t="shared" si="0"/>
        <v>250</v>
      </c>
      <c r="P14" s="1585"/>
      <c r="Q14" s="1590"/>
      <c r="R14" s="1586" t="s">
        <v>31</v>
      </c>
      <c r="S14" s="1587" t="s">
        <v>31</v>
      </c>
      <c r="T14" s="1572"/>
      <c r="U14" s="1591">
        <v>250</v>
      </c>
      <c r="V14" s="1592"/>
      <c r="W14" s="999"/>
    </row>
    <row r="15" spans="1:23" ht="15.75" thickBot="1">
      <c r="A15" s="626" t="s">
        <v>44</v>
      </c>
      <c r="B15" s="754" t="s">
        <v>232</v>
      </c>
      <c r="C15" s="755">
        <v>2021</v>
      </c>
      <c r="D15" s="755">
        <v>852</v>
      </c>
      <c r="E15" s="471" t="s">
        <v>46</v>
      </c>
      <c r="F15" s="1032">
        <v>586</v>
      </c>
      <c r="G15" s="1032">
        <v>1215</v>
      </c>
      <c r="H15" s="1032">
        <v>2545</v>
      </c>
      <c r="I15" s="884">
        <v>1898</v>
      </c>
      <c r="J15" s="662">
        <v>1854</v>
      </c>
      <c r="K15" s="662">
        <v>1728</v>
      </c>
      <c r="L15" s="1593" t="s">
        <v>31</v>
      </c>
      <c r="M15" s="1593" t="s">
        <v>31</v>
      </c>
      <c r="N15" s="1594">
        <v>3157</v>
      </c>
      <c r="O15" s="1595">
        <f t="shared" si="0"/>
        <v>3928</v>
      </c>
      <c r="P15" s="1585"/>
      <c r="Q15" s="1576"/>
      <c r="R15" s="1596" t="s">
        <v>31</v>
      </c>
      <c r="S15" s="1571" t="s">
        <v>31</v>
      </c>
      <c r="T15" s="1572"/>
      <c r="U15" s="1597">
        <v>3928</v>
      </c>
      <c r="V15" s="1598"/>
      <c r="W15" s="1091"/>
    </row>
    <row r="16" spans="1:23" ht="15.75" thickBot="1">
      <c r="A16" s="654" t="s">
        <v>47</v>
      </c>
      <c r="B16" s="1025"/>
      <c r="C16" s="1026">
        <v>24618</v>
      </c>
      <c r="D16" s="1026">
        <v>24087</v>
      </c>
      <c r="E16" s="1027"/>
      <c r="F16" s="904">
        <v>1092</v>
      </c>
      <c r="G16" s="904">
        <v>1764</v>
      </c>
      <c r="H16" s="904">
        <v>3039</v>
      </c>
      <c r="I16" s="1599">
        <v>2390</v>
      </c>
      <c r="J16" s="1536">
        <f>J11-J12+J13+J14+J15</f>
        <v>2389</v>
      </c>
      <c r="K16" s="1536">
        <f>K11-K12+K13+K14+K15</f>
        <v>2248</v>
      </c>
      <c r="L16" s="1600" t="s">
        <v>31</v>
      </c>
      <c r="M16" s="1600" t="s">
        <v>31</v>
      </c>
      <c r="N16" s="1601">
        <f>N11-N12+N13+N14+N15</f>
        <v>3989</v>
      </c>
      <c r="O16" s="1602">
        <f>O11-O12+O13+O14+O15</f>
        <v>4459</v>
      </c>
      <c r="P16" s="1603"/>
      <c r="Q16" s="1604"/>
      <c r="R16" s="1605" t="s">
        <v>31</v>
      </c>
      <c r="S16" s="1606" t="s">
        <v>31</v>
      </c>
      <c r="T16" s="1607"/>
      <c r="U16" s="1608">
        <f>U11-U12+U13+U14+U15</f>
        <v>4459</v>
      </c>
      <c r="V16" s="1608">
        <f>V11-V12+V13+V14+V15</f>
        <v>0</v>
      </c>
      <c r="W16" s="1608">
        <f>W11-W12+W13+W14+W15</f>
        <v>0</v>
      </c>
    </row>
    <row r="17" spans="1:23" ht="15">
      <c r="A17" s="626" t="s">
        <v>48</v>
      </c>
      <c r="B17" s="749" t="s">
        <v>49</v>
      </c>
      <c r="C17" s="750">
        <v>7043</v>
      </c>
      <c r="D17" s="750">
        <v>7240</v>
      </c>
      <c r="E17" s="471">
        <v>401</v>
      </c>
      <c r="F17" s="1032">
        <v>79</v>
      </c>
      <c r="G17" s="1032">
        <v>123</v>
      </c>
      <c r="H17" s="1032">
        <v>90</v>
      </c>
      <c r="I17" s="884">
        <v>57</v>
      </c>
      <c r="J17" s="662">
        <v>29</v>
      </c>
      <c r="K17" s="662">
        <v>104</v>
      </c>
      <c r="L17" s="1583" t="s">
        <v>31</v>
      </c>
      <c r="M17" s="1583" t="s">
        <v>31</v>
      </c>
      <c r="N17" s="1594">
        <v>227</v>
      </c>
      <c r="O17" s="1609">
        <f t="shared" si="0"/>
        <v>279</v>
      </c>
      <c r="P17" s="1585"/>
      <c r="Q17" s="1567"/>
      <c r="R17" s="1596" t="s">
        <v>31</v>
      </c>
      <c r="S17" s="1571" t="s">
        <v>31</v>
      </c>
      <c r="T17" s="1572"/>
      <c r="U17" s="1610">
        <v>279</v>
      </c>
      <c r="V17" s="1611"/>
      <c r="W17" s="1091"/>
    </row>
    <row r="18" spans="1:23" ht="15">
      <c r="A18" s="646" t="s">
        <v>50</v>
      </c>
      <c r="B18" s="752" t="s">
        <v>51</v>
      </c>
      <c r="C18" s="753">
        <v>1001</v>
      </c>
      <c r="D18" s="753">
        <v>820</v>
      </c>
      <c r="E18" s="751" t="s">
        <v>52</v>
      </c>
      <c r="F18" s="753">
        <v>240</v>
      </c>
      <c r="G18" s="753">
        <v>204</v>
      </c>
      <c r="H18" s="753">
        <v>248</v>
      </c>
      <c r="I18" s="885">
        <v>150</v>
      </c>
      <c r="J18" s="667">
        <v>117</v>
      </c>
      <c r="K18" s="667">
        <v>152</v>
      </c>
      <c r="L18" s="1588" t="s">
        <v>31</v>
      </c>
      <c r="M18" s="1588" t="s">
        <v>31</v>
      </c>
      <c r="N18" s="1589">
        <v>165</v>
      </c>
      <c r="O18" s="1590">
        <f t="shared" si="0"/>
        <v>241</v>
      </c>
      <c r="P18" s="1585"/>
      <c r="Q18" s="1590"/>
      <c r="R18" s="1586" t="s">
        <v>31</v>
      </c>
      <c r="S18" s="1587" t="s">
        <v>31</v>
      </c>
      <c r="T18" s="1572"/>
      <c r="U18" s="1591">
        <v>241</v>
      </c>
      <c r="V18" s="1592"/>
      <c r="W18" s="999"/>
    </row>
    <row r="19" spans="1:23" ht="15">
      <c r="A19" s="646" t="s">
        <v>53</v>
      </c>
      <c r="B19" s="752" t="s">
        <v>233</v>
      </c>
      <c r="C19" s="753">
        <v>14718</v>
      </c>
      <c r="D19" s="753">
        <v>14718</v>
      </c>
      <c r="E19" s="751" t="s">
        <v>31</v>
      </c>
      <c r="F19" s="753"/>
      <c r="G19" s="753"/>
      <c r="H19" s="753"/>
      <c r="I19" s="885"/>
      <c r="J19" s="667">
        <v>0</v>
      </c>
      <c r="K19" s="667">
        <v>0</v>
      </c>
      <c r="L19" s="1588" t="s">
        <v>31</v>
      </c>
      <c r="M19" s="1588" t="s">
        <v>31</v>
      </c>
      <c r="N19" s="1589"/>
      <c r="O19" s="1590">
        <f t="shared" si="0"/>
        <v>0</v>
      </c>
      <c r="P19" s="1585"/>
      <c r="Q19" s="1590"/>
      <c r="R19" s="1586" t="s">
        <v>31</v>
      </c>
      <c r="S19" s="1587" t="s">
        <v>31</v>
      </c>
      <c r="T19" s="1572"/>
      <c r="U19" s="1591"/>
      <c r="V19" s="1592"/>
      <c r="W19" s="999"/>
    </row>
    <row r="20" spans="1:23" ht="15">
      <c r="A20" s="646" t="s">
        <v>55</v>
      </c>
      <c r="B20" s="752" t="s">
        <v>54</v>
      </c>
      <c r="C20" s="753">
        <v>1758</v>
      </c>
      <c r="D20" s="753">
        <v>1762</v>
      </c>
      <c r="E20" s="751" t="s">
        <v>31</v>
      </c>
      <c r="F20" s="753">
        <v>521</v>
      </c>
      <c r="G20" s="753">
        <v>1141</v>
      </c>
      <c r="H20" s="1530">
        <v>2065</v>
      </c>
      <c r="I20" s="885">
        <v>2183</v>
      </c>
      <c r="J20" s="667">
        <v>2222</v>
      </c>
      <c r="K20" s="667">
        <v>1845</v>
      </c>
      <c r="L20" s="1588" t="s">
        <v>31</v>
      </c>
      <c r="M20" s="1588" t="s">
        <v>31</v>
      </c>
      <c r="N20" s="1589">
        <v>3102</v>
      </c>
      <c r="O20" s="1590">
        <f t="shared" si="0"/>
        <v>3253</v>
      </c>
      <c r="P20" s="1585"/>
      <c r="Q20" s="1590"/>
      <c r="R20" s="1586" t="s">
        <v>31</v>
      </c>
      <c r="S20" s="1587" t="s">
        <v>31</v>
      </c>
      <c r="T20" s="1572"/>
      <c r="U20" s="1591">
        <v>3253</v>
      </c>
      <c r="V20" s="1592"/>
      <c r="W20" s="999"/>
    </row>
    <row r="21" spans="1:23" ht="15.75" thickBot="1">
      <c r="A21" s="633" t="s">
        <v>57</v>
      </c>
      <c r="B21" s="1384"/>
      <c r="C21" s="757">
        <v>0</v>
      </c>
      <c r="D21" s="757">
        <v>0</v>
      </c>
      <c r="E21" s="758" t="s">
        <v>31</v>
      </c>
      <c r="F21" s="753"/>
      <c r="G21" s="753"/>
      <c r="H21" s="1530"/>
      <c r="I21" s="923"/>
      <c r="J21" s="670">
        <v>0</v>
      </c>
      <c r="K21" s="670">
        <v>0</v>
      </c>
      <c r="L21" s="1612" t="s">
        <v>31</v>
      </c>
      <c r="M21" s="1612" t="s">
        <v>31</v>
      </c>
      <c r="N21" s="1613"/>
      <c r="O21" s="1576">
        <f t="shared" si="0"/>
        <v>0</v>
      </c>
      <c r="P21" s="1614"/>
      <c r="Q21" s="1576"/>
      <c r="R21" s="1615" t="s">
        <v>31</v>
      </c>
      <c r="S21" s="1616" t="s">
        <v>31</v>
      </c>
      <c r="T21" s="1572"/>
      <c r="U21" s="1581"/>
      <c r="V21" s="1582"/>
      <c r="W21" s="1001"/>
    </row>
    <row r="22" spans="1:23" ht="15.75" thickBot="1">
      <c r="A22" s="674" t="s">
        <v>59</v>
      </c>
      <c r="B22" s="749" t="s">
        <v>60</v>
      </c>
      <c r="C22" s="750">
        <v>12472</v>
      </c>
      <c r="D22" s="750">
        <v>13728</v>
      </c>
      <c r="E22" s="478" t="s">
        <v>31</v>
      </c>
      <c r="F22" s="1617">
        <v>10052</v>
      </c>
      <c r="G22" s="1617">
        <v>10150</v>
      </c>
      <c r="H22" s="1618">
        <v>10890</v>
      </c>
      <c r="I22" s="677">
        <v>11223</v>
      </c>
      <c r="J22" s="677">
        <v>11842</v>
      </c>
      <c r="K22" s="677">
        <v>12072</v>
      </c>
      <c r="L22" s="1619">
        <f>L35</f>
        <v>12419</v>
      </c>
      <c r="M22" s="1619">
        <f>M35</f>
        <v>12419</v>
      </c>
      <c r="N22" s="1620">
        <v>3087</v>
      </c>
      <c r="O22" s="1378">
        <f>U22-N22</f>
        <v>3133</v>
      </c>
      <c r="P22" s="1621"/>
      <c r="Q22" s="1567"/>
      <c r="R22" s="1622">
        <f>SUM(N22:Q22)</f>
        <v>6220</v>
      </c>
      <c r="S22" s="1623">
        <f>(R22/M22)*100</f>
        <v>50.08454787019889</v>
      </c>
      <c r="T22" s="863"/>
      <c r="U22" s="1624">
        <v>6220</v>
      </c>
      <c r="V22" s="1625"/>
      <c r="W22" s="1004"/>
    </row>
    <row r="23" spans="1:23" ht="15.75" thickBot="1">
      <c r="A23" s="646" t="s">
        <v>61</v>
      </c>
      <c r="B23" s="752" t="s">
        <v>62</v>
      </c>
      <c r="C23" s="753">
        <v>0</v>
      </c>
      <c r="D23" s="753">
        <v>0</v>
      </c>
      <c r="E23" s="479" t="s">
        <v>31</v>
      </c>
      <c r="F23" s="753"/>
      <c r="G23" s="753"/>
      <c r="H23" s="1626"/>
      <c r="I23" s="682"/>
      <c r="J23" s="682">
        <v>0</v>
      </c>
      <c r="K23" s="682">
        <v>9</v>
      </c>
      <c r="L23" s="1627"/>
      <c r="M23" s="1628"/>
      <c r="N23" s="1629">
        <v>130</v>
      </c>
      <c r="O23" s="1379">
        <f aca="true" t="shared" si="1" ref="O23:O40">U23-N23</f>
        <v>0</v>
      </c>
      <c r="P23" s="1630"/>
      <c r="Q23" s="1590"/>
      <c r="R23" s="1631">
        <f aca="true" t="shared" si="2" ref="R23:R45">SUM(N23:Q23)</f>
        <v>130</v>
      </c>
      <c r="S23" s="1623" t="e">
        <f aca="true" t="shared" si="3" ref="S23:S45">(R23/M23)*100</f>
        <v>#DIV/0!</v>
      </c>
      <c r="T23" s="863"/>
      <c r="U23" s="1632">
        <v>130</v>
      </c>
      <c r="V23" s="1633"/>
      <c r="W23" s="1007"/>
    </row>
    <row r="24" spans="1:23" ht="15.75" thickBot="1">
      <c r="A24" s="633" t="s">
        <v>63</v>
      </c>
      <c r="B24" s="1384" t="s">
        <v>62</v>
      </c>
      <c r="C24" s="757">
        <v>0</v>
      </c>
      <c r="D24" s="757">
        <v>1215</v>
      </c>
      <c r="E24" s="480">
        <v>672</v>
      </c>
      <c r="F24" s="1634">
        <v>570</v>
      </c>
      <c r="G24" s="1634">
        <v>625</v>
      </c>
      <c r="H24" s="1635">
        <v>625</v>
      </c>
      <c r="I24" s="688">
        <v>625</v>
      </c>
      <c r="J24" s="688">
        <v>650</v>
      </c>
      <c r="K24" s="688">
        <v>530</v>
      </c>
      <c r="L24" s="1636">
        <f>L25+L26+L27+L28+L29</f>
        <v>650</v>
      </c>
      <c r="M24" s="1636">
        <f>M25+M26+M27+M28+M29</f>
        <v>650</v>
      </c>
      <c r="N24" s="1637">
        <v>162</v>
      </c>
      <c r="O24" s="1381">
        <f t="shared" si="1"/>
        <v>162</v>
      </c>
      <c r="P24" s="1638"/>
      <c r="Q24" s="1576"/>
      <c r="R24" s="1639">
        <f t="shared" si="2"/>
        <v>324</v>
      </c>
      <c r="S24" s="1623">
        <f t="shared" si="3"/>
        <v>49.84615384615385</v>
      </c>
      <c r="T24" s="863"/>
      <c r="U24" s="1640">
        <v>324</v>
      </c>
      <c r="V24" s="1641"/>
      <c r="W24" s="1010"/>
    </row>
    <row r="25" spans="1:23" ht="15.75" thickBot="1">
      <c r="A25" s="639" t="s">
        <v>64</v>
      </c>
      <c r="B25" s="1642" t="s">
        <v>234</v>
      </c>
      <c r="C25" s="750">
        <v>6341</v>
      </c>
      <c r="D25" s="750">
        <v>6960</v>
      </c>
      <c r="E25" s="478">
        <v>501</v>
      </c>
      <c r="F25" s="753">
        <v>300</v>
      </c>
      <c r="G25" s="753">
        <v>580</v>
      </c>
      <c r="H25" s="1530">
        <v>365</v>
      </c>
      <c r="I25" s="692">
        <v>729</v>
      </c>
      <c r="J25" s="692">
        <v>705</v>
      </c>
      <c r="K25" s="692">
        <v>184</v>
      </c>
      <c r="L25" s="1619"/>
      <c r="M25" s="1619"/>
      <c r="N25" s="1643">
        <v>65</v>
      </c>
      <c r="O25" s="1379">
        <f t="shared" si="1"/>
        <v>93</v>
      </c>
      <c r="P25" s="1644"/>
      <c r="Q25" s="1567"/>
      <c r="R25" s="1622">
        <f t="shared" si="2"/>
        <v>158</v>
      </c>
      <c r="S25" s="1623" t="e">
        <f t="shared" si="3"/>
        <v>#DIV/0!</v>
      </c>
      <c r="T25" s="863"/>
      <c r="U25" s="1645">
        <v>158</v>
      </c>
      <c r="V25" s="1646"/>
      <c r="W25" s="1013"/>
    </row>
    <row r="26" spans="1:23" ht="15.75" thickBot="1">
      <c r="A26" s="646" t="s">
        <v>66</v>
      </c>
      <c r="B26" s="1647" t="s">
        <v>235</v>
      </c>
      <c r="C26" s="753">
        <v>1745</v>
      </c>
      <c r="D26" s="753">
        <v>2223</v>
      </c>
      <c r="E26" s="479">
        <v>502</v>
      </c>
      <c r="F26" s="753">
        <v>719</v>
      </c>
      <c r="G26" s="753">
        <v>396</v>
      </c>
      <c r="H26" s="1530">
        <v>594</v>
      </c>
      <c r="I26" s="682">
        <v>550</v>
      </c>
      <c r="J26" s="682">
        <v>754</v>
      </c>
      <c r="K26" s="682">
        <v>609</v>
      </c>
      <c r="L26" s="1627">
        <v>250</v>
      </c>
      <c r="M26" s="1627">
        <v>250</v>
      </c>
      <c r="N26" s="1629">
        <v>104</v>
      </c>
      <c r="O26" s="1379">
        <f t="shared" si="1"/>
        <v>142</v>
      </c>
      <c r="P26" s="1630"/>
      <c r="Q26" s="1590"/>
      <c r="R26" s="1631">
        <f t="shared" si="2"/>
        <v>246</v>
      </c>
      <c r="S26" s="1623">
        <f t="shared" si="3"/>
        <v>98.4</v>
      </c>
      <c r="T26" s="863"/>
      <c r="U26" s="1632">
        <v>246</v>
      </c>
      <c r="V26" s="1633"/>
      <c r="W26" s="1007"/>
    </row>
    <row r="27" spans="1:23" ht="15.75" thickBot="1">
      <c r="A27" s="646" t="s">
        <v>68</v>
      </c>
      <c r="B27" s="1647" t="s">
        <v>236</v>
      </c>
      <c r="C27" s="753">
        <v>0</v>
      </c>
      <c r="D27" s="753">
        <v>0</v>
      </c>
      <c r="E27" s="479">
        <v>504</v>
      </c>
      <c r="F27" s="753"/>
      <c r="G27" s="753"/>
      <c r="H27" s="1530"/>
      <c r="I27" s="682"/>
      <c r="J27" s="682">
        <v>0</v>
      </c>
      <c r="K27" s="682">
        <v>0</v>
      </c>
      <c r="L27" s="1627"/>
      <c r="M27" s="1627"/>
      <c r="N27" s="1629"/>
      <c r="O27" s="1379">
        <f t="shared" si="1"/>
        <v>0</v>
      </c>
      <c r="P27" s="1630"/>
      <c r="Q27" s="1590"/>
      <c r="R27" s="1631">
        <f t="shared" si="2"/>
        <v>0</v>
      </c>
      <c r="S27" s="1623" t="e">
        <f t="shared" si="3"/>
        <v>#DIV/0!</v>
      </c>
      <c r="T27" s="863"/>
      <c r="U27" s="1632"/>
      <c r="V27" s="1633"/>
      <c r="W27" s="1007"/>
    </row>
    <row r="28" spans="1:23" ht="15.75" thickBot="1">
      <c r="A28" s="646" t="s">
        <v>70</v>
      </c>
      <c r="B28" s="1647" t="s">
        <v>237</v>
      </c>
      <c r="C28" s="753">
        <v>428</v>
      </c>
      <c r="D28" s="753">
        <v>253</v>
      </c>
      <c r="E28" s="479">
        <v>511</v>
      </c>
      <c r="F28" s="753">
        <v>725</v>
      </c>
      <c r="G28" s="753">
        <v>377</v>
      </c>
      <c r="H28" s="1530">
        <v>293</v>
      </c>
      <c r="I28" s="682">
        <v>911</v>
      </c>
      <c r="J28" s="682">
        <v>286</v>
      </c>
      <c r="K28" s="682">
        <v>623</v>
      </c>
      <c r="L28" s="1627">
        <v>400</v>
      </c>
      <c r="M28" s="1627">
        <v>400</v>
      </c>
      <c r="N28" s="1629">
        <v>86</v>
      </c>
      <c r="O28" s="1379">
        <f t="shared" si="1"/>
        <v>70</v>
      </c>
      <c r="P28" s="1630"/>
      <c r="Q28" s="1590"/>
      <c r="R28" s="1631">
        <f t="shared" si="2"/>
        <v>156</v>
      </c>
      <c r="S28" s="1623">
        <f t="shared" si="3"/>
        <v>39</v>
      </c>
      <c r="T28" s="863"/>
      <c r="U28" s="1632">
        <v>156</v>
      </c>
      <c r="V28" s="1633"/>
      <c r="W28" s="1007"/>
    </row>
    <row r="29" spans="1:23" ht="15.75" thickBot="1">
      <c r="A29" s="646" t="s">
        <v>72</v>
      </c>
      <c r="B29" s="1647" t="s">
        <v>238</v>
      </c>
      <c r="C29" s="753">
        <v>1057</v>
      </c>
      <c r="D29" s="753">
        <v>1451</v>
      </c>
      <c r="E29" s="479">
        <v>518</v>
      </c>
      <c r="F29" s="753">
        <v>405</v>
      </c>
      <c r="G29" s="753">
        <v>397</v>
      </c>
      <c r="H29" s="1530">
        <v>322</v>
      </c>
      <c r="I29" s="682">
        <v>346</v>
      </c>
      <c r="J29" s="682">
        <v>311</v>
      </c>
      <c r="K29" s="682">
        <v>365</v>
      </c>
      <c r="L29" s="1627"/>
      <c r="M29" s="1627"/>
      <c r="N29" s="1629">
        <v>69</v>
      </c>
      <c r="O29" s="1379">
        <f t="shared" si="1"/>
        <v>163</v>
      </c>
      <c r="P29" s="1630"/>
      <c r="Q29" s="1590"/>
      <c r="R29" s="1631">
        <f t="shared" si="2"/>
        <v>232</v>
      </c>
      <c r="S29" s="1623" t="e">
        <f t="shared" si="3"/>
        <v>#DIV/0!</v>
      </c>
      <c r="T29" s="863"/>
      <c r="U29" s="1632">
        <v>232</v>
      </c>
      <c r="V29" s="1633"/>
      <c r="W29" s="1007"/>
    </row>
    <row r="30" spans="1:23" ht="15.75" thickBot="1">
      <c r="A30" s="646" t="s">
        <v>74</v>
      </c>
      <c r="B30" s="1648" t="s">
        <v>239</v>
      </c>
      <c r="C30" s="753">
        <v>10408</v>
      </c>
      <c r="D30" s="753">
        <v>11792</v>
      </c>
      <c r="E30" s="479">
        <v>521</v>
      </c>
      <c r="F30" s="753">
        <v>6946</v>
      </c>
      <c r="G30" s="753">
        <v>6990</v>
      </c>
      <c r="H30" s="1530">
        <v>7549</v>
      </c>
      <c r="I30" s="682">
        <v>7781</v>
      </c>
      <c r="J30" s="682">
        <v>8377</v>
      </c>
      <c r="K30" s="682">
        <v>8716</v>
      </c>
      <c r="L30" s="1627">
        <v>8718</v>
      </c>
      <c r="M30" s="1627">
        <v>8718</v>
      </c>
      <c r="N30" s="1629">
        <v>2112</v>
      </c>
      <c r="O30" s="1379">
        <f t="shared" si="1"/>
        <v>2107</v>
      </c>
      <c r="P30" s="1630"/>
      <c r="Q30" s="1590"/>
      <c r="R30" s="1631">
        <f t="shared" si="2"/>
        <v>4219</v>
      </c>
      <c r="S30" s="1623">
        <f t="shared" si="3"/>
        <v>48.39412709337004</v>
      </c>
      <c r="T30" s="863"/>
      <c r="U30" s="1632">
        <v>4219</v>
      </c>
      <c r="V30" s="1633"/>
      <c r="W30" s="1007"/>
    </row>
    <row r="31" spans="1:23" ht="15.75" thickBot="1">
      <c r="A31" s="646" t="s">
        <v>76</v>
      </c>
      <c r="B31" s="1648" t="s">
        <v>240</v>
      </c>
      <c r="C31" s="753">
        <v>3640</v>
      </c>
      <c r="D31" s="753">
        <v>4174</v>
      </c>
      <c r="E31" s="479" t="s">
        <v>78</v>
      </c>
      <c r="F31" s="753">
        <v>2596</v>
      </c>
      <c r="G31" s="753">
        <v>2700</v>
      </c>
      <c r="H31" s="1530">
        <v>2709</v>
      </c>
      <c r="I31" s="682">
        <v>2878</v>
      </c>
      <c r="J31" s="682">
        <v>3044</v>
      </c>
      <c r="K31" s="682">
        <v>3128</v>
      </c>
      <c r="L31" s="1627">
        <v>3051</v>
      </c>
      <c r="M31" s="1627">
        <v>3051</v>
      </c>
      <c r="N31" s="1629">
        <v>759</v>
      </c>
      <c r="O31" s="1379">
        <f t="shared" si="1"/>
        <v>752</v>
      </c>
      <c r="P31" s="1630"/>
      <c r="Q31" s="1590"/>
      <c r="R31" s="1631">
        <f t="shared" si="2"/>
        <v>1511</v>
      </c>
      <c r="S31" s="1623">
        <f t="shared" si="3"/>
        <v>49.52474598492297</v>
      </c>
      <c r="T31" s="863"/>
      <c r="U31" s="1632">
        <v>1511</v>
      </c>
      <c r="V31" s="1633"/>
      <c r="W31" s="1007"/>
    </row>
    <row r="32" spans="1:23" ht="15.75" thickBot="1">
      <c r="A32" s="646" t="s">
        <v>79</v>
      </c>
      <c r="B32" s="1647" t="s">
        <v>241</v>
      </c>
      <c r="C32" s="753">
        <v>0</v>
      </c>
      <c r="D32" s="753">
        <v>0</v>
      </c>
      <c r="E32" s="479">
        <v>557</v>
      </c>
      <c r="F32" s="753"/>
      <c r="G32" s="753"/>
      <c r="H32" s="1530"/>
      <c r="I32" s="682"/>
      <c r="J32" s="682">
        <v>0</v>
      </c>
      <c r="K32" s="682">
        <v>0</v>
      </c>
      <c r="L32" s="1627"/>
      <c r="M32" s="1627"/>
      <c r="N32" s="1629"/>
      <c r="O32" s="1379">
        <f t="shared" si="1"/>
        <v>0</v>
      </c>
      <c r="P32" s="1630"/>
      <c r="Q32" s="1590"/>
      <c r="R32" s="1631">
        <f t="shared" si="2"/>
        <v>0</v>
      </c>
      <c r="S32" s="1623" t="e">
        <f>(R32/M32)*100</f>
        <v>#DIV/0!</v>
      </c>
      <c r="T32" s="863"/>
      <c r="U32" s="1632"/>
      <c r="V32" s="1633"/>
      <c r="W32" s="1007"/>
    </row>
    <row r="33" spans="1:23" ht="15.75" thickBot="1">
      <c r="A33" s="646" t="s">
        <v>81</v>
      </c>
      <c r="B33" s="1647" t="s">
        <v>242</v>
      </c>
      <c r="C33" s="753">
        <v>1711</v>
      </c>
      <c r="D33" s="753">
        <v>1801</v>
      </c>
      <c r="E33" s="479">
        <v>551</v>
      </c>
      <c r="F33" s="753">
        <v>46</v>
      </c>
      <c r="G33" s="753">
        <v>20</v>
      </c>
      <c r="H33" s="1530">
        <v>33</v>
      </c>
      <c r="I33" s="682">
        <v>33</v>
      </c>
      <c r="J33" s="682">
        <v>27</v>
      </c>
      <c r="K33" s="682">
        <v>26</v>
      </c>
      <c r="L33" s="1627"/>
      <c r="M33" s="1627"/>
      <c r="N33" s="1629">
        <v>6</v>
      </c>
      <c r="O33" s="1379">
        <f t="shared" si="1"/>
        <v>11</v>
      </c>
      <c r="P33" s="1630"/>
      <c r="Q33" s="1590"/>
      <c r="R33" s="1631">
        <f t="shared" si="2"/>
        <v>17</v>
      </c>
      <c r="S33" s="1623" t="e">
        <f t="shared" si="3"/>
        <v>#DIV/0!</v>
      </c>
      <c r="T33" s="863"/>
      <c r="U33" s="1632">
        <v>17</v>
      </c>
      <c r="V33" s="1633"/>
      <c r="W33" s="1007"/>
    </row>
    <row r="34" spans="1:23" ht="15.75" thickBot="1">
      <c r="A34" s="626" t="s">
        <v>83</v>
      </c>
      <c r="B34" s="1649" t="s">
        <v>243</v>
      </c>
      <c r="C34" s="755">
        <v>569</v>
      </c>
      <c r="D34" s="755">
        <v>614</v>
      </c>
      <c r="E34" s="482" t="s">
        <v>84</v>
      </c>
      <c r="F34" s="1032">
        <v>45</v>
      </c>
      <c r="G34" s="1032">
        <v>193</v>
      </c>
      <c r="H34" s="1554">
        <v>77</v>
      </c>
      <c r="I34" s="693">
        <v>52</v>
      </c>
      <c r="J34" s="693">
        <v>46</v>
      </c>
      <c r="K34" s="693">
        <v>71</v>
      </c>
      <c r="L34" s="1650"/>
      <c r="M34" s="1650"/>
      <c r="N34" s="1651">
        <v>87</v>
      </c>
      <c r="O34" s="1379">
        <f t="shared" si="1"/>
        <v>16</v>
      </c>
      <c r="P34" s="1630"/>
      <c r="Q34" s="1576"/>
      <c r="R34" s="1639">
        <f t="shared" si="2"/>
        <v>103</v>
      </c>
      <c r="S34" s="1623" t="e">
        <f t="shared" si="3"/>
        <v>#DIV/0!</v>
      </c>
      <c r="T34" s="863"/>
      <c r="U34" s="1652">
        <v>103</v>
      </c>
      <c r="V34" s="1653"/>
      <c r="W34" s="1017"/>
    </row>
    <row r="35" spans="1:23" ht="15.75" thickBot="1">
      <c r="A35" s="696" t="s">
        <v>85</v>
      </c>
      <c r="B35" s="1654" t="s">
        <v>86</v>
      </c>
      <c r="C35" s="904">
        <f>SUM(C25:C34)</f>
        <v>25899</v>
      </c>
      <c r="D35" s="904">
        <f>SUM(D25:D34)</f>
        <v>29268</v>
      </c>
      <c r="E35" s="1030"/>
      <c r="F35" s="904">
        <f aca="true" t="shared" si="4" ref="F35:O35">SUM(F25:F34)</f>
        <v>11782</v>
      </c>
      <c r="G35" s="904">
        <f t="shared" si="4"/>
        <v>11653</v>
      </c>
      <c r="H35" s="904">
        <f t="shared" si="4"/>
        <v>11942</v>
      </c>
      <c r="I35" s="655">
        <f t="shared" si="4"/>
        <v>13280</v>
      </c>
      <c r="J35" s="655">
        <f>SUM(J25:J34)</f>
        <v>13550</v>
      </c>
      <c r="K35" s="655">
        <f>SUM(K25:K34)</f>
        <v>13722</v>
      </c>
      <c r="L35" s="1260">
        <f t="shared" si="4"/>
        <v>12419</v>
      </c>
      <c r="M35" s="1655">
        <f t="shared" si="4"/>
        <v>12419</v>
      </c>
      <c r="N35" s="1656">
        <f t="shared" si="4"/>
        <v>3288</v>
      </c>
      <c r="O35" s="1656">
        <f t="shared" si="4"/>
        <v>3354</v>
      </c>
      <c r="P35" s="698"/>
      <c r="Q35" s="1604"/>
      <c r="R35" s="1657">
        <f t="shared" si="2"/>
        <v>6642</v>
      </c>
      <c r="S35" s="1623">
        <f t="shared" si="3"/>
        <v>53.4825670343828</v>
      </c>
      <c r="U35" s="484">
        <f>SUM(U25:U34)</f>
        <v>6642</v>
      </c>
      <c r="V35" s="484">
        <f>SUM(V25:V34)</f>
        <v>0</v>
      </c>
      <c r="W35" s="484">
        <f>SUM(W25:W34)</f>
        <v>0</v>
      </c>
    </row>
    <row r="36" spans="1:23" ht="15.75" thickBot="1">
      <c r="A36" s="639" t="s">
        <v>87</v>
      </c>
      <c r="B36" s="1642" t="s">
        <v>244</v>
      </c>
      <c r="C36" s="750">
        <v>0</v>
      </c>
      <c r="D36" s="750">
        <v>0</v>
      </c>
      <c r="E36" s="478">
        <v>601</v>
      </c>
      <c r="F36" s="750"/>
      <c r="G36" s="750"/>
      <c r="H36" s="1528"/>
      <c r="I36" s="692"/>
      <c r="J36" s="692">
        <v>0</v>
      </c>
      <c r="K36" s="692">
        <v>0</v>
      </c>
      <c r="L36" s="1619"/>
      <c r="M36" s="1658"/>
      <c r="N36" s="1620"/>
      <c r="O36" s="1379">
        <f t="shared" si="1"/>
        <v>0</v>
      </c>
      <c r="P36" s="1630"/>
      <c r="Q36" s="1567"/>
      <c r="R36" s="1622">
        <f t="shared" si="2"/>
        <v>0</v>
      </c>
      <c r="S36" s="1623" t="e">
        <f t="shared" si="3"/>
        <v>#DIV/0!</v>
      </c>
      <c r="T36" s="863"/>
      <c r="U36" s="1645"/>
      <c r="V36" s="1646"/>
      <c r="W36" s="1013"/>
    </row>
    <row r="37" spans="1:23" ht="15.75" thickBot="1">
      <c r="A37" s="646" t="s">
        <v>89</v>
      </c>
      <c r="B37" s="1647" t="s">
        <v>245</v>
      </c>
      <c r="C37" s="753">
        <v>1190</v>
      </c>
      <c r="D37" s="753">
        <v>1857</v>
      </c>
      <c r="E37" s="479">
        <v>602</v>
      </c>
      <c r="F37" s="753">
        <v>1441</v>
      </c>
      <c r="G37" s="753">
        <v>1474</v>
      </c>
      <c r="H37" s="1530">
        <v>1395</v>
      </c>
      <c r="I37" s="682">
        <v>1564</v>
      </c>
      <c r="J37" s="682">
        <v>1628</v>
      </c>
      <c r="K37" s="682">
        <v>1758</v>
      </c>
      <c r="L37" s="1627"/>
      <c r="M37" s="1628"/>
      <c r="N37" s="1629">
        <v>545</v>
      </c>
      <c r="O37" s="1379">
        <f t="shared" si="1"/>
        <v>538</v>
      </c>
      <c r="P37" s="1630"/>
      <c r="Q37" s="1590"/>
      <c r="R37" s="1631">
        <f t="shared" si="2"/>
        <v>1083</v>
      </c>
      <c r="S37" s="1623" t="e">
        <f t="shared" si="3"/>
        <v>#DIV/0!</v>
      </c>
      <c r="T37" s="863"/>
      <c r="U37" s="1632">
        <v>1083</v>
      </c>
      <c r="V37" s="1633"/>
      <c r="W37" s="1007"/>
    </row>
    <row r="38" spans="1:23" ht="15.75" thickBot="1">
      <c r="A38" s="646" t="s">
        <v>91</v>
      </c>
      <c r="B38" s="1647" t="s">
        <v>246</v>
      </c>
      <c r="C38" s="753">
        <v>0</v>
      </c>
      <c r="D38" s="753">
        <v>0</v>
      </c>
      <c r="E38" s="479">
        <v>604</v>
      </c>
      <c r="F38" s="753"/>
      <c r="G38" s="753"/>
      <c r="H38" s="1530"/>
      <c r="I38" s="682"/>
      <c r="J38" s="682">
        <v>0</v>
      </c>
      <c r="K38" s="682">
        <v>0</v>
      </c>
      <c r="L38" s="1627"/>
      <c r="M38" s="1628"/>
      <c r="N38" s="1629"/>
      <c r="O38" s="1379">
        <f t="shared" si="1"/>
        <v>0</v>
      </c>
      <c r="P38" s="1630"/>
      <c r="Q38" s="1590"/>
      <c r="R38" s="1631">
        <f t="shared" si="2"/>
        <v>0</v>
      </c>
      <c r="S38" s="1623" t="e">
        <f t="shared" si="3"/>
        <v>#DIV/0!</v>
      </c>
      <c r="T38" s="863"/>
      <c r="U38" s="1632"/>
      <c r="V38" s="1633"/>
      <c r="W38" s="1007"/>
    </row>
    <row r="39" spans="1:23" ht="15.75" thickBot="1">
      <c r="A39" s="646" t="s">
        <v>93</v>
      </c>
      <c r="B39" s="1647" t="s">
        <v>247</v>
      </c>
      <c r="C39" s="753">
        <v>12472</v>
      </c>
      <c r="D39" s="753">
        <v>13728</v>
      </c>
      <c r="E39" s="479" t="s">
        <v>95</v>
      </c>
      <c r="F39" s="753">
        <v>10052</v>
      </c>
      <c r="G39" s="753">
        <v>10150</v>
      </c>
      <c r="H39" s="1530">
        <v>10890</v>
      </c>
      <c r="I39" s="682">
        <v>11223</v>
      </c>
      <c r="J39" s="682">
        <v>11842</v>
      </c>
      <c r="K39" s="682">
        <v>12072</v>
      </c>
      <c r="L39" s="1627">
        <f>L35</f>
        <v>12419</v>
      </c>
      <c r="M39" s="1628">
        <v>12419</v>
      </c>
      <c r="N39" s="1629">
        <v>3087</v>
      </c>
      <c r="O39" s="1379">
        <f t="shared" si="1"/>
        <v>3133</v>
      </c>
      <c r="P39" s="1630"/>
      <c r="Q39" s="1590"/>
      <c r="R39" s="1631">
        <f t="shared" si="2"/>
        <v>6220</v>
      </c>
      <c r="S39" s="1623">
        <f t="shared" si="3"/>
        <v>50.08454787019889</v>
      </c>
      <c r="T39" s="863"/>
      <c r="U39" s="1632">
        <v>6220</v>
      </c>
      <c r="V39" s="1633"/>
      <c r="W39" s="1007"/>
    </row>
    <row r="40" spans="1:23" ht="15.75" thickBot="1">
      <c r="A40" s="626" t="s">
        <v>96</v>
      </c>
      <c r="B40" s="1649" t="s">
        <v>243</v>
      </c>
      <c r="C40" s="755">
        <v>12330</v>
      </c>
      <c r="D40" s="755">
        <v>13218</v>
      </c>
      <c r="E40" s="482" t="s">
        <v>97</v>
      </c>
      <c r="F40" s="1032">
        <v>176</v>
      </c>
      <c r="G40" s="1032">
        <v>40</v>
      </c>
      <c r="H40" s="1554">
        <v>73</v>
      </c>
      <c r="I40" s="693">
        <v>493</v>
      </c>
      <c r="J40" s="693">
        <v>100</v>
      </c>
      <c r="K40" s="693">
        <v>38</v>
      </c>
      <c r="L40" s="1650"/>
      <c r="M40" s="1659"/>
      <c r="N40" s="1651">
        <v>5</v>
      </c>
      <c r="O40" s="1379">
        <f t="shared" si="1"/>
        <v>20</v>
      </c>
      <c r="P40" s="1630"/>
      <c r="Q40" s="1576"/>
      <c r="R40" s="1639">
        <f t="shared" si="2"/>
        <v>25</v>
      </c>
      <c r="S40" s="1623" t="e">
        <f t="shared" si="3"/>
        <v>#DIV/0!</v>
      </c>
      <c r="T40" s="863"/>
      <c r="U40" s="1652">
        <v>25</v>
      </c>
      <c r="V40" s="1653"/>
      <c r="W40" s="1017"/>
    </row>
    <row r="41" spans="1:23" ht="15.75" thickBot="1">
      <c r="A41" s="696" t="s">
        <v>98</v>
      </c>
      <c r="B41" s="1654" t="s">
        <v>99</v>
      </c>
      <c r="C41" s="904">
        <f>SUM(C36:C40)</f>
        <v>25992</v>
      </c>
      <c r="D41" s="904">
        <f>SUM(D36:D40)</f>
        <v>28803</v>
      </c>
      <c r="E41" s="1030" t="s">
        <v>31</v>
      </c>
      <c r="F41" s="904">
        <f aca="true" t="shared" si="5" ref="F41:Q41">SUM(F36:F40)</f>
        <v>11669</v>
      </c>
      <c r="G41" s="904">
        <f t="shared" si="5"/>
        <v>11664</v>
      </c>
      <c r="H41" s="904">
        <f t="shared" si="5"/>
        <v>12358</v>
      </c>
      <c r="I41" s="655">
        <f t="shared" si="5"/>
        <v>13280</v>
      </c>
      <c r="J41" s="655">
        <f>SUM(J36:J40)</f>
        <v>13570</v>
      </c>
      <c r="K41" s="655">
        <f>SUM(K36:K40)</f>
        <v>13868</v>
      </c>
      <c r="L41" s="1260">
        <f t="shared" si="5"/>
        <v>12419</v>
      </c>
      <c r="M41" s="1655">
        <f t="shared" si="5"/>
        <v>12419</v>
      </c>
      <c r="N41" s="1660">
        <f t="shared" si="5"/>
        <v>3637</v>
      </c>
      <c r="O41" s="1660">
        <f t="shared" si="5"/>
        <v>3691</v>
      </c>
      <c r="P41" s="484">
        <f t="shared" si="5"/>
        <v>0</v>
      </c>
      <c r="Q41" s="1661">
        <f t="shared" si="5"/>
        <v>0</v>
      </c>
      <c r="R41" s="484">
        <f t="shared" si="2"/>
        <v>7328</v>
      </c>
      <c r="S41" s="1662">
        <f t="shared" si="3"/>
        <v>59.006361220710204</v>
      </c>
      <c r="U41" s="484">
        <f>SUM(U36:U40)</f>
        <v>7328</v>
      </c>
      <c r="V41" s="484">
        <f>SUM(V36:V40)</f>
        <v>0</v>
      </c>
      <c r="W41" s="484">
        <f>SUM(W36:W40)</f>
        <v>0</v>
      </c>
    </row>
    <row r="42" spans="1:23" ht="6.75" customHeight="1" thickBot="1">
      <c r="A42" s="626"/>
      <c r="B42" s="903"/>
      <c r="C42" s="1032"/>
      <c r="D42" s="1032"/>
      <c r="E42" s="488"/>
      <c r="F42" s="1032"/>
      <c r="G42" s="1032"/>
      <c r="H42" s="1032"/>
      <c r="I42" s="706"/>
      <c r="J42" s="706"/>
      <c r="K42" s="706"/>
      <c r="L42" s="1663"/>
      <c r="M42" s="1664"/>
      <c r="N42" s="1665"/>
      <c r="O42" s="1379"/>
      <c r="P42" s="1666"/>
      <c r="Q42" s="1667"/>
      <c r="R42" s="1225"/>
      <c r="S42" s="1662"/>
      <c r="U42" s="1668"/>
      <c r="V42" s="1668"/>
      <c r="W42" s="701"/>
    </row>
    <row r="43" spans="1:23" ht="15.75" thickBot="1">
      <c r="A43" s="710" t="s">
        <v>100</v>
      </c>
      <c r="B43" s="1029" t="s">
        <v>62</v>
      </c>
      <c r="C43" s="904">
        <f>+C41-C39</f>
        <v>13520</v>
      </c>
      <c r="D43" s="904">
        <f>+D41-D39</f>
        <v>15075</v>
      </c>
      <c r="E43" s="1030" t="s">
        <v>31</v>
      </c>
      <c r="F43" s="904">
        <f aca="true" t="shared" si="6" ref="F43:Q43">F41-F39</f>
        <v>1617</v>
      </c>
      <c r="G43" s="904">
        <f t="shared" si="6"/>
        <v>1514</v>
      </c>
      <c r="H43" s="904">
        <f t="shared" si="6"/>
        <v>1468</v>
      </c>
      <c r="I43" s="655">
        <f>I41-I39</f>
        <v>2057</v>
      </c>
      <c r="J43" s="655">
        <f>J41-J39</f>
        <v>1728</v>
      </c>
      <c r="K43" s="655">
        <f>K41-K39</f>
        <v>1796</v>
      </c>
      <c r="L43" s="1669">
        <f>L41-L39</f>
        <v>0</v>
      </c>
      <c r="M43" s="1670">
        <f t="shared" si="6"/>
        <v>0</v>
      </c>
      <c r="N43" s="1660">
        <f t="shared" si="6"/>
        <v>550</v>
      </c>
      <c r="O43" s="1660">
        <f t="shared" si="6"/>
        <v>558</v>
      </c>
      <c r="P43" s="484">
        <f t="shared" si="6"/>
        <v>0</v>
      </c>
      <c r="Q43" s="1657">
        <f t="shared" si="6"/>
        <v>0</v>
      </c>
      <c r="R43" s="1225">
        <f t="shared" si="2"/>
        <v>1108</v>
      </c>
      <c r="S43" s="1662" t="e">
        <f t="shared" si="3"/>
        <v>#DIV/0!</v>
      </c>
      <c r="U43" s="484">
        <f>U41-U39</f>
        <v>1108</v>
      </c>
      <c r="V43" s="484">
        <f>V41-V39</f>
        <v>0</v>
      </c>
      <c r="W43" s="484">
        <f>W41-W39</f>
        <v>0</v>
      </c>
    </row>
    <row r="44" spans="1:23" ht="15.75" thickBot="1">
      <c r="A44" s="696" t="s">
        <v>101</v>
      </c>
      <c r="B44" s="1029" t="s">
        <v>102</v>
      </c>
      <c r="C44" s="904">
        <f>+C41-C35</f>
        <v>93</v>
      </c>
      <c r="D44" s="904">
        <f>+D41-D35</f>
        <v>-465</v>
      </c>
      <c r="E44" s="1030" t="s">
        <v>31</v>
      </c>
      <c r="F44" s="904">
        <f aca="true" t="shared" si="7" ref="F44:Q44">F41-F35</f>
        <v>-113</v>
      </c>
      <c r="G44" s="904">
        <f t="shared" si="7"/>
        <v>11</v>
      </c>
      <c r="H44" s="904">
        <f t="shared" si="7"/>
        <v>416</v>
      </c>
      <c r="I44" s="655">
        <f>I41-I35</f>
        <v>0</v>
      </c>
      <c r="J44" s="655">
        <f>J41-J35</f>
        <v>20</v>
      </c>
      <c r="K44" s="655">
        <f>K41-K35</f>
        <v>146</v>
      </c>
      <c r="L44" s="1669">
        <f>L41-L35</f>
        <v>0</v>
      </c>
      <c r="M44" s="1670">
        <f t="shared" si="7"/>
        <v>0</v>
      </c>
      <c r="N44" s="1660">
        <f t="shared" si="7"/>
        <v>349</v>
      </c>
      <c r="O44" s="1660">
        <f t="shared" si="7"/>
        <v>337</v>
      </c>
      <c r="P44" s="484">
        <f t="shared" si="7"/>
        <v>0</v>
      </c>
      <c r="Q44" s="1657">
        <f t="shared" si="7"/>
        <v>0</v>
      </c>
      <c r="R44" s="1225">
        <f t="shared" si="2"/>
        <v>686</v>
      </c>
      <c r="S44" s="1662" t="e">
        <f t="shared" si="3"/>
        <v>#DIV/0!</v>
      </c>
      <c r="U44" s="484">
        <f>U41-U35</f>
        <v>686</v>
      </c>
      <c r="V44" s="484">
        <f>V41-V35</f>
        <v>0</v>
      </c>
      <c r="W44" s="484">
        <f>W41-W35</f>
        <v>0</v>
      </c>
    </row>
    <row r="45" spans="1:23" ht="15.75" thickBot="1">
      <c r="A45" s="712" t="s">
        <v>103</v>
      </c>
      <c r="B45" s="1034" t="s">
        <v>62</v>
      </c>
      <c r="C45" s="1035">
        <f>+C44-C39</f>
        <v>-12379</v>
      </c>
      <c r="D45" s="1035">
        <f>+D44-D39</f>
        <v>-14193</v>
      </c>
      <c r="E45" s="1036" t="s">
        <v>31</v>
      </c>
      <c r="F45" s="904">
        <f aca="true" t="shared" si="8" ref="F45:Q45">F44-F39</f>
        <v>-10165</v>
      </c>
      <c r="G45" s="904">
        <f t="shared" si="8"/>
        <v>-10139</v>
      </c>
      <c r="H45" s="904">
        <f t="shared" si="8"/>
        <v>-10474</v>
      </c>
      <c r="I45" s="655">
        <f t="shared" si="8"/>
        <v>-11223</v>
      </c>
      <c r="J45" s="655">
        <f>J44-J39</f>
        <v>-11822</v>
      </c>
      <c r="K45" s="655">
        <f>K44-K39</f>
        <v>-11926</v>
      </c>
      <c r="L45" s="1669">
        <f t="shared" si="8"/>
        <v>-12419</v>
      </c>
      <c r="M45" s="1670">
        <f t="shared" si="8"/>
        <v>-12419</v>
      </c>
      <c r="N45" s="1660">
        <f t="shared" si="8"/>
        <v>-2738</v>
      </c>
      <c r="O45" s="1660">
        <f t="shared" si="8"/>
        <v>-2796</v>
      </c>
      <c r="P45" s="484">
        <f t="shared" si="8"/>
        <v>0</v>
      </c>
      <c r="Q45" s="1657">
        <f t="shared" si="8"/>
        <v>0</v>
      </c>
      <c r="R45" s="1225">
        <f t="shared" si="2"/>
        <v>-5534</v>
      </c>
      <c r="S45" s="1671">
        <f t="shared" si="3"/>
        <v>44.56075368387148</v>
      </c>
      <c r="U45" s="484">
        <f>U44-U39</f>
        <v>-5534</v>
      </c>
      <c r="V45" s="484">
        <f>V44-V39</f>
        <v>0</v>
      </c>
      <c r="W45" s="484">
        <f>W44-W39</f>
        <v>0</v>
      </c>
    </row>
    <row r="46" ht="15">
      <c r="A46" s="563"/>
    </row>
    <row r="47" ht="15">
      <c r="A47" s="563"/>
    </row>
    <row r="48" spans="1:23" ht="15">
      <c r="A48" s="559" t="s">
        <v>181</v>
      </c>
      <c r="R48"/>
      <c r="S48"/>
      <c r="T48"/>
      <c r="U48"/>
      <c r="V48"/>
      <c r="W48"/>
    </row>
    <row r="49" spans="1:23" ht="15">
      <c r="A49" s="560" t="s">
        <v>248</v>
      </c>
      <c r="R49"/>
      <c r="S49"/>
      <c r="T49"/>
      <c r="U49"/>
      <c r="V49"/>
      <c r="W49"/>
    </row>
    <row r="50" spans="1:23" ht="15">
      <c r="A50" s="713" t="s">
        <v>182</v>
      </c>
      <c r="R50"/>
      <c r="S50"/>
      <c r="T50"/>
      <c r="U50"/>
      <c r="V50"/>
      <c r="W50"/>
    </row>
    <row r="51" spans="1:23" ht="15">
      <c r="A51" s="562"/>
      <c r="R51"/>
      <c r="S51"/>
      <c r="T51"/>
      <c r="U51"/>
      <c r="V51"/>
      <c r="W51"/>
    </row>
    <row r="52" spans="1:23" ht="15">
      <c r="A52" s="563" t="s">
        <v>249</v>
      </c>
      <c r="R52"/>
      <c r="S52"/>
      <c r="T52"/>
      <c r="U52"/>
      <c r="V52"/>
      <c r="W52"/>
    </row>
    <row r="53" spans="1:23" ht="15">
      <c r="A53" s="563"/>
      <c r="R53"/>
      <c r="S53"/>
      <c r="T53"/>
      <c r="U53"/>
      <c r="V53"/>
      <c r="W53"/>
    </row>
    <row r="54" spans="1:23" ht="15">
      <c r="A54" s="563" t="s">
        <v>261</v>
      </c>
      <c r="R54"/>
      <c r="S54"/>
      <c r="T54"/>
      <c r="U54"/>
      <c r="V54"/>
      <c r="W54"/>
    </row>
    <row r="55" ht="15">
      <c r="A55" s="563"/>
    </row>
    <row r="56" ht="15">
      <c r="A56" s="563"/>
    </row>
    <row r="57" ht="15">
      <c r="A57" s="563"/>
    </row>
    <row r="58" ht="15">
      <c r="A58" s="563"/>
    </row>
    <row r="59" ht="15">
      <c r="A59" s="563"/>
    </row>
    <row r="60" ht="15">
      <c r="A60" s="563"/>
    </row>
    <row r="61" ht="15">
      <c r="A61" s="563"/>
    </row>
    <row r="62" ht="15">
      <c r="A62" s="563"/>
    </row>
    <row r="63" ht="15">
      <c r="A63" s="563"/>
    </row>
    <row r="64" ht="15">
      <c r="A64" s="56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2.28125" style="0" customWidth="1"/>
    <col min="2" max="2" width="10.57421875" style="0" customWidth="1"/>
    <col min="3" max="3" width="14.00390625" style="0" customWidth="1"/>
    <col min="4" max="5" width="0" style="0" hidden="1" customWidth="1"/>
    <col min="6" max="6" width="9.140625" style="0" hidden="1" customWidth="1"/>
    <col min="7" max="8" width="9.140625" style="0" customWidth="1"/>
    <col min="9" max="9" width="10.28125" style="0" customWidth="1"/>
    <col min="14" max="14" width="9.140625" style="0" customWidth="1"/>
    <col min="16" max="21" width="0" style="0" hidden="1" customWidth="1"/>
    <col min="22" max="23" width="10.28125" style="0" customWidth="1"/>
  </cols>
  <sheetData>
    <row r="1" spans="1:9" ht="25.5">
      <c r="A1" s="196" t="s">
        <v>104</v>
      </c>
      <c r="B1" s="193"/>
      <c r="C1" s="194"/>
      <c r="D1" s="194"/>
      <c r="E1" s="194"/>
      <c r="F1" s="194"/>
      <c r="G1" s="194"/>
      <c r="H1" s="194"/>
      <c r="I1" s="195"/>
    </row>
    <row r="2" spans="1:9" ht="18">
      <c r="A2" s="196" t="s">
        <v>214</v>
      </c>
      <c r="B2" s="197"/>
      <c r="I2" s="198"/>
    </row>
    <row r="3" spans="1:9" ht="15">
      <c r="A3" s="198"/>
      <c r="B3" s="198"/>
      <c r="I3" s="198"/>
    </row>
    <row r="4" spans="9:15" ht="15.75" thickBot="1">
      <c r="I4" s="198"/>
      <c r="M4" s="199"/>
      <c r="N4" s="199"/>
      <c r="O4" s="199"/>
    </row>
    <row r="5" spans="1:15" ht="16.5" thickBot="1">
      <c r="A5" s="200" t="s">
        <v>1</v>
      </c>
      <c r="B5" s="200"/>
      <c r="C5" s="1472" t="s">
        <v>105</v>
      </c>
      <c r="D5" s="1473"/>
      <c r="E5" s="1473"/>
      <c r="F5" s="1473"/>
      <c r="G5" s="1474"/>
      <c r="H5" s="201"/>
      <c r="I5" s="202"/>
      <c r="M5" s="199"/>
      <c r="N5" s="199"/>
      <c r="O5" s="199"/>
    </row>
    <row r="6" spans="1:9" ht="15.75" thickBot="1">
      <c r="A6" s="195" t="s">
        <v>3</v>
      </c>
      <c r="B6" s="195"/>
      <c r="I6" s="198"/>
    </row>
    <row r="7" spans="1:23" ht="15.75">
      <c r="A7" s="203"/>
      <c r="B7" s="204"/>
      <c r="C7" s="205"/>
      <c r="D7" s="206"/>
      <c r="E7" s="206"/>
      <c r="F7" s="206"/>
      <c r="G7" s="206"/>
      <c r="H7" s="206"/>
      <c r="I7" s="207" t="s">
        <v>4</v>
      </c>
      <c r="J7" s="208"/>
      <c r="K7" s="209"/>
      <c r="L7" s="209"/>
      <c r="M7" s="209"/>
      <c r="N7" s="209"/>
      <c r="O7" s="210"/>
      <c r="P7" s="209"/>
      <c r="Q7" s="209"/>
      <c r="R7" s="209"/>
      <c r="S7" s="209"/>
      <c r="T7" s="209"/>
      <c r="U7" s="209"/>
      <c r="V7" s="211" t="s">
        <v>212</v>
      </c>
      <c r="W7" s="207" t="s">
        <v>7</v>
      </c>
    </row>
    <row r="8" spans="1:23" ht="15.75" thickBot="1">
      <c r="A8" s="212" t="s">
        <v>8</v>
      </c>
      <c r="B8" s="213"/>
      <c r="C8" s="214"/>
      <c r="D8" s="215" t="s">
        <v>10</v>
      </c>
      <c r="E8" s="215" t="s">
        <v>11</v>
      </c>
      <c r="F8" s="216" t="s">
        <v>14</v>
      </c>
      <c r="G8" s="216" t="s">
        <v>106</v>
      </c>
      <c r="H8" s="216" t="s">
        <v>6</v>
      </c>
      <c r="I8" s="217">
        <v>2013</v>
      </c>
      <c r="J8" s="218" t="s">
        <v>16</v>
      </c>
      <c r="K8" s="219" t="s">
        <v>17</v>
      </c>
      <c r="L8" s="219" t="s">
        <v>18</v>
      </c>
      <c r="M8" s="219" t="s">
        <v>19</v>
      </c>
      <c r="N8" s="219" t="s">
        <v>20</v>
      </c>
      <c r="O8" s="219" t="s">
        <v>21</v>
      </c>
      <c r="P8" s="219" t="s">
        <v>22</v>
      </c>
      <c r="Q8" s="219" t="s">
        <v>23</v>
      </c>
      <c r="R8" s="219" t="s">
        <v>24</v>
      </c>
      <c r="S8" s="219" t="s">
        <v>25</v>
      </c>
      <c r="T8" s="219" t="s">
        <v>26</v>
      </c>
      <c r="U8" s="218" t="s">
        <v>27</v>
      </c>
      <c r="V8" s="220" t="s">
        <v>28</v>
      </c>
      <c r="W8" s="217" t="s">
        <v>29</v>
      </c>
    </row>
    <row r="9" spans="1:23" ht="16.5">
      <c r="A9" s="221" t="s">
        <v>107</v>
      </c>
      <c r="B9" s="222"/>
      <c r="C9" s="223"/>
      <c r="D9" s="224">
        <v>22</v>
      </c>
      <c r="E9" s="224">
        <v>23</v>
      </c>
      <c r="F9" s="225">
        <v>21</v>
      </c>
      <c r="G9" s="226">
        <v>21</v>
      </c>
      <c r="H9" s="226">
        <v>21</v>
      </c>
      <c r="I9" s="227">
        <v>21</v>
      </c>
      <c r="J9" s="228">
        <v>21</v>
      </c>
      <c r="K9" s="229">
        <v>21</v>
      </c>
      <c r="L9" s="229">
        <v>21</v>
      </c>
      <c r="M9" s="229">
        <v>21</v>
      </c>
      <c r="N9" s="230">
        <v>21</v>
      </c>
      <c r="O9" s="230">
        <v>21</v>
      </c>
      <c r="P9" s="231"/>
      <c r="Q9" s="231"/>
      <c r="R9" s="231"/>
      <c r="S9" s="231"/>
      <c r="T9" s="231"/>
      <c r="U9" s="225"/>
      <c r="V9" s="232" t="s">
        <v>31</v>
      </c>
      <c r="W9" s="233" t="s">
        <v>31</v>
      </c>
    </row>
    <row r="10" spans="1:23" ht="17.25" thickBot="1">
      <c r="A10" s="234" t="s">
        <v>108</v>
      </c>
      <c r="B10" s="235"/>
      <c r="C10" s="236"/>
      <c r="D10" s="237">
        <v>20.91</v>
      </c>
      <c r="E10" s="237">
        <v>21.91</v>
      </c>
      <c r="F10" s="238">
        <v>20.4</v>
      </c>
      <c r="G10" s="239">
        <v>20.4</v>
      </c>
      <c r="H10" s="239">
        <v>20.4</v>
      </c>
      <c r="I10" s="240">
        <v>20.4</v>
      </c>
      <c r="J10" s="241">
        <v>20.4</v>
      </c>
      <c r="K10" s="242">
        <v>20.4</v>
      </c>
      <c r="L10" s="243">
        <v>20.4</v>
      </c>
      <c r="M10" s="243">
        <v>20.4</v>
      </c>
      <c r="N10" s="242">
        <v>20.4</v>
      </c>
      <c r="O10" s="242">
        <v>20.4</v>
      </c>
      <c r="P10" s="244"/>
      <c r="Q10" s="244"/>
      <c r="R10" s="244"/>
      <c r="S10" s="244"/>
      <c r="T10" s="244"/>
      <c r="U10" s="238"/>
      <c r="V10" s="245"/>
      <c r="W10" s="246" t="s">
        <v>31</v>
      </c>
    </row>
    <row r="11" spans="1:23" ht="16.5">
      <c r="A11" s="247" t="s">
        <v>109</v>
      </c>
      <c r="B11" s="222"/>
      <c r="C11" s="248" t="s">
        <v>110</v>
      </c>
      <c r="D11" s="249">
        <v>4630</v>
      </c>
      <c r="E11" s="249">
        <v>5103</v>
      </c>
      <c r="F11" s="250">
        <v>6882</v>
      </c>
      <c r="G11" s="251">
        <v>6825</v>
      </c>
      <c r="H11" s="252">
        <v>6741</v>
      </c>
      <c r="I11" s="253" t="s">
        <v>31</v>
      </c>
      <c r="J11" s="250">
        <v>6744</v>
      </c>
      <c r="K11" s="254">
        <v>6760</v>
      </c>
      <c r="L11" s="254">
        <v>6763</v>
      </c>
      <c r="M11" s="255">
        <v>6766</v>
      </c>
      <c r="N11" s="256">
        <v>6766</v>
      </c>
      <c r="O11" s="256">
        <v>6773</v>
      </c>
      <c r="P11" s="256"/>
      <c r="Q11" s="256"/>
      <c r="R11" s="256"/>
      <c r="S11" s="256"/>
      <c r="T11" s="256"/>
      <c r="U11" s="250"/>
      <c r="V11" s="257" t="s">
        <v>31</v>
      </c>
      <c r="W11" s="253" t="s">
        <v>31</v>
      </c>
    </row>
    <row r="12" spans="1:23" ht="16.5">
      <c r="A12" s="247" t="s">
        <v>111</v>
      </c>
      <c r="B12" s="258"/>
      <c r="C12" s="248" t="s">
        <v>112</v>
      </c>
      <c r="D12" s="259">
        <v>3811</v>
      </c>
      <c r="E12" s="259">
        <v>4577</v>
      </c>
      <c r="F12" s="250">
        <v>6496</v>
      </c>
      <c r="G12" s="251">
        <v>6491</v>
      </c>
      <c r="H12" s="251">
        <v>6492</v>
      </c>
      <c r="I12" s="253" t="s">
        <v>31</v>
      </c>
      <c r="J12" s="260">
        <v>6501</v>
      </c>
      <c r="K12" s="261">
        <v>6522</v>
      </c>
      <c r="L12" s="261">
        <v>6531</v>
      </c>
      <c r="M12" s="262">
        <v>6540</v>
      </c>
      <c r="N12" s="256">
        <v>6546</v>
      </c>
      <c r="O12" s="256">
        <v>6558</v>
      </c>
      <c r="P12" s="256"/>
      <c r="Q12" s="256"/>
      <c r="R12" s="256"/>
      <c r="S12" s="256"/>
      <c r="T12" s="256"/>
      <c r="U12" s="250"/>
      <c r="V12" s="257" t="s">
        <v>31</v>
      </c>
      <c r="W12" s="253" t="s">
        <v>31</v>
      </c>
    </row>
    <row r="13" spans="1:23" ht="16.5">
      <c r="A13" s="247" t="s">
        <v>39</v>
      </c>
      <c r="B13" s="222"/>
      <c r="C13" s="248" t="s">
        <v>113</v>
      </c>
      <c r="D13" s="259">
        <v>0</v>
      </c>
      <c r="E13" s="259">
        <v>0</v>
      </c>
      <c r="F13" s="250">
        <v>19</v>
      </c>
      <c r="G13" s="251">
        <v>59</v>
      </c>
      <c r="H13" s="251">
        <v>58</v>
      </c>
      <c r="I13" s="253" t="s">
        <v>31</v>
      </c>
      <c r="J13" s="260">
        <v>58</v>
      </c>
      <c r="K13" s="261">
        <v>58</v>
      </c>
      <c r="L13" s="262">
        <v>58</v>
      </c>
      <c r="M13" s="262">
        <v>58</v>
      </c>
      <c r="N13" s="256">
        <v>58</v>
      </c>
      <c r="O13" s="256">
        <v>64</v>
      </c>
      <c r="P13" s="256"/>
      <c r="Q13" s="256"/>
      <c r="R13" s="256"/>
      <c r="S13" s="256"/>
      <c r="T13" s="256"/>
      <c r="U13" s="250"/>
      <c r="V13" s="257" t="s">
        <v>31</v>
      </c>
      <c r="W13" s="253" t="s">
        <v>31</v>
      </c>
    </row>
    <row r="14" spans="1:23" ht="16.5">
      <c r="A14" s="247" t="s">
        <v>42</v>
      </c>
      <c r="B14" s="258"/>
      <c r="C14" s="248" t="s">
        <v>114</v>
      </c>
      <c r="D14" s="259">
        <v>0</v>
      </c>
      <c r="E14" s="259">
        <v>0</v>
      </c>
      <c r="F14" s="250">
        <v>596</v>
      </c>
      <c r="G14" s="251">
        <v>619</v>
      </c>
      <c r="H14" s="251">
        <v>583</v>
      </c>
      <c r="I14" s="253" t="s">
        <v>31</v>
      </c>
      <c r="J14" s="260">
        <v>8267</v>
      </c>
      <c r="K14" s="261">
        <v>7704</v>
      </c>
      <c r="L14" s="262">
        <v>6946</v>
      </c>
      <c r="M14" s="262">
        <v>5599</v>
      </c>
      <c r="N14" s="256">
        <v>4484</v>
      </c>
      <c r="O14" s="256">
        <v>4577</v>
      </c>
      <c r="P14" s="256"/>
      <c r="Q14" s="256"/>
      <c r="R14" s="256"/>
      <c r="S14" s="256"/>
      <c r="T14" s="256"/>
      <c r="U14" s="250"/>
      <c r="V14" s="257" t="s">
        <v>31</v>
      </c>
      <c r="W14" s="253" t="s">
        <v>31</v>
      </c>
    </row>
    <row r="15" spans="1:23" ht="17.25" thickBot="1">
      <c r="A15" s="221" t="s">
        <v>44</v>
      </c>
      <c r="B15" s="222"/>
      <c r="C15" s="263" t="s">
        <v>115</v>
      </c>
      <c r="D15" s="264">
        <v>869</v>
      </c>
      <c r="E15" s="264">
        <v>1024</v>
      </c>
      <c r="F15" s="265">
        <v>1443</v>
      </c>
      <c r="G15" s="266">
        <v>1237</v>
      </c>
      <c r="H15" s="266">
        <v>1222</v>
      </c>
      <c r="I15" s="233" t="s">
        <v>31</v>
      </c>
      <c r="J15" s="267">
        <v>1190</v>
      </c>
      <c r="K15" s="230">
        <v>1374</v>
      </c>
      <c r="L15" s="229">
        <v>1466</v>
      </c>
      <c r="M15" s="229">
        <v>2029</v>
      </c>
      <c r="N15" s="230">
        <v>2506</v>
      </c>
      <c r="O15" s="230">
        <v>1827</v>
      </c>
      <c r="P15" s="230"/>
      <c r="Q15" s="230"/>
      <c r="R15" s="230"/>
      <c r="S15" s="230"/>
      <c r="T15" s="230"/>
      <c r="U15" s="265"/>
      <c r="V15" s="232" t="s">
        <v>31</v>
      </c>
      <c r="W15" s="233" t="s">
        <v>31</v>
      </c>
    </row>
    <row r="16" spans="1:23" ht="17.25" thickBot="1">
      <c r="A16" s="268" t="s">
        <v>47</v>
      </c>
      <c r="B16" s="269"/>
      <c r="C16" s="270"/>
      <c r="D16" s="271">
        <v>1838</v>
      </c>
      <c r="E16" s="271">
        <v>1811</v>
      </c>
      <c r="F16" s="272">
        <v>2420</v>
      </c>
      <c r="G16" s="273">
        <v>2454</v>
      </c>
      <c r="H16" s="273">
        <v>2295</v>
      </c>
      <c r="I16" s="274" t="s">
        <v>31</v>
      </c>
      <c r="J16" s="272">
        <v>16994</v>
      </c>
      <c r="K16" s="275">
        <v>16630</v>
      </c>
      <c r="L16" s="276">
        <v>15967</v>
      </c>
      <c r="M16" s="276">
        <v>15187</v>
      </c>
      <c r="N16" s="275">
        <v>14549</v>
      </c>
      <c r="O16" s="275">
        <v>13977</v>
      </c>
      <c r="P16" s="275"/>
      <c r="Q16" s="275"/>
      <c r="R16" s="275"/>
      <c r="S16" s="275"/>
      <c r="T16" s="275"/>
      <c r="U16" s="272"/>
      <c r="V16" s="277" t="s">
        <v>31</v>
      </c>
      <c r="W16" s="274" t="s">
        <v>31</v>
      </c>
    </row>
    <row r="17" spans="1:23" ht="16.5">
      <c r="A17" s="221" t="s">
        <v>116</v>
      </c>
      <c r="B17" s="222"/>
      <c r="C17" s="263" t="s">
        <v>117</v>
      </c>
      <c r="D17" s="264">
        <v>833</v>
      </c>
      <c r="E17" s="264">
        <v>540</v>
      </c>
      <c r="F17" s="265">
        <v>401</v>
      </c>
      <c r="G17" s="266">
        <v>379</v>
      </c>
      <c r="H17" s="266">
        <v>293</v>
      </c>
      <c r="I17" s="233" t="s">
        <v>31</v>
      </c>
      <c r="J17" s="267">
        <v>286</v>
      </c>
      <c r="K17" s="230">
        <v>279</v>
      </c>
      <c r="L17" s="229">
        <v>272</v>
      </c>
      <c r="M17" s="229">
        <v>265</v>
      </c>
      <c r="N17" s="230">
        <v>258</v>
      </c>
      <c r="O17" s="230">
        <v>251</v>
      </c>
      <c r="P17" s="230"/>
      <c r="Q17" s="230"/>
      <c r="R17" s="230"/>
      <c r="S17" s="230"/>
      <c r="T17" s="230"/>
      <c r="U17" s="265"/>
      <c r="V17" s="232" t="s">
        <v>31</v>
      </c>
      <c r="W17" s="233" t="s">
        <v>31</v>
      </c>
    </row>
    <row r="18" spans="1:23" ht="16.5">
      <c r="A18" s="247" t="s">
        <v>118</v>
      </c>
      <c r="B18" s="258"/>
      <c r="C18" s="248" t="s">
        <v>119</v>
      </c>
      <c r="D18" s="249">
        <v>584</v>
      </c>
      <c r="E18" s="249">
        <v>483</v>
      </c>
      <c r="F18" s="250">
        <v>781</v>
      </c>
      <c r="G18" s="251">
        <v>725</v>
      </c>
      <c r="H18" s="251">
        <v>698</v>
      </c>
      <c r="I18" s="253" t="s">
        <v>31</v>
      </c>
      <c r="J18" s="250">
        <v>710</v>
      </c>
      <c r="K18" s="256">
        <v>723</v>
      </c>
      <c r="L18" s="255">
        <v>732</v>
      </c>
      <c r="M18" s="255">
        <v>770</v>
      </c>
      <c r="N18" s="256">
        <v>783</v>
      </c>
      <c r="O18" s="256">
        <v>796</v>
      </c>
      <c r="P18" s="256"/>
      <c r="Q18" s="256"/>
      <c r="R18" s="256"/>
      <c r="S18" s="256"/>
      <c r="T18" s="256"/>
      <c r="U18" s="250"/>
      <c r="V18" s="257" t="s">
        <v>31</v>
      </c>
      <c r="W18" s="253" t="s">
        <v>31</v>
      </c>
    </row>
    <row r="19" spans="1:23" ht="16.5">
      <c r="A19" s="247" t="s">
        <v>53</v>
      </c>
      <c r="B19" s="258"/>
      <c r="C19" s="248" t="s">
        <v>120</v>
      </c>
      <c r="D19" s="259">
        <v>0</v>
      </c>
      <c r="E19" s="259">
        <v>0</v>
      </c>
      <c r="F19" s="250">
        <v>0</v>
      </c>
      <c r="G19" s="251">
        <v>0</v>
      </c>
      <c r="H19" s="251">
        <v>0</v>
      </c>
      <c r="I19" s="253" t="s">
        <v>31</v>
      </c>
      <c r="J19" s="260">
        <v>0</v>
      </c>
      <c r="K19" s="261">
        <v>0</v>
      </c>
      <c r="L19" s="262">
        <v>0</v>
      </c>
      <c r="M19" s="262">
        <v>0</v>
      </c>
      <c r="N19" s="256">
        <v>0</v>
      </c>
      <c r="O19" s="256">
        <v>0</v>
      </c>
      <c r="P19" s="256"/>
      <c r="Q19" s="256"/>
      <c r="R19" s="256"/>
      <c r="S19" s="256"/>
      <c r="T19" s="256"/>
      <c r="U19" s="250"/>
      <c r="V19" s="257" t="s">
        <v>31</v>
      </c>
      <c r="W19" s="253" t="s">
        <v>31</v>
      </c>
    </row>
    <row r="20" spans="1:23" ht="16.5">
      <c r="A20" s="247" t="s">
        <v>55</v>
      </c>
      <c r="B20" s="222"/>
      <c r="C20" s="248" t="s">
        <v>121</v>
      </c>
      <c r="D20" s="259">
        <v>225</v>
      </c>
      <c r="E20" s="259">
        <v>259</v>
      </c>
      <c r="F20" s="250">
        <v>1239</v>
      </c>
      <c r="G20" s="251">
        <v>1146</v>
      </c>
      <c r="H20" s="251">
        <v>1125</v>
      </c>
      <c r="I20" s="253" t="s">
        <v>31</v>
      </c>
      <c r="J20" s="260">
        <v>8651</v>
      </c>
      <c r="K20" s="261">
        <v>8187</v>
      </c>
      <c r="L20" s="262">
        <v>7712</v>
      </c>
      <c r="M20" s="262">
        <v>6151</v>
      </c>
      <c r="N20" s="256">
        <v>5522</v>
      </c>
      <c r="O20" s="256">
        <v>5255</v>
      </c>
      <c r="P20" s="256"/>
      <c r="Q20" s="256"/>
      <c r="R20" s="256"/>
      <c r="S20" s="256"/>
      <c r="T20" s="256"/>
      <c r="U20" s="250"/>
      <c r="V20" s="257" t="s">
        <v>31</v>
      </c>
      <c r="W20" s="253" t="s">
        <v>31</v>
      </c>
    </row>
    <row r="21" spans="1:23" ht="17.25" thickBot="1">
      <c r="A21" s="247" t="s">
        <v>57</v>
      </c>
      <c r="B21" s="235"/>
      <c r="C21" s="248" t="s">
        <v>122</v>
      </c>
      <c r="D21" s="259">
        <v>0</v>
      </c>
      <c r="E21" s="259">
        <v>0</v>
      </c>
      <c r="F21" s="250">
        <v>0</v>
      </c>
      <c r="G21" s="278">
        <v>0</v>
      </c>
      <c r="H21" s="278">
        <v>0</v>
      </c>
      <c r="I21" s="253" t="s">
        <v>31</v>
      </c>
      <c r="J21" s="260">
        <v>0</v>
      </c>
      <c r="K21" s="261">
        <v>0</v>
      </c>
      <c r="L21" s="262">
        <v>0</v>
      </c>
      <c r="M21" s="262">
        <v>0</v>
      </c>
      <c r="N21" s="256">
        <v>0</v>
      </c>
      <c r="O21" s="256">
        <v>0</v>
      </c>
      <c r="P21" s="256"/>
      <c r="Q21" s="256"/>
      <c r="R21" s="256"/>
      <c r="S21" s="256"/>
      <c r="T21" s="256"/>
      <c r="U21" s="250"/>
      <c r="V21" s="257" t="s">
        <v>31</v>
      </c>
      <c r="W21" s="253" t="s">
        <v>31</v>
      </c>
    </row>
    <row r="22" spans="1:23" ht="16.5">
      <c r="A22" s="279" t="s">
        <v>59</v>
      </c>
      <c r="B22" s="222"/>
      <c r="C22" s="280"/>
      <c r="D22" s="281">
        <v>6805</v>
      </c>
      <c r="E22" s="281">
        <v>6979</v>
      </c>
      <c r="F22" s="282">
        <v>8746</v>
      </c>
      <c r="G22" s="282">
        <v>8318</v>
      </c>
      <c r="H22" s="282">
        <v>8465</v>
      </c>
      <c r="I22" s="283">
        <v>8555</v>
      </c>
      <c r="J22" s="284">
        <v>586</v>
      </c>
      <c r="K22" s="254">
        <v>586</v>
      </c>
      <c r="L22" s="254">
        <v>586</v>
      </c>
      <c r="M22" s="254">
        <v>1346</v>
      </c>
      <c r="N22" s="254">
        <v>586</v>
      </c>
      <c r="O22" s="254">
        <v>591</v>
      </c>
      <c r="P22" s="254"/>
      <c r="Q22" s="254"/>
      <c r="R22" s="254"/>
      <c r="S22" s="254"/>
      <c r="T22" s="254"/>
      <c r="U22" s="284"/>
      <c r="V22" s="285">
        <f>SUM(J22:U22)</f>
        <v>4281</v>
      </c>
      <c r="W22" s="286">
        <f>+V22/I22*100</f>
        <v>50.04091174751607</v>
      </c>
    </row>
    <row r="23" spans="1:23" ht="16.5">
      <c r="A23" s="247" t="s">
        <v>61</v>
      </c>
      <c r="B23" s="258"/>
      <c r="C23" s="287"/>
      <c r="D23" s="249"/>
      <c r="E23" s="249"/>
      <c r="F23" s="288">
        <v>130</v>
      </c>
      <c r="G23" s="288">
        <v>0</v>
      </c>
      <c r="H23" s="288">
        <v>0</v>
      </c>
      <c r="I23" s="289">
        <v>0</v>
      </c>
      <c r="J23" s="250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/>
      <c r="Q23" s="256"/>
      <c r="R23" s="256"/>
      <c r="S23" s="256"/>
      <c r="T23" s="256"/>
      <c r="U23" s="250"/>
      <c r="V23" s="290">
        <f>SUM(J23:U23)</f>
        <v>0</v>
      </c>
      <c r="W23" s="291" t="e">
        <f>+V23/I23*100</f>
        <v>#DIV/0!</v>
      </c>
    </row>
    <row r="24" spans="1:23" ht="17.25" thickBot="1">
      <c r="A24" s="292" t="s">
        <v>63</v>
      </c>
      <c r="B24" s="222"/>
      <c r="C24" s="293"/>
      <c r="D24" s="294">
        <v>6505</v>
      </c>
      <c r="E24" s="294">
        <v>6369</v>
      </c>
      <c r="F24" s="295">
        <v>7026</v>
      </c>
      <c r="G24" s="295">
        <v>6712</v>
      </c>
      <c r="H24" s="295">
        <v>6700</v>
      </c>
      <c r="I24" s="296">
        <v>7040</v>
      </c>
      <c r="J24" s="297">
        <v>586</v>
      </c>
      <c r="K24" s="298">
        <v>586</v>
      </c>
      <c r="L24" s="298">
        <v>586</v>
      </c>
      <c r="M24" s="298">
        <v>586</v>
      </c>
      <c r="N24" s="298">
        <v>586</v>
      </c>
      <c r="O24" s="298">
        <v>586</v>
      </c>
      <c r="P24" s="298"/>
      <c r="Q24" s="298"/>
      <c r="R24" s="298"/>
      <c r="S24" s="298"/>
      <c r="T24" s="298"/>
      <c r="U24" s="297"/>
      <c r="V24" s="299">
        <f>SUM(J24:U24)</f>
        <v>3516</v>
      </c>
      <c r="W24" s="300">
        <f>+V24/I24*100</f>
        <v>49.94318181818182</v>
      </c>
    </row>
    <row r="25" spans="1:23" ht="16.5">
      <c r="A25" s="247" t="s">
        <v>64</v>
      </c>
      <c r="B25" s="301" t="s">
        <v>123</v>
      </c>
      <c r="C25" s="248" t="s">
        <v>124</v>
      </c>
      <c r="D25" s="249">
        <v>2275</v>
      </c>
      <c r="E25" s="249">
        <v>2131</v>
      </c>
      <c r="F25" s="288">
        <v>1301</v>
      </c>
      <c r="G25" s="288">
        <v>1400</v>
      </c>
      <c r="H25" s="288">
        <v>1387</v>
      </c>
      <c r="I25" s="302">
        <v>1210</v>
      </c>
      <c r="J25" s="250">
        <v>26</v>
      </c>
      <c r="K25" s="256">
        <v>52</v>
      </c>
      <c r="L25" s="256">
        <v>85</v>
      </c>
      <c r="M25" s="256">
        <v>97</v>
      </c>
      <c r="N25" s="256">
        <v>118</v>
      </c>
      <c r="O25" s="256">
        <v>111</v>
      </c>
      <c r="P25" s="256"/>
      <c r="Q25" s="256"/>
      <c r="R25" s="256"/>
      <c r="S25" s="256"/>
      <c r="T25" s="256"/>
      <c r="U25" s="250"/>
      <c r="V25" s="290">
        <f aca="true" t="shared" si="0" ref="V25:V35">SUM(J25:U25)</f>
        <v>489</v>
      </c>
      <c r="W25" s="291">
        <f aca="true" t="shared" si="1" ref="W25:W35">+V25/I25*100</f>
        <v>40.413223140495866</v>
      </c>
    </row>
    <row r="26" spans="1:23" ht="16.5">
      <c r="A26" s="247" t="s">
        <v>66</v>
      </c>
      <c r="B26" s="303" t="s">
        <v>125</v>
      </c>
      <c r="C26" s="248" t="s">
        <v>126</v>
      </c>
      <c r="D26" s="259">
        <v>269</v>
      </c>
      <c r="E26" s="259">
        <v>415</v>
      </c>
      <c r="F26" s="304">
        <v>809</v>
      </c>
      <c r="G26" s="304">
        <v>848</v>
      </c>
      <c r="H26" s="304">
        <v>791</v>
      </c>
      <c r="I26" s="289">
        <v>840</v>
      </c>
      <c r="J26" s="250">
        <v>37</v>
      </c>
      <c r="K26" s="256">
        <v>11</v>
      </c>
      <c r="L26" s="256">
        <v>157</v>
      </c>
      <c r="M26" s="256">
        <v>24</v>
      </c>
      <c r="N26" s="256">
        <v>7</v>
      </c>
      <c r="O26" s="256">
        <v>169</v>
      </c>
      <c r="P26" s="256"/>
      <c r="Q26" s="256"/>
      <c r="R26" s="256"/>
      <c r="S26" s="256"/>
      <c r="T26" s="256"/>
      <c r="U26" s="250"/>
      <c r="V26" s="290">
        <f t="shared" si="0"/>
        <v>405</v>
      </c>
      <c r="W26" s="291">
        <f t="shared" si="1"/>
        <v>48.214285714285715</v>
      </c>
    </row>
    <row r="27" spans="1:23" ht="16.5">
      <c r="A27" s="247" t="s">
        <v>68</v>
      </c>
      <c r="B27" s="305" t="s">
        <v>127</v>
      </c>
      <c r="C27" s="248" t="s">
        <v>128</v>
      </c>
      <c r="D27" s="259">
        <v>0</v>
      </c>
      <c r="E27" s="259">
        <v>1</v>
      </c>
      <c r="F27" s="304">
        <v>1</v>
      </c>
      <c r="G27" s="304">
        <v>2</v>
      </c>
      <c r="H27" s="304">
        <v>0</v>
      </c>
      <c r="I27" s="289">
        <v>0</v>
      </c>
      <c r="J27" s="250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/>
      <c r="Q27" s="256"/>
      <c r="R27" s="256"/>
      <c r="S27" s="256"/>
      <c r="T27" s="256"/>
      <c r="U27" s="250"/>
      <c r="V27" s="290">
        <f t="shared" si="0"/>
        <v>0</v>
      </c>
      <c r="W27" s="291" t="e">
        <f t="shared" si="1"/>
        <v>#DIV/0!</v>
      </c>
    </row>
    <row r="28" spans="1:23" ht="16.5">
      <c r="A28" s="247" t="s">
        <v>70</v>
      </c>
      <c r="B28" s="305" t="s">
        <v>129</v>
      </c>
      <c r="C28" s="248" t="s">
        <v>130</v>
      </c>
      <c r="D28" s="259">
        <v>582</v>
      </c>
      <c r="E28" s="259">
        <v>430</v>
      </c>
      <c r="F28" s="304">
        <v>233</v>
      </c>
      <c r="G28" s="304">
        <v>60</v>
      </c>
      <c r="H28" s="304">
        <v>160</v>
      </c>
      <c r="I28" s="289">
        <v>71</v>
      </c>
      <c r="J28" s="250">
        <v>4</v>
      </c>
      <c r="K28" s="256">
        <v>0</v>
      </c>
      <c r="L28" s="256">
        <v>2</v>
      </c>
      <c r="M28" s="256">
        <v>0</v>
      </c>
      <c r="N28" s="256">
        <v>2</v>
      </c>
      <c r="O28" s="256">
        <v>2</v>
      </c>
      <c r="P28" s="256"/>
      <c r="Q28" s="256"/>
      <c r="R28" s="256"/>
      <c r="S28" s="256"/>
      <c r="T28" s="256"/>
      <c r="U28" s="250"/>
      <c r="V28" s="290">
        <f t="shared" si="0"/>
        <v>10</v>
      </c>
      <c r="W28" s="291">
        <f t="shared" si="1"/>
        <v>14.084507042253522</v>
      </c>
    </row>
    <row r="29" spans="1:23" ht="16.5">
      <c r="A29" s="247" t="s">
        <v>72</v>
      </c>
      <c r="B29" s="303" t="s">
        <v>131</v>
      </c>
      <c r="C29" s="248" t="s">
        <v>132</v>
      </c>
      <c r="D29" s="259">
        <v>566</v>
      </c>
      <c r="E29" s="259">
        <v>656</v>
      </c>
      <c r="F29" s="304">
        <v>496</v>
      </c>
      <c r="G29" s="304">
        <v>517</v>
      </c>
      <c r="H29" s="304">
        <v>507</v>
      </c>
      <c r="I29" s="289">
        <v>596</v>
      </c>
      <c r="J29" s="250">
        <v>39</v>
      </c>
      <c r="K29" s="256">
        <v>25</v>
      </c>
      <c r="L29" s="256">
        <v>41</v>
      </c>
      <c r="M29" s="256">
        <v>38</v>
      </c>
      <c r="N29" s="256">
        <v>34</v>
      </c>
      <c r="O29" s="256">
        <v>44</v>
      </c>
      <c r="P29" s="256"/>
      <c r="Q29" s="256"/>
      <c r="R29" s="256"/>
      <c r="S29" s="256"/>
      <c r="T29" s="256"/>
      <c r="U29" s="250"/>
      <c r="V29" s="290">
        <f t="shared" si="0"/>
        <v>221</v>
      </c>
      <c r="W29" s="291">
        <f t="shared" si="1"/>
        <v>37.080536912751676</v>
      </c>
    </row>
    <row r="30" spans="1:23" ht="16.5">
      <c r="A30" s="247" t="s">
        <v>74</v>
      </c>
      <c r="B30" s="305" t="s">
        <v>133</v>
      </c>
      <c r="C30" s="248" t="s">
        <v>134</v>
      </c>
      <c r="D30" s="259">
        <v>2457</v>
      </c>
      <c r="E30" s="259">
        <v>2785</v>
      </c>
      <c r="F30" s="304">
        <v>4649</v>
      </c>
      <c r="G30" s="304">
        <v>4450</v>
      </c>
      <c r="H30" s="304">
        <v>4485</v>
      </c>
      <c r="I30" s="289">
        <v>4600</v>
      </c>
      <c r="J30" s="250">
        <v>350</v>
      </c>
      <c r="K30" s="256">
        <v>353</v>
      </c>
      <c r="L30" s="256">
        <v>403</v>
      </c>
      <c r="M30" s="256">
        <v>341</v>
      </c>
      <c r="N30" s="256">
        <v>346</v>
      </c>
      <c r="O30" s="256">
        <v>469</v>
      </c>
      <c r="P30" s="256"/>
      <c r="Q30" s="256"/>
      <c r="R30" s="256"/>
      <c r="S30" s="256"/>
      <c r="T30" s="256"/>
      <c r="U30" s="250"/>
      <c r="V30" s="290">
        <f>SUM(J30:U30)</f>
        <v>2262</v>
      </c>
      <c r="W30" s="291">
        <f>+V30/I30*100</f>
        <v>49.173913043478265</v>
      </c>
    </row>
    <row r="31" spans="1:23" ht="16.5">
      <c r="A31" s="247" t="s">
        <v>76</v>
      </c>
      <c r="B31" s="305" t="s">
        <v>135</v>
      </c>
      <c r="C31" s="248" t="s">
        <v>136</v>
      </c>
      <c r="D31" s="259">
        <v>943</v>
      </c>
      <c r="E31" s="259">
        <v>1044</v>
      </c>
      <c r="F31" s="304">
        <v>1758</v>
      </c>
      <c r="G31" s="304">
        <v>1671</v>
      </c>
      <c r="H31" s="304">
        <v>1563</v>
      </c>
      <c r="I31" s="289">
        <v>1623</v>
      </c>
      <c r="J31" s="250">
        <v>124</v>
      </c>
      <c r="K31" s="256">
        <v>122</v>
      </c>
      <c r="L31" s="256">
        <v>141</v>
      </c>
      <c r="M31" s="256">
        <v>119</v>
      </c>
      <c r="N31" s="256">
        <v>118</v>
      </c>
      <c r="O31" s="256">
        <v>163</v>
      </c>
      <c r="P31" s="256"/>
      <c r="Q31" s="256"/>
      <c r="R31" s="256"/>
      <c r="S31" s="256"/>
      <c r="T31" s="256"/>
      <c r="U31" s="250"/>
      <c r="V31" s="290">
        <f>SUM(J31:U31)</f>
        <v>787</v>
      </c>
      <c r="W31" s="291">
        <f>+V31/I31*100</f>
        <v>48.49044978434997</v>
      </c>
    </row>
    <row r="32" spans="1:23" ht="16.5">
      <c r="A32" s="247" t="s">
        <v>79</v>
      </c>
      <c r="B32" s="303" t="s">
        <v>137</v>
      </c>
      <c r="C32" s="248" t="s">
        <v>138</v>
      </c>
      <c r="D32" s="259">
        <v>0</v>
      </c>
      <c r="E32" s="259">
        <v>0</v>
      </c>
      <c r="F32" s="304">
        <v>0</v>
      </c>
      <c r="G32" s="304">
        <v>0</v>
      </c>
      <c r="H32" s="304">
        <v>0</v>
      </c>
      <c r="I32" s="289">
        <v>0</v>
      </c>
      <c r="J32" s="250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/>
      <c r="Q32" s="256"/>
      <c r="R32" s="256"/>
      <c r="S32" s="256"/>
      <c r="T32" s="256"/>
      <c r="U32" s="250"/>
      <c r="V32" s="290">
        <f t="shared" si="0"/>
        <v>0</v>
      </c>
      <c r="W32" s="291" t="e">
        <f t="shared" si="1"/>
        <v>#DIV/0!</v>
      </c>
    </row>
    <row r="33" spans="1:23" ht="16.5">
      <c r="A33" s="247" t="s">
        <v>139</v>
      </c>
      <c r="B33" s="305" t="s">
        <v>140</v>
      </c>
      <c r="C33" s="248" t="s">
        <v>141</v>
      </c>
      <c r="D33" s="259"/>
      <c r="E33" s="259"/>
      <c r="F33" s="304">
        <v>0</v>
      </c>
      <c r="G33" s="304">
        <v>0</v>
      </c>
      <c r="H33" s="304">
        <v>428</v>
      </c>
      <c r="I33" s="289">
        <v>90</v>
      </c>
      <c r="J33" s="250">
        <v>17</v>
      </c>
      <c r="K33" s="256">
        <v>1</v>
      </c>
      <c r="L33" s="256">
        <v>3</v>
      </c>
      <c r="M33" s="256">
        <v>3</v>
      </c>
      <c r="N33" s="256">
        <v>0</v>
      </c>
      <c r="O33" s="256">
        <v>7</v>
      </c>
      <c r="P33" s="256"/>
      <c r="Q33" s="256"/>
      <c r="R33" s="256"/>
      <c r="S33" s="256"/>
      <c r="T33" s="256"/>
      <c r="U33" s="250"/>
      <c r="V33" s="290">
        <f t="shared" si="0"/>
        <v>31</v>
      </c>
      <c r="W33" s="291">
        <f t="shared" si="1"/>
        <v>34.44444444444444</v>
      </c>
    </row>
    <row r="34" spans="1:23" ht="16.5">
      <c r="A34" s="247" t="s">
        <v>81</v>
      </c>
      <c r="B34" s="305" t="s">
        <v>142</v>
      </c>
      <c r="C34" s="248" t="s">
        <v>143</v>
      </c>
      <c r="D34" s="259">
        <v>318</v>
      </c>
      <c r="E34" s="259">
        <v>252</v>
      </c>
      <c r="F34" s="304">
        <v>88</v>
      </c>
      <c r="G34" s="304">
        <v>99</v>
      </c>
      <c r="H34" s="304">
        <v>104</v>
      </c>
      <c r="I34" s="289">
        <v>134</v>
      </c>
      <c r="J34" s="250">
        <v>11</v>
      </c>
      <c r="K34" s="256">
        <v>11</v>
      </c>
      <c r="L34" s="256">
        <v>11</v>
      </c>
      <c r="M34" s="256">
        <v>11</v>
      </c>
      <c r="N34" s="256">
        <v>11</v>
      </c>
      <c r="O34" s="256">
        <v>11</v>
      </c>
      <c r="P34" s="256"/>
      <c r="Q34" s="256"/>
      <c r="R34" s="256"/>
      <c r="S34" s="256"/>
      <c r="T34" s="256"/>
      <c r="U34" s="250"/>
      <c r="V34" s="290">
        <f t="shared" si="0"/>
        <v>66</v>
      </c>
      <c r="W34" s="291">
        <f t="shared" si="1"/>
        <v>49.25373134328358</v>
      </c>
    </row>
    <row r="35" spans="1:23" ht="17.25" thickBot="1">
      <c r="A35" s="221" t="s">
        <v>144</v>
      </c>
      <c r="B35" s="306"/>
      <c r="C35" s="263"/>
      <c r="D35" s="264">
        <v>98</v>
      </c>
      <c r="E35" s="264">
        <v>128</v>
      </c>
      <c r="F35" s="266">
        <v>70</v>
      </c>
      <c r="G35" s="266">
        <v>77</v>
      </c>
      <c r="H35" s="266">
        <v>64</v>
      </c>
      <c r="I35" s="307">
        <v>71</v>
      </c>
      <c r="J35" s="308">
        <v>1</v>
      </c>
      <c r="K35" s="230">
        <v>0</v>
      </c>
      <c r="L35" s="230">
        <v>9</v>
      </c>
      <c r="M35" s="230">
        <v>8</v>
      </c>
      <c r="N35" s="230">
        <v>12</v>
      </c>
      <c r="O35" s="230">
        <v>5</v>
      </c>
      <c r="P35" s="230"/>
      <c r="Q35" s="230"/>
      <c r="R35" s="230"/>
      <c r="S35" s="230"/>
      <c r="T35" s="230"/>
      <c r="U35" s="265"/>
      <c r="V35" s="309">
        <f t="shared" si="0"/>
        <v>35</v>
      </c>
      <c r="W35" s="310">
        <f t="shared" si="1"/>
        <v>49.29577464788733</v>
      </c>
    </row>
    <row r="36" spans="1:23" ht="17.25" thickBot="1">
      <c r="A36" s="311" t="s">
        <v>145</v>
      </c>
      <c r="B36" s="312"/>
      <c r="C36" s="313" t="s">
        <v>146</v>
      </c>
      <c r="D36" s="314">
        <v>7508</v>
      </c>
      <c r="E36" s="314">
        <f aca="true" t="shared" si="2" ref="E36:U36">SUM(E25:E35)</f>
        <v>7842</v>
      </c>
      <c r="F36" s="273">
        <f>SUM(F25:F35)</f>
        <v>9405</v>
      </c>
      <c r="G36" s="273">
        <f>SUM(G25:G35)</f>
        <v>9124</v>
      </c>
      <c r="H36" s="273">
        <f>SUM(H25:H35)</f>
        <v>9489</v>
      </c>
      <c r="I36" s="315">
        <f t="shared" si="2"/>
        <v>9235</v>
      </c>
      <c r="J36" s="272">
        <f t="shared" si="2"/>
        <v>609</v>
      </c>
      <c r="K36" s="275">
        <f t="shared" si="2"/>
        <v>575</v>
      </c>
      <c r="L36" s="276">
        <f t="shared" si="2"/>
        <v>852</v>
      </c>
      <c r="M36" s="276">
        <f t="shared" si="2"/>
        <v>641</v>
      </c>
      <c r="N36" s="275">
        <f t="shared" si="2"/>
        <v>648</v>
      </c>
      <c r="O36" s="275">
        <f t="shared" si="2"/>
        <v>981</v>
      </c>
      <c r="P36" s="275">
        <f t="shared" si="2"/>
        <v>0</v>
      </c>
      <c r="Q36" s="275">
        <f t="shared" si="2"/>
        <v>0</v>
      </c>
      <c r="R36" s="275">
        <f t="shared" si="2"/>
        <v>0</v>
      </c>
      <c r="S36" s="275">
        <f>SUM(S25:S35)</f>
        <v>0</v>
      </c>
      <c r="T36" s="275">
        <f t="shared" si="2"/>
        <v>0</v>
      </c>
      <c r="U36" s="275">
        <f t="shared" si="2"/>
        <v>0</v>
      </c>
      <c r="V36" s="316">
        <f>V25+V26+V27+V28+V29+V30+V31+V32+V33+V34+V35</f>
        <v>4306</v>
      </c>
      <c r="W36" s="317">
        <f>+V36/I36*100</f>
        <v>46.62696264212236</v>
      </c>
    </row>
    <row r="37" spans="1:23" ht="16.5">
      <c r="A37" s="247" t="s">
        <v>147</v>
      </c>
      <c r="B37" s="301" t="s">
        <v>148</v>
      </c>
      <c r="C37" s="248" t="s">
        <v>149</v>
      </c>
      <c r="D37" s="249">
        <v>0</v>
      </c>
      <c r="E37" s="249">
        <v>0</v>
      </c>
      <c r="F37" s="288">
        <v>0</v>
      </c>
      <c r="G37" s="288">
        <v>0</v>
      </c>
      <c r="H37" s="288">
        <v>0</v>
      </c>
      <c r="I37" s="302">
        <v>0</v>
      </c>
      <c r="J37" s="250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/>
      <c r="Q37" s="256"/>
      <c r="R37" s="256"/>
      <c r="S37" s="256"/>
      <c r="T37" s="256"/>
      <c r="U37" s="250"/>
      <c r="V37" s="290">
        <f aca="true" t="shared" si="3" ref="V37:V42">SUM(J37:U37)</f>
        <v>0</v>
      </c>
      <c r="W37" s="291" t="e">
        <f aca="true" t="shared" si="4" ref="W37:W42">+V37/I37*100</f>
        <v>#DIV/0!</v>
      </c>
    </row>
    <row r="38" spans="1:23" ht="16.5">
      <c r="A38" s="247" t="s">
        <v>150</v>
      </c>
      <c r="B38" s="305" t="s">
        <v>151</v>
      </c>
      <c r="C38" s="248" t="s">
        <v>152</v>
      </c>
      <c r="D38" s="259">
        <v>716</v>
      </c>
      <c r="E38" s="259">
        <v>715</v>
      </c>
      <c r="F38" s="304">
        <v>507</v>
      </c>
      <c r="G38" s="304">
        <v>527</v>
      </c>
      <c r="H38" s="304">
        <v>495</v>
      </c>
      <c r="I38" s="289">
        <v>530</v>
      </c>
      <c r="J38" s="250">
        <v>71</v>
      </c>
      <c r="K38" s="256">
        <v>56</v>
      </c>
      <c r="L38" s="256">
        <v>54</v>
      </c>
      <c r="M38" s="256">
        <v>51</v>
      </c>
      <c r="N38" s="256">
        <v>35</v>
      </c>
      <c r="O38" s="256">
        <v>27</v>
      </c>
      <c r="P38" s="256"/>
      <c r="Q38" s="256"/>
      <c r="R38" s="256"/>
      <c r="S38" s="256"/>
      <c r="T38" s="256"/>
      <c r="U38" s="250"/>
      <c r="V38" s="290">
        <f t="shared" si="3"/>
        <v>294</v>
      </c>
      <c r="W38" s="291">
        <f t="shared" si="4"/>
        <v>55.471698113207545</v>
      </c>
    </row>
    <row r="39" spans="1:23" ht="16.5">
      <c r="A39" s="247" t="s">
        <v>153</v>
      </c>
      <c r="B39" s="303" t="s">
        <v>154</v>
      </c>
      <c r="C39" s="248" t="s">
        <v>155</v>
      </c>
      <c r="D39" s="259">
        <v>26</v>
      </c>
      <c r="E39" s="259">
        <v>32</v>
      </c>
      <c r="F39" s="304">
        <v>1</v>
      </c>
      <c r="G39" s="304">
        <v>2</v>
      </c>
      <c r="H39" s="304">
        <v>0</v>
      </c>
      <c r="I39" s="289">
        <v>0</v>
      </c>
      <c r="J39" s="250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/>
      <c r="Q39" s="256"/>
      <c r="R39" s="256"/>
      <c r="S39" s="256"/>
      <c r="T39" s="256"/>
      <c r="U39" s="250"/>
      <c r="V39" s="290">
        <f t="shared" si="3"/>
        <v>0</v>
      </c>
      <c r="W39" s="291" t="e">
        <f t="shared" si="4"/>
        <v>#DIV/0!</v>
      </c>
    </row>
    <row r="40" spans="1:23" ht="16.5">
      <c r="A40" s="247" t="s">
        <v>93</v>
      </c>
      <c r="B40" s="318"/>
      <c r="C40" s="248" t="s">
        <v>94</v>
      </c>
      <c r="D40" s="259">
        <v>6805</v>
      </c>
      <c r="E40" s="259">
        <v>6979</v>
      </c>
      <c r="F40" s="304">
        <v>8616</v>
      </c>
      <c r="G40" s="304">
        <v>8318</v>
      </c>
      <c r="H40" s="304">
        <v>8465</v>
      </c>
      <c r="I40" s="289">
        <v>8555</v>
      </c>
      <c r="J40" s="250">
        <v>586</v>
      </c>
      <c r="K40" s="256">
        <v>586</v>
      </c>
      <c r="L40" s="256">
        <v>586</v>
      </c>
      <c r="M40" s="256">
        <v>1346</v>
      </c>
      <c r="N40" s="256">
        <v>586</v>
      </c>
      <c r="O40" s="256">
        <v>591</v>
      </c>
      <c r="P40" s="256"/>
      <c r="Q40" s="256"/>
      <c r="R40" s="256"/>
      <c r="S40" s="256"/>
      <c r="T40" s="256"/>
      <c r="U40" s="250"/>
      <c r="V40" s="290">
        <f>SUM(J40:U40)</f>
        <v>4281</v>
      </c>
      <c r="W40" s="291">
        <f t="shared" si="4"/>
        <v>50.04091174751607</v>
      </c>
    </row>
    <row r="41" spans="1:23" ht="17.25" thickBot="1">
      <c r="A41" s="221" t="s">
        <v>96</v>
      </c>
      <c r="B41" s="319"/>
      <c r="C41" s="320"/>
      <c r="D41" s="264">
        <v>25</v>
      </c>
      <c r="E41" s="264">
        <v>406</v>
      </c>
      <c r="F41" s="266">
        <v>306</v>
      </c>
      <c r="G41" s="266">
        <v>306</v>
      </c>
      <c r="H41" s="266">
        <v>554</v>
      </c>
      <c r="I41" s="302">
        <v>150</v>
      </c>
      <c r="J41" s="308">
        <v>66</v>
      </c>
      <c r="K41" s="230">
        <v>4</v>
      </c>
      <c r="L41" s="230">
        <v>12</v>
      </c>
      <c r="M41" s="230">
        <v>9</v>
      </c>
      <c r="N41" s="230">
        <v>5</v>
      </c>
      <c r="O41" s="230">
        <v>38</v>
      </c>
      <c r="P41" s="230"/>
      <c r="Q41" s="230"/>
      <c r="R41" s="230"/>
      <c r="S41" s="230"/>
      <c r="T41" s="230"/>
      <c r="U41" s="265"/>
      <c r="V41" s="290">
        <f>SUM(J41:U41)</f>
        <v>134</v>
      </c>
      <c r="W41" s="291">
        <f t="shared" si="4"/>
        <v>89.33333333333333</v>
      </c>
    </row>
    <row r="42" spans="1:23" ht="17.25" thickBot="1">
      <c r="A42" s="311" t="s">
        <v>156</v>
      </c>
      <c r="B42" s="321"/>
      <c r="C42" s="313" t="s">
        <v>157</v>
      </c>
      <c r="D42" s="314">
        <f aca="true" t="shared" si="5" ref="D42:T42">SUM(D37:D41)</f>
        <v>7572</v>
      </c>
      <c r="E42" s="314">
        <f t="shared" si="5"/>
        <v>8132</v>
      </c>
      <c r="F42" s="273">
        <f>SUM(F37:F41)</f>
        <v>9430</v>
      </c>
      <c r="G42" s="273">
        <f>SUM(G37:G41)</f>
        <v>9153</v>
      </c>
      <c r="H42" s="273">
        <f>SUM(H37:H41)</f>
        <v>9514</v>
      </c>
      <c r="I42" s="315">
        <f t="shared" si="5"/>
        <v>9235</v>
      </c>
      <c r="J42" s="272">
        <f t="shared" si="5"/>
        <v>723</v>
      </c>
      <c r="K42" s="275">
        <f t="shared" si="5"/>
        <v>646</v>
      </c>
      <c r="L42" s="276">
        <f t="shared" si="5"/>
        <v>652</v>
      </c>
      <c r="M42" s="276">
        <f t="shared" si="5"/>
        <v>1406</v>
      </c>
      <c r="N42" s="275">
        <f t="shared" si="5"/>
        <v>626</v>
      </c>
      <c r="O42" s="275">
        <f t="shared" si="5"/>
        <v>656</v>
      </c>
      <c r="P42" s="275">
        <f t="shared" si="5"/>
        <v>0</v>
      </c>
      <c r="Q42" s="275">
        <f t="shared" si="5"/>
        <v>0</v>
      </c>
      <c r="R42" s="275">
        <f t="shared" si="5"/>
        <v>0</v>
      </c>
      <c r="S42" s="275">
        <f t="shared" si="5"/>
        <v>0</v>
      </c>
      <c r="T42" s="275">
        <f t="shared" si="5"/>
        <v>0</v>
      </c>
      <c r="U42" s="275">
        <f>SUM(U37:U41)</f>
        <v>0</v>
      </c>
      <c r="V42" s="316">
        <f t="shared" si="3"/>
        <v>4709</v>
      </c>
      <c r="W42" s="317">
        <f t="shared" si="4"/>
        <v>50.99079588521928</v>
      </c>
    </row>
    <row r="43" spans="1:23" ht="6.75" customHeight="1" thickBot="1">
      <c r="A43" s="221"/>
      <c r="B43" s="322"/>
      <c r="C43" s="320"/>
      <c r="D43" s="264"/>
      <c r="E43" s="264"/>
      <c r="F43" s="323"/>
      <c r="G43" s="323"/>
      <c r="H43" s="323"/>
      <c r="I43" s="324"/>
      <c r="J43" s="267"/>
      <c r="K43" s="230"/>
      <c r="L43" s="229"/>
      <c r="M43" s="229"/>
      <c r="N43" s="230"/>
      <c r="O43" s="230"/>
      <c r="P43" s="230"/>
      <c r="Q43" s="230"/>
      <c r="R43" s="230"/>
      <c r="S43" s="230"/>
      <c r="T43" s="230"/>
      <c r="U43" s="325"/>
      <c r="V43" s="309"/>
      <c r="W43" s="310"/>
    </row>
    <row r="44" spans="1:23" ht="17.25" thickBot="1">
      <c r="A44" s="326" t="s">
        <v>100</v>
      </c>
      <c r="B44" s="327"/>
      <c r="C44" s="328"/>
      <c r="D44" s="314">
        <f>+D42-D40</f>
        <v>767</v>
      </c>
      <c r="E44" s="314">
        <f>+E42-E40</f>
        <v>1153</v>
      </c>
      <c r="F44" s="273">
        <v>814</v>
      </c>
      <c r="G44" s="273">
        <f>G41+G39+G38</f>
        <v>835</v>
      </c>
      <c r="H44" s="273">
        <v>1049</v>
      </c>
      <c r="I44" s="315">
        <f aca="true" t="shared" si="6" ref="I44:U44">I37+I38+I39+I41</f>
        <v>680</v>
      </c>
      <c r="J44" s="272">
        <f t="shared" si="6"/>
        <v>137</v>
      </c>
      <c r="K44" s="275">
        <f t="shared" si="6"/>
        <v>60</v>
      </c>
      <c r="L44" s="275">
        <f t="shared" si="6"/>
        <v>66</v>
      </c>
      <c r="M44" s="275">
        <f t="shared" si="6"/>
        <v>60</v>
      </c>
      <c r="N44" s="275">
        <f t="shared" si="6"/>
        <v>40</v>
      </c>
      <c r="O44" s="275">
        <f t="shared" si="6"/>
        <v>65</v>
      </c>
      <c r="P44" s="275">
        <f t="shared" si="6"/>
        <v>0</v>
      </c>
      <c r="Q44" s="275">
        <f t="shared" si="6"/>
        <v>0</v>
      </c>
      <c r="R44" s="275">
        <f t="shared" si="6"/>
        <v>0</v>
      </c>
      <c r="S44" s="275">
        <f t="shared" si="6"/>
        <v>0</v>
      </c>
      <c r="T44" s="275">
        <f t="shared" si="6"/>
        <v>0</v>
      </c>
      <c r="U44" s="315">
        <f t="shared" si="6"/>
        <v>0</v>
      </c>
      <c r="V44" s="316">
        <f>SUM(J44:U44)</f>
        <v>428</v>
      </c>
      <c r="W44" s="317">
        <f>+V44/I44*100</f>
        <v>62.94117647058823</v>
      </c>
    </row>
    <row r="45" spans="1:23" ht="17.25" thickBot="1">
      <c r="A45" s="311" t="s">
        <v>101</v>
      </c>
      <c r="B45" s="327"/>
      <c r="C45" s="313" t="s">
        <v>158</v>
      </c>
      <c r="D45" s="314">
        <f>+D42-D36</f>
        <v>64</v>
      </c>
      <c r="E45" s="314">
        <f>+E42-E36</f>
        <v>290</v>
      </c>
      <c r="F45" s="273">
        <v>25</v>
      </c>
      <c r="G45" s="273">
        <f>G42-G36</f>
        <v>29</v>
      </c>
      <c r="H45" s="273">
        <v>25</v>
      </c>
      <c r="I45" s="315">
        <v>0</v>
      </c>
      <c r="J45" s="272">
        <f aca="true" t="shared" si="7" ref="J45:U45">J42-J36</f>
        <v>114</v>
      </c>
      <c r="K45" s="275">
        <f t="shared" si="7"/>
        <v>71</v>
      </c>
      <c r="L45" s="275">
        <f t="shared" si="7"/>
        <v>-200</v>
      </c>
      <c r="M45" s="275">
        <f t="shared" si="7"/>
        <v>765</v>
      </c>
      <c r="N45" s="275">
        <f t="shared" si="7"/>
        <v>-22</v>
      </c>
      <c r="O45" s="275">
        <f t="shared" si="7"/>
        <v>-325</v>
      </c>
      <c r="P45" s="275">
        <f>P42-P36</f>
        <v>0</v>
      </c>
      <c r="Q45" s="275">
        <f t="shared" si="7"/>
        <v>0</v>
      </c>
      <c r="R45" s="275">
        <f t="shared" si="7"/>
        <v>0</v>
      </c>
      <c r="S45" s="275">
        <f t="shared" si="7"/>
        <v>0</v>
      </c>
      <c r="T45" s="275">
        <f t="shared" si="7"/>
        <v>0</v>
      </c>
      <c r="U45" s="276">
        <f t="shared" si="7"/>
        <v>0</v>
      </c>
      <c r="V45" s="316">
        <f>SUM(J45:U45)</f>
        <v>403</v>
      </c>
      <c r="W45" s="317" t="e">
        <f>+V45/I45*100</f>
        <v>#DIV/0!</v>
      </c>
    </row>
    <row r="46" spans="1:23" ht="17.25" thickBot="1">
      <c r="A46" s="326" t="s">
        <v>159</v>
      </c>
      <c r="B46" s="327"/>
      <c r="C46" s="329"/>
      <c r="D46" s="330">
        <f>+D45-D40</f>
        <v>-6741</v>
      </c>
      <c r="E46" s="330">
        <f>+E45-E40</f>
        <v>-6689</v>
      </c>
      <c r="F46" s="273">
        <f>F44-F36</f>
        <v>-8591</v>
      </c>
      <c r="G46" s="273">
        <f>G44-G36</f>
        <v>-8289</v>
      </c>
      <c r="H46" s="273">
        <v>-8440</v>
      </c>
      <c r="I46" s="315">
        <f aca="true" t="shared" si="8" ref="I46:U46">I45-I40</f>
        <v>-8555</v>
      </c>
      <c r="J46" s="331">
        <f t="shared" si="8"/>
        <v>-472</v>
      </c>
      <c r="K46" s="275">
        <f t="shared" si="8"/>
        <v>-515</v>
      </c>
      <c r="L46" s="275">
        <f t="shared" si="8"/>
        <v>-786</v>
      </c>
      <c r="M46" s="275">
        <f t="shared" si="8"/>
        <v>-581</v>
      </c>
      <c r="N46" s="275">
        <f t="shared" si="8"/>
        <v>-608</v>
      </c>
      <c r="O46" s="275">
        <f t="shared" si="8"/>
        <v>-916</v>
      </c>
      <c r="P46" s="275">
        <f t="shared" si="8"/>
        <v>0</v>
      </c>
      <c r="Q46" s="275">
        <f t="shared" si="8"/>
        <v>0</v>
      </c>
      <c r="R46" s="275">
        <f t="shared" si="8"/>
        <v>0</v>
      </c>
      <c r="S46" s="275">
        <f t="shared" si="8"/>
        <v>0</v>
      </c>
      <c r="T46" s="275">
        <f t="shared" si="8"/>
        <v>0</v>
      </c>
      <c r="U46" s="315">
        <f t="shared" si="8"/>
        <v>0</v>
      </c>
      <c r="V46" s="316">
        <f>SUM(J46:U46)</f>
        <v>-3878</v>
      </c>
      <c r="W46" s="317">
        <f>+V46/I46*100</f>
        <v>45.330216247808295</v>
      </c>
    </row>
  </sheetData>
  <sheetProtection/>
  <mergeCells count="1">
    <mergeCell ref="C5:G5"/>
  </mergeCells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37.7109375" style="0" customWidth="1"/>
    <col min="2" max="2" width="9.57421875" style="0" customWidth="1"/>
    <col min="3" max="6" width="9.57421875" style="0" hidden="1" customWidth="1"/>
    <col min="7" max="8" width="9.57421875" style="0" customWidth="1"/>
    <col min="9" max="9" width="12.57421875" style="0" customWidth="1"/>
    <col min="16" max="21" width="0" style="0" hidden="1" customWidth="1"/>
  </cols>
  <sheetData>
    <row r="1" spans="1:10" ht="18.75">
      <c r="A1" s="1287" t="s">
        <v>104</v>
      </c>
      <c r="J1" s="198"/>
    </row>
    <row r="2" spans="1:10" ht="18">
      <c r="A2" s="197" t="s">
        <v>214</v>
      </c>
      <c r="J2" s="198"/>
    </row>
    <row r="3" spans="1:10" ht="15">
      <c r="A3" s="198"/>
      <c r="J3" s="198"/>
    </row>
    <row r="4" ht="15.75" thickBot="1">
      <c r="J4" s="198"/>
    </row>
    <row r="5" spans="1:10" ht="16.5" thickBot="1">
      <c r="A5" s="332" t="s">
        <v>1</v>
      </c>
      <c r="B5" s="333" t="s">
        <v>160</v>
      </c>
      <c r="C5" s="334"/>
      <c r="D5" s="334"/>
      <c r="E5" s="334"/>
      <c r="F5" s="334"/>
      <c r="G5" s="334"/>
      <c r="H5" s="334"/>
      <c r="I5" s="334"/>
      <c r="J5" s="202"/>
    </row>
    <row r="6" spans="1:10" ht="15.75" thickBot="1">
      <c r="A6" s="198" t="s">
        <v>3</v>
      </c>
      <c r="J6" s="198"/>
    </row>
    <row r="7" spans="1:23" ht="15.75">
      <c r="A7" s="335"/>
      <c r="B7" s="206"/>
      <c r="C7" s="206"/>
      <c r="D7" s="206"/>
      <c r="E7" s="206"/>
      <c r="F7" s="206"/>
      <c r="G7" s="335"/>
      <c r="H7" s="336"/>
      <c r="I7" s="337" t="s">
        <v>4</v>
      </c>
      <c r="J7" s="338"/>
      <c r="K7" s="339"/>
      <c r="L7" s="339"/>
      <c r="M7" s="339"/>
      <c r="N7" s="339"/>
      <c r="O7" s="340" t="s">
        <v>5</v>
      </c>
      <c r="P7" s="339"/>
      <c r="Q7" s="339"/>
      <c r="R7" s="339"/>
      <c r="S7" s="339"/>
      <c r="T7" s="339"/>
      <c r="U7" s="339"/>
      <c r="V7" s="337" t="s">
        <v>212</v>
      </c>
      <c r="W7" s="341" t="s">
        <v>7</v>
      </c>
    </row>
    <row r="8" spans="1:23" ht="15.75" thickBot="1">
      <c r="A8" s="342" t="s">
        <v>8</v>
      </c>
      <c r="B8" s="215" t="s">
        <v>9</v>
      </c>
      <c r="C8" s="215">
        <v>2007</v>
      </c>
      <c r="D8" s="343">
        <v>2008</v>
      </c>
      <c r="E8" s="344">
        <v>2009</v>
      </c>
      <c r="F8" s="345">
        <v>2010</v>
      </c>
      <c r="G8" s="345">
        <v>2011</v>
      </c>
      <c r="H8" s="345">
        <v>2012</v>
      </c>
      <c r="I8" s="346">
        <v>2013</v>
      </c>
      <c r="J8" s="347" t="s">
        <v>16</v>
      </c>
      <c r="K8" s="348" t="s">
        <v>17</v>
      </c>
      <c r="L8" s="348" t="s">
        <v>18</v>
      </c>
      <c r="M8" s="348" t="s">
        <v>19</v>
      </c>
      <c r="N8" s="348" t="s">
        <v>20</v>
      </c>
      <c r="O8" s="348" t="s">
        <v>21</v>
      </c>
      <c r="P8" s="348" t="s">
        <v>22</v>
      </c>
      <c r="Q8" s="348" t="s">
        <v>23</v>
      </c>
      <c r="R8" s="348" t="s">
        <v>24</v>
      </c>
      <c r="S8" s="348" t="s">
        <v>25</v>
      </c>
      <c r="T8" s="348" t="s">
        <v>26</v>
      </c>
      <c r="U8" s="347" t="s">
        <v>27</v>
      </c>
      <c r="V8" s="346" t="s">
        <v>28</v>
      </c>
      <c r="W8" s="349" t="s">
        <v>29</v>
      </c>
    </row>
    <row r="9" spans="1:24" ht="15">
      <c r="A9" s="350" t="s">
        <v>30</v>
      </c>
      <c r="B9" s="351"/>
      <c r="C9" s="353">
        <v>24</v>
      </c>
      <c r="D9" s="353">
        <v>21</v>
      </c>
      <c r="E9" s="354">
        <v>21</v>
      </c>
      <c r="F9" s="352">
        <v>22</v>
      </c>
      <c r="G9" s="352">
        <v>22</v>
      </c>
      <c r="H9" s="352">
        <v>21</v>
      </c>
      <c r="I9" s="355"/>
      <c r="J9" s="356">
        <v>21</v>
      </c>
      <c r="K9" s="357">
        <v>21</v>
      </c>
      <c r="L9" s="357">
        <v>21</v>
      </c>
      <c r="M9" s="357">
        <v>20</v>
      </c>
      <c r="N9" s="358">
        <v>20</v>
      </c>
      <c r="O9" s="358">
        <v>21</v>
      </c>
      <c r="P9" s="358"/>
      <c r="Q9" s="358"/>
      <c r="R9" s="358"/>
      <c r="S9" s="358"/>
      <c r="T9" s="358"/>
      <c r="U9" s="359"/>
      <c r="V9" s="360" t="s">
        <v>31</v>
      </c>
      <c r="W9" s="361" t="s">
        <v>31</v>
      </c>
      <c r="X9" s="362"/>
    </row>
    <row r="10" spans="1:24" ht="15.75" thickBot="1">
      <c r="A10" s="363" t="s">
        <v>32</v>
      </c>
      <c r="B10" s="364"/>
      <c r="C10" s="366">
        <v>20</v>
      </c>
      <c r="D10" s="366">
        <v>20.5</v>
      </c>
      <c r="E10" s="367">
        <v>20</v>
      </c>
      <c r="F10" s="365">
        <v>22</v>
      </c>
      <c r="G10" s="365">
        <v>20</v>
      </c>
      <c r="H10" s="365">
        <v>21</v>
      </c>
      <c r="I10" s="368"/>
      <c r="J10" s="367">
        <v>21</v>
      </c>
      <c r="K10" s="369">
        <v>21</v>
      </c>
      <c r="L10" s="370">
        <v>21</v>
      </c>
      <c r="M10" s="370">
        <v>20</v>
      </c>
      <c r="N10" s="369">
        <v>20</v>
      </c>
      <c r="O10" s="369">
        <v>21</v>
      </c>
      <c r="P10" s="369"/>
      <c r="Q10" s="369"/>
      <c r="R10" s="369"/>
      <c r="S10" s="369"/>
      <c r="T10" s="369"/>
      <c r="U10" s="367"/>
      <c r="V10" s="371"/>
      <c r="W10" s="372" t="s">
        <v>31</v>
      </c>
      <c r="X10" s="362"/>
    </row>
    <row r="11" spans="1:24" ht="15">
      <c r="A11" s="373" t="s">
        <v>161</v>
      </c>
      <c r="B11" s="374">
        <v>26</v>
      </c>
      <c r="C11" s="376">
        <v>12687</v>
      </c>
      <c r="D11" s="376">
        <v>12682</v>
      </c>
      <c r="E11" s="377">
        <v>12645</v>
      </c>
      <c r="F11" s="375">
        <v>12743</v>
      </c>
      <c r="G11" s="375">
        <v>12709</v>
      </c>
      <c r="H11" s="375">
        <v>13220</v>
      </c>
      <c r="I11" s="378"/>
      <c r="J11" s="377">
        <v>13236</v>
      </c>
      <c r="K11" s="379">
        <v>13182</v>
      </c>
      <c r="L11" s="380">
        <v>13182</v>
      </c>
      <c r="M11" s="380">
        <v>13182</v>
      </c>
      <c r="N11" s="379">
        <v>13182</v>
      </c>
      <c r="O11" s="379">
        <v>13182</v>
      </c>
      <c r="P11" s="379"/>
      <c r="Q11" s="379"/>
      <c r="R11" s="379"/>
      <c r="S11" s="379"/>
      <c r="T11" s="379"/>
      <c r="U11" s="377"/>
      <c r="V11" s="378" t="s">
        <v>31</v>
      </c>
      <c r="W11" s="381" t="s">
        <v>31</v>
      </c>
      <c r="X11" s="382"/>
    </row>
    <row r="12" spans="1:24" ht="15">
      <c r="A12" s="373" t="s">
        <v>111</v>
      </c>
      <c r="B12" s="374">
        <v>33</v>
      </c>
      <c r="C12" s="376">
        <v>-7657</v>
      </c>
      <c r="D12" s="376">
        <v>-8337</v>
      </c>
      <c r="E12" s="377">
        <v>-9084</v>
      </c>
      <c r="F12" s="375">
        <v>-9822</v>
      </c>
      <c r="G12" s="912">
        <v>10473</v>
      </c>
      <c r="H12" s="912">
        <v>11118</v>
      </c>
      <c r="I12" s="378"/>
      <c r="J12" s="383">
        <v>-11286</v>
      </c>
      <c r="K12" s="384">
        <v>-11289</v>
      </c>
      <c r="L12" s="385">
        <v>-11345</v>
      </c>
      <c r="M12" s="385">
        <v>-11401</v>
      </c>
      <c r="N12" s="379">
        <v>-11457</v>
      </c>
      <c r="O12" s="379">
        <v>-11512</v>
      </c>
      <c r="P12" s="379"/>
      <c r="Q12" s="379"/>
      <c r="R12" s="379"/>
      <c r="S12" s="379"/>
      <c r="T12" s="379"/>
      <c r="U12" s="377"/>
      <c r="V12" s="378" t="s">
        <v>31</v>
      </c>
      <c r="W12" s="381" t="s">
        <v>31</v>
      </c>
      <c r="X12" s="382"/>
    </row>
    <row r="13" spans="1:23" ht="15">
      <c r="A13" s="373" t="s">
        <v>162</v>
      </c>
      <c r="B13" s="374">
        <v>41</v>
      </c>
      <c r="C13" s="376"/>
      <c r="D13" s="376"/>
      <c r="E13" s="383"/>
      <c r="F13" s="386"/>
      <c r="G13" s="386"/>
      <c r="H13" s="386"/>
      <c r="I13" s="378"/>
      <c r="J13" s="383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83"/>
      <c r="V13" s="378" t="s">
        <v>31</v>
      </c>
      <c r="W13" s="381" t="s">
        <v>31</v>
      </c>
    </row>
    <row r="14" spans="1:23" ht="15">
      <c r="A14" s="373" t="s">
        <v>39</v>
      </c>
      <c r="B14" s="374">
        <v>51</v>
      </c>
      <c r="C14" s="376"/>
      <c r="D14" s="376"/>
      <c r="E14" s="383"/>
      <c r="F14" s="386"/>
      <c r="G14" s="386"/>
      <c r="H14" s="386"/>
      <c r="I14" s="378"/>
      <c r="J14" s="383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83"/>
      <c r="V14" s="378" t="s">
        <v>31</v>
      </c>
      <c r="W14" s="381" t="s">
        <v>31</v>
      </c>
    </row>
    <row r="15" spans="1:23" ht="15">
      <c r="A15" s="373" t="s">
        <v>42</v>
      </c>
      <c r="B15" s="374">
        <v>75</v>
      </c>
      <c r="C15" s="376">
        <v>988</v>
      </c>
      <c r="D15" s="376">
        <v>96</v>
      </c>
      <c r="E15" s="377">
        <v>1305</v>
      </c>
      <c r="F15" s="375">
        <v>2011</v>
      </c>
      <c r="G15" s="375">
        <v>3219</v>
      </c>
      <c r="H15" s="375">
        <v>3903</v>
      </c>
      <c r="I15" s="378"/>
      <c r="J15" s="383">
        <v>4630</v>
      </c>
      <c r="K15" s="384">
        <v>2960</v>
      </c>
      <c r="L15" s="385">
        <v>3166</v>
      </c>
      <c r="M15" s="385">
        <v>3034</v>
      </c>
      <c r="N15" s="379">
        <v>3534</v>
      </c>
      <c r="O15" s="379">
        <v>3521</v>
      </c>
      <c r="P15" s="379"/>
      <c r="Q15" s="379"/>
      <c r="R15" s="379"/>
      <c r="S15" s="379"/>
      <c r="T15" s="379"/>
      <c r="U15" s="377"/>
      <c r="V15" s="378" t="s">
        <v>31</v>
      </c>
      <c r="W15" s="381" t="s">
        <v>31</v>
      </c>
    </row>
    <row r="16" spans="1:23" ht="15.75" thickBot="1">
      <c r="A16" s="350" t="s">
        <v>44</v>
      </c>
      <c r="B16" s="351">
        <v>89</v>
      </c>
      <c r="C16" s="388">
        <v>1109</v>
      </c>
      <c r="D16" s="388">
        <v>1611</v>
      </c>
      <c r="E16" s="389">
        <v>651</v>
      </c>
      <c r="F16" s="387">
        <v>583</v>
      </c>
      <c r="G16" s="387">
        <v>2757</v>
      </c>
      <c r="H16" s="387">
        <v>1116</v>
      </c>
      <c r="I16" s="360"/>
      <c r="J16" s="382">
        <v>954</v>
      </c>
      <c r="K16" s="390">
        <v>2109</v>
      </c>
      <c r="L16" s="391">
        <v>2515</v>
      </c>
      <c r="M16" s="391">
        <v>1710</v>
      </c>
      <c r="N16" s="390">
        <v>2135</v>
      </c>
      <c r="O16" s="390">
        <v>1359</v>
      </c>
      <c r="P16" s="390"/>
      <c r="Q16" s="390"/>
      <c r="R16" s="390"/>
      <c r="S16" s="390"/>
      <c r="T16" s="390"/>
      <c r="U16" s="392"/>
      <c r="V16" s="360" t="s">
        <v>31</v>
      </c>
      <c r="W16" s="361" t="s">
        <v>31</v>
      </c>
    </row>
    <row r="17" spans="1:23" ht="15.75" thickBot="1">
      <c r="A17" s="393" t="s">
        <v>163</v>
      </c>
      <c r="B17" s="394">
        <v>125</v>
      </c>
      <c r="C17" s="396">
        <v>7241</v>
      </c>
      <c r="D17" s="396">
        <v>7150</v>
      </c>
      <c r="E17" s="397">
        <v>5713</v>
      </c>
      <c r="F17" s="395">
        <v>5417</v>
      </c>
      <c r="G17" s="395"/>
      <c r="H17" s="395"/>
      <c r="I17" s="398"/>
      <c r="J17" s="397"/>
      <c r="K17" s="399"/>
      <c r="L17" s="400"/>
      <c r="M17" s="400"/>
      <c r="N17" s="399"/>
      <c r="O17" s="399"/>
      <c r="P17" s="399"/>
      <c r="Q17" s="399"/>
      <c r="R17" s="399"/>
      <c r="S17" s="399"/>
      <c r="T17" s="399"/>
      <c r="U17" s="397"/>
      <c r="V17" s="398" t="s">
        <v>31</v>
      </c>
      <c r="W17" s="401" t="s">
        <v>31</v>
      </c>
    </row>
    <row r="18" spans="1:23" ht="15">
      <c r="A18" s="350" t="s">
        <v>164</v>
      </c>
      <c r="B18" s="351">
        <v>131</v>
      </c>
      <c r="C18" s="388">
        <v>4814</v>
      </c>
      <c r="D18" s="388">
        <v>4381</v>
      </c>
      <c r="E18" s="389">
        <v>3601</v>
      </c>
      <c r="F18" s="387">
        <v>2863</v>
      </c>
      <c r="G18" s="387">
        <v>2178</v>
      </c>
      <c r="H18" s="387">
        <v>2044</v>
      </c>
      <c r="I18" s="360"/>
      <c r="J18" s="382">
        <v>1989</v>
      </c>
      <c r="K18" s="390">
        <v>1933</v>
      </c>
      <c r="L18" s="391">
        <v>1877</v>
      </c>
      <c r="M18" s="391">
        <v>1821</v>
      </c>
      <c r="N18" s="390">
        <v>1766</v>
      </c>
      <c r="O18" s="390">
        <v>1710</v>
      </c>
      <c r="P18" s="390"/>
      <c r="Q18" s="390"/>
      <c r="R18" s="390"/>
      <c r="S18" s="390"/>
      <c r="T18" s="390"/>
      <c r="U18" s="392"/>
      <c r="V18" s="360" t="s">
        <v>31</v>
      </c>
      <c r="W18" s="361" t="s">
        <v>31</v>
      </c>
    </row>
    <row r="19" spans="1:23" ht="15">
      <c r="A19" s="373" t="s">
        <v>165</v>
      </c>
      <c r="B19" s="374">
        <v>138</v>
      </c>
      <c r="C19" s="376">
        <v>1215</v>
      </c>
      <c r="D19" s="376">
        <v>1761</v>
      </c>
      <c r="E19" s="377">
        <v>861</v>
      </c>
      <c r="F19" s="375">
        <v>1067</v>
      </c>
      <c r="G19" s="375">
        <v>1636</v>
      </c>
      <c r="H19" s="375">
        <v>1382</v>
      </c>
      <c r="I19" s="378"/>
      <c r="J19" s="377">
        <v>1438</v>
      </c>
      <c r="K19" s="379">
        <v>1494</v>
      </c>
      <c r="L19" s="380">
        <v>1549</v>
      </c>
      <c r="M19" s="380">
        <v>1405</v>
      </c>
      <c r="N19" s="379">
        <v>1462</v>
      </c>
      <c r="O19" s="379">
        <v>1518</v>
      </c>
      <c r="P19" s="379"/>
      <c r="Q19" s="379"/>
      <c r="R19" s="379"/>
      <c r="S19" s="379"/>
      <c r="T19" s="379"/>
      <c r="U19" s="377"/>
      <c r="V19" s="378" t="s">
        <v>31</v>
      </c>
      <c r="W19" s="381" t="s">
        <v>31</v>
      </c>
    </row>
    <row r="20" spans="1:23" ht="15">
      <c r="A20" s="373" t="s">
        <v>53</v>
      </c>
      <c r="B20" s="374">
        <v>166</v>
      </c>
      <c r="C20" s="376"/>
      <c r="D20" s="376"/>
      <c r="E20" s="377"/>
      <c r="F20" s="375"/>
      <c r="G20" s="375"/>
      <c r="H20" s="375"/>
      <c r="I20" s="378"/>
      <c r="J20" s="383"/>
      <c r="K20" s="384"/>
      <c r="L20" s="385"/>
      <c r="M20" s="385"/>
      <c r="N20" s="379"/>
      <c r="O20" s="379"/>
      <c r="P20" s="379"/>
      <c r="Q20" s="379"/>
      <c r="R20" s="379"/>
      <c r="S20" s="379"/>
      <c r="T20" s="379"/>
      <c r="U20" s="377"/>
      <c r="V20" s="378" t="s">
        <v>31</v>
      </c>
      <c r="W20" s="381" t="s">
        <v>31</v>
      </c>
    </row>
    <row r="21" spans="1:23" ht="15">
      <c r="A21" s="373" t="s">
        <v>55</v>
      </c>
      <c r="B21" s="374">
        <v>189</v>
      </c>
      <c r="C21" s="376">
        <v>641</v>
      </c>
      <c r="D21" s="376">
        <v>924</v>
      </c>
      <c r="E21" s="377">
        <v>1219</v>
      </c>
      <c r="F21" s="375">
        <v>1487</v>
      </c>
      <c r="G21" s="375">
        <v>3338</v>
      </c>
      <c r="H21" s="375">
        <v>3576</v>
      </c>
      <c r="I21" s="378"/>
      <c r="J21" s="383">
        <v>4106</v>
      </c>
      <c r="K21" s="384">
        <v>9100</v>
      </c>
      <c r="L21" s="385">
        <v>2389</v>
      </c>
      <c r="M21" s="385">
        <v>1898</v>
      </c>
      <c r="N21" s="379">
        <v>2247</v>
      </c>
      <c r="O21" s="379">
        <v>2324</v>
      </c>
      <c r="P21" s="379"/>
      <c r="Q21" s="379"/>
      <c r="R21" s="379"/>
      <c r="S21" s="379"/>
      <c r="T21" s="379"/>
      <c r="U21" s="377"/>
      <c r="V21" s="378" t="s">
        <v>31</v>
      </c>
      <c r="W21" s="381" t="s">
        <v>31</v>
      </c>
    </row>
    <row r="22" spans="1:23" ht="15.75" thickBot="1">
      <c r="A22" s="373" t="s">
        <v>166</v>
      </c>
      <c r="B22" s="374">
        <v>196</v>
      </c>
      <c r="C22" s="376">
        <v>256</v>
      </c>
      <c r="D22" s="376">
        <v>0</v>
      </c>
      <c r="E22" s="377"/>
      <c r="F22" s="375"/>
      <c r="G22" s="375"/>
      <c r="H22" s="375"/>
      <c r="I22" s="378"/>
      <c r="J22" s="383"/>
      <c r="K22" s="384"/>
      <c r="L22" s="385"/>
      <c r="M22" s="385"/>
      <c r="N22" s="379"/>
      <c r="O22" s="379"/>
      <c r="P22" s="379"/>
      <c r="Q22" s="379"/>
      <c r="R22" s="379"/>
      <c r="S22" s="379"/>
      <c r="T22" s="379"/>
      <c r="U22" s="377"/>
      <c r="V22" s="378" t="s">
        <v>31</v>
      </c>
      <c r="W22" s="381" t="s">
        <v>31</v>
      </c>
    </row>
    <row r="23" spans="1:23" ht="15">
      <c r="A23" s="402" t="s">
        <v>59</v>
      </c>
      <c r="B23" s="403"/>
      <c r="C23" s="404">
        <v>8932</v>
      </c>
      <c r="D23" s="404">
        <v>7938</v>
      </c>
      <c r="E23" s="405">
        <v>8283</v>
      </c>
      <c r="F23" s="406">
        <v>15657</v>
      </c>
      <c r="G23" s="406">
        <v>13146</v>
      </c>
      <c r="H23" s="406">
        <v>11973</v>
      </c>
      <c r="I23" s="407">
        <v>13238</v>
      </c>
      <c r="J23" s="408">
        <v>992</v>
      </c>
      <c r="K23" s="409">
        <v>2201</v>
      </c>
      <c r="L23" s="409">
        <v>1500</v>
      </c>
      <c r="M23" s="409">
        <v>375</v>
      </c>
      <c r="N23" s="409">
        <v>750</v>
      </c>
      <c r="O23" s="409">
        <v>550</v>
      </c>
      <c r="P23" s="409"/>
      <c r="Q23" s="409"/>
      <c r="R23" s="409"/>
      <c r="S23" s="409"/>
      <c r="T23" s="409"/>
      <c r="U23" s="408"/>
      <c r="V23" s="407">
        <f>SUM(J23:U23)</f>
        <v>6368</v>
      </c>
      <c r="W23" s="410">
        <f>+V23/I23*100</f>
        <v>48.10394319383593</v>
      </c>
    </row>
    <row r="24" spans="1:23" ht="15">
      <c r="A24" s="373" t="s">
        <v>61</v>
      </c>
      <c r="B24" s="374">
        <v>9</v>
      </c>
      <c r="C24" s="411">
        <v>0</v>
      </c>
      <c r="D24" s="411">
        <v>0</v>
      </c>
      <c r="E24" s="412">
        <v>0</v>
      </c>
      <c r="F24" s="411">
        <v>6150</v>
      </c>
      <c r="G24" s="411">
        <v>0</v>
      </c>
      <c r="H24" s="411">
        <v>0</v>
      </c>
      <c r="I24" s="413">
        <v>0</v>
      </c>
      <c r="J24" s="377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7"/>
      <c r="V24" s="413">
        <f>SUM(J24:U24)</f>
        <v>0</v>
      </c>
      <c r="W24" s="414" t="e">
        <f>+V24/I24*100</f>
        <v>#DIV/0!</v>
      </c>
    </row>
    <row r="25" spans="1:23" ht="15.75" thickBot="1">
      <c r="A25" s="415" t="s">
        <v>63</v>
      </c>
      <c r="B25" s="416">
        <v>19</v>
      </c>
      <c r="C25" s="418">
        <v>8932</v>
      </c>
      <c r="D25" s="418">
        <v>7938</v>
      </c>
      <c r="E25" s="419">
        <v>8583</v>
      </c>
      <c r="F25" s="417">
        <v>9507</v>
      </c>
      <c r="G25" s="417">
        <v>13146</v>
      </c>
      <c r="H25" s="417">
        <v>11973</v>
      </c>
      <c r="I25" s="420">
        <v>13238</v>
      </c>
      <c r="J25" s="421">
        <v>992</v>
      </c>
      <c r="K25" s="422">
        <v>2201</v>
      </c>
      <c r="L25" s="422">
        <v>1500</v>
      </c>
      <c r="M25" s="422">
        <v>375</v>
      </c>
      <c r="N25" s="422">
        <v>750</v>
      </c>
      <c r="O25" s="422">
        <v>550</v>
      </c>
      <c r="P25" s="422"/>
      <c r="Q25" s="422"/>
      <c r="R25" s="422"/>
      <c r="S25" s="422"/>
      <c r="T25" s="422"/>
      <c r="U25" s="421"/>
      <c r="V25" s="420">
        <f>SUM(J25:U25)</f>
        <v>6368</v>
      </c>
      <c r="W25" s="423">
        <f>+V25/I25*100</f>
        <v>48.10394319383593</v>
      </c>
    </row>
    <row r="26" spans="1:23" ht="15">
      <c r="A26" s="373" t="s">
        <v>64</v>
      </c>
      <c r="B26" s="374">
        <v>1</v>
      </c>
      <c r="C26" s="424">
        <v>860</v>
      </c>
      <c r="D26" s="424">
        <v>1063</v>
      </c>
      <c r="E26" s="425">
        <v>644</v>
      </c>
      <c r="F26" s="426">
        <v>693</v>
      </c>
      <c r="G26" s="426">
        <v>1130</v>
      </c>
      <c r="H26" s="426">
        <v>824</v>
      </c>
      <c r="I26" s="427">
        <v>1150</v>
      </c>
      <c r="J26" s="377">
        <v>73</v>
      </c>
      <c r="K26" s="379">
        <v>56</v>
      </c>
      <c r="L26" s="379">
        <v>77</v>
      </c>
      <c r="M26" s="379">
        <v>42</v>
      </c>
      <c r="N26" s="379">
        <v>80</v>
      </c>
      <c r="O26" s="379">
        <v>148</v>
      </c>
      <c r="P26" s="379"/>
      <c r="Q26" s="379"/>
      <c r="R26" s="379"/>
      <c r="S26" s="379"/>
      <c r="T26" s="379"/>
      <c r="U26" s="377"/>
      <c r="V26" s="413">
        <f aca="true" t="shared" si="0" ref="V26:V36">SUM(J26:U26)</f>
        <v>476</v>
      </c>
      <c r="W26" s="414">
        <f aca="true" t="shared" si="1" ref="W26:W36">+V26/I26*100</f>
        <v>41.391304347826086</v>
      </c>
    </row>
    <row r="27" spans="1:23" ht="15">
      <c r="A27" s="373" t="s">
        <v>66</v>
      </c>
      <c r="B27" s="374">
        <v>2</v>
      </c>
      <c r="C27" s="411">
        <v>2600</v>
      </c>
      <c r="D27" s="411">
        <v>2659</v>
      </c>
      <c r="E27" s="412">
        <v>2923</v>
      </c>
      <c r="F27" s="411">
        <v>3376</v>
      </c>
      <c r="G27" s="411">
        <v>3127</v>
      </c>
      <c r="H27" s="411">
        <v>3808</v>
      </c>
      <c r="I27" s="413">
        <v>4060</v>
      </c>
      <c r="J27" s="377">
        <v>555</v>
      </c>
      <c r="K27" s="379">
        <v>269</v>
      </c>
      <c r="L27" s="379">
        <v>554</v>
      </c>
      <c r="M27" s="379">
        <v>222</v>
      </c>
      <c r="N27" s="379">
        <v>166</v>
      </c>
      <c r="O27" s="379">
        <v>95</v>
      </c>
      <c r="P27" s="379"/>
      <c r="Q27" s="379"/>
      <c r="R27" s="379"/>
      <c r="S27" s="379"/>
      <c r="T27" s="379"/>
      <c r="U27" s="377"/>
      <c r="V27" s="413">
        <f t="shared" si="0"/>
        <v>1861</v>
      </c>
      <c r="W27" s="414">
        <f t="shared" si="1"/>
        <v>45.837438423645324</v>
      </c>
    </row>
    <row r="28" spans="1:23" ht="15">
      <c r="A28" s="373" t="s">
        <v>68</v>
      </c>
      <c r="B28" s="374">
        <v>4</v>
      </c>
      <c r="C28" s="411"/>
      <c r="D28" s="411">
        <v>0</v>
      </c>
      <c r="E28" s="412">
        <v>0</v>
      </c>
      <c r="F28" s="411">
        <v>0</v>
      </c>
      <c r="G28" s="411">
        <v>0</v>
      </c>
      <c r="H28" s="411">
        <v>0</v>
      </c>
      <c r="I28" s="413"/>
      <c r="J28" s="377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7"/>
      <c r="V28" s="413">
        <f t="shared" si="0"/>
        <v>0</v>
      </c>
      <c r="W28" s="414" t="e">
        <f t="shared" si="1"/>
        <v>#DIV/0!</v>
      </c>
    </row>
    <row r="29" spans="1:23" ht="15">
      <c r="A29" s="373" t="s">
        <v>167</v>
      </c>
      <c r="B29" s="374"/>
      <c r="C29" s="411"/>
      <c r="D29" s="411"/>
      <c r="E29" s="412">
        <v>0</v>
      </c>
      <c r="F29" s="411">
        <v>0</v>
      </c>
      <c r="G29" s="411">
        <v>0</v>
      </c>
      <c r="H29" s="411">
        <v>0</v>
      </c>
      <c r="I29" s="413">
        <v>0</v>
      </c>
      <c r="J29" s="377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7"/>
      <c r="V29" s="413">
        <v>0</v>
      </c>
      <c r="W29" s="414"/>
    </row>
    <row r="30" spans="1:23" ht="15">
      <c r="A30" s="373" t="s">
        <v>70</v>
      </c>
      <c r="B30" s="374">
        <v>5</v>
      </c>
      <c r="C30" s="411">
        <v>980</v>
      </c>
      <c r="D30" s="411">
        <v>1039</v>
      </c>
      <c r="E30" s="412">
        <v>1984</v>
      </c>
      <c r="F30" s="411">
        <v>930</v>
      </c>
      <c r="G30" s="411">
        <v>880</v>
      </c>
      <c r="H30" s="411">
        <v>1031</v>
      </c>
      <c r="I30" s="413">
        <v>1600</v>
      </c>
      <c r="J30" s="377">
        <v>3</v>
      </c>
      <c r="K30" s="379">
        <v>58</v>
      </c>
      <c r="L30" s="379">
        <v>2</v>
      </c>
      <c r="M30" s="379">
        <v>16</v>
      </c>
      <c r="N30" s="379">
        <v>84</v>
      </c>
      <c r="O30" s="379">
        <v>59</v>
      </c>
      <c r="P30" s="379"/>
      <c r="Q30" s="379"/>
      <c r="R30" s="379"/>
      <c r="S30" s="379"/>
      <c r="T30" s="379"/>
      <c r="U30" s="377"/>
      <c r="V30" s="413">
        <f t="shared" si="0"/>
        <v>222</v>
      </c>
      <c r="W30" s="414">
        <f t="shared" si="1"/>
        <v>13.875000000000002</v>
      </c>
    </row>
    <row r="31" spans="1:23" ht="15">
      <c r="A31" s="373" t="s">
        <v>72</v>
      </c>
      <c r="B31" s="374">
        <v>8</v>
      </c>
      <c r="C31" s="411">
        <v>940</v>
      </c>
      <c r="D31" s="411">
        <v>1932</v>
      </c>
      <c r="E31" s="412">
        <v>1720</v>
      </c>
      <c r="F31" s="411">
        <v>1701</v>
      </c>
      <c r="G31" s="411">
        <v>4552</v>
      </c>
      <c r="H31" s="411">
        <v>4229</v>
      </c>
      <c r="I31" s="413">
        <v>4234</v>
      </c>
      <c r="J31" s="377">
        <v>495</v>
      </c>
      <c r="K31" s="379">
        <v>395</v>
      </c>
      <c r="L31" s="379">
        <v>474</v>
      </c>
      <c r="M31" s="379">
        <v>295</v>
      </c>
      <c r="N31" s="379">
        <v>145</v>
      </c>
      <c r="O31" s="379">
        <v>153</v>
      </c>
      <c r="P31" s="379"/>
      <c r="Q31" s="379"/>
      <c r="R31" s="379"/>
      <c r="S31" s="379"/>
      <c r="T31" s="379"/>
      <c r="U31" s="377"/>
      <c r="V31" s="413">
        <f t="shared" si="0"/>
        <v>1957</v>
      </c>
      <c r="W31" s="414">
        <f t="shared" si="1"/>
        <v>46.22106754841757</v>
      </c>
    </row>
    <row r="32" spans="1:23" ht="15">
      <c r="A32" s="373" t="s">
        <v>74</v>
      </c>
      <c r="B32" s="429">
        <v>9</v>
      </c>
      <c r="C32" s="411">
        <v>5200</v>
      </c>
      <c r="D32" s="411">
        <v>5491</v>
      </c>
      <c r="E32" s="412">
        <v>5605</v>
      </c>
      <c r="F32" s="411">
        <v>5720</v>
      </c>
      <c r="G32" s="411">
        <v>5375</v>
      </c>
      <c r="H32" s="411">
        <v>5649</v>
      </c>
      <c r="I32" s="413">
        <v>6040</v>
      </c>
      <c r="J32" s="377">
        <v>471</v>
      </c>
      <c r="K32" s="379">
        <v>460</v>
      </c>
      <c r="L32" s="379">
        <v>586</v>
      </c>
      <c r="M32" s="379">
        <v>436</v>
      </c>
      <c r="N32" s="379">
        <v>472</v>
      </c>
      <c r="O32" s="379">
        <v>409</v>
      </c>
      <c r="P32" s="379"/>
      <c r="Q32" s="379"/>
      <c r="R32" s="379"/>
      <c r="S32" s="379"/>
      <c r="T32" s="379"/>
      <c r="U32" s="377"/>
      <c r="V32" s="413">
        <f>SUM(J32:U32)</f>
        <v>2834</v>
      </c>
      <c r="W32" s="414">
        <f>+V32/I32*100</f>
        <v>46.9205298013245</v>
      </c>
    </row>
    <row r="33" spans="1:23" ht="15">
      <c r="A33" s="373" t="s">
        <v>168</v>
      </c>
      <c r="B33" s="430" t="s">
        <v>169</v>
      </c>
      <c r="C33" s="411">
        <v>1820</v>
      </c>
      <c r="D33" s="411">
        <v>2083</v>
      </c>
      <c r="E33" s="412">
        <v>2055</v>
      </c>
      <c r="F33" s="411">
        <v>2198</v>
      </c>
      <c r="G33" s="411">
        <v>1947</v>
      </c>
      <c r="H33" s="411">
        <v>2115</v>
      </c>
      <c r="I33" s="413">
        <v>2387</v>
      </c>
      <c r="J33" s="377">
        <v>176</v>
      </c>
      <c r="K33" s="379">
        <v>169</v>
      </c>
      <c r="L33" s="379">
        <v>223</v>
      </c>
      <c r="M33" s="379">
        <v>161</v>
      </c>
      <c r="N33" s="379">
        <v>171</v>
      </c>
      <c r="O33" s="379">
        <v>158</v>
      </c>
      <c r="P33" s="379"/>
      <c r="Q33" s="379"/>
      <c r="R33" s="379"/>
      <c r="S33" s="379"/>
      <c r="T33" s="379"/>
      <c r="U33" s="377"/>
      <c r="V33" s="413">
        <f>SUM(J33:U33)</f>
        <v>1058</v>
      </c>
      <c r="W33" s="414">
        <f>+V33/I33*100</f>
        <v>44.3234185169669</v>
      </c>
    </row>
    <row r="34" spans="1:23" ht="15">
      <c r="A34" s="373" t="s">
        <v>79</v>
      </c>
      <c r="B34" s="374">
        <v>19</v>
      </c>
      <c r="C34" s="411"/>
      <c r="D34" s="411">
        <v>0</v>
      </c>
      <c r="E34" s="412">
        <v>0</v>
      </c>
      <c r="F34" s="411">
        <v>0</v>
      </c>
      <c r="G34" s="411">
        <v>0</v>
      </c>
      <c r="H34" s="411">
        <v>0</v>
      </c>
      <c r="I34" s="413"/>
      <c r="J34" s="377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7"/>
      <c r="V34" s="413">
        <f t="shared" si="0"/>
        <v>0</v>
      </c>
      <c r="W34" s="414" t="e">
        <f t="shared" si="1"/>
        <v>#DIV/0!</v>
      </c>
    </row>
    <row r="35" spans="1:23" ht="15">
      <c r="A35" s="373" t="s">
        <v>81</v>
      </c>
      <c r="B35" s="374">
        <v>25</v>
      </c>
      <c r="C35" s="411">
        <v>840</v>
      </c>
      <c r="D35" s="411">
        <v>795</v>
      </c>
      <c r="E35" s="412">
        <v>325</v>
      </c>
      <c r="F35" s="411">
        <v>186</v>
      </c>
      <c r="G35" s="411">
        <v>684</v>
      </c>
      <c r="H35" s="411">
        <v>661</v>
      </c>
      <c r="I35" s="413">
        <v>669</v>
      </c>
      <c r="J35" s="377">
        <v>56</v>
      </c>
      <c r="K35" s="379">
        <v>56</v>
      </c>
      <c r="L35" s="379">
        <v>56</v>
      </c>
      <c r="M35" s="379">
        <v>56</v>
      </c>
      <c r="N35" s="379">
        <v>55</v>
      </c>
      <c r="O35" s="379">
        <v>56</v>
      </c>
      <c r="P35" s="379"/>
      <c r="Q35" s="379"/>
      <c r="R35" s="379"/>
      <c r="S35" s="379"/>
      <c r="T35" s="379"/>
      <c r="U35" s="377"/>
      <c r="V35" s="413">
        <f t="shared" si="0"/>
        <v>335</v>
      </c>
      <c r="W35" s="414">
        <f t="shared" si="1"/>
        <v>50.074738415545596</v>
      </c>
    </row>
    <row r="36" spans="1:23" ht="15.75" thickBot="1">
      <c r="A36" s="350" t="s">
        <v>144</v>
      </c>
      <c r="B36" s="351"/>
      <c r="C36" s="432">
        <v>1732</v>
      </c>
      <c r="D36" s="432">
        <v>433</v>
      </c>
      <c r="E36" s="433">
        <v>673</v>
      </c>
      <c r="F36" s="431">
        <v>506</v>
      </c>
      <c r="G36" s="431">
        <v>351</v>
      </c>
      <c r="H36" s="431">
        <v>1447</v>
      </c>
      <c r="I36" s="434">
        <v>230</v>
      </c>
      <c r="J36" s="435">
        <v>22</v>
      </c>
      <c r="K36" s="390">
        <v>7</v>
      </c>
      <c r="L36" s="390">
        <v>23</v>
      </c>
      <c r="M36" s="390">
        <v>68</v>
      </c>
      <c r="N36" s="390">
        <v>-1</v>
      </c>
      <c r="O36" s="390"/>
      <c r="P36" s="390"/>
      <c r="Q36" s="390"/>
      <c r="R36" s="390"/>
      <c r="S36" s="390"/>
      <c r="T36" s="390"/>
      <c r="U36" s="392"/>
      <c r="V36" s="434">
        <f t="shared" si="0"/>
        <v>119</v>
      </c>
      <c r="W36" s="436">
        <f t="shared" si="1"/>
        <v>51.73913043478261</v>
      </c>
    </row>
    <row r="37" spans="1:23" ht="23.25" customHeight="1" thickBot="1">
      <c r="A37" s="437" t="s">
        <v>170</v>
      </c>
      <c r="B37" s="438">
        <v>31</v>
      </c>
      <c r="C37" s="314">
        <f>SUM(C26:C36)</f>
        <v>14972</v>
      </c>
      <c r="D37" s="314">
        <v>15495</v>
      </c>
      <c r="E37" s="439">
        <v>15929</v>
      </c>
      <c r="F37" s="330">
        <v>22086</v>
      </c>
      <c r="G37" s="330">
        <v>18046</v>
      </c>
      <c r="H37" s="330">
        <v>19764</v>
      </c>
      <c r="I37" s="330">
        <f>SUM(I26:I36)</f>
        <v>20370</v>
      </c>
      <c r="J37" s="439">
        <f>SUM(J26:J36)</f>
        <v>1851</v>
      </c>
      <c r="K37" s="440">
        <f>SUM(K26:K36)</f>
        <v>1470</v>
      </c>
      <c r="L37" s="441">
        <f>SUM(L26:L36)</f>
        <v>1995</v>
      </c>
      <c r="M37" s="441">
        <f>SUM(M26:M36)</f>
        <v>1296</v>
      </c>
      <c r="N37" s="440">
        <f aca="true" t="shared" si="2" ref="N37:U37">SUM(N26:N36)</f>
        <v>1172</v>
      </c>
      <c r="O37" s="440">
        <f t="shared" si="2"/>
        <v>1078</v>
      </c>
      <c r="P37" s="440">
        <f t="shared" si="2"/>
        <v>0</v>
      </c>
      <c r="Q37" s="440">
        <f t="shared" si="2"/>
        <v>0</v>
      </c>
      <c r="R37" s="440">
        <f t="shared" si="2"/>
        <v>0</v>
      </c>
      <c r="S37" s="440">
        <f t="shared" si="2"/>
        <v>0</v>
      </c>
      <c r="T37" s="440">
        <f t="shared" si="2"/>
        <v>0</v>
      </c>
      <c r="U37" s="440">
        <f t="shared" si="2"/>
        <v>0</v>
      </c>
      <c r="V37" s="330">
        <f>SUM(J37:U37)</f>
        <v>8862</v>
      </c>
      <c r="W37" s="442">
        <f>+V37/I37*100</f>
        <v>43.50515463917526</v>
      </c>
    </row>
    <row r="38" spans="1:23" ht="15">
      <c r="A38" s="373" t="s">
        <v>87</v>
      </c>
      <c r="B38" s="374">
        <v>32</v>
      </c>
      <c r="C38" s="424">
        <v>0</v>
      </c>
      <c r="D38" s="424">
        <v>0</v>
      </c>
      <c r="E38" s="425">
        <v>0</v>
      </c>
      <c r="F38" s="426">
        <v>0</v>
      </c>
      <c r="G38" s="426">
        <v>0</v>
      </c>
      <c r="H38" s="426">
        <v>0</v>
      </c>
      <c r="I38" s="427">
        <v>0</v>
      </c>
      <c r="J38" s="377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7"/>
      <c r="V38" s="413">
        <f aca="true" t="shared" si="3" ref="V38:V43">SUM(J38:U38)</f>
        <v>0</v>
      </c>
      <c r="W38" s="414" t="e">
        <f aca="true" t="shared" si="4" ref="W38:W43">+V38/I38*100</f>
        <v>#DIV/0!</v>
      </c>
    </row>
    <row r="39" spans="1:23" ht="15">
      <c r="A39" s="373" t="s">
        <v>89</v>
      </c>
      <c r="B39" s="374">
        <v>33</v>
      </c>
      <c r="C39" s="411">
        <v>6000</v>
      </c>
      <c r="D39" s="411">
        <v>6256</v>
      </c>
      <c r="E39" s="412">
        <v>6369</v>
      </c>
      <c r="F39" s="411">
        <v>6426</v>
      </c>
      <c r="G39" s="411">
        <v>5515</v>
      </c>
      <c r="H39" s="411">
        <v>6589</v>
      </c>
      <c r="I39" s="413">
        <v>7130</v>
      </c>
      <c r="J39" s="377">
        <v>838</v>
      </c>
      <c r="K39" s="379">
        <v>688</v>
      </c>
      <c r="L39" s="379">
        <v>772</v>
      </c>
      <c r="M39" s="379">
        <v>423</v>
      </c>
      <c r="N39" s="379">
        <v>194</v>
      </c>
      <c r="O39" s="379">
        <v>153</v>
      </c>
      <c r="P39" s="379"/>
      <c r="Q39" s="379"/>
      <c r="R39" s="379"/>
      <c r="S39" s="379"/>
      <c r="T39" s="379"/>
      <c r="U39" s="377"/>
      <c r="V39" s="413">
        <f t="shared" si="3"/>
        <v>3068</v>
      </c>
      <c r="W39" s="414">
        <f t="shared" si="4"/>
        <v>43.02945301542777</v>
      </c>
    </row>
    <row r="40" spans="1:23" ht="15">
      <c r="A40" s="373" t="s">
        <v>91</v>
      </c>
      <c r="B40" s="374">
        <v>34</v>
      </c>
      <c r="C40" s="411">
        <v>0</v>
      </c>
      <c r="D40" s="411">
        <v>0</v>
      </c>
      <c r="E40" s="412">
        <v>0</v>
      </c>
      <c r="F40" s="411">
        <v>0</v>
      </c>
      <c r="G40" s="411">
        <v>0</v>
      </c>
      <c r="H40" s="411">
        <v>0</v>
      </c>
      <c r="I40" s="413">
        <v>0</v>
      </c>
      <c r="J40" s="377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7"/>
      <c r="V40" s="413">
        <f t="shared" si="3"/>
        <v>0</v>
      </c>
      <c r="W40" s="414" t="e">
        <f t="shared" si="4"/>
        <v>#DIV/0!</v>
      </c>
    </row>
    <row r="41" spans="1:23" ht="15">
      <c r="A41" s="373" t="s">
        <v>93</v>
      </c>
      <c r="B41" s="374">
        <v>57</v>
      </c>
      <c r="C41" s="411">
        <v>8932</v>
      </c>
      <c r="D41" s="411">
        <v>7938</v>
      </c>
      <c r="E41" s="412">
        <v>8283</v>
      </c>
      <c r="F41" s="411">
        <v>15657</v>
      </c>
      <c r="G41" s="411">
        <v>12640</v>
      </c>
      <c r="H41" s="411">
        <v>11973</v>
      </c>
      <c r="I41" s="413">
        <v>13238</v>
      </c>
      <c r="J41" s="377">
        <v>992</v>
      </c>
      <c r="K41" s="379">
        <v>2201</v>
      </c>
      <c r="L41" s="379">
        <v>1500</v>
      </c>
      <c r="M41" s="379">
        <v>375</v>
      </c>
      <c r="N41" s="379">
        <v>750</v>
      </c>
      <c r="O41" s="379">
        <v>550</v>
      </c>
      <c r="P41" s="379"/>
      <c r="Q41" s="379"/>
      <c r="R41" s="379"/>
      <c r="S41" s="379"/>
      <c r="T41" s="379"/>
      <c r="U41" s="377"/>
      <c r="V41" s="413">
        <f t="shared" si="3"/>
        <v>6368</v>
      </c>
      <c r="W41" s="414">
        <f t="shared" si="4"/>
        <v>48.10394319383593</v>
      </c>
    </row>
    <row r="42" spans="1:23" ht="15.75" thickBot="1">
      <c r="A42" s="350" t="s">
        <v>96</v>
      </c>
      <c r="B42" s="351"/>
      <c r="C42" s="443">
        <v>40</v>
      </c>
      <c r="D42" s="443">
        <v>1313</v>
      </c>
      <c r="E42" s="444">
        <v>1270</v>
      </c>
      <c r="F42" s="428">
        <v>3</v>
      </c>
      <c r="G42" s="428">
        <v>0</v>
      </c>
      <c r="H42" s="428">
        <v>0</v>
      </c>
      <c r="I42" s="445">
        <v>2</v>
      </c>
      <c r="J42" s="435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2"/>
      <c r="V42" s="413">
        <f t="shared" si="3"/>
        <v>0</v>
      </c>
      <c r="W42" s="414">
        <f t="shared" si="4"/>
        <v>0</v>
      </c>
    </row>
    <row r="43" spans="1:23" ht="20.25" customHeight="1" thickBot="1">
      <c r="A43" s="437" t="s">
        <v>98</v>
      </c>
      <c r="B43" s="438">
        <v>58</v>
      </c>
      <c r="C43" s="314">
        <f>SUM(C38:C42)</f>
        <v>14972</v>
      </c>
      <c r="D43" s="314">
        <v>15507</v>
      </c>
      <c r="E43" s="439">
        <v>15922</v>
      </c>
      <c r="F43" s="330">
        <v>22086</v>
      </c>
      <c r="G43" s="330">
        <v>18155</v>
      </c>
      <c r="H43" s="330">
        <v>18562</v>
      </c>
      <c r="I43" s="330">
        <f>SUM(I38:I42)</f>
        <v>20370</v>
      </c>
      <c r="J43" s="439">
        <f>SUM(J38:J42)</f>
        <v>1830</v>
      </c>
      <c r="K43" s="440">
        <f>SUM(K38:K42)</f>
        <v>2889</v>
      </c>
      <c r="L43" s="440">
        <f>SUM(L38:L42)</f>
        <v>2272</v>
      </c>
      <c r="M43" s="441">
        <f>SUM(M38:M42)</f>
        <v>798</v>
      </c>
      <c r="N43" s="440">
        <f aca="true" t="shared" si="5" ref="N43:U43">SUM(N38:N42)</f>
        <v>944</v>
      </c>
      <c r="O43" s="440">
        <f t="shared" si="5"/>
        <v>703</v>
      </c>
      <c r="P43" s="440">
        <f t="shared" si="5"/>
        <v>0</v>
      </c>
      <c r="Q43" s="440">
        <f t="shared" si="5"/>
        <v>0</v>
      </c>
      <c r="R43" s="440">
        <f t="shared" si="5"/>
        <v>0</v>
      </c>
      <c r="S43" s="440">
        <f t="shared" si="5"/>
        <v>0</v>
      </c>
      <c r="T43" s="440">
        <f t="shared" si="5"/>
        <v>0</v>
      </c>
      <c r="U43" s="440">
        <f t="shared" si="5"/>
        <v>0</v>
      </c>
      <c r="V43" s="330">
        <f t="shared" si="3"/>
        <v>9436</v>
      </c>
      <c r="W43" s="442">
        <f t="shared" si="4"/>
        <v>46.32302405498282</v>
      </c>
    </row>
    <row r="44" spans="1:23" ht="6.75" customHeight="1" thickBot="1">
      <c r="A44" s="350"/>
      <c r="B44" s="351"/>
      <c r="C44" s="447"/>
      <c r="D44" s="447"/>
      <c r="E44" s="448"/>
      <c r="F44" s="446"/>
      <c r="G44" s="446"/>
      <c r="H44" s="446"/>
      <c r="I44" s="434"/>
      <c r="J44" s="382"/>
      <c r="K44" s="390"/>
      <c r="L44" s="391"/>
      <c r="M44" s="391"/>
      <c r="N44" s="390"/>
      <c r="O44" s="390"/>
      <c r="P44" s="390"/>
      <c r="Q44" s="390"/>
      <c r="R44" s="390"/>
      <c r="S44" s="390"/>
      <c r="T44" s="390"/>
      <c r="U44" s="449"/>
      <c r="V44" s="434"/>
      <c r="W44" s="436"/>
    </row>
    <row r="45" spans="1:23" ht="17.25" customHeight="1" thickBot="1">
      <c r="A45" s="437" t="s">
        <v>100</v>
      </c>
      <c r="B45" s="438"/>
      <c r="C45" s="314">
        <f>+C43-C41</f>
        <v>6040</v>
      </c>
      <c r="D45" s="314">
        <v>7569</v>
      </c>
      <c r="E45" s="439">
        <v>7639</v>
      </c>
      <c r="F45" s="330">
        <v>6429</v>
      </c>
      <c r="G45" s="330">
        <v>5515</v>
      </c>
      <c r="H45" s="330">
        <v>6589</v>
      </c>
      <c r="I45" s="330">
        <f>+I43-I41</f>
        <v>7132</v>
      </c>
      <c r="J45" s="439">
        <f aca="true" t="shared" si="6" ref="J45:U45">+J43-J41</f>
        <v>838</v>
      </c>
      <c r="K45" s="440">
        <f t="shared" si="6"/>
        <v>688</v>
      </c>
      <c r="L45" s="440">
        <f t="shared" si="6"/>
        <v>772</v>
      </c>
      <c r="M45" s="440">
        <f t="shared" si="6"/>
        <v>423</v>
      </c>
      <c r="N45" s="440">
        <f t="shared" si="6"/>
        <v>194</v>
      </c>
      <c r="O45" s="440">
        <f t="shared" si="6"/>
        <v>153</v>
      </c>
      <c r="P45" s="440">
        <f t="shared" si="6"/>
        <v>0</v>
      </c>
      <c r="Q45" s="440">
        <f t="shared" si="6"/>
        <v>0</v>
      </c>
      <c r="R45" s="440">
        <f t="shared" si="6"/>
        <v>0</v>
      </c>
      <c r="S45" s="440">
        <f t="shared" si="6"/>
        <v>0</v>
      </c>
      <c r="T45" s="440">
        <f t="shared" si="6"/>
        <v>0</v>
      </c>
      <c r="U45" s="314">
        <f t="shared" si="6"/>
        <v>0</v>
      </c>
      <c r="V45" s="330">
        <f>SUM(J45:U45)</f>
        <v>3068</v>
      </c>
      <c r="W45" s="442">
        <f>+V45/I45*100</f>
        <v>43.0173864273696</v>
      </c>
    </row>
    <row r="46" spans="1:23" ht="19.5" customHeight="1" thickBot="1">
      <c r="A46" s="437" t="s">
        <v>101</v>
      </c>
      <c r="B46" s="438">
        <v>59</v>
      </c>
      <c r="C46" s="314">
        <f>+C43-C37</f>
        <v>0</v>
      </c>
      <c r="D46" s="314">
        <v>12</v>
      </c>
      <c r="E46" s="439">
        <v>-7</v>
      </c>
      <c r="F46" s="330">
        <v>0</v>
      </c>
      <c r="G46" s="330">
        <v>109</v>
      </c>
      <c r="H46" s="330">
        <v>-1202</v>
      </c>
      <c r="I46" s="330">
        <f>+I43-I37</f>
        <v>0</v>
      </c>
      <c r="J46" s="439">
        <f aca="true" t="shared" si="7" ref="J46:U46">+J43-J37</f>
        <v>-21</v>
      </c>
      <c r="K46" s="440">
        <f t="shared" si="7"/>
        <v>1419</v>
      </c>
      <c r="L46" s="440">
        <f t="shared" si="7"/>
        <v>277</v>
      </c>
      <c r="M46" s="440">
        <f t="shared" si="7"/>
        <v>-498</v>
      </c>
      <c r="N46" s="440">
        <f t="shared" si="7"/>
        <v>-228</v>
      </c>
      <c r="O46" s="440">
        <f t="shared" si="7"/>
        <v>-375</v>
      </c>
      <c r="P46" s="440">
        <f t="shared" si="7"/>
        <v>0</v>
      </c>
      <c r="Q46" s="440">
        <f t="shared" si="7"/>
        <v>0</v>
      </c>
      <c r="R46" s="440">
        <f t="shared" si="7"/>
        <v>0</v>
      </c>
      <c r="S46" s="440">
        <f t="shared" si="7"/>
        <v>0</v>
      </c>
      <c r="T46" s="440">
        <f t="shared" si="7"/>
        <v>0</v>
      </c>
      <c r="U46" s="441">
        <f t="shared" si="7"/>
        <v>0</v>
      </c>
      <c r="V46" s="330">
        <f>SUM(V43-V37)</f>
        <v>574</v>
      </c>
      <c r="W46" s="442" t="e">
        <f>+V46/I46*100</f>
        <v>#DIV/0!</v>
      </c>
    </row>
    <row r="47" spans="1:23" ht="19.5" customHeight="1" thickBot="1">
      <c r="A47" s="437" t="s">
        <v>103</v>
      </c>
      <c r="B47" s="450" t="s">
        <v>171</v>
      </c>
      <c r="C47" s="314">
        <f>+C46-C41</f>
        <v>-8932</v>
      </c>
      <c r="D47" s="314">
        <v>-7926</v>
      </c>
      <c r="E47" s="439">
        <v>-8290</v>
      </c>
      <c r="F47" s="330">
        <v>-15657</v>
      </c>
      <c r="G47" s="330">
        <v>-12531</v>
      </c>
      <c r="H47" s="330">
        <v>-13175</v>
      </c>
      <c r="I47" s="330">
        <f>+I46-I41</f>
        <v>-13238</v>
      </c>
      <c r="J47" s="451">
        <f aca="true" t="shared" si="8" ref="J47:U47">+J46-J41</f>
        <v>-1013</v>
      </c>
      <c r="K47" s="440">
        <f t="shared" si="8"/>
        <v>-782</v>
      </c>
      <c r="L47" s="440">
        <f t="shared" si="8"/>
        <v>-1223</v>
      </c>
      <c r="M47" s="440">
        <f t="shared" si="8"/>
        <v>-873</v>
      </c>
      <c r="N47" s="440">
        <f t="shared" si="8"/>
        <v>-978</v>
      </c>
      <c r="O47" s="440">
        <f t="shared" si="8"/>
        <v>-925</v>
      </c>
      <c r="P47" s="440">
        <f t="shared" si="8"/>
        <v>0</v>
      </c>
      <c r="Q47" s="440">
        <f t="shared" si="8"/>
        <v>0</v>
      </c>
      <c r="R47" s="440">
        <f t="shared" si="8"/>
        <v>0</v>
      </c>
      <c r="S47" s="440">
        <f t="shared" si="8"/>
        <v>0</v>
      </c>
      <c r="T47" s="440">
        <f t="shared" si="8"/>
        <v>0</v>
      </c>
      <c r="U47" s="314">
        <f t="shared" si="8"/>
        <v>0</v>
      </c>
      <c r="V47" s="330">
        <f>SUM(J47:U47)</f>
        <v>-5794</v>
      </c>
      <c r="W47" s="442">
        <f>+V47/I47*100</f>
        <v>43.76794077655235</v>
      </c>
    </row>
    <row r="49" ht="15">
      <c r="B49" s="452"/>
    </row>
  </sheetData>
  <sheetProtection/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1146" customWidth="1"/>
    <col min="6" max="6" width="11.7109375" style="0" hidden="1" customWidth="1"/>
    <col min="7" max="8" width="11.57421875" style="0" customWidth="1"/>
    <col min="9" max="10" width="11.421875" style="0" customWidth="1"/>
    <col min="16" max="18" width="0" style="0" hidden="1" customWidth="1"/>
    <col min="19" max="19" width="9.28125" style="0" hidden="1" customWidth="1"/>
    <col min="20" max="21" width="0" style="0" hidden="1" customWidth="1"/>
    <col min="24" max="24" width="9.00390625" style="1146" customWidth="1"/>
  </cols>
  <sheetData>
    <row r="1" spans="1:10" ht="18">
      <c r="A1" s="1288" t="s">
        <v>104</v>
      </c>
      <c r="J1" s="198"/>
    </row>
    <row r="2" spans="1:10" ht="21.75" customHeight="1">
      <c r="A2" s="1147" t="s">
        <v>214</v>
      </c>
      <c r="B2" s="1148" t="s">
        <v>21</v>
      </c>
      <c r="J2" s="198"/>
    </row>
    <row r="3" spans="1:10" ht="15">
      <c r="A3" s="198"/>
      <c r="J3" s="198"/>
    </row>
    <row r="4" spans="2:10" ht="15.75" thickBot="1">
      <c r="B4" s="199"/>
      <c r="C4" s="199"/>
      <c r="D4" s="199"/>
      <c r="E4" s="454"/>
      <c r="F4" s="199"/>
      <c r="G4" s="199"/>
      <c r="J4" s="198"/>
    </row>
    <row r="5" spans="1:10" ht="16.5" thickBot="1">
      <c r="A5" s="202" t="s">
        <v>1</v>
      </c>
      <c r="B5" s="1149" t="s">
        <v>228</v>
      </c>
      <c r="C5" s="455"/>
      <c r="D5" s="455"/>
      <c r="E5" s="456"/>
      <c r="F5" s="455"/>
      <c r="G5" s="457"/>
      <c r="H5" s="1150"/>
      <c r="I5" s="1150"/>
      <c r="J5" s="202"/>
    </row>
    <row r="6" spans="1:10" ht="23.25" customHeight="1" thickBot="1">
      <c r="A6" s="198" t="s">
        <v>3</v>
      </c>
      <c r="J6" s="198"/>
    </row>
    <row r="7" spans="1:24" ht="15.75">
      <c r="A7" s="1151"/>
      <c r="B7" s="1152"/>
      <c r="C7" s="1152"/>
      <c r="D7" s="1152"/>
      <c r="E7" s="1153"/>
      <c r="F7" s="1152"/>
      <c r="G7" s="1154"/>
      <c r="H7" s="1154"/>
      <c r="I7" s="1155" t="s">
        <v>4</v>
      </c>
      <c r="J7" s="1156"/>
      <c r="K7" s="1157"/>
      <c r="L7" s="1157"/>
      <c r="M7" s="1157"/>
      <c r="N7" s="1157"/>
      <c r="O7" s="1158" t="s">
        <v>5</v>
      </c>
      <c r="P7" s="1157"/>
      <c r="Q7" s="1157"/>
      <c r="R7" s="1157"/>
      <c r="S7" s="1157"/>
      <c r="T7" s="1157"/>
      <c r="U7" s="1157"/>
      <c r="V7" s="900" t="s">
        <v>212</v>
      </c>
      <c r="W7" s="901" t="s">
        <v>7</v>
      </c>
      <c r="X7"/>
    </row>
    <row r="8" spans="1:24" ht="15.75" thickBot="1">
      <c r="A8" s="1159" t="s">
        <v>8</v>
      </c>
      <c r="B8" s="1160" t="s">
        <v>9</v>
      </c>
      <c r="C8" s="1160" t="s">
        <v>10</v>
      </c>
      <c r="D8" s="1160" t="s">
        <v>11</v>
      </c>
      <c r="E8" s="1160" t="s">
        <v>12</v>
      </c>
      <c r="F8" s="1160" t="s">
        <v>13</v>
      </c>
      <c r="G8" s="1161" t="s">
        <v>14</v>
      </c>
      <c r="H8" s="1161" t="s">
        <v>106</v>
      </c>
      <c r="I8" s="1162">
        <v>2013</v>
      </c>
      <c r="J8" s="1163" t="s">
        <v>16</v>
      </c>
      <c r="K8" s="1164" t="s">
        <v>17</v>
      </c>
      <c r="L8" s="1164" t="s">
        <v>18</v>
      </c>
      <c r="M8" s="1164" t="s">
        <v>19</v>
      </c>
      <c r="N8" s="1164" t="s">
        <v>20</v>
      </c>
      <c r="O8" s="1164" t="s">
        <v>21</v>
      </c>
      <c r="P8" s="1164" t="s">
        <v>22</v>
      </c>
      <c r="Q8" s="1164" t="s">
        <v>23</v>
      </c>
      <c r="R8" s="1164" t="s">
        <v>24</v>
      </c>
      <c r="S8" s="1164" t="s">
        <v>25</v>
      </c>
      <c r="T8" s="1164" t="s">
        <v>26</v>
      </c>
      <c r="U8" s="1163" t="s">
        <v>27</v>
      </c>
      <c r="V8" s="902" t="s">
        <v>28</v>
      </c>
      <c r="W8" s="1165" t="s">
        <v>29</v>
      </c>
      <c r="X8"/>
    </row>
    <row r="9" spans="1:24" ht="15">
      <c r="A9" s="1166" t="s">
        <v>30</v>
      </c>
      <c r="B9" s="458"/>
      <c r="C9" s="459">
        <v>104</v>
      </c>
      <c r="D9" s="459">
        <v>104</v>
      </c>
      <c r="E9" s="460"/>
      <c r="F9" s="1167">
        <v>12</v>
      </c>
      <c r="G9" s="1168">
        <v>11</v>
      </c>
      <c r="H9" s="1168">
        <v>13</v>
      </c>
      <c r="I9" s="1169"/>
      <c r="J9" s="1170">
        <v>14</v>
      </c>
      <c r="K9" s="1171">
        <v>16</v>
      </c>
      <c r="L9" s="1171">
        <v>16</v>
      </c>
      <c r="M9" s="1171">
        <v>16</v>
      </c>
      <c r="N9" s="1172">
        <v>16</v>
      </c>
      <c r="O9" s="1172">
        <v>17</v>
      </c>
      <c r="P9" s="1172"/>
      <c r="Q9" s="1172"/>
      <c r="R9" s="1172"/>
      <c r="S9" s="1172"/>
      <c r="T9" s="1172"/>
      <c r="U9" s="1173"/>
      <c r="V9" s="1174" t="s">
        <v>31</v>
      </c>
      <c r="W9" s="1175" t="s">
        <v>31</v>
      </c>
      <c r="X9"/>
    </row>
    <row r="10" spans="1:24" ht="15.75" thickBot="1">
      <c r="A10" s="1176" t="s">
        <v>32</v>
      </c>
      <c r="B10" s="461"/>
      <c r="C10" s="462">
        <v>101</v>
      </c>
      <c r="D10" s="462">
        <v>104</v>
      </c>
      <c r="E10" s="463"/>
      <c r="F10" s="462">
        <v>10.5</v>
      </c>
      <c r="G10" s="1177">
        <v>9.5</v>
      </c>
      <c r="H10" s="1177">
        <v>10.5</v>
      </c>
      <c r="I10" s="1178"/>
      <c r="J10" s="1177">
        <v>11.5</v>
      </c>
      <c r="K10" s="1179">
        <v>12.5</v>
      </c>
      <c r="L10" s="1180">
        <v>12.5</v>
      </c>
      <c r="M10" s="1180">
        <v>12.5</v>
      </c>
      <c r="N10" s="1179">
        <v>12.5</v>
      </c>
      <c r="O10" s="1179">
        <v>13</v>
      </c>
      <c r="P10" s="1179"/>
      <c r="Q10" s="1179"/>
      <c r="R10" s="1179"/>
      <c r="S10" s="1179"/>
      <c r="T10" s="1179"/>
      <c r="U10" s="1177"/>
      <c r="V10" s="1181"/>
      <c r="W10" s="1182" t="s">
        <v>31</v>
      </c>
      <c r="X10"/>
    </row>
    <row r="11" spans="1:24" ht="15">
      <c r="A11" s="1183" t="s">
        <v>33</v>
      </c>
      <c r="B11" s="464" t="s">
        <v>34</v>
      </c>
      <c r="C11" s="465">
        <v>37915</v>
      </c>
      <c r="D11" s="465">
        <v>39774</v>
      </c>
      <c r="E11" s="466" t="s">
        <v>35</v>
      </c>
      <c r="F11" s="1184">
        <v>4414</v>
      </c>
      <c r="G11" s="1185">
        <v>5262</v>
      </c>
      <c r="H11" s="1185">
        <v>6039</v>
      </c>
      <c r="I11" s="1186" t="s">
        <v>31</v>
      </c>
      <c r="J11" s="1187">
        <v>7075</v>
      </c>
      <c r="K11" s="1188">
        <v>7081</v>
      </c>
      <c r="L11" s="1189">
        <v>7099</v>
      </c>
      <c r="M11" s="1189">
        <v>7099</v>
      </c>
      <c r="N11" s="1188">
        <v>7202</v>
      </c>
      <c r="O11" s="1188">
        <v>7258</v>
      </c>
      <c r="P11" s="1190"/>
      <c r="Q11" s="1190"/>
      <c r="R11" s="1190"/>
      <c r="S11" s="1190"/>
      <c r="T11" s="1190"/>
      <c r="U11" s="1185"/>
      <c r="V11" s="1191" t="s">
        <v>31</v>
      </c>
      <c r="W11" s="1192" t="s">
        <v>31</v>
      </c>
      <c r="X11"/>
    </row>
    <row r="12" spans="1:24" ht="15">
      <c r="A12" s="1193" t="s">
        <v>36</v>
      </c>
      <c r="B12" s="467" t="s">
        <v>37</v>
      </c>
      <c r="C12" s="468">
        <v>-16164</v>
      </c>
      <c r="D12" s="468">
        <v>-17825</v>
      </c>
      <c r="E12" s="466" t="s">
        <v>38</v>
      </c>
      <c r="F12" s="1184">
        <v>-4195</v>
      </c>
      <c r="G12" s="1185">
        <v>-4392</v>
      </c>
      <c r="H12" s="1185">
        <v>-4930</v>
      </c>
      <c r="I12" s="1194" t="s">
        <v>31</v>
      </c>
      <c r="J12" s="1195">
        <v>-5549</v>
      </c>
      <c r="K12" s="1196">
        <v>-5574</v>
      </c>
      <c r="L12" s="1197">
        <v>-5612</v>
      </c>
      <c r="M12" s="1197">
        <v>-5750</v>
      </c>
      <c r="N12" s="1188">
        <v>-5871</v>
      </c>
      <c r="O12" s="1188">
        <v>-6028</v>
      </c>
      <c r="P12" s="1190"/>
      <c r="Q12" s="1190"/>
      <c r="R12" s="1190"/>
      <c r="S12" s="1190"/>
      <c r="T12" s="1190"/>
      <c r="U12" s="1185"/>
      <c r="V12" s="1191" t="s">
        <v>31</v>
      </c>
      <c r="W12" s="1192" t="s">
        <v>31</v>
      </c>
      <c r="X12"/>
    </row>
    <row r="13" spans="1:24" ht="15">
      <c r="A13" s="1193" t="s">
        <v>39</v>
      </c>
      <c r="B13" s="467" t="s">
        <v>40</v>
      </c>
      <c r="C13" s="468">
        <v>604</v>
      </c>
      <c r="D13" s="468">
        <v>619</v>
      </c>
      <c r="E13" s="466" t="s">
        <v>41</v>
      </c>
      <c r="F13" s="1184">
        <v>42</v>
      </c>
      <c r="G13" s="1185">
        <v>94</v>
      </c>
      <c r="H13" s="1185">
        <v>49</v>
      </c>
      <c r="I13" s="1194" t="s">
        <v>31</v>
      </c>
      <c r="J13" s="1195">
        <v>34</v>
      </c>
      <c r="K13" s="1196">
        <v>34</v>
      </c>
      <c r="L13" s="1197">
        <v>34</v>
      </c>
      <c r="M13" s="1197">
        <v>34</v>
      </c>
      <c r="N13" s="1188">
        <v>34</v>
      </c>
      <c r="O13" s="1188">
        <v>36</v>
      </c>
      <c r="P13" s="1190"/>
      <c r="Q13" s="1190"/>
      <c r="R13" s="1190"/>
      <c r="S13" s="1190"/>
      <c r="T13" s="1190"/>
      <c r="U13" s="1185"/>
      <c r="V13" s="1191" t="s">
        <v>31</v>
      </c>
      <c r="W13" s="1192" t="s">
        <v>31</v>
      </c>
      <c r="X13"/>
    </row>
    <row r="14" spans="1:24" ht="15">
      <c r="A14" s="1193" t="s">
        <v>42</v>
      </c>
      <c r="B14" s="467" t="s">
        <v>43</v>
      </c>
      <c r="C14" s="468">
        <v>221</v>
      </c>
      <c r="D14" s="468">
        <v>610</v>
      </c>
      <c r="E14" s="466" t="s">
        <v>31</v>
      </c>
      <c r="F14" s="1184">
        <v>865</v>
      </c>
      <c r="G14" s="1185">
        <v>649</v>
      </c>
      <c r="H14" s="1185">
        <v>673</v>
      </c>
      <c r="I14" s="1194" t="s">
        <v>31</v>
      </c>
      <c r="J14" s="1195">
        <v>6860</v>
      </c>
      <c r="K14" s="1196">
        <v>6709</v>
      </c>
      <c r="L14" s="1197">
        <v>6533</v>
      </c>
      <c r="M14" s="1197">
        <v>6517</v>
      </c>
      <c r="N14" s="1188">
        <v>5945</v>
      </c>
      <c r="O14" s="1188">
        <v>6532</v>
      </c>
      <c r="P14" s="1190"/>
      <c r="Q14" s="1190"/>
      <c r="R14" s="1190"/>
      <c r="S14" s="1190"/>
      <c r="T14" s="1190"/>
      <c r="U14" s="1185"/>
      <c r="V14" s="1191" t="s">
        <v>31</v>
      </c>
      <c r="W14" s="1192" t="s">
        <v>31</v>
      </c>
      <c r="X14"/>
    </row>
    <row r="15" spans="1:24" ht="15.75" thickBot="1">
      <c r="A15" s="1166" t="s">
        <v>44</v>
      </c>
      <c r="B15" s="469" t="s">
        <v>45</v>
      </c>
      <c r="C15" s="470">
        <v>2021</v>
      </c>
      <c r="D15" s="470">
        <v>852</v>
      </c>
      <c r="E15" s="471" t="s">
        <v>46</v>
      </c>
      <c r="F15" s="903">
        <v>765</v>
      </c>
      <c r="G15" s="1198">
        <v>933</v>
      </c>
      <c r="H15" s="1198">
        <v>723</v>
      </c>
      <c r="I15" s="1199" t="s">
        <v>31</v>
      </c>
      <c r="J15" s="86">
        <v>843</v>
      </c>
      <c r="K15" s="1200">
        <v>1192</v>
      </c>
      <c r="L15" s="1201">
        <v>1360</v>
      </c>
      <c r="M15" s="1201">
        <v>1165</v>
      </c>
      <c r="N15" s="1200">
        <v>1903</v>
      </c>
      <c r="O15" s="1200">
        <v>1592</v>
      </c>
      <c r="P15" s="1202"/>
      <c r="Q15" s="1202"/>
      <c r="R15" s="1202"/>
      <c r="S15" s="1202"/>
      <c r="T15" s="1202"/>
      <c r="U15" s="1203"/>
      <c r="V15" s="1204" t="s">
        <v>31</v>
      </c>
      <c r="W15" s="1175" t="s">
        <v>31</v>
      </c>
      <c r="X15"/>
    </row>
    <row r="16" spans="1:24" ht="15.75" thickBot="1">
      <c r="A16" s="1205" t="s">
        <v>47</v>
      </c>
      <c r="B16" s="472"/>
      <c r="C16" s="473">
        <v>24618</v>
      </c>
      <c r="D16" s="473">
        <v>24087</v>
      </c>
      <c r="E16" s="474"/>
      <c r="F16" s="1206">
        <v>1893</v>
      </c>
      <c r="G16" s="1207">
        <v>2546</v>
      </c>
      <c r="H16" s="1207">
        <v>2553</v>
      </c>
      <c r="I16" s="1145" t="s">
        <v>31</v>
      </c>
      <c r="J16" s="1208">
        <f>SUM(J11:J15)</f>
        <v>9263</v>
      </c>
      <c r="K16" s="1209">
        <f>SUM(K11:K15)</f>
        <v>9442</v>
      </c>
      <c r="L16" s="1210">
        <f>SUM(L11:L15)</f>
        <v>9414</v>
      </c>
      <c r="M16" s="1210">
        <v>9065</v>
      </c>
      <c r="N16" s="1211">
        <v>9214</v>
      </c>
      <c r="O16" s="1211">
        <v>9390</v>
      </c>
      <c r="P16" s="1212"/>
      <c r="Q16" s="1212"/>
      <c r="R16" s="1212"/>
      <c r="S16" s="1212"/>
      <c r="T16" s="1212"/>
      <c r="U16" s="1207"/>
      <c r="V16" s="1213" t="s">
        <v>31</v>
      </c>
      <c r="W16" s="1214" t="s">
        <v>31</v>
      </c>
      <c r="X16"/>
    </row>
    <row r="17" spans="1:24" ht="15">
      <c r="A17" s="1166" t="s">
        <v>48</v>
      </c>
      <c r="B17" s="464" t="s">
        <v>49</v>
      </c>
      <c r="C17" s="465">
        <v>7043</v>
      </c>
      <c r="D17" s="465">
        <v>7240</v>
      </c>
      <c r="E17" s="471">
        <v>401</v>
      </c>
      <c r="F17" s="903">
        <v>220</v>
      </c>
      <c r="G17" s="1198">
        <v>1005</v>
      </c>
      <c r="H17" s="1198">
        <v>1108</v>
      </c>
      <c r="I17" s="1186" t="s">
        <v>31</v>
      </c>
      <c r="J17" s="86">
        <v>1526</v>
      </c>
      <c r="K17" s="1200">
        <v>1506</v>
      </c>
      <c r="L17" s="1201">
        <v>1487</v>
      </c>
      <c r="M17" s="1201">
        <v>1349</v>
      </c>
      <c r="N17" s="1200">
        <v>1768</v>
      </c>
      <c r="O17" s="1200">
        <v>1230</v>
      </c>
      <c r="P17" s="1202"/>
      <c r="Q17" s="1202"/>
      <c r="R17" s="1202"/>
      <c r="S17" s="1202"/>
      <c r="T17" s="1202"/>
      <c r="U17" s="1203"/>
      <c r="V17" s="1204" t="s">
        <v>31</v>
      </c>
      <c r="W17" s="1175" t="s">
        <v>31</v>
      </c>
      <c r="X17"/>
    </row>
    <row r="18" spans="1:24" ht="15">
      <c r="A18" s="1193" t="s">
        <v>50</v>
      </c>
      <c r="B18" s="467" t="s">
        <v>51</v>
      </c>
      <c r="C18" s="468">
        <v>1001</v>
      </c>
      <c r="D18" s="468">
        <v>820</v>
      </c>
      <c r="E18" s="466" t="s">
        <v>52</v>
      </c>
      <c r="F18" s="1184">
        <v>656</v>
      </c>
      <c r="G18" s="1185">
        <v>133</v>
      </c>
      <c r="H18" s="1185">
        <v>251</v>
      </c>
      <c r="I18" s="1194" t="s">
        <v>31</v>
      </c>
      <c r="J18" s="1187">
        <v>72</v>
      </c>
      <c r="K18" s="1188">
        <v>91</v>
      </c>
      <c r="L18" s="1189">
        <v>112</v>
      </c>
      <c r="M18" s="1189">
        <v>211</v>
      </c>
      <c r="N18" s="1188">
        <v>240</v>
      </c>
      <c r="O18" s="1188">
        <v>580</v>
      </c>
      <c r="P18" s="1190"/>
      <c r="Q18" s="1190"/>
      <c r="R18" s="1190"/>
      <c r="S18" s="1190"/>
      <c r="T18" s="1190"/>
      <c r="U18" s="1185"/>
      <c r="V18" s="1191" t="s">
        <v>31</v>
      </c>
      <c r="W18" s="1192" t="s">
        <v>31</v>
      </c>
      <c r="X18"/>
    </row>
    <row r="19" spans="1:24" ht="15">
      <c r="A19" s="1193" t="s">
        <v>53</v>
      </c>
      <c r="B19" s="467" t="s">
        <v>54</v>
      </c>
      <c r="C19" s="468">
        <v>14718</v>
      </c>
      <c r="D19" s="468">
        <v>14718</v>
      </c>
      <c r="E19" s="466" t="s">
        <v>31</v>
      </c>
      <c r="F19" s="1184">
        <v>0</v>
      </c>
      <c r="G19" s="1185">
        <v>0</v>
      </c>
      <c r="H19" s="1185">
        <v>0</v>
      </c>
      <c r="I19" s="1194" t="s">
        <v>31</v>
      </c>
      <c r="J19" s="1195">
        <v>0</v>
      </c>
      <c r="K19" s="1196">
        <v>0</v>
      </c>
      <c r="L19" s="1197">
        <v>0</v>
      </c>
      <c r="M19" s="1197">
        <v>0</v>
      </c>
      <c r="N19" s="1188">
        <v>0</v>
      </c>
      <c r="O19" s="1188">
        <v>0</v>
      </c>
      <c r="P19" s="1190"/>
      <c r="Q19" s="1190"/>
      <c r="R19" s="1190"/>
      <c r="S19" s="1190"/>
      <c r="T19" s="1190"/>
      <c r="U19" s="1185"/>
      <c r="V19" s="1191" t="s">
        <v>31</v>
      </c>
      <c r="W19" s="1192" t="s">
        <v>31</v>
      </c>
      <c r="X19"/>
    </row>
    <row r="20" spans="1:24" ht="15">
      <c r="A20" s="1193" t="s">
        <v>55</v>
      </c>
      <c r="B20" s="467" t="s">
        <v>56</v>
      </c>
      <c r="C20" s="468">
        <v>1758</v>
      </c>
      <c r="D20" s="468">
        <v>1762</v>
      </c>
      <c r="E20" s="466" t="s">
        <v>31</v>
      </c>
      <c r="F20" s="1184">
        <v>636</v>
      </c>
      <c r="G20" s="1185">
        <v>1541</v>
      </c>
      <c r="H20" s="1185">
        <v>1146</v>
      </c>
      <c r="I20" s="1194" t="s">
        <v>31</v>
      </c>
      <c r="J20" s="1195">
        <v>7426</v>
      </c>
      <c r="K20" s="1196">
        <v>7449</v>
      </c>
      <c r="L20" s="1197">
        <v>7611</v>
      </c>
      <c r="M20" s="1197">
        <v>7529</v>
      </c>
      <c r="N20" s="1188">
        <v>7446</v>
      </c>
      <c r="O20" s="1188">
        <v>7381</v>
      </c>
      <c r="P20" s="1190"/>
      <c r="Q20" s="1190"/>
      <c r="R20" s="1190"/>
      <c r="S20" s="1190"/>
      <c r="T20" s="1190"/>
      <c r="U20" s="1185"/>
      <c r="V20" s="1191" t="s">
        <v>31</v>
      </c>
      <c r="W20" s="1192" t="s">
        <v>31</v>
      </c>
      <c r="X20"/>
    </row>
    <row r="21" spans="1:24" ht="15.75" thickBot="1">
      <c r="A21" s="1176" t="s">
        <v>57</v>
      </c>
      <c r="B21" s="475" t="s">
        <v>58</v>
      </c>
      <c r="C21" s="476">
        <v>0</v>
      </c>
      <c r="D21" s="476">
        <v>0</v>
      </c>
      <c r="E21" s="477" t="s">
        <v>31</v>
      </c>
      <c r="F21" s="1184">
        <v>0</v>
      </c>
      <c r="G21" s="1185">
        <v>0</v>
      </c>
      <c r="H21" s="1185">
        <v>0</v>
      </c>
      <c r="I21" s="1215" t="s">
        <v>31</v>
      </c>
      <c r="J21" s="1195">
        <v>0</v>
      </c>
      <c r="K21" s="1196">
        <v>0</v>
      </c>
      <c r="L21" s="1197">
        <v>0</v>
      </c>
      <c r="M21" s="1197">
        <v>0</v>
      </c>
      <c r="N21" s="1188">
        <v>0</v>
      </c>
      <c r="O21" s="1188">
        <v>0</v>
      </c>
      <c r="P21" s="1190"/>
      <c r="Q21" s="1190"/>
      <c r="R21" s="1190"/>
      <c r="S21" s="1190"/>
      <c r="T21" s="1190"/>
      <c r="U21" s="1185"/>
      <c r="V21" s="1216" t="s">
        <v>31</v>
      </c>
      <c r="W21" s="1217" t="s">
        <v>31</v>
      </c>
      <c r="X21"/>
    </row>
    <row r="22" spans="1:24" ht="15">
      <c r="A22" s="1218" t="s">
        <v>59</v>
      </c>
      <c r="B22" s="464" t="s">
        <v>60</v>
      </c>
      <c r="C22" s="465">
        <v>12472</v>
      </c>
      <c r="D22" s="465">
        <v>13728</v>
      </c>
      <c r="E22" s="478" t="s">
        <v>31</v>
      </c>
      <c r="F22" s="1219">
        <v>9399</v>
      </c>
      <c r="G22" s="1220">
        <v>13770</v>
      </c>
      <c r="H22" s="1220">
        <v>6434</v>
      </c>
      <c r="I22" s="1221">
        <v>6850</v>
      </c>
      <c r="J22" s="1222">
        <v>570</v>
      </c>
      <c r="K22" s="1223">
        <v>570</v>
      </c>
      <c r="L22" s="1224">
        <v>570</v>
      </c>
      <c r="M22" s="1224">
        <v>570</v>
      </c>
      <c r="N22" s="1224">
        <v>743</v>
      </c>
      <c r="O22" s="1224">
        <v>865</v>
      </c>
      <c r="P22" s="1224"/>
      <c r="Q22" s="1224"/>
      <c r="R22" s="1224"/>
      <c r="S22" s="1224"/>
      <c r="T22" s="1224"/>
      <c r="U22" s="1220"/>
      <c r="V22" s="1225">
        <f aca="true" t="shared" si="0" ref="V22:V40">SUM(J22:U22)</f>
        <v>3888</v>
      </c>
      <c r="W22" s="1226">
        <f>IF(I22&lt;&gt;0,+V22/I22*100,"   ???")</f>
        <v>56.75912408759124</v>
      </c>
      <c r="X22"/>
    </row>
    <row r="23" spans="1:24" ht="15">
      <c r="A23" s="1193" t="s">
        <v>61</v>
      </c>
      <c r="B23" s="467" t="s">
        <v>62</v>
      </c>
      <c r="C23" s="468">
        <v>0</v>
      </c>
      <c r="D23" s="468">
        <v>0</v>
      </c>
      <c r="E23" s="479" t="s">
        <v>31</v>
      </c>
      <c r="F23" s="1227">
        <v>0</v>
      </c>
      <c r="G23" s="1185">
        <v>651</v>
      </c>
      <c r="H23" s="1185">
        <v>366</v>
      </c>
      <c r="I23" s="1228"/>
      <c r="J23" s="1229">
        <v>0</v>
      </c>
      <c r="K23" s="1230">
        <v>0</v>
      </c>
      <c r="L23" s="1190">
        <v>0</v>
      </c>
      <c r="M23" s="1190">
        <v>0</v>
      </c>
      <c r="N23" s="1190">
        <v>0</v>
      </c>
      <c r="O23" s="1190">
        <v>295</v>
      </c>
      <c r="P23" s="1190"/>
      <c r="Q23" s="1190"/>
      <c r="R23" s="1190"/>
      <c r="S23" s="1190"/>
      <c r="T23" s="1190"/>
      <c r="U23" s="1185"/>
      <c r="V23" s="1231">
        <f t="shared" si="0"/>
        <v>295</v>
      </c>
      <c r="W23" s="1232">
        <v>0</v>
      </c>
      <c r="X23"/>
    </row>
    <row r="24" spans="1:24" ht="15.75" thickBot="1">
      <c r="A24" s="1176" t="s">
        <v>63</v>
      </c>
      <c r="B24" s="475" t="s">
        <v>62</v>
      </c>
      <c r="C24" s="476">
        <v>0</v>
      </c>
      <c r="D24" s="476">
        <v>1215</v>
      </c>
      <c r="E24" s="480">
        <v>672</v>
      </c>
      <c r="F24" s="1233">
        <v>6586</v>
      </c>
      <c r="G24" s="1198">
        <v>11720</v>
      </c>
      <c r="H24" s="1198">
        <v>6068</v>
      </c>
      <c r="I24" s="1234">
        <v>6850</v>
      </c>
      <c r="J24" s="127">
        <v>570</v>
      </c>
      <c r="K24" s="1235">
        <v>570</v>
      </c>
      <c r="L24" s="1202">
        <v>570</v>
      </c>
      <c r="M24" s="1202">
        <v>570</v>
      </c>
      <c r="N24" s="1202">
        <v>743</v>
      </c>
      <c r="O24" s="1202">
        <v>570</v>
      </c>
      <c r="P24" s="1202"/>
      <c r="Q24" s="1202"/>
      <c r="R24" s="1202"/>
      <c r="S24" s="1202"/>
      <c r="T24" s="1202"/>
      <c r="U24" s="1203"/>
      <c r="V24" s="1236">
        <f t="shared" si="0"/>
        <v>3593</v>
      </c>
      <c r="W24" s="1237">
        <f aca="true" t="shared" si="1" ref="W24:W31">IF(I24&lt;&gt;0,+V24/I24*100,"   ???")</f>
        <v>52.45255474452555</v>
      </c>
      <c r="X24"/>
    </row>
    <row r="25" spans="1:24" ht="15">
      <c r="A25" s="1183" t="s">
        <v>64</v>
      </c>
      <c r="B25" s="464" t="s">
        <v>65</v>
      </c>
      <c r="C25" s="465">
        <v>6341</v>
      </c>
      <c r="D25" s="465">
        <v>6960</v>
      </c>
      <c r="E25" s="478">
        <v>501</v>
      </c>
      <c r="F25" s="1238">
        <v>552</v>
      </c>
      <c r="G25" s="1239">
        <v>357</v>
      </c>
      <c r="H25" s="1239">
        <v>796</v>
      </c>
      <c r="I25" s="1240">
        <v>400</v>
      </c>
      <c r="J25" s="1241">
        <v>46</v>
      </c>
      <c r="K25" s="1223">
        <v>12</v>
      </c>
      <c r="L25" s="1223">
        <v>9</v>
      </c>
      <c r="M25" s="1223">
        <v>49</v>
      </c>
      <c r="N25" s="1223">
        <v>33</v>
      </c>
      <c r="O25" s="1223">
        <v>43</v>
      </c>
      <c r="P25" s="1223"/>
      <c r="Q25" s="1223"/>
      <c r="R25" s="1223"/>
      <c r="S25" s="1223"/>
      <c r="T25" s="1223"/>
      <c r="U25" s="1242"/>
      <c r="V25" s="1243">
        <f t="shared" si="0"/>
        <v>192</v>
      </c>
      <c r="W25" s="1244">
        <f t="shared" si="1"/>
        <v>48</v>
      </c>
      <c r="X25"/>
    </row>
    <row r="26" spans="1:24" ht="15">
      <c r="A26" s="1193" t="s">
        <v>66</v>
      </c>
      <c r="B26" s="467" t="s">
        <v>67</v>
      </c>
      <c r="C26" s="468">
        <v>1745</v>
      </c>
      <c r="D26" s="468">
        <v>2223</v>
      </c>
      <c r="E26" s="479">
        <v>502</v>
      </c>
      <c r="F26" s="1227">
        <v>673</v>
      </c>
      <c r="G26" s="1245">
        <v>954</v>
      </c>
      <c r="H26" s="1245">
        <v>946</v>
      </c>
      <c r="I26" s="1246">
        <v>1400</v>
      </c>
      <c r="J26" s="1247">
        <v>65</v>
      </c>
      <c r="K26" s="1190">
        <v>59</v>
      </c>
      <c r="L26" s="1190">
        <v>212</v>
      </c>
      <c r="M26" s="1190">
        <v>70</v>
      </c>
      <c r="N26" s="1190">
        <v>119</v>
      </c>
      <c r="O26" s="1190">
        <v>-248</v>
      </c>
      <c r="P26" s="1190"/>
      <c r="Q26" s="1190"/>
      <c r="R26" s="1190"/>
      <c r="S26" s="1190"/>
      <c r="T26" s="1190"/>
      <c r="U26" s="1245"/>
      <c r="V26" s="1243">
        <f t="shared" si="0"/>
        <v>277</v>
      </c>
      <c r="W26" s="1232">
        <f t="shared" si="1"/>
        <v>19.78571428571429</v>
      </c>
      <c r="X26"/>
    </row>
    <row r="27" spans="1:24" ht="15">
      <c r="A27" s="1193" t="s">
        <v>68</v>
      </c>
      <c r="B27" s="467" t="s">
        <v>69</v>
      </c>
      <c r="C27" s="468">
        <v>0</v>
      </c>
      <c r="D27" s="468">
        <v>0</v>
      </c>
      <c r="E27" s="479">
        <v>544</v>
      </c>
      <c r="F27" s="1227">
        <v>14</v>
      </c>
      <c r="G27" s="1245">
        <v>28</v>
      </c>
      <c r="H27" s="1245">
        <v>14</v>
      </c>
      <c r="I27" s="1246">
        <v>70</v>
      </c>
      <c r="J27" s="1247">
        <v>1</v>
      </c>
      <c r="K27" s="1190">
        <v>9</v>
      </c>
      <c r="L27" s="1190">
        <v>0</v>
      </c>
      <c r="M27" s="1190">
        <v>0</v>
      </c>
      <c r="N27" s="1190">
        <v>0</v>
      </c>
      <c r="O27" s="1190">
        <v>0</v>
      </c>
      <c r="P27" s="1190"/>
      <c r="Q27" s="1190"/>
      <c r="R27" s="1190"/>
      <c r="S27" s="1190"/>
      <c r="T27" s="1190"/>
      <c r="U27" s="1245"/>
      <c r="V27" s="1243">
        <f t="shared" si="0"/>
        <v>10</v>
      </c>
      <c r="W27" s="1232">
        <f t="shared" si="1"/>
        <v>14.285714285714285</v>
      </c>
      <c r="X27"/>
    </row>
    <row r="28" spans="1:24" ht="15">
      <c r="A28" s="1193" t="s">
        <v>70</v>
      </c>
      <c r="B28" s="467" t="s">
        <v>71</v>
      </c>
      <c r="C28" s="468">
        <v>428</v>
      </c>
      <c r="D28" s="468">
        <v>253</v>
      </c>
      <c r="E28" s="479">
        <v>511</v>
      </c>
      <c r="F28" s="1227">
        <v>1514</v>
      </c>
      <c r="G28" s="1245">
        <v>3627</v>
      </c>
      <c r="H28" s="1245">
        <v>149</v>
      </c>
      <c r="I28" s="1246">
        <v>100</v>
      </c>
      <c r="J28" s="1247">
        <v>2</v>
      </c>
      <c r="K28" s="1190">
        <v>1</v>
      </c>
      <c r="L28" s="1190">
        <v>5</v>
      </c>
      <c r="M28" s="1190">
        <v>8</v>
      </c>
      <c r="N28" s="1190">
        <v>2</v>
      </c>
      <c r="O28" s="1190">
        <v>29</v>
      </c>
      <c r="P28" s="1190"/>
      <c r="Q28" s="1190"/>
      <c r="R28" s="1190"/>
      <c r="S28" s="1190"/>
      <c r="T28" s="1190"/>
      <c r="U28" s="1245"/>
      <c r="V28" s="1243">
        <f t="shared" si="0"/>
        <v>47</v>
      </c>
      <c r="W28" s="1232">
        <f t="shared" si="1"/>
        <v>47</v>
      </c>
      <c r="X28"/>
    </row>
    <row r="29" spans="1:24" ht="15">
      <c r="A29" s="1193" t="s">
        <v>72</v>
      </c>
      <c r="B29" s="467" t="s">
        <v>73</v>
      </c>
      <c r="C29" s="468">
        <v>1057</v>
      </c>
      <c r="D29" s="468">
        <v>1451</v>
      </c>
      <c r="E29" s="479">
        <v>518</v>
      </c>
      <c r="F29" s="1227">
        <v>2878</v>
      </c>
      <c r="G29" s="1245">
        <v>4759</v>
      </c>
      <c r="H29" s="1245">
        <v>1216</v>
      </c>
      <c r="I29" s="1246">
        <v>900</v>
      </c>
      <c r="J29" s="1247">
        <v>35</v>
      </c>
      <c r="K29" s="1190">
        <v>55</v>
      </c>
      <c r="L29" s="1190">
        <v>63</v>
      </c>
      <c r="M29" s="1190">
        <v>140</v>
      </c>
      <c r="N29" s="1190">
        <v>113</v>
      </c>
      <c r="O29" s="1190">
        <v>193</v>
      </c>
      <c r="P29" s="1190"/>
      <c r="Q29" s="1190"/>
      <c r="R29" s="1190"/>
      <c r="S29" s="1190"/>
      <c r="T29" s="1190"/>
      <c r="U29" s="1245"/>
      <c r="V29" s="1243">
        <f t="shared" si="0"/>
        <v>599</v>
      </c>
      <c r="W29" s="1232">
        <f t="shared" si="1"/>
        <v>66.55555555555556</v>
      </c>
      <c r="X29"/>
    </row>
    <row r="30" spans="1:24" ht="15">
      <c r="A30" s="1193" t="s">
        <v>74</v>
      </c>
      <c r="B30" s="481" t="s">
        <v>75</v>
      </c>
      <c r="C30" s="468">
        <v>10408</v>
      </c>
      <c r="D30" s="468">
        <v>11792</v>
      </c>
      <c r="E30" s="479">
        <v>521</v>
      </c>
      <c r="F30" s="1227">
        <v>3067</v>
      </c>
      <c r="G30" s="1245">
        <v>3355</v>
      </c>
      <c r="H30" s="1245">
        <v>2445</v>
      </c>
      <c r="I30" s="1246">
        <v>2850</v>
      </c>
      <c r="J30" s="1248">
        <v>185</v>
      </c>
      <c r="K30" s="1190">
        <v>191</v>
      </c>
      <c r="L30" s="1190">
        <v>318</v>
      </c>
      <c r="M30" s="1190">
        <v>213</v>
      </c>
      <c r="N30" s="1190">
        <v>217</v>
      </c>
      <c r="O30" s="1190">
        <v>337</v>
      </c>
      <c r="P30" s="1190"/>
      <c r="Q30" s="1190"/>
      <c r="R30" s="1190"/>
      <c r="S30" s="1190"/>
      <c r="T30" s="1190"/>
      <c r="U30" s="1245"/>
      <c r="V30" s="1243">
        <f t="shared" si="0"/>
        <v>1461</v>
      </c>
      <c r="W30" s="1232">
        <f t="shared" si="1"/>
        <v>51.26315789473684</v>
      </c>
      <c r="X30"/>
    </row>
    <row r="31" spans="1:24" ht="15">
      <c r="A31" s="1193" t="s">
        <v>76</v>
      </c>
      <c r="B31" s="481" t="s">
        <v>77</v>
      </c>
      <c r="C31" s="468">
        <v>3640</v>
      </c>
      <c r="D31" s="468">
        <v>4174</v>
      </c>
      <c r="E31" s="479" t="s">
        <v>78</v>
      </c>
      <c r="F31" s="1227">
        <v>1101</v>
      </c>
      <c r="G31" s="1245">
        <v>1260</v>
      </c>
      <c r="H31" s="1245">
        <v>892</v>
      </c>
      <c r="I31" s="1246">
        <v>1270</v>
      </c>
      <c r="J31" s="1248">
        <v>64</v>
      </c>
      <c r="K31" s="1190">
        <v>71</v>
      </c>
      <c r="L31" s="1190">
        <v>112</v>
      </c>
      <c r="M31" s="1190">
        <v>77</v>
      </c>
      <c r="N31" s="1190">
        <v>67</v>
      </c>
      <c r="O31" s="1190">
        <v>137</v>
      </c>
      <c r="P31" s="1190"/>
      <c r="Q31" s="1190"/>
      <c r="R31" s="1190"/>
      <c r="S31" s="1190"/>
      <c r="T31" s="1190"/>
      <c r="U31" s="1245"/>
      <c r="V31" s="1243">
        <f t="shared" si="0"/>
        <v>528</v>
      </c>
      <c r="W31" s="1232">
        <f t="shared" si="1"/>
        <v>41.574803149606296</v>
      </c>
      <c r="X31"/>
    </row>
    <row r="32" spans="1:24" ht="15">
      <c r="A32" s="1193" t="s">
        <v>79</v>
      </c>
      <c r="B32" s="467" t="s">
        <v>80</v>
      </c>
      <c r="C32" s="468">
        <v>0</v>
      </c>
      <c r="D32" s="468">
        <v>0</v>
      </c>
      <c r="E32" s="479">
        <v>557</v>
      </c>
      <c r="F32" s="1227">
        <v>0</v>
      </c>
      <c r="G32" s="1245">
        <v>0</v>
      </c>
      <c r="H32" s="1245">
        <v>0</v>
      </c>
      <c r="I32" s="1246">
        <v>0</v>
      </c>
      <c r="J32" s="1247">
        <v>0</v>
      </c>
      <c r="K32" s="1190">
        <v>0</v>
      </c>
      <c r="L32" s="1190">
        <v>0</v>
      </c>
      <c r="M32" s="1190">
        <v>0</v>
      </c>
      <c r="N32" s="1190">
        <v>0</v>
      </c>
      <c r="O32" s="1190">
        <v>0</v>
      </c>
      <c r="P32" s="1190"/>
      <c r="Q32" s="1190"/>
      <c r="R32" s="1190"/>
      <c r="S32" s="1190"/>
      <c r="T32" s="1190"/>
      <c r="U32" s="1245"/>
      <c r="V32" s="1243">
        <f t="shared" si="0"/>
        <v>0</v>
      </c>
      <c r="W32" s="1232">
        <v>0</v>
      </c>
      <c r="X32"/>
    </row>
    <row r="33" spans="1:24" ht="15">
      <c r="A33" s="1193" t="s">
        <v>81</v>
      </c>
      <c r="B33" s="467" t="s">
        <v>82</v>
      </c>
      <c r="C33" s="468">
        <v>1711</v>
      </c>
      <c r="D33" s="468">
        <v>1801</v>
      </c>
      <c r="E33" s="479">
        <v>551</v>
      </c>
      <c r="F33" s="1227">
        <v>46</v>
      </c>
      <c r="G33" s="1245">
        <v>45</v>
      </c>
      <c r="H33" s="1245">
        <v>128</v>
      </c>
      <c r="I33" s="1246">
        <v>230</v>
      </c>
      <c r="J33" s="1247">
        <v>19</v>
      </c>
      <c r="K33" s="1190">
        <v>19</v>
      </c>
      <c r="L33" s="1190">
        <v>19</v>
      </c>
      <c r="M33" s="1190">
        <v>19</v>
      </c>
      <c r="N33" s="1190">
        <v>19</v>
      </c>
      <c r="O33" s="1190">
        <v>41</v>
      </c>
      <c r="P33" s="1190"/>
      <c r="Q33" s="1190"/>
      <c r="R33" s="1190"/>
      <c r="S33" s="1190"/>
      <c r="T33" s="1190"/>
      <c r="U33" s="1245"/>
      <c r="V33" s="1243">
        <f t="shared" si="0"/>
        <v>136</v>
      </c>
      <c r="W33" s="1232">
        <f>IF(I33&lt;&gt;0,+V33/I33*100,"   ???")</f>
        <v>59.130434782608695</v>
      </c>
      <c r="X33"/>
    </row>
    <row r="34" spans="1:24" ht="15.75" thickBot="1">
      <c r="A34" s="1166" t="s">
        <v>83</v>
      </c>
      <c r="B34" s="469"/>
      <c r="C34" s="470">
        <v>569</v>
      </c>
      <c r="D34" s="470">
        <v>614</v>
      </c>
      <c r="E34" s="482" t="s">
        <v>84</v>
      </c>
      <c r="F34" s="1249">
        <v>65</v>
      </c>
      <c r="G34" s="1250">
        <v>300</v>
      </c>
      <c r="H34" s="1250">
        <v>151</v>
      </c>
      <c r="I34" s="1251">
        <v>130</v>
      </c>
      <c r="J34" s="1252">
        <v>22</v>
      </c>
      <c r="K34" s="1253">
        <v>10</v>
      </c>
      <c r="L34" s="1253">
        <v>40</v>
      </c>
      <c r="M34" s="1253">
        <v>143</v>
      </c>
      <c r="N34" s="1253">
        <v>11</v>
      </c>
      <c r="O34" s="1253">
        <v>30</v>
      </c>
      <c r="P34" s="1253"/>
      <c r="Q34" s="1253"/>
      <c r="R34" s="1253"/>
      <c r="S34" s="1253"/>
      <c r="T34" s="1253"/>
      <c r="U34" s="1254"/>
      <c r="V34" s="1255">
        <f t="shared" si="0"/>
        <v>256</v>
      </c>
      <c r="W34" s="1256">
        <f>IF(I34&lt;&gt;0,+V34/I34*100,"   ???")</f>
        <v>196.92307692307693</v>
      </c>
      <c r="X34"/>
    </row>
    <row r="35" spans="1:24" ht="15.75" thickBot="1">
      <c r="A35" s="1257" t="s">
        <v>85</v>
      </c>
      <c r="B35" s="483" t="s">
        <v>86</v>
      </c>
      <c r="C35" s="484">
        <f>SUM(C25:C34)</f>
        <v>25899</v>
      </c>
      <c r="D35" s="484">
        <f>SUM(D25:D34)</f>
        <v>29268</v>
      </c>
      <c r="E35" s="485"/>
      <c r="F35" s="1258">
        <v>9910</v>
      </c>
      <c r="G35" s="1259">
        <v>14685</v>
      </c>
      <c r="H35" s="1259">
        <v>6737</v>
      </c>
      <c r="I35" s="1260">
        <f aca="true" t="shared" si="2" ref="I35:U35">SUM(I25:I34)</f>
        <v>7350</v>
      </c>
      <c r="J35" s="1261">
        <f>SUM(J25:J34)</f>
        <v>439</v>
      </c>
      <c r="K35" s="1262">
        <f>SUM(K25:K34)</f>
        <v>427</v>
      </c>
      <c r="L35" s="1262">
        <f t="shared" si="2"/>
        <v>778</v>
      </c>
      <c r="M35" s="1263">
        <f t="shared" si="2"/>
        <v>719</v>
      </c>
      <c r="N35" s="1262">
        <f t="shared" si="2"/>
        <v>581</v>
      </c>
      <c r="O35" s="1262">
        <f t="shared" si="2"/>
        <v>562</v>
      </c>
      <c r="P35" s="1262">
        <f t="shared" si="2"/>
        <v>0</v>
      </c>
      <c r="Q35" s="1262">
        <f t="shared" si="2"/>
        <v>0</v>
      </c>
      <c r="R35" s="1262">
        <f t="shared" si="2"/>
        <v>0</v>
      </c>
      <c r="S35" s="1262">
        <f t="shared" si="2"/>
        <v>0</v>
      </c>
      <c r="T35" s="1262">
        <f t="shared" si="2"/>
        <v>0</v>
      </c>
      <c r="U35" s="1262">
        <f t="shared" si="2"/>
        <v>0</v>
      </c>
      <c r="V35" s="1264">
        <f t="shared" si="0"/>
        <v>3506</v>
      </c>
      <c r="W35" s="1265">
        <f>IF(I35&lt;&gt;0,+V35/I35*100,"   ???")</f>
        <v>47.70068027210884</v>
      </c>
      <c r="X35"/>
    </row>
    <row r="36" spans="1:24" ht="15">
      <c r="A36" s="1183" t="s">
        <v>87</v>
      </c>
      <c r="B36" s="464" t="s">
        <v>88</v>
      </c>
      <c r="C36" s="465">
        <v>0</v>
      </c>
      <c r="D36" s="465">
        <v>0</v>
      </c>
      <c r="E36" s="478">
        <v>601</v>
      </c>
      <c r="F36" s="1266">
        <v>0</v>
      </c>
      <c r="G36" s="1238">
        <v>0</v>
      </c>
      <c r="H36" s="1238">
        <v>0</v>
      </c>
      <c r="I36" s="1221">
        <v>0</v>
      </c>
      <c r="J36" s="1229">
        <v>0</v>
      </c>
      <c r="K36" s="1190">
        <v>0</v>
      </c>
      <c r="L36" s="1190">
        <v>0</v>
      </c>
      <c r="M36" s="1190">
        <v>0</v>
      </c>
      <c r="N36" s="1190">
        <v>0</v>
      </c>
      <c r="O36" s="1190">
        <v>0</v>
      </c>
      <c r="P36" s="1190"/>
      <c r="Q36" s="1190"/>
      <c r="R36" s="1190"/>
      <c r="S36" s="1190"/>
      <c r="T36" s="1190"/>
      <c r="U36" s="1185"/>
      <c r="V36" s="1267">
        <f t="shared" si="0"/>
        <v>0</v>
      </c>
      <c r="W36" s="1244">
        <v>0</v>
      </c>
      <c r="X36"/>
    </row>
    <row r="37" spans="1:24" ht="15">
      <c r="A37" s="1193" t="s">
        <v>89</v>
      </c>
      <c r="B37" s="467" t="s">
        <v>90</v>
      </c>
      <c r="C37" s="468">
        <v>1190</v>
      </c>
      <c r="D37" s="468">
        <v>1857</v>
      </c>
      <c r="E37" s="479">
        <v>602</v>
      </c>
      <c r="F37" s="1268">
        <v>234</v>
      </c>
      <c r="G37" s="1227">
        <v>127</v>
      </c>
      <c r="H37" s="1227">
        <v>169</v>
      </c>
      <c r="I37" s="1228">
        <v>150</v>
      </c>
      <c r="J37" s="1229">
        <v>17</v>
      </c>
      <c r="K37" s="1190">
        <v>7</v>
      </c>
      <c r="L37" s="1190">
        <v>3</v>
      </c>
      <c r="M37" s="1190">
        <v>2</v>
      </c>
      <c r="N37" s="1190">
        <v>12</v>
      </c>
      <c r="O37" s="1190">
        <v>20</v>
      </c>
      <c r="P37" s="1190"/>
      <c r="Q37" s="1190"/>
      <c r="R37" s="1190"/>
      <c r="S37" s="1190"/>
      <c r="T37" s="1190"/>
      <c r="U37" s="1185"/>
      <c r="V37" s="1231">
        <f t="shared" si="0"/>
        <v>61</v>
      </c>
      <c r="W37" s="1232">
        <f>IF(I37&lt;&gt;0,+V37/I37*100,"   ???")</f>
        <v>40.666666666666664</v>
      </c>
      <c r="X37"/>
    </row>
    <row r="38" spans="1:24" ht="15">
      <c r="A38" s="1193" t="s">
        <v>91</v>
      </c>
      <c r="B38" s="467" t="s">
        <v>92</v>
      </c>
      <c r="C38" s="468">
        <v>0</v>
      </c>
      <c r="D38" s="468">
        <v>0</v>
      </c>
      <c r="E38" s="479">
        <v>604</v>
      </c>
      <c r="F38" s="1268">
        <v>39</v>
      </c>
      <c r="G38" s="1227">
        <v>37</v>
      </c>
      <c r="H38" s="1227">
        <v>29</v>
      </c>
      <c r="I38" s="1228">
        <v>50</v>
      </c>
      <c r="J38" s="1229">
        <v>7</v>
      </c>
      <c r="K38" s="1190">
        <v>12</v>
      </c>
      <c r="L38" s="1190">
        <v>1</v>
      </c>
      <c r="M38" s="1190">
        <v>1</v>
      </c>
      <c r="N38" s="1190">
        <v>6</v>
      </c>
      <c r="O38" s="1190">
        <v>0</v>
      </c>
      <c r="P38" s="1190"/>
      <c r="Q38" s="1190"/>
      <c r="R38" s="1190"/>
      <c r="S38" s="1190"/>
      <c r="T38" s="1190"/>
      <c r="U38" s="1185"/>
      <c r="V38" s="1231">
        <f t="shared" si="0"/>
        <v>27</v>
      </c>
      <c r="W38" s="1232">
        <f>IF(I38&lt;&gt;0,+V38/I38*100,"   ???")</f>
        <v>54</v>
      </c>
      <c r="X38"/>
    </row>
    <row r="39" spans="1:24" ht="15">
      <c r="A39" s="1193" t="s">
        <v>93</v>
      </c>
      <c r="B39" s="467" t="s">
        <v>94</v>
      </c>
      <c r="C39" s="468">
        <v>12472</v>
      </c>
      <c r="D39" s="468">
        <v>13728</v>
      </c>
      <c r="E39" s="479" t="s">
        <v>95</v>
      </c>
      <c r="F39" s="1268">
        <v>9399</v>
      </c>
      <c r="G39" s="1227">
        <v>13770</v>
      </c>
      <c r="H39" s="1227">
        <v>6257</v>
      </c>
      <c r="I39" s="1228">
        <v>6850</v>
      </c>
      <c r="J39" s="1269">
        <v>570</v>
      </c>
      <c r="K39" s="1190">
        <v>570</v>
      </c>
      <c r="L39" s="1190">
        <v>570</v>
      </c>
      <c r="M39" s="1190">
        <v>570</v>
      </c>
      <c r="N39" s="1190">
        <v>743</v>
      </c>
      <c r="O39" s="1190">
        <v>570</v>
      </c>
      <c r="P39" s="1190"/>
      <c r="Q39" s="1190"/>
      <c r="R39" s="1190"/>
      <c r="S39" s="1190"/>
      <c r="T39" s="1190"/>
      <c r="U39" s="1185"/>
      <c r="V39" s="1231">
        <f t="shared" si="0"/>
        <v>3593</v>
      </c>
      <c r="W39" s="1232">
        <f>IF(I39&lt;&gt;0,+V39/I39*100,"   ???")</f>
        <v>52.45255474452555</v>
      </c>
      <c r="X39"/>
    </row>
    <row r="40" spans="1:24" ht="15.75" thickBot="1">
      <c r="A40" s="1166" t="s">
        <v>96</v>
      </c>
      <c r="B40" s="469"/>
      <c r="C40" s="470">
        <v>12330</v>
      </c>
      <c r="D40" s="470">
        <v>13218</v>
      </c>
      <c r="E40" s="482" t="s">
        <v>97</v>
      </c>
      <c r="F40" s="1270">
        <v>286</v>
      </c>
      <c r="G40" s="1249">
        <v>753</v>
      </c>
      <c r="H40" s="1249">
        <v>329</v>
      </c>
      <c r="I40" s="1271">
        <v>300</v>
      </c>
      <c r="J40" s="1272">
        <v>10</v>
      </c>
      <c r="K40" s="1202">
        <v>0</v>
      </c>
      <c r="L40" s="1202">
        <v>4</v>
      </c>
      <c r="M40" s="1202">
        <v>1</v>
      </c>
      <c r="N40" s="1202">
        <v>4</v>
      </c>
      <c r="O40" s="1202">
        <v>5</v>
      </c>
      <c r="P40" s="1202"/>
      <c r="Q40" s="1202"/>
      <c r="R40" s="1202"/>
      <c r="S40" s="1202"/>
      <c r="T40" s="1202"/>
      <c r="U40" s="1203"/>
      <c r="V40" s="1231">
        <f t="shared" si="0"/>
        <v>24</v>
      </c>
      <c r="W40" s="1256">
        <f>IF(I40&lt;&gt;0,+V40/I40*100,"   ???")</f>
        <v>8</v>
      </c>
      <c r="X40"/>
    </row>
    <row r="41" spans="1:24" ht="15.75" thickBot="1">
      <c r="A41" s="1257" t="s">
        <v>98</v>
      </c>
      <c r="B41" s="483" t="s">
        <v>99</v>
      </c>
      <c r="C41" s="484">
        <f>SUM(C36:C40)</f>
        <v>25992</v>
      </c>
      <c r="D41" s="484">
        <f>SUM(D36:D40)</f>
        <v>28803</v>
      </c>
      <c r="E41" s="485" t="s">
        <v>31</v>
      </c>
      <c r="F41" s="1273">
        <v>9958</v>
      </c>
      <c r="G41" s="1258">
        <v>14687</v>
      </c>
      <c r="H41" s="1258">
        <v>6784</v>
      </c>
      <c r="I41" s="1274">
        <v>7350</v>
      </c>
      <c r="J41" s="1262">
        <f>SUM(J36:J40)</f>
        <v>604</v>
      </c>
      <c r="K41" s="1262">
        <f>SUM(K36:K40)</f>
        <v>589</v>
      </c>
      <c r="L41" s="1263">
        <f aca="true" t="shared" si="3" ref="L41:V41">SUM(L36:L40)</f>
        <v>578</v>
      </c>
      <c r="M41" s="1263">
        <f t="shared" si="3"/>
        <v>574</v>
      </c>
      <c r="N41" s="1262">
        <f t="shared" si="3"/>
        <v>765</v>
      </c>
      <c r="O41" s="1262">
        <f t="shared" si="3"/>
        <v>595</v>
      </c>
      <c r="P41" s="1262">
        <f t="shared" si="3"/>
        <v>0</v>
      </c>
      <c r="Q41" s="1262">
        <f t="shared" si="3"/>
        <v>0</v>
      </c>
      <c r="R41" s="1262">
        <f t="shared" si="3"/>
        <v>0</v>
      </c>
      <c r="S41" s="1262">
        <f t="shared" si="3"/>
        <v>0</v>
      </c>
      <c r="T41" s="1262">
        <f t="shared" si="3"/>
        <v>0</v>
      </c>
      <c r="U41" s="1262">
        <f t="shared" si="3"/>
        <v>0</v>
      </c>
      <c r="V41" s="1264">
        <f t="shared" si="3"/>
        <v>3705</v>
      </c>
      <c r="W41" s="1265">
        <f>IF(I41&lt;&gt;0,+V41/I41*100,"   ???")</f>
        <v>50.40816326530613</v>
      </c>
      <c r="X41"/>
    </row>
    <row r="42" spans="1:24" ht="6.75" customHeight="1" thickBot="1">
      <c r="A42" s="1166"/>
      <c r="B42" s="486"/>
      <c r="C42" s="487"/>
      <c r="D42" s="487"/>
      <c r="E42" s="488"/>
      <c r="F42" s="1275"/>
      <c r="G42" s="1276"/>
      <c r="H42" s="1276"/>
      <c r="I42" s="1277"/>
      <c r="J42" s="382"/>
      <c r="K42" s="1278"/>
      <c r="L42" s="1279"/>
      <c r="M42" s="1279"/>
      <c r="N42" s="1278"/>
      <c r="O42" s="1278"/>
      <c r="P42" s="1278"/>
      <c r="Q42" s="1278"/>
      <c r="R42" s="1278"/>
      <c r="S42" s="1278"/>
      <c r="T42" s="1278"/>
      <c r="U42" s="449"/>
      <c r="V42" s="904"/>
      <c r="W42" s="1280"/>
      <c r="X42"/>
    </row>
    <row r="43" spans="1:24" ht="15.75" thickBot="1">
      <c r="A43" s="1281" t="s">
        <v>100</v>
      </c>
      <c r="B43" s="483" t="s">
        <v>62</v>
      </c>
      <c r="C43" s="484">
        <f>+C41-C39</f>
        <v>13520</v>
      </c>
      <c r="D43" s="484">
        <f>+D41-D39</f>
        <v>15075</v>
      </c>
      <c r="E43" s="485" t="s">
        <v>31</v>
      </c>
      <c r="F43" s="1273">
        <v>542</v>
      </c>
      <c r="G43" s="1258">
        <v>917</v>
      </c>
      <c r="H43" s="1258">
        <v>527</v>
      </c>
      <c r="I43" s="1260">
        <v>540</v>
      </c>
      <c r="J43" s="1261">
        <v>34</v>
      </c>
      <c r="K43" s="1262">
        <v>19</v>
      </c>
      <c r="L43" s="1262">
        <f aca="true" t="shared" si="4" ref="L43:U43">+L41-L39</f>
        <v>8</v>
      </c>
      <c r="M43" s="1262">
        <f t="shared" si="4"/>
        <v>4</v>
      </c>
      <c r="N43" s="1262">
        <f t="shared" si="4"/>
        <v>22</v>
      </c>
      <c r="O43" s="1262">
        <f t="shared" si="4"/>
        <v>25</v>
      </c>
      <c r="P43" s="1262">
        <f t="shared" si="4"/>
        <v>0</v>
      </c>
      <c r="Q43" s="1262">
        <f t="shared" si="4"/>
        <v>0</v>
      </c>
      <c r="R43" s="1262">
        <f t="shared" si="4"/>
        <v>0</v>
      </c>
      <c r="S43" s="1262">
        <f t="shared" si="4"/>
        <v>0</v>
      </c>
      <c r="T43" s="1262">
        <f t="shared" si="4"/>
        <v>0</v>
      </c>
      <c r="U43" s="1262">
        <f t="shared" si="4"/>
        <v>0</v>
      </c>
      <c r="V43" s="484">
        <f>SUM(J43:U43)</f>
        <v>112</v>
      </c>
      <c r="W43" s="1265">
        <f>IF(I43&lt;&gt;0,+V43/I43*100,"   ???")</f>
        <v>20.74074074074074</v>
      </c>
      <c r="X43"/>
    </row>
    <row r="44" spans="1:24" ht="15.75" thickBot="1">
      <c r="A44" s="1257" t="s">
        <v>101</v>
      </c>
      <c r="B44" s="483" t="s">
        <v>102</v>
      </c>
      <c r="C44" s="484">
        <f>+C41-C35</f>
        <v>93</v>
      </c>
      <c r="D44" s="484">
        <f>+D41-D35</f>
        <v>-465</v>
      </c>
      <c r="E44" s="485" t="s">
        <v>31</v>
      </c>
      <c r="F44" s="1273">
        <v>48</v>
      </c>
      <c r="G44" s="1258">
        <v>2</v>
      </c>
      <c r="H44" s="1258">
        <v>47</v>
      </c>
      <c r="I44" s="1260">
        <v>1</v>
      </c>
      <c r="J44" s="1261">
        <v>164</v>
      </c>
      <c r="K44" s="1262">
        <v>163</v>
      </c>
      <c r="L44" s="1262">
        <v>-200</v>
      </c>
      <c r="M44" s="1262">
        <f aca="true" t="shared" si="5" ref="M44:U44">+M41-M35</f>
        <v>-145</v>
      </c>
      <c r="N44" s="1262">
        <f t="shared" si="5"/>
        <v>184</v>
      </c>
      <c r="O44" s="1262">
        <f t="shared" si="5"/>
        <v>33</v>
      </c>
      <c r="P44" s="1262">
        <f t="shared" si="5"/>
        <v>0</v>
      </c>
      <c r="Q44" s="1262">
        <f t="shared" si="5"/>
        <v>0</v>
      </c>
      <c r="R44" s="1262">
        <f t="shared" si="5"/>
        <v>0</v>
      </c>
      <c r="S44" s="1262">
        <f t="shared" si="5"/>
        <v>0</v>
      </c>
      <c r="T44" s="1262">
        <f t="shared" si="5"/>
        <v>0</v>
      </c>
      <c r="U44" s="1282">
        <f t="shared" si="5"/>
        <v>0</v>
      </c>
      <c r="V44" s="484">
        <f>SUM(J44:U44)</f>
        <v>199</v>
      </c>
      <c r="W44" s="1265">
        <f>IF(I44&lt;&gt;0,+V44/I44*100,"   ???")</f>
        <v>19900</v>
      </c>
      <c r="X44"/>
    </row>
    <row r="45" spans="1:24" ht="15.75" thickBot="1">
      <c r="A45" s="1283" t="s">
        <v>103</v>
      </c>
      <c r="B45" s="489" t="s">
        <v>62</v>
      </c>
      <c r="C45" s="490">
        <f>+C44-C39</f>
        <v>-12379</v>
      </c>
      <c r="D45" s="490">
        <f>+D44-D39</f>
        <v>-14193</v>
      </c>
      <c r="E45" s="491" t="s">
        <v>31</v>
      </c>
      <c r="F45" s="1284">
        <v>-9364</v>
      </c>
      <c r="G45" s="1285">
        <v>-13768</v>
      </c>
      <c r="H45" s="1285">
        <v>-6210</v>
      </c>
      <c r="I45" s="1260">
        <v>-8556</v>
      </c>
      <c r="J45" s="1261">
        <v>-405</v>
      </c>
      <c r="K45" s="1262">
        <v>-408</v>
      </c>
      <c r="L45" s="1262">
        <f aca="true" t="shared" si="6" ref="L45:U45">+L44-L39</f>
        <v>-770</v>
      </c>
      <c r="M45" s="1262">
        <f t="shared" si="6"/>
        <v>-715</v>
      </c>
      <c r="N45" s="1262">
        <f t="shared" si="6"/>
        <v>-559</v>
      </c>
      <c r="O45" s="1262">
        <f t="shared" si="6"/>
        <v>-537</v>
      </c>
      <c r="P45" s="1262">
        <f t="shared" si="6"/>
        <v>0</v>
      </c>
      <c r="Q45" s="1262">
        <f t="shared" si="6"/>
        <v>0</v>
      </c>
      <c r="R45" s="1262">
        <f t="shared" si="6"/>
        <v>0</v>
      </c>
      <c r="S45" s="1262">
        <f t="shared" si="6"/>
        <v>0</v>
      </c>
      <c r="T45" s="1262">
        <f t="shared" si="6"/>
        <v>0</v>
      </c>
      <c r="U45" s="1262">
        <f t="shared" si="6"/>
        <v>0</v>
      </c>
      <c r="V45" s="484">
        <f>SUM(J45:U45)</f>
        <v>-3394</v>
      </c>
      <c r="W45" s="1265">
        <f>IF(I45&lt;&gt;0,+V45/I45*100,"   ???")</f>
        <v>39.66806919121085</v>
      </c>
      <c r="X45"/>
    </row>
    <row r="47" ht="14.25" customHeight="1"/>
  </sheetData>
  <sheetProtection/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37.7109375" style="0" customWidth="1"/>
    <col min="2" max="2" width="15.8515625" style="0" customWidth="1"/>
    <col min="3" max="4" width="0" style="0" hidden="1" customWidth="1"/>
    <col min="5" max="5" width="9.140625" style="1286" customWidth="1"/>
    <col min="6" max="8" width="0" style="0" hidden="1" customWidth="1"/>
    <col min="9" max="12" width="0" style="382" hidden="1" customWidth="1"/>
    <col min="13" max="13" width="9.8515625" style="382" customWidth="1"/>
    <col min="14" max="14" width="11.28125" style="382" customWidth="1"/>
    <col min="15" max="15" width="9.28125" style="382" customWidth="1"/>
    <col min="16" max="16" width="9.140625" style="382" customWidth="1"/>
    <col min="17" max="17" width="12.00390625" style="0" customWidth="1"/>
    <col min="19" max="19" width="3.421875" style="0" customWidth="1"/>
    <col min="20" max="20" width="12.57421875" style="0" customWidth="1"/>
    <col min="21" max="21" width="11.8515625" style="0" customWidth="1"/>
    <col min="22" max="22" width="12.00390625" style="0" customWidth="1"/>
  </cols>
  <sheetData>
    <row r="1" spans="1:22" ht="18">
      <c r="A1" s="1475" t="s">
        <v>229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</row>
    <row r="2" spans="1:13" ht="21.75" customHeight="1">
      <c r="A2" s="612" t="s">
        <v>214</v>
      </c>
      <c r="B2" s="453"/>
      <c r="L2" s="493"/>
      <c r="M2" s="493"/>
    </row>
    <row r="3" spans="1:13" ht="15">
      <c r="A3" s="198"/>
      <c r="L3" s="493"/>
      <c r="M3" s="493"/>
    </row>
    <row r="4" spans="2:13" ht="15.75" thickBot="1"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</v>
      </c>
      <c r="B5" s="614" t="s">
        <v>172</v>
      </c>
      <c r="C5" s="455"/>
      <c r="D5" s="455"/>
      <c r="E5" s="456"/>
      <c r="F5" s="455"/>
      <c r="G5" s="457"/>
      <c r="H5" s="457"/>
      <c r="I5" s="854"/>
      <c r="J5" s="913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0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76" t="s">
        <v>173</v>
      </c>
      <c r="I7" s="1476" t="s">
        <v>174</v>
      </c>
      <c r="J7" s="1476" t="s">
        <v>175</v>
      </c>
      <c r="K7" s="1477" t="s">
        <v>215</v>
      </c>
      <c r="L7" s="1477"/>
      <c r="M7" s="1478" t="s">
        <v>5</v>
      </c>
      <c r="N7" s="1478"/>
      <c r="O7" s="1478"/>
      <c r="P7" s="1478"/>
      <c r="Q7" s="900" t="s">
        <v>216</v>
      </c>
      <c r="R7" s="901" t="s">
        <v>7</v>
      </c>
      <c r="T7" s="1479" t="s">
        <v>176</v>
      </c>
      <c r="U7" s="1479"/>
      <c r="V7" s="1479"/>
    </row>
    <row r="8" spans="1:22" ht="15.75" thickBot="1">
      <c r="A8" s="1480"/>
      <c r="B8" s="1480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76"/>
      <c r="I8" s="1476"/>
      <c r="J8" s="1476"/>
      <c r="K8" s="1291" t="s">
        <v>179</v>
      </c>
      <c r="L8" s="622" t="s">
        <v>180</v>
      </c>
      <c r="M8" s="623" t="s">
        <v>18</v>
      </c>
      <c r="N8" s="1292" t="s">
        <v>21</v>
      </c>
      <c r="O8" s="1292" t="s">
        <v>24</v>
      </c>
      <c r="P8" s="1293" t="s">
        <v>27</v>
      </c>
      <c r="Q8" s="902" t="s">
        <v>28</v>
      </c>
      <c r="R8" s="914" t="s">
        <v>29</v>
      </c>
      <c r="T8" s="1294" t="s">
        <v>217</v>
      </c>
      <c r="U8" s="1290" t="s">
        <v>218</v>
      </c>
      <c r="V8" s="1290" t="s">
        <v>219</v>
      </c>
    </row>
    <row r="9" spans="1:22" ht="15">
      <c r="A9" s="626" t="s">
        <v>30</v>
      </c>
      <c r="B9" s="1023"/>
      <c r="C9" s="459">
        <v>104</v>
      </c>
      <c r="D9" s="459">
        <v>104</v>
      </c>
      <c r="E9" s="460"/>
      <c r="F9" s="855">
        <v>7</v>
      </c>
      <c r="G9" s="661">
        <v>6</v>
      </c>
      <c r="H9" s="915">
        <v>7</v>
      </c>
      <c r="I9" s="916">
        <v>7</v>
      </c>
      <c r="J9" s="917">
        <v>6</v>
      </c>
      <c r="K9" s="918"/>
      <c r="L9" s="918"/>
      <c r="M9" s="1295">
        <v>6</v>
      </c>
      <c r="N9" s="880">
        <f aca="true" t="shared" si="0" ref="N9:P10">T9</f>
        <v>6</v>
      </c>
      <c r="O9" s="707">
        <f t="shared" si="0"/>
        <v>0</v>
      </c>
      <c r="P9" s="880">
        <f t="shared" si="0"/>
        <v>0</v>
      </c>
      <c r="Q9" s="919" t="s">
        <v>31</v>
      </c>
      <c r="R9" s="920" t="s">
        <v>31</v>
      </c>
      <c r="S9" s="453"/>
      <c r="T9" s="1296">
        <v>6</v>
      </c>
      <c r="U9" s="921"/>
      <c r="V9" s="921"/>
    </row>
    <row r="10" spans="1:22" ht="15.75" thickBot="1">
      <c r="A10" s="633" t="s">
        <v>32</v>
      </c>
      <c r="B10" s="746"/>
      <c r="C10" s="462">
        <v>101</v>
      </c>
      <c r="D10" s="462">
        <v>104</v>
      </c>
      <c r="E10" s="463"/>
      <c r="F10" s="857">
        <v>7</v>
      </c>
      <c r="G10" s="857">
        <v>6</v>
      </c>
      <c r="H10" s="922">
        <v>6</v>
      </c>
      <c r="I10" s="923">
        <v>6</v>
      </c>
      <c r="J10" s="924">
        <v>6</v>
      </c>
      <c r="K10" s="925"/>
      <c r="L10" s="925"/>
      <c r="M10" s="637">
        <v>5</v>
      </c>
      <c r="N10" s="881">
        <f t="shared" si="0"/>
        <v>5</v>
      </c>
      <c r="O10" s="888">
        <f t="shared" si="0"/>
        <v>0</v>
      </c>
      <c r="P10" s="881">
        <f t="shared" si="0"/>
        <v>0</v>
      </c>
      <c r="Q10" s="926" t="s">
        <v>31</v>
      </c>
      <c r="R10" s="927" t="s">
        <v>31</v>
      </c>
      <c r="S10" s="453"/>
      <c r="T10" s="1297">
        <v>5</v>
      </c>
      <c r="U10" s="927"/>
      <c r="V10" s="927"/>
    </row>
    <row r="11" spans="1:22" ht="15">
      <c r="A11" s="639" t="s">
        <v>33</v>
      </c>
      <c r="B11" s="1298" t="s">
        <v>34</v>
      </c>
      <c r="C11" s="465">
        <v>37915</v>
      </c>
      <c r="D11" s="465">
        <v>39774</v>
      </c>
      <c r="E11" s="466" t="s">
        <v>35</v>
      </c>
      <c r="F11" s="666">
        <v>1225</v>
      </c>
      <c r="G11" s="739">
        <v>1285</v>
      </c>
      <c r="H11" s="928">
        <v>1305</v>
      </c>
      <c r="I11" s="885">
        <v>1340</v>
      </c>
      <c r="J11" s="929">
        <v>1267</v>
      </c>
      <c r="K11" s="918" t="s">
        <v>31</v>
      </c>
      <c r="L11" s="918" t="s">
        <v>31</v>
      </c>
      <c r="M11" s="1299">
        <v>1267</v>
      </c>
      <c r="N11" s="883">
        <f>T11</f>
        <v>1267</v>
      </c>
      <c r="O11" s="722"/>
      <c r="P11" s="883"/>
      <c r="Q11" s="930" t="s">
        <v>31</v>
      </c>
      <c r="R11" s="931" t="s">
        <v>31</v>
      </c>
      <c r="S11" s="453"/>
      <c r="T11" s="1296">
        <v>1267</v>
      </c>
      <c r="U11" s="723"/>
      <c r="V11" s="723"/>
    </row>
    <row r="12" spans="1:22" ht="15">
      <c r="A12" s="646" t="s">
        <v>36</v>
      </c>
      <c r="B12" s="1300" t="s">
        <v>37</v>
      </c>
      <c r="C12" s="468">
        <v>-16164</v>
      </c>
      <c r="D12" s="468">
        <v>-17825</v>
      </c>
      <c r="E12" s="466" t="s">
        <v>38</v>
      </c>
      <c r="F12" s="666">
        <v>-1225</v>
      </c>
      <c r="G12" s="739">
        <v>-1285</v>
      </c>
      <c r="H12" s="928">
        <v>1305</v>
      </c>
      <c r="I12" s="885">
        <v>1340</v>
      </c>
      <c r="J12" s="932">
        <v>1267</v>
      </c>
      <c r="K12" s="933" t="s">
        <v>31</v>
      </c>
      <c r="L12" s="933" t="s">
        <v>31</v>
      </c>
      <c r="M12" s="1301">
        <v>1267</v>
      </c>
      <c r="N12" s="883">
        <f>T12</f>
        <v>1267</v>
      </c>
      <c r="O12" s="724"/>
      <c r="P12" s="883"/>
      <c r="Q12" s="644" t="s">
        <v>31</v>
      </c>
      <c r="R12" s="644" t="s">
        <v>31</v>
      </c>
      <c r="S12" s="453"/>
      <c r="T12" s="1302">
        <v>1267</v>
      </c>
      <c r="U12" s="723"/>
      <c r="V12" s="723"/>
    </row>
    <row r="13" spans="1:22" ht="15">
      <c r="A13" s="646" t="s">
        <v>39</v>
      </c>
      <c r="B13" s="1300" t="s">
        <v>230</v>
      </c>
      <c r="C13" s="468">
        <v>604</v>
      </c>
      <c r="D13" s="468">
        <v>619</v>
      </c>
      <c r="E13" s="466" t="s">
        <v>41</v>
      </c>
      <c r="F13" s="666"/>
      <c r="G13" s="739"/>
      <c r="H13" s="928"/>
      <c r="I13" s="885"/>
      <c r="J13" s="932">
        <v>0</v>
      </c>
      <c r="K13" s="933" t="s">
        <v>31</v>
      </c>
      <c r="L13" s="933" t="s">
        <v>31</v>
      </c>
      <c r="M13" s="1301"/>
      <c r="N13" s="883">
        <f>T13</f>
        <v>0</v>
      </c>
      <c r="O13" s="724"/>
      <c r="P13" s="883"/>
      <c r="Q13" s="644" t="s">
        <v>31</v>
      </c>
      <c r="R13" s="644" t="s">
        <v>31</v>
      </c>
      <c r="S13" s="453"/>
      <c r="T13" s="1302"/>
      <c r="U13" s="723"/>
      <c r="V13" s="723"/>
    </row>
    <row r="14" spans="1:22" ht="15">
      <c r="A14" s="646" t="s">
        <v>42</v>
      </c>
      <c r="B14" s="1300" t="s">
        <v>231</v>
      </c>
      <c r="C14" s="468">
        <v>221</v>
      </c>
      <c r="D14" s="468">
        <v>610</v>
      </c>
      <c r="E14" s="466" t="s">
        <v>31</v>
      </c>
      <c r="F14" s="666">
        <v>117</v>
      </c>
      <c r="G14" s="739">
        <v>115</v>
      </c>
      <c r="H14" s="928"/>
      <c r="I14" s="885">
        <v>145</v>
      </c>
      <c r="J14" s="932">
        <v>149</v>
      </c>
      <c r="K14" s="933" t="s">
        <v>31</v>
      </c>
      <c r="L14" s="933" t="s">
        <v>31</v>
      </c>
      <c r="M14" s="1301">
        <v>561</v>
      </c>
      <c r="N14" s="883">
        <f>T14</f>
        <v>406</v>
      </c>
      <c r="O14" s="724"/>
      <c r="P14" s="883"/>
      <c r="Q14" s="644" t="s">
        <v>31</v>
      </c>
      <c r="R14" s="644" t="s">
        <v>31</v>
      </c>
      <c r="S14" s="453"/>
      <c r="T14" s="1302">
        <v>406</v>
      </c>
      <c r="U14" s="723"/>
      <c r="V14" s="723"/>
    </row>
    <row r="15" spans="1:22" ht="15.75" thickBot="1">
      <c r="A15" s="626" t="s">
        <v>44</v>
      </c>
      <c r="B15" s="1303" t="s">
        <v>232</v>
      </c>
      <c r="C15" s="470">
        <v>2021</v>
      </c>
      <c r="D15" s="470">
        <v>852</v>
      </c>
      <c r="E15" s="471" t="s">
        <v>46</v>
      </c>
      <c r="F15" s="661">
        <v>260</v>
      </c>
      <c r="G15" s="661">
        <v>334</v>
      </c>
      <c r="H15" s="934">
        <v>316</v>
      </c>
      <c r="I15" s="884">
        <v>504</v>
      </c>
      <c r="J15" s="917">
        <v>482</v>
      </c>
      <c r="K15" s="935" t="s">
        <v>31</v>
      </c>
      <c r="L15" s="935" t="s">
        <v>31</v>
      </c>
      <c r="M15" s="1304">
        <v>735</v>
      </c>
      <c r="N15" s="883">
        <f>T15</f>
        <v>937</v>
      </c>
      <c r="O15" s="888"/>
      <c r="P15" s="882"/>
      <c r="Q15" s="936" t="s">
        <v>31</v>
      </c>
      <c r="R15" s="637" t="s">
        <v>31</v>
      </c>
      <c r="S15" s="453"/>
      <c r="T15" s="1305">
        <v>937</v>
      </c>
      <c r="U15" s="727"/>
      <c r="V15" s="727"/>
    </row>
    <row r="16" spans="1:22" ht="15.75" thickBot="1">
      <c r="A16" s="654" t="s">
        <v>47</v>
      </c>
      <c r="B16" s="1306"/>
      <c r="C16" s="473">
        <v>24618</v>
      </c>
      <c r="D16" s="473">
        <v>24087</v>
      </c>
      <c r="E16" s="474"/>
      <c r="F16" s="937">
        <v>383</v>
      </c>
      <c r="G16" s="937">
        <v>457</v>
      </c>
      <c r="H16" s="938">
        <v>469</v>
      </c>
      <c r="I16" s="939">
        <v>649</v>
      </c>
      <c r="J16" s="940">
        <v>631</v>
      </c>
      <c r="K16" s="658" t="s">
        <v>31</v>
      </c>
      <c r="L16" s="658" t="s">
        <v>31</v>
      </c>
      <c r="M16" s="659">
        <f>M11-M12+M13+M14+M15</f>
        <v>1296</v>
      </c>
      <c r="N16" s="1295">
        <f>N11-N12+N13+N14+N15</f>
        <v>1343</v>
      </c>
      <c r="O16" s="659">
        <f>O11-O12+O13+O14+O15</f>
        <v>0</v>
      </c>
      <c r="P16" s="659">
        <f>P11-P12+P13+P14+P15</f>
        <v>0</v>
      </c>
      <c r="Q16" s="728" t="s">
        <v>31</v>
      </c>
      <c r="R16" s="728" t="s">
        <v>31</v>
      </c>
      <c r="S16" s="453"/>
      <c r="T16" s="942">
        <f>T11-T12+T13+T14+T15</f>
        <v>1343</v>
      </c>
      <c r="U16" s="942">
        <f>U11-U12+U13+U14+U15</f>
        <v>0</v>
      </c>
      <c r="V16" s="942">
        <f>V11-V12+V13+V14+V15</f>
        <v>0</v>
      </c>
    </row>
    <row r="17" spans="1:22" ht="15">
      <c r="A17" s="626" t="s">
        <v>48</v>
      </c>
      <c r="B17" s="1298" t="s">
        <v>49</v>
      </c>
      <c r="C17" s="465">
        <v>7043</v>
      </c>
      <c r="D17" s="465">
        <v>7240</v>
      </c>
      <c r="E17" s="471">
        <v>401</v>
      </c>
      <c r="F17" s="661"/>
      <c r="G17" s="661"/>
      <c r="H17" s="934"/>
      <c r="I17" s="884"/>
      <c r="J17" s="917">
        <v>0</v>
      </c>
      <c r="K17" s="918" t="s">
        <v>31</v>
      </c>
      <c r="L17" s="918" t="s">
        <v>31</v>
      </c>
      <c r="M17" s="1307">
        <v>0</v>
      </c>
      <c r="N17" s="722">
        <f>T17</f>
        <v>0</v>
      </c>
      <c r="O17" s="1308"/>
      <c r="P17" s="890"/>
      <c r="Q17" s="920" t="s">
        <v>31</v>
      </c>
      <c r="R17" s="931" t="s">
        <v>31</v>
      </c>
      <c r="S17" s="453"/>
      <c r="T17" s="1309"/>
      <c r="U17" s="727"/>
      <c r="V17" s="727"/>
    </row>
    <row r="18" spans="1:22" ht="15">
      <c r="A18" s="646" t="s">
        <v>50</v>
      </c>
      <c r="B18" s="1300" t="s">
        <v>51</v>
      </c>
      <c r="C18" s="468">
        <v>1001</v>
      </c>
      <c r="D18" s="468">
        <v>820</v>
      </c>
      <c r="E18" s="466" t="s">
        <v>52</v>
      </c>
      <c r="F18" s="666">
        <v>66</v>
      </c>
      <c r="G18" s="666">
        <v>92</v>
      </c>
      <c r="H18" s="928">
        <v>50</v>
      </c>
      <c r="I18" s="885">
        <v>99</v>
      </c>
      <c r="J18" s="932">
        <v>113</v>
      </c>
      <c r="K18" s="933" t="s">
        <v>31</v>
      </c>
      <c r="L18" s="933" t="s">
        <v>31</v>
      </c>
      <c r="M18" s="1310">
        <v>114</v>
      </c>
      <c r="N18" s="724">
        <f>T18</f>
        <v>335</v>
      </c>
      <c r="O18" s="1311"/>
      <c r="P18" s="724"/>
      <c r="Q18" s="723" t="s">
        <v>31</v>
      </c>
      <c r="R18" s="644" t="s">
        <v>31</v>
      </c>
      <c r="S18" s="453"/>
      <c r="T18" s="1302">
        <v>335</v>
      </c>
      <c r="U18" s="723"/>
      <c r="V18" s="723"/>
    </row>
    <row r="19" spans="1:22" ht="15">
      <c r="A19" s="646" t="s">
        <v>53</v>
      </c>
      <c r="B19" s="1300" t="s">
        <v>233</v>
      </c>
      <c r="C19" s="468">
        <v>14718</v>
      </c>
      <c r="D19" s="468">
        <v>14718</v>
      </c>
      <c r="E19" s="466" t="s">
        <v>31</v>
      </c>
      <c r="F19" s="666"/>
      <c r="G19" s="739"/>
      <c r="H19" s="928"/>
      <c r="I19" s="885"/>
      <c r="J19" s="932">
        <v>0</v>
      </c>
      <c r="K19" s="933" t="s">
        <v>31</v>
      </c>
      <c r="L19" s="933" t="s">
        <v>31</v>
      </c>
      <c r="M19" s="1310"/>
      <c r="N19" s="724">
        <f>T19</f>
        <v>0</v>
      </c>
      <c r="O19" s="1311"/>
      <c r="P19" s="724"/>
      <c r="Q19" s="723" t="s">
        <v>31</v>
      </c>
      <c r="R19" s="644" t="s">
        <v>31</v>
      </c>
      <c r="S19" s="453"/>
      <c r="T19" s="1302"/>
      <c r="U19" s="723"/>
      <c r="V19" s="723"/>
    </row>
    <row r="20" spans="1:22" ht="15">
      <c r="A20" s="646" t="s">
        <v>55</v>
      </c>
      <c r="B20" s="1300" t="s">
        <v>54</v>
      </c>
      <c r="C20" s="468">
        <v>1758</v>
      </c>
      <c r="D20" s="468">
        <v>1762</v>
      </c>
      <c r="E20" s="466" t="s">
        <v>31</v>
      </c>
      <c r="F20" s="666">
        <v>173</v>
      </c>
      <c r="G20" s="739">
        <v>209</v>
      </c>
      <c r="H20" s="928">
        <v>337</v>
      </c>
      <c r="I20" s="885">
        <v>299</v>
      </c>
      <c r="J20" s="932">
        <v>298</v>
      </c>
      <c r="K20" s="933" t="s">
        <v>31</v>
      </c>
      <c r="L20" s="933" t="s">
        <v>31</v>
      </c>
      <c r="M20" s="1310">
        <v>800</v>
      </c>
      <c r="N20" s="724">
        <f>T20</f>
        <v>805</v>
      </c>
      <c r="O20" s="1311"/>
      <c r="P20" s="724"/>
      <c r="Q20" s="723" t="s">
        <v>31</v>
      </c>
      <c r="R20" s="644" t="s">
        <v>31</v>
      </c>
      <c r="S20" s="453"/>
      <c r="T20" s="1302">
        <v>805</v>
      </c>
      <c r="U20" s="723"/>
      <c r="V20" s="723"/>
    </row>
    <row r="21" spans="1:22" ht="15.75" thickBot="1">
      <c r="A21" s="633" t="s">
        <v>57</v>
      </c>
      <c r="B21" s="1312"/>
      <c r="C21" s="476">
        <v>0</v>
      </c>
      <c r="D21" s="476">
        <v>0</v>
      </c>
      <c r="E21" s="477" t="s">
        <v>31</v>
      </c>
      <c r="F21" s="666"/>
      <c r="G21" s="661"/>
      <c r="H21" s="928"/>
      <c r="I21" s="923"/>
      <c r="J21" s="943">
        <v>0</v>
      </c>
      <c r="K21" s="935" t="s">
        <v>31</v>
      </c>
      <c r="L21" s="935" t="s">
        <v>31</v>
      </c>
      <c r="M21" s="1313"/>
      <c r="N21" s="726">
        <f>T21</f>
        <v>0</v>
      </c>
      <c r="O21" s="1314"/>
      <c r="P21" s="726"/>
      <c r="Q21" s="927" t="s">
        <v>31</v>
      </c>
      <c r="R21" s="637" t="s">
        <v>31</v>
      </c>
      <c r="S21" s="453"/>
      <c r="T21" s="1297"/>
      <c r="U21" s="732"/>
      <c r="V21" s="732"/>
    </row>
    <row r="22" spans="1:22" ht="15">
      <c r="A22" s="674" t="s">
        <v>59</v>
      </c>
      <c r="B22" s="1298"/>
      <c r="C22" s="465">
        <v>12472</v>
      </c>
      <c r="D22" s="465">
        <v>13728</v>
      </c>
      <c r="E22" s="478" t="s">
        <v>31</v>
      </c>
      <c r="F22" s="676">
        <v>2336</v>
      </c>
      <c r="G22" s="676">
        <v>2388</v>
      </c>
      <c r="H22" s="944">
        <v>2517</v>
      </c>
      <c r="I22" s="677">
        <v>2378</v>
      </c>
      <c r="J22" s="945">
        <v>2563</v>
      </c>
      <c r="K22" s="946">
        <f>K35</f>
        <v>2303</v>
      </c>
      <c r="L22" s="946">
        <f>L35</f>
        <v>2303</v>
      </c>
      <c r="M22" s="1315">
        <v>617</v>
      </c>
      <c r="N22" s="889">
        <f>T22-M22</f>
        <v>536</v>
      </c>
      <c r="O22" s="664"/>
      <c r="P22" s="947"/>
      <c r="Q22" s="948">
        <f>SUM(M22:P22)</f>
        <v>1153</v>
      </c>
      <c r="R22" s="681">
        <f>(Q22/L22)*100</f>
        <v>50.06513243595311</v>
      </c>
      <c r="S22" s="453"/>
      <c r="T22" s="1296">
        <v>1153</v>
      </c>
      <c r="U22" s="949"/>
      <c r="V22" s="950"/>
    </row>
    <row r="23" spans="1:22" ht="15">
      <c r="A23" s="646" t="s">
        <v>61</v>
      </c>
      <c r="B23" s="1300" t="s">
        <v>62</v>
      </c>
      <c r="C23" s="468">
        <v>0</v>
      </c>
      <c r="D23" s="468">
        <v>0</v>
      </c>
      <c r="E23" s="479" t="s">
        <v>31</v>
      </c>
      <c r="F23" s="666"/>
      <c r="G23" s="666"/>
      <c r="H23" s="928"/>
      <c r="I23" s="682"/>
      <c r="J23" s="951">
        <v>0</v>
      </c>
      <c r="K23" s="952"/>
      <c r="L23" s="953"/>
      <c r="M23" s="1316"/>
      <c r="N23" s="889">
        <f>T23-M23</f>
        <v>0</v>
      </c>
      <c r="O23" s="648"/>
      <c r="P23" s="954"/>
      <c r="Q23" s="955">
        <f aca="true" t="shared" si="1" ref="Q23:Q45">SUM(M23:P23)</f>
        <v>0</v>
      </c>
      <c r="R23" s="1317" t="e">
        <f aca="true" t="shared" si="2" ref="R23:R45">(Q23/L23)*100</f>
        <v>#DIV/0!</v>
      </c>
      <c r="S23" s="453"/>
      <c r="T23" s="1302"/>
      <c r="U23" s="956"/>
      <c r="V23" s="957"/>
    </row>
    <row r="24" spans="1:22" ht="15.75" thickBot="1">
      <c r="A24" s="633" t="s">
        <v>63</v>
      </c>
      <c r="B24" s="1312" t="s">
        <v>62</v>
      </c>
      <c r="C24" s="476">
        <v>0</v>
      </c>
      <c r="D24" s="476">
        <v>1215</v>
      </c>
      <c r="E24" s="480">
        <v>672</v>
      </c>
      <c r="F24" s="687">
        <v>660</v>
      </c>
      <c r="G24" s="687">
        <v>670</v>
      </c>
      <c r="H24" s="958">
        <v>700</v>
      </c>
      <c r="I24" s="688">
        <v>650</v>
      </c>
      <c r="J24" s="959">
        <v>760</v>
      </c>
      <c r="K24" s="960">
        <f>SUM(K25:K29)</f>
        <v>700</v>
      </c>
      <c r="L24" s="960">
        <f>SUM(L25:L29)</f>
        <v>700</v>
      </c>
      <c r="M24" s="1318">
        <v>174</v>
      </c>
      <c r="N24" s="880">
        <f>T24-M24</f>
        <v>174</v>
      </c>
      <c r="O24" s="690"/>
      <c r="P24" s="961"/>
      <c r="Q24" s="962">
        <f t="shared" si="1"/>
        <v>348</v>
      </c>
      <c r="R24" s="1319">
        <f t="shared" si="2"/>
        <v>49.714285714285715</v>
      </c>
      <c r="S24" s="453"/>
      <c r="T24" s="1305">
        <v>348</v>
      </c>
      <c r="U24" s="963"/>
      <c r="V24" s="964"/>
    </row>
    <row r="25" spans="1:22" ht="15">
      <c r="A25" s="639" t="s">
        <v>64</v>
      </c>
      <c r="B25" s="1298" t="s">
        <v>234</v>
      </c>
      <c r="C25" s="465">
        <v>6341</v>
      </c>
      <c r="D25" s="465">
        <v>6960</v>
      </c>
      <c r="E25" s="478">
        <v>501</v>
      </c>
      <c r="F25" s="666">
        <v>401</v>
      </c>
      <c r="G25" s="739">
        <v>315</v>
      </c>
      <c r="H25" s="928">
        <v>161</v>
      </c>
      <c r="I25" s="692">
        <v>206</v>
      </c>
      <c r="J25" s="965">
        <v>158</v>
      </c>
      <c r="K25" s="966">
        <v>200</v>
      </c>
      <c r="L25" s="967">
        <v>200</v>
      </c>
      <c r="M25" s="1320">
        <v>13</v>
      </c>
      <c r="N25" s="722">
        <f>T25-M25</f>
        <v>43</v>
      </c>
      <c r="O25" s="886"/>
      <c r="P25" s="722"/>
      <c r="Q25" s="968">
        <f t="shared" si="1"/>
        <v>56</v>
      </c>
      <c r="R25" s="681">
        <f t="shared" si="2"/>
        <v>28.000000000000004</v>
      </c>
      <c r="S25" s="453"/>
      <c r="T25" s="1309">
        <v>56</v>
      </c>
      <c r="U25" s="969"/>
      <c r="V25" s="970"/>
    </row>
    <row r="26" spans="1:22" ht="15">
      <c r="A26" s="646" t="s">
        <v>66</v>
      </c>
      <c r="B26" s="1300" t="s">
        <v>235</v>
      </c>
      <c r="C26" s="468">
        <v>1745</v>
      </c>
      <c r="D26" s="468">
        <v>2223</v>
      </c>
      <c r="E26" s="479">
        <v>502</v>
      </c>
      <c r="F26" s="666">
        <v>149</v>
      </c>
      <c r="G26" s="666">
        <v>157</v>
      </c>
      <c r="H26" s="928">
        <v>180</v>
      </c>
      <c r="I26" s="682">
        <v>154</v>
      </c>
      <c r="J26" s="951">
        <v>93</v>
      </c>
      <c r="K26" s="952">
        <v>190</v>
      </c>
      <c r="L26" s="953">
        <v>190</v>
      </c>
      <c r="M26" s="1321">
        <v>30</v>
      </c>
      <c r="N26" s="724">
        <f aca="true" t="shared" si="3" ref="N26:N34">T26-M26</f>
        <v>27</v>
      </c>
      <c r="O26" s="883"/>
      <c r="P26" s="724"/>
      <c r="Q26" s="955">
        <f t="shared" si="1"/>
        <v>57</v>
      </c>
      <c r="R26" s="1317">
        <f t="shared" si="2"/>
        <v>30</v>
      </c>
      <c r="S26" s="453"/>
      <c r="T26" s="1302">
        <v>57</v>
      </c>
      <c r="U26" s="956"/>
      <c r="V26" s="957"/>
    </row>
    <row r="27" spans="1:22" ht="15">
      <c r="A27" s="646" t="s">
        <v>68</v>
      </c>
      <c r="B27" s="1300" t="s">
        <v>236</v>
      </c>
      <c r="C27" s="468">
        <v>0</v>
      </c>
      <c r="D27" s="468">
        <v>0</v>
      </c>
      <c r="E27" s="479">
        <v>504</v>
      </c>
      <c r="F27" s="666"/>
      <c r="G27" s="666"/>
      <c r="H27" s="928"/>
      <c r="I27" s="682"/>
      <c r="J27" s="951">
        <v>0</v>
      </c>
      <c r="K27" s="952">
        <v>0</v>
      </c>
      <c r="L27" s="953">
        <v>0</v>
      </c>
      <c r="M27" s="1321"/>
      <c r="N27" s="724">
        <f t="shared" si="3"/>
        <v>0</v>
      </c>
      <c r="O27" s="883"/>
      <c r="P27" s="724"/>
      <c r="Q27" s="955">
        <f t="shared" si="1"/>
        <v>0</v>
      </c>
      <c r="R27" s="1317" t="e">
        <f t="shared" si="2"/>
        <v>#DIV/0!</v>
      </c>
      <c r="S27" s="453"/>
      <c r="T27" s="1302"/>
      <c r="U27" s="956"/>
      <c r="V27" s="957"/>
    </row>
    <row r="28" spans="1:22" ht="15">
      <c r="A28" s="646" t="s">
        <v>70</v>
      </c>
      <c r="B28" s="1300" t="s">
        <v>237</v>
      </c>
      <c r="C28" s="468">
        <v>428</v>
      </c>
      <c r="D28" s="468">
        <v>253</v>
      </c>
      <c r="E28" s="479">
        <v>511</v>
      </c>
      <c r="F28" s="666">
        <v>180</v>
      </c>
      <c r="G28" s="666">
        <v>64</v>
      </c>
      <c r="H28" s="928">
        <v>191</v>
      </c>
      <c r="I28" s="682">
        <v>27</v>
      </c>
      <c r="J28" s="951">
        <v>60</v>
      </c>
      <c r="K28" s="952">
        <v>100</v>
      </c>
      <c r="L28" s="953">
        <v>100</v>
      </c>
      <c r="M28" s="1321">
        <v>17</v>
      </c>
      <c r="N28" s="724">
        <f t="shared" si="3"/>
        <v>10</v>
      </c>
      <c r="O28" s="883"/>
      <c r="P28" s="724"/>
      <c r="Q28" s="955">
        <f t="shared" si="1"/>
        <v>27</v>
      </c>
      <c r="R28" s="1317">
        <f t="shared" si="2"/>
        <v>27</v>
      </c>
      <c r="S28" s="453"/>
      <c r="T28" s="1302">
        <v>27</v>
      </c>
      <c r="U28" s="956"/>
      <c r="V28" s="957"/>
    </row>
    <row r="29" spans="1:22" ht="15">
      <c r="A29" s="646" t="s">
        <v>72</v>
      </c>
      <c r="B29" s="1300" t="s">
        <v>238</v>
      </c>
      <c r="C29" s="468">
        <v>1057</v>
      </c>
      <c r="D29" s="468">
        <v>1451</v>
      </c>
      <c r="E29" s="479">
        <v>518</v>
      </c>
      <c r="F29" s="666">
        <v>186</v>
      </c>
      <c r="G29" s="666">
        <v>219</v>
      </c>
      <c r="H29" s="928">
        <v>197</v>
      </c>
      <c r="I29" s="682">
        <v>169</v>
      </c>
      <c r="J29" s="951">
        <v>198</v>
      </c>
      <c r="K29" s="952">
        <v>210</v>
      </c>
      <c r="L29" s="953">
        <v>210</v>
      </c>
      <c r="M29" s="1321">
        <v>32</v>
      </c>
      <c r="N29" s="724">
        <f t="shared" si="3"/>
        <v>86</v>
      </c>
      <c r="O29" s="883"/>
      <c r="P29" s="724"/>
      <c r="Q29" s="955">
        <f t="shared" si="1"/>
        <v>118</v>
      </c>
      <c r="R29" s="1317">
        <f t="shared" si="2"/>
        <v>56.19047619047619</v>
      </c>
      <c r="S29" s="453"/>
      <c r="T29" s="1302">
        <v>118</v>
      </c>
      <c r="U29" s="956"/>
      <c r="V29" s="957"/>
    </row>
    <row r="30" spans="1:22" ht="15">
      <c r="A30" s="646" t="s">
        <v>74</v>
      </c>
      <c r="B30" s="1322" t="s">
        <v>239</v>
      </c>
      <c r="C30" s="468">
        <v>10408</v>
      </c>
      <c r="D30" s="468">
        <v>11792</v>
      </c>
      <c r="E30" s="479">
        <v>521</v>
      </c>
      <c r="F30" s="666">
        <v>1216</v>
      </c>
      <c r="G30" s="666">
        <v>1267</v>
      </c>
      <c r="H30" s="928">
        <v>1347</v>
      </c>
      <c r="I30" s="682">
        <v>1276</v>
      </c>
      <c r="J30" s="951">
        <v>1378</v>
      </c>
      <c r="K30" s="952">
        <v>1172</v>
      </c>
      <c r="L30" s="953">
        <v>1172</v>
      </c>
      <c r="M30" s="1321">
        <v>292</v>
      </c>
      <c r="N30" s="724">
        <f t="shared" si="3"/>
        <v>273</v>
      </c>
      <c r="O30" s="883"/>
      <c r="P30" s="724"/>
      <c r="Q30" s="955">
        <f t="shared" si="1"/>
        <v>565</v>
      </c>
      <c r="R30" s="1317">
        <f t="shared" si="2"/>
        <v>48.208191126279864</v>
      </c>
      <c r="S30" s="453"/>
      <c r="T30" s="1302">
        <v>565</v>
      </c>
      <c r="U30" s="956"/>
      <c r="V30" s="957"/>
    </row>
    <row r="31" spans="1:22" ht="15">
      <c r="A31" s="646" t="s">
        <v>76</v>
      </c>
      <c r="B31" s="1322" t="s">
        <v>240</v>
      </c>
      <c r="C31" s="468">
        <v>3640</v>
      </c>
      <c r="D31" s="468">
        <v>4174</v>
      </c>
      <c r="E31" s="479" t="s">
        <v>78</v>
      </c>
      <c r="F31" s="666">
        <v>469</v>
      </c>
      <c r="G31" s="666">
        <v>487</v>
      </c>
      <c r="H31" s="928">
        <v>508</v>
      </c>
      <c r="I31" s="682">
        <v>476</v>
      </c>
      <c r="J31" s="951">
        <v>514</v>
      </c>
      <c r="K31" s="952">
        <v>411</v>
      </c>
      <c r="L31" s="953">
        <v>411</v>
      </c>
      <c r="M31" s="1321">
        <v>108</v>
      </c>
      <c r="N31" s="724">
        <f t="shared" si="3"/>
        <v>104</v>
      </c>
      <c r="O31" s="883"/>
      <c r="P31" s="724"/>
      <c r="Q31" s="955">
        <f t="shared" si="1"/>
        <v>212</v>
      </c>
      <c r="R31" s="1317">
        <f t="shared" si="2"/>
        <v>51.58150851581509</v>
      </c>
      <c r="S31" s="453"/>
      <c r="T31" s="1302">
        <v>212</v>
      </c>
      <c r="U31" s="956"/>
      <c r="V31" s="957"/>
    </row>
    <row r="32" spans="1:22" ht="15">
      <c r="A32" s="646" t="s">
        <v>79</v>
      </c>
      <c r="B32" s="1300" t="s">
        <v>241</v>
      </c>
      <c r="C32" s="468">
        <v>0</v>
      </c>
      <c r="D32" s="468">
        <v>0</v>
      </c>
      <c r="E32" s="479">
        <v>557</v>
      </c>
      <c r="F32" s="666"/>
      <c r="G32" s="666"/>
      <c r="H32" s="928"/>
      <c r="I32" s="682"/>
      <c r="J32" s="951">
        <v>0</v>
      </c>
      <c r="K32" s="952"/>
      <c r="L32" s="953"/>
      <c r="M32" s="1321"/>
      <c r="N32" s="724">
        <f t="shared" si="3"/>
        <v>0</v>
      </c>
      <c r="O32" s="883"/>
      <c r="P32" s="724"/>
      <c r="Q32" s="955">
        <f t="shared" si="1"/>
        <v>0</v>
      </c>
      <c r="R32" s="1317" t="e">
        <f t="shared" si="2"/>
        <v>#DIV/0!</v>
      </c>
      <c r="S32" s="453"/>
      <c r="T32" s="1302"/>
      <c r="U32" s="956"/>
      <c r="V32" s="957"/>
    </row>
    <row r="33" spans="1:22" ht="15">
      <c r="A33" s="646" t="s">
        <v>81</v>
      </c>
      <c r="B33" s="1300" t="s">
        <v>242</v>
      </c>
      <c r="C33" s="468">
        <v>1711</v>
      </c>
      <c r="D33" s="468">
        <v>1801</v>
      </c>
      <c r="E33" s="479">
        <v>551</v>
      </c>
      <c r="F33" s="666"/>
      <c r="G33" s="666"/>
      <c r="H33" s="928"/>
      <c r="I33" s="682"/>
      <c r="J33" s="951">
        <v>0</v>
      </c>
      <c r="K33" s="952"/>
      <c r="L33" s="953"/>
      <c r="M33" s="1321"/>
      <c r="N33" s="724">
        <f t="shared" si="3"/>
        <v>0</v>
      </c>
      <c r="O33" s="883"/>
      <c r="P33" s="724"/>
      <c r="Q33" s="955">
        <f t="shared" si="1"/>
        <v>0</v>
      </c>
      <c r="R33" s="1317" t="e">
        <f t="shared" si="2"/>
        <v>#DIV/0!</v>
      </c>
      <c r="S33" s="453"/>
      <c r="T33" s="1302"/>
      <c r="U33" s="956"/>
      <c r="V33" s="957"/>
    </row>
    <row r="34" spans="1:22" ht="15.75" thickBot="1">
      <c r="A34" s="626" t="s">
        <v>83</v>
      </c>
      <c r="B34" s="1303" t="s">
        <v>243</v>
      </c>
      <c r="C34" s="470">
        <v>569</v>
      </c>
      <c r="D34" s="470">
        <v>614</v>
      </c>
      <c r="E34" s="482" t="s">
        <v>84</v>
      </c>
      <c r="F34" s="661">
        <v>19</v>
      </c>
      <c r="G34" s="661">
        <v>23</v>
      </c>
      <c r="H34" s="971">
        <v>24</v>
      </c>
      <c r="I34" s="693">
        <v>24</v>
      </c>
      <c r="J34" s="972">
        <v>119</v>
      </c>
      <c r="K34" s="973">
        <v>20</v>
      </c>
      <c r="L34" s="974">
        <v>20</v>
      </c>
      <c r="M34" s="1323">
        <v>1</v>
      </c>
      <c r="N34" s="726">
        <f t="shared" si="3"/>
        <v>2</v>
      </c>
      <c r="O34" s="881"/>
      <c r="P34" s="726"/>
      <c r="Q34" s="975">
        <f t="shared" si="1"/>
        <v>3</v>
      </c>
      <c r="R34" s="1319">
        <f t="shared" si="2"/>
        <v>15</v>
      </c>
      <c r="S34" s="453"/>
      <c r="T34" s="1297">
        <v>3</v>
      </c>
      <c r="U34" s="976"/>
      <c r="V34" s="977"/>
    </row>
    <row r="35" spans="1:22" ht="15.75" thickBot="1">
      <c r="A35" s="696" t="s">
        <v>85</v>
      </c>
      <c r="B35" s="1306" t="s">
        <v>86</v>
      </c>
      <c r="C35" s="484">
        <f>SUM(C25:C34)</f>
        <v>25899</v>
      </c>
      <c r="D35" s="484">
        <f>SUM(D25:D34)</f>
        <v>29268</v>
      </c>
      <c r="E35" s="485"/>
      <c r="F35" s="697">
        <f aca="true" t="shared" si="4" ref="F35:O35">SUM(F25:F34)</f>
        <v>2620</v>
      </c>
      <c r="G35" s="697">
        <f t="shared" si="4"/>
        <v>2532</v>
      </c>
      <c r="H35" s="698">
        <f t="shared" si="4"/>
        <v>2608</v>
      </c>
      <c r="I35" s="697">
        <f>SUM(I25:I34)</f>
        <v>2332</v>
      </c>
      <c r="J35" s="698">
        <f>SUM(J25:J34)</f>
        <v>2520</v>
      </c>
      <c r="K35" s="978">
        <f t="shared" si="4"/>
        <v>2303</v>
      </c>
      <c r="L35" s="979">
        <f t="shared" si="4"/>
        <v>2303</v>
      </c>
      <c r="M35" s="697">
        <f t="shared" si="4"/>
        <v>493</v>
      </c>
      <c r="N35" s="762">
        <f t="shared" si="4"/>
        <v>545</v>
      </c>
      <c r="O35" s="980">
        <f t="shared" si="4"/>
        <v>0</v>
      </c>
      <c r="P35" s="1324">
        <f>V35-U35</f>
        <v>0</v>
      </c>
      <c r="Q35" s="701">
        <f t="shared" si="1"/>
        <v>1038</v>
      </c>
      <c r="R35" s="700">
        <f t="shared" si="2"/>
        <v>45.07164567954842</v>
      </c>
      <c r="S35" s="453"/>
      <c r="T35" s="711">
        <f>SUM(T25:T34)</f>
        <v>1038</v>
      </c>
      <c r="U35" s="700">
        <f>SUM(U25:U34)</f>
        <v>0</v>
      </c>
      <c r="V35" s="711">
        <f>SUM(V25:V34)</f>
        <v>0</v>
      </c>
    </row>
    <row r="36" spans="1:22" ht="15">
      <c r="A36" s="639" t="s">
        <v>87</v>
      </c>
      <c r="B36" s="1298" t="s">
        <v>244</v>
      </c>
      <c r="C36" s="465">
        <v>0</v>
      </c>
      <c r="D36" s="465">
        <v>0</v>
      </c>
      <c r="E36" s="478">
        <v>601</v>
      </c>
      <c r="F36" s="702"/>
      <c r="G36" s="702"/>
      <c r="H36" s="981"/>
      <c r="I36" s="692"/>
      <c r="J36" s="965">
        <v>0</v>
      </c>
      <c r="K36" s="966"/>
      <c r="L36" s="967"/>
      <c r="M36" s="1315"/>
      <c r="N36" s="883">
        <f>T36-M36</f>
        <v>0</v>
      </c>
      <c r="O36" s="643"/>
      <c r="P36" s="722"/>
      <c r="Q36" s="968">
        <f t="shared" si="1"/>
        <v>0</v>
      </c>
      <c r="R36" s="681" t="e">
        <f t="shared" si="2"/>
        <v>#DIV/0!</v>
      </c>
      <c r="S36" s="453"/>
      <c r="T36" s="1309"/>
      <c r="U36" s="969"/>
      <c r="V36" s="970"/>
    </row>
    <row r="37" spans="1:22" ht="15">
      <c r="A37" s="646" t="s">
        <v>89</v>
      </c>
      <c r="B37" s="1300" t="s">
        <v>245</v>
      </c>
      <c r="C37" s="468">
        <v>1190</v>
      </c>
      <c r="D37" s="468">
        <v>1857</v>
      </c>
      <c r="E37" s="479">
        <v>602</v>
      </c>
      <c r="F37" s="640">
        <v>175</v>
      </c>
      <c r="G37" s="640">
        <v>177</v>
      </c>
      <c r="H37" s="928">
        <v>173</v>
      </c>
      <c r="I37" s="682">
        <v>205</v>
      </c>
      <c r="J37" s="951">
        <v>178</v>
      </c>
      <c r="K37" s="952"/>
      <c r="L37" s="953"/>
      <c r="M37" s="1316">
        <v>36</v>
      </c>
      <c r="N37" s="883">
        <f>T37-M37</f>
        <v>51</v>
      </c>
      <c r="O37" s="648"/>
      <c r="P37" s="724"/>
      <c r="Q37" s="955">
        <f t="shared" si="1"/>
        <v>87</v>
      </c>
      <c r="R37" s="1317" t="e">
        <f t="shared" si="2"/>
        <v>#DIV/0!</v>
      </c>
      <c r="S37" s="453"/>
      <c r="T37" s="1302">
        <v>87</v>
      </c>
      <c r="U37" s="956"/>
      <c r="V37" s="957"/>
    </row>
    <row r="38" spans="1:22" ht="15">
      <c r="A38" s="646" t="s">
        <v>91</v>
      </c>
      <c r="B38" s="1300" t="s">
        <v>246</v>
      </c>
      <c r="C38" s="468">
        <v>0</v>
      </c>
      <c r="D38" s="468">
        <v>0</v>
      </c>
      <c r="E38" s="479">
        <v>604</v>
      </c>
      <c r="F38" s="640"/>
      <c r="G38" s="640"/>
      <c r="H38" s="928"/>
      <c r="I38" s="682"/>
      <c r="J38" s="951">
        <v>0</v>
      </c>
      <c r="K38" s="952"/>
      <c r="L38" s="953"/>
      <c r="M38" s="1316"/>
      <c r="N38" s="883">
        <f>T38-M38</f>
        <v>0</v>
      </c>
      <c r="O38" s="648"/>
      <c r="P38" s="724"/>
      <c r="Q38" s="955">
        <f t="shared" si="1"/>
        <v>0</v>
      </c>
      <c r="R38" s="1317" t="e">
        <f t="shared" si="2"/>
        <v>#DIV/0!</v>
      </c>
      <c r="S38" s="453"/>
      <c r="T38" s="1302"/>
      <c r="U38" s="956"/>
      <c r="V38" s="957"/>
    </row>
    <row r="39" spans="1:22" ht="15">
      <c r="A39" s="646" t="s">
        <v>93</v>
      </c>
      <c r="B39" s="1300" t="s">
        <v>247</v>
      </c>
      <c r="C39" s="468">
        <v>12472</v>
      </c>
      <c r="D39" s="468">
        <v>13728</v>
      </c>
      <c r="E39" s="479" t="s">
        <v>95</v>
      </c>
      <c r="F39" s="640">
        <v>2336</v>
      </c>
      <c r="G39" s="640">
        <v>2388</v>
      </c>
      <c r="H39" s="928">
        <v>2517</v>
      </c>
      <c r="I39" s="682">
        <v>2378</v>
      </c>
      <c r="J39" s="951">
        <v>2563</v>
      </c>
      <c r="K39" s="952"/>
      <c r="L39" s="953"/>
      <c r="M39" s="1316">
        <v>617</v>
      </c>
      <c r="N39" s="883">
        <f>T39-M39</f>
        <v>536</v>
      </c>
      <c r="O39" s="648"/>
      <c r="P39" s="724"/>
      <c r="Q39" s="955">
        <f t="shared" si="1"/>
        <v>1153</v>
      </c>
      <c r="R39" s="1317" t="e">
        <f t="shared" si="2"/>
        <v>#DIV/0!</v>
      </c>
      <c r="S39" s="453"/>
      <c r="T39" s="1302">
        <v>1153</v>
      </c>
      <c r="U39" s="956"/>
      <c r="V39" s="957"/>
    </row>
    <row r="40" spans="1:22" ht="15.75" thickBot="1">
      <c r="A40" s="626" t="s">
        <v>96</v>
      </c>
      <c r="B40" s="1303" t="s">
        <v>243</v>
      </c>
      <c r="C40" s="470">
        <v>12330</v>
      </c>
      <c r="D40" s="470">
        <v>13218</v>
      </c>
      <c r="E40" s="482" t="s">
        <v>97</v>
      </c>
      <c r="F40" s="650">
        <v>135</v>
      </c>
      <c r="G40" s="650"/>
      <c r="H40" s="934"/>
      <c r="I40" s="693"/>
      <c r="J40" s="972">
        <v>0</v>
      </c>
      <c r="K40" s="973"/>
      <c r="L40" s="974"/>
      <c r="M40" s="1325">
        <v>1</v>
      </c>
      <c r="N40" s="883">
        <f>T40-M40</f>
        <v>0</v>
      </c>
      <c r="O40" s="690"/>
      <c r="P40" s="726"/>
      <c r="Q40" s="975">
        <f t="shared" si="1"/>
        <v>1</v>
      </c>
      <c r="R40" s="1319" t="e">
        <f t="shared" si="2"/>
        <v>#DIV/0!</v>
      </c>
      <c r="S40" s="453"/>
      <c r="T40" s="1297">
        <v>1</v>
      </c>
      <c r="U40" s="982"/>
      <c r="V40" s="977"/>
    </row>
    <row r="41" spans="1:22" ht="15.75" thickBot="1">
      <c r="A41" s="696" t="s">
        <v>98</v>
      </c>
      <c r="B41" s="1306" t="s">
        <v>99</v>
      </c>
      <c r="C41" s="484">
        <f>SUM(C36:C40)</f>
        <v>25992</v>
      </c>
      <c r="D41" s="484">
        <f>SUM(D36:D40)</f>
        <v>28803</v>
      </c>
      <c r="E41" s="485" t="s">
        <v>31</v>
      </c>
      <c r="F41" s="697">
        <f aca="true" t="shared" si="5" ref="F41:P41">SUM(F36:F40)</f>
        <v>2646</v>
      </c>
      <c r="G41" s="697">
        <f t="shared" si="5"/>
        <v>2565</v>
      </c>
      <c r="H41" s="698">
        <f t="shared" si="5"/>
        <v>2690</v>
      </c>
      <c r="I41" s="697">
        <f>SUM(I36:I40)</f>
        <v>2583</v>
      </c>
      <c r="J41" s="698">
        <f>SUM(J36:J40)</f>
        <v>2741</v>
      </c>
      <c r="K41" s="978">
        <f t="shared" si="5"/>
        <v>0</v>
      </c>
      <c r="L41" s="979">
        <f t="shared" si="5"/>
        <v>0</v>
      </c>
      <c r="M41" s="697">
        <f t="shared" si="5"/>
        <v>654</v>
      </c>
      <c r="N41" s="704">
        <f t="shared" si="5"/>
        <v>587</v>
      </c>
      <c r="O41" s="861">
        <f t="shared" si="5"/>
        <v>0</v>
      </c>
      <c r="P41" s="705">
        <f t="shared" si="5"/>
        <v>0</v>
      </c>
      <c r="Q41" s="697">
        <f t="shared" si="1"/>
        <v>1241</v>
      </c>
      <c r="R41" s="700" t="e">
        <f t="shared" si="2"/>
        <v>#DIV/0!</v>
      </c>
      <c r="S41" s="453"/>
      <c r="T41" s="711">
        <f>SUM(T36:T40)</f>
        <v>1241</v>
      </c>
      <c r="U41" s="700">
        <f>SUM(U36:U40)</f>
        <v>0</v>
      </c>
      <c r="V41" s="711">
        <f>SUM(V36:V40)</f>
        <v>0</v>
      </c>
    </row>
    <row r="42" spans="1:22" ht="5.25" customHeight="1" thickBot="1">
      <c r="A42" s="626"/>
      <c r="B42" s="1326"/>
      <c r="C42" s="487"/>
      <c r="D42" s="487"/>
      <c r="E42" s="488"/>
      <c r="F42" s="650"/>
      <c r="G42" s="650"/>
      <c r="H42" s="983"/>
      <c r="I42" s="706"/>
      <c r="J42" s="984"/>
      <c r="K42" s="985"/>
      <c r="L42" s="986"/>
      <c r="M42" s="1092"/>
      <c r="N42" s="899"/>
      <c r="O42" s="707"/>
      <c r="P42" s="899"/>
      <c r="Q42" s="697"/>
      <c r="R42" s="700"/>
      <c r="S42" s="453"/>
      <c r="T42" s="987"/>
      <c r="U42" s="700"/>
      <c r="V42" s="988"/>
    </row>
    <row r="43" spans="1:22" ht="15.75" thickBot="1">
      <c r="A43" s="710" t="s">
        <v>100</v>
      </c>
      <c r="B43" s="1306" t="s">
        <v>62</v>
      </c>
      <c r="C43" s="484">
        <f>+C41-C39</f>
        <v>13520</v>
      </c>
      <c r="D43" s="484">
        <f>+D41-D39</f>
        <v>15075</v>
      </c>
      <c r="E43" s="485" t="s">
        <v>31</v>
      </c>
      <c r="F43" s="697">
        <f>F41-F39</f>
        <v>310</v>
      </c>
      <c r="G43" s="697">
        <f aca="true" t="shared" si="6" ref="G43:P43">G41-G39</f>
        <v>177</v>
      </c>
      <c r="H43" s="697">
        <f t="shared" si="6"/>
        <v>173</v>
      </c>
      <c r="I43" s="697">
        <f>I41-I39</f>
        <v>205</v>
      </c>
      <c r="J43" s="698">
        <f>J41-J39</f>
        <v>178</v>
      </c>
      <c r="K43" s="989">
        <f>K41-K39</f>
        <v>0</v>
      </c>
      <c r="L43" s="990">
        <f t="shared" si="6"/>
        <v>0</v>
      </c>
      <c r="M43" s="697">
        <f>M41-M39</f>
        <v>37</v>
      </c>
      <c r="N43" s="704">
        <f t="shared" si="6"/>
        <v>51</v>
      </c>
      <c r="O43" s="697">
        <f t="shared" si="6"/>
        <v>0</v>
      </c>
      <c r="P43" s="704">
        <f t="shared" si="6"/>
        <v>0</v>
      </c>
      <c r="Q43" s="680">
        <f t="shared" si="1"/>
        <v>88</v>
      </c>
      <c r="R43" s="681" t="e">
        <f t="shared" si="2"/>
        <v>#DIV/0!</v>
      </c>
      <c r="S43" s="453"/>
      <c r="T43" s="711">
        <f>T41-T39</f>
        <v>88</v>
      </c>
      <c r="U43" s="700">
        <f>U41-U39</f>
        <v>0</v>
      </c>
      <c r="V43" s="711">
        <f>V41-V39</f>
        <v>0</v>
      </c>
    </row>
    <row r="44" spans="1:22" ht="15.75" thickBot="1">
      <c r="A44" s="696" t="s">
        <v>101</v>
      </c>
      <c r="B44" s="1306"/>
      <c r="C44" s="484">
        <f>+C41-C35</f>
        <v>93</v>
      </c>
      <c r="D44" s="484">
        <f>+D41-D35</f>
        <v>-465</v>
      </c>
      <c r="E44" s="485" t="s">
        <v>31</v>
      </c>
      <c r="F44" s="697">
        <f>F41-F35</f>
        <v>26</v>
      </c>
      <c r="G44" s="697">
        <f aca="true" t="shared" si="7" ref="G44:P44">G41-G35</f>
        <v>33</v>
      </c>
      <c r="H44" s="697">
        <f t="shared" si="7"/>
        <v>82</v>
      </c>
      <c r="I44" s="697">
        <f>I41-I35</f>
        <v>251</v>
      </c>
      <c r="J44" s="698">
        <f>J41-J35</f>
        <v>221</v>
      </c>
      <c r="K44" s="989">
        <f>K41-K35</f>
        <v>-2303</v>
      </c>
      <c r="L44" s="990">
        <f t="shared" si="7"/>
        <v>-2303</v>
      </c>
      <c r="M44" s="697">
        <f>M41-M35</f>
        <v>161</v>
      </c>
      <c r="N44" s="704">
        <f t="shared" si="7"/>
        <v>42</v>
      </c>
      <c r="O44" s="697">
        <f t="shared" si="7"/>
        <v>0</v>
      </c>
      <c r="P44" s="704">
        <f t="shared" si="7"/>
        <v>0</v>
      </c>
      <c r="Q44" s="685">
        <f t="shared" si="1"/>
        <v>203</v>
      </c>
      <c r="R44" s="1317">
        <f t="shared" si="2"/>
        <v>-8.814589665653495</v>
      </c>
      <c r="S44" s="453"/>
      <c r="T44" s="711">
        <f>T41-T35</f>
        <v>203</v>
      </c>
      <c r="U44" s="700">
        <f>U41-U35</f>
        <v>0</v>
      </c>
      <c r="V44" s="711">
        <f>V41-V35</f>
        <v>0</v>
      </c>
    </row>
    <row r="45" spans="1:22" ht="15.75" thickBot="1">
      <c r="A45" s="712" t="s">
        <v>103</v>
      </c>
      <c r="B45" s="1327" t="s">
        <v>62</v>
      </c>
      <c r="C45" s="490">
        <f>+C44-C39</f>
        <v>-12379</v>
      </c>
      <c r="D45" s="490">
        <f>+D44-D39</f>
        <v>-14193</v>
      </c>
      <c r="E45" s="491" t="s">
        <v>31</v>
      </c>
      <c r="F45" s="697">
        <f>F44-F39</f>
        <v>-2310</v>
      </c>
      <c r="G45" s="697">
        <f aca="true" t="shared" si="8" ref="G45:P45">G44-G39</f>
        <v>-2355</v>
      </c>
      <c r="H45" s="697">
        <f t="shared" si="8"/>
        <v>-2435</v>
      </c>
      <c r="I45" s="697">
        <f>I44-I39</f>
        <v>-2127</v>
      </c>
      <c r="J45" s="698">
        <f>J44-J39</f>
        <v>-2342</v>
      </c>
      <c r="K45" s="989">
        <f t="shared" si="8"/>
        <v>-2303</v>
      </c>
      <c r="L45" s="990">
        <f t="shared" si="8"/>
        <v>-2303</v>
      </c>
      <c r="M45" s="697">
        <f t="shared" si="8"/>
        <v>-456</v>
      </c>
      <c r="N45" s="704">
        <f t="shared" si="8"/>
        <v>-494</v>
      </c>
      <c r="O45" s="697">
        <f t="shared" si="8"/>
        <v>0</v>
      </c>
      <c r="P45" s="704">
        <f t="shared" si="8"/>
        <v>0</v>
      </c>
      <c r="Q45" s="691">
        <f t="shared" si="1"/>
        <v>-950</v>
      </c>
      <c r="R45" s="1319">
        <f t="shared" si="2"/>
        <v>41.25054277029961</v>
      </c>
      <c r="S45" s="453"/>
      <c r="T45" s="711">
        <f>T44-T39</f>
        <v>-950</v>
      </c>
      <c r="U45" s="700">
        <f>U44-U39</f>
        <v>0</v>
      </c>
      <c r="V45" s="711">
        <f>V44-V39</f>
        <v>0</v>
      </c>
    </row>
    <row r="48" ht="15">
      <c r="A48" s="559" t="s">
        <v>181</v>
      </c>
    </row>
    <row r="49" ht="15">
      <c r="A49" s="560" t="s">
        <v>248</v>
      </c>
    </row>
    <row r="50" ht="15">
      <c r="A50" s="713" t="s">
        <v>182</v>
      </c>
    </row>
    <row r="51" ht="15">
      <c r="A51" s="562"/>
    </row>
    <row r="52" ht="15">
      <c r="A52" s="991" t="s">
        <v>249</v>
      </c>
    </row>
    <row r="53" ht="15">
      <c r="A53" s="991"/>
    </row>
    <row r="54" ht="15">
      <c r="A54" s="991" t="s">
        <v>250</v>
      </c>
    </row>
    <row r="55" ht="15">
      <c r="A55" s="991" t="s">
        <v>183</v>
      </c>
    </row>
    <row r="56" ht="15">
      <c r="A56" s="991"/>
    </row>
    <row r="57" ht="15">
      <c r="A57" s="991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37.7109375" style="0" customWidth="1"/>
    <col min="2" max="2" width="18.7109375" style="0" customWidth="1"/>
    <col min="3" max="4" width="9.140625" style="0" hidden="1" customWidth="1"/>
    <col min="5" max="5" width="9.140625" style="1286" hidden="1" customWidth="1"/>
    <col min="6" max="8" width="9.140625" style="0" hidden="1" customWidth="1"/>
    <col min="9" max="10" width="11.5742187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9.14062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42187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75" t="s">
        <v>229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</row>
    <row r="2" spans="1:13" ht="21.75" customHeight="1">
      <c r="A2" s="612" t="s">
        <v>214</v>
      </c>
      <c r="B2" s="45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</v>
      </c>
      <c r="B5" s="614" t="s">
        <v>184</v>
      </c>
      <c r="C5" s="455"/>
      <c r="D5" s="455"/>
      <c r="E5" s="456"/>
      <c r="F5" s="455"/>
      <c r="G5" s="457"/>
      <c r="H5" s="455"/>
      <c r="I5" s="854"/>
      <c r="J5" s="913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5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76" t="s">
        <v>173</v>
      </c>
      <c r="I7" s="1476" t="s">
        <v>174</v>
      </c>
      <c r="J7" s="1476" t="s">
        <v>175</v>
      </c>
      <c r="K7" s="1482" t="s">
        <v>215</v>
      </c>
      <c r="L7" s="1482"/>
      <c r="M7" s="1483" t="s">
        <v>5</v>
      </c>
      <c r="N7" s="1483"/>
      <c r="O7" s="1483"/>
      <c r="P7" s="1483"/>
      <c r="Q7" s="620" t="s">
        <v>216</v>
      </c>
      <c r="R7" s="621" t="s">
        <v>7</v>
      </c>
      <c r="T7" s="1484" t="s">
        <v>176</v>
      </c>
      <c r="U7" s="1484"/>
      <c r="V7" s="1484"/>
    </row>
    <row r="8" spans="1:22" ht="15.75" thickBot="1">
      <c r="A8" s="1485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76"/>
      <c r="I8" s="1476"/>
      <c r="J8" s="1476"/>
      <c r="K8" s="622" t="s">
        <v>179</v>
      </c>
      <c r="L8" s="622" t="s">
        <v>185</v>
      </c>
      <c r="M8" s="623" t="s">
        <v>18</v>
      </c>
      <c r="N8" s="1328" t="s">
        <v>21</v>
      </c>
      <c r="O8" s="1292" t="s">
        <v>24</v>
      </c>
      <c r="P8" s="1293" t="s">
        <v>27</v>
      </c>
      <c r="Q8" s="624" t="s">
        <v>28</v>
      </c>
      <c r="R8" s="625" t="s">
        <v>29</v>
      </c>
      <c r="T8" s="1329" t="s">
        <v>217</v>
      </c>
      <c r="U8" s="1329" t="s">
        <v>218</v>
      </c>
      <c r="V8" s="1330" t="s">
        <v>219</v>
      </c>
    </row>
    <row r="9" spans="1:22" ht="15">
      <c r="A9" s="626" t="s">
        <v>30</v>
      </c>
      <c r="B9" s="1023"/>
      <c r="C9" s="459">
        <v>104</v>
      </c>
      <c r="D9" s="459">
        <v>104</v>
      </c>
      <c r="E9" s="460"/>
      <c r="F9" s="627">
        <v>6</v>
      </c>
      <c r="G9" s="627">
        <v>6</v>
      </c>
      <c r="H9" s="627">
        <v>6</v>
      </c>
      <c r="I9" s="628">
        <v>6</v>
      </c>
      <c r="J9" s="628">
        <v>6</v>
      </c>
      <c r="K9" s="629"/>
      <c r="L9" s="629"/>
      <c r="M9" s="1331">
        <v>6</v>
      </c>
      <c r="N9" s="1332">
        <f>T9</f>
        <v>6</v>
      </c>
      <c r="O9" s="1333"/>
      <c r="P9" s="887"/>
      <c r="Q9" s="630" t="s">
        <v>31</v>
      </c>
      <c r="R9" s="631" t="s">
        <v>31</v>
      </c>
      <c r="S9" s="573"/>
      <c r="T9" s="1334">
        <v>6</v>
      </c>
      <c r="U9" s="921"/>
      <c r="V9" s="921"/>
    </row>
    <row r="10" spans="1:22" ht="15.75" thickBot="1">
      <c r="A10" s="633" t="s">
        <v>32</v>
      </c>
      <c r="B10" s="746"/>
      <c r="C10" s="462">
        <v>101</v>
      </c>
      <c r="D10" s="462">
        <v>104</v>
      </c>
      <c r="E10" s="463"/>
      <c r="F10" s="634">
        <v>5.5</v>
      </c>
      <c r="G10" s="634">
        <v>5.9</v>
      </c>
      <c r="H10" s="634">
        <v>6</v>
      </c>
      <c r="I10" s="635">
        <v>6</v>
      </c>
      <c r="J10" s="635">
        <v>6</v>
      </c>
      <c r="K10" s="636"/>
      <c r="L10" s="636"/>
      <c r="M10" s="1335">
        <v>6</v>
      </c>
      <c r="N10" s="1336">
        <f aca="true" t="shared" si="0" ref="N10:N21">T10</f>
        <v>6</v>
      </c>
      <c r="O10" s="1314"/>
      <c r="P10" s="882"/>
      <c r="Q10" s="637" t="s">
        <v>31</v>
      </c>
      <c r="R10" s="638" t="s">
        <v>31</v>
      </c>
      <c r="S10" s="573"/>
      <c r="T10" s="1337">
        <v>6</v>
      </c>
      <c r="U10" s="927"/>
      <c r="V10" s="927"/>
    </row>
    <row r="11" spans="1:22" ht="15">
      <c r="A11" s="639" t="s">
        <v>33</v>
      </c>
      <c r="B11" s="749" t="s">
        <v>34</v>
      </c>
      <c r="C11" s="465">
        <v>37915</v>
      </c>
      <c r="D11" s="465">
        <v>39774</v>
      </c>
      <c r="E11" s="466" t="s">
        <v>35</v>
      </c>
      <c r="F11" s="640">
        <v>1259</v>
      </c>
      <c r="G11" s="640">
        <v>1342.7</v>
      </c>
      <c r="H11" s="640">
        <v>1518</v>
      </c>
      <c r="I11" s="667">
        <v>1486</v>
      </c>
      <c r="J11" s="992">
        <v>1717</v>
      </c>
      <c r="K11" s="642" t="s">
        <v>31</v>
      </c>
      <c r="L11" s="993" t="s">
        <v>31</v>
      </c>
      <c r="M11" s="1338">
        <v>1729</v>
      </c>
      <c r="N11" s="1332">
        <f t="shared" si="0"/>
        <v>1846</v>
      </c>
      <c r="O11" s="883"/>
      <c r="P11" s="722"/>
      <c r="Q11" s="723" t="s">
        <v>31</v>
      </c>
      <c r="R11" s="645" t="s">
        <v>31</v>
      </c>
      <c r="S11" s="573"/>
      <c r="T11" s="1334">
        <v>1846</v>
      </c>
      <c r="U11" s="723"/>
      <c r="V11" s="723"/>
    </row>
    <row r="12" spans="1:22" ht="15">
      <c r="A12" s="646" t="s">
        <v>36</v>
      </c>
      <c r="B12" s="752" t="s">
        <v>37</v>
      </c>
      <c r="C12" s="468">
        <v>-16164</v>
      </c>
      <c r="D12" s="468">
        <v>-17825</v>
      </c>
      <c r="E12" s="466" t="s">
        <v>38</v>
      </c>
      <c r="F12" s="640">
        <v>-1259</v>
      </c>
      <c r="G12" s="640">
        <v>-1342.7</v>
      </c>
      <c r="H12" s="640">
        <v>1518</v>
      </c>
      <c r="I12" s="667">
        <v>1486</v>
      </c>
      <c r="J12" s="667">
        <v>1557</v>
      </c>
      <c r="K12" s="647" t="s">
        <v>31</v>
      </c>
      <c r="L12" s="994" t="s">
        <v>31</v>
      </c>
      <c r="M12" s="1339">
        <v>1569</v>
      </c>
      <c r="N12" s="1340">
        <f t="shared" si="0"/>
        <v>1597</v>
      </c>
      <c r="O12" s="883"/>
      <c r="P12" s="724"/>
      <c r="Q12" s="723" t="s">
        <v>31</v>
      </c>
      <c r="R12" s="645" t="s">
        <v>31</v>
      </c>
      <c r="S12" s="573"/>
      <c r="T12" s="1341">
        <v>1597</v>
      </c>
      <c r="U12" s="723"/>
      <c r="V12" s="723"/>
    </row>
    <row r="13" spans="1:22" ht="15">
      <c r="A13" s="646" t="s">
        <v>39</v>
      </c>
      <c r="B13" s="752" t="s">
        <v>230</v>
      </c>
      <c r="C13" s="468">
        <v>604</v>
      </c>
      <c r="D13" s="468">
        <v>619</v>
      </c>
      <c r="E13" s="466" t="s">
        <v>41</v>
      </c>
      <c r="F13" s="640"/>
      <c r="G13" s="640"/>
      <c r="H13" s="640"/>
      <c r="I13" s="667"/>
      <c r="J13" s="667"/>
      <c r="K13" s="647" t="s">
        <v>31</v>
      </c>
      <c r="L13" s="994" t="s">
        <v>31</v>
      </c>
      <c r="M13" s="1339"/>
      <c r="N13" s="1340">
        <f t="shared" si="0"/>
        <v>0</v>
      </c>
      <c r="O13" s="883"/>
      <c r="P13" s="724"/>
      <c r="Q13" s="723" t="s">
        <v>31</v>
      </c>
      <c r="R13" s="645" t="s">
        <v>31</v>
      </c>
      <c r="S13" s="573"/>
      <c r="T13" s="1341"/>
      <c r="U13" s="723"/>
      <c r="V13" s="723"/>
    </row>
    <row r="14" spans="1:22" ht="15">
      <c r="A14" s="646" t="s">
        <v>42</v>
      </c>
      <c r="B14" s="752" t="s">
        <v>231</v>
      </c>
      <c r="C14" s="468">
        <v>221</v>
      </c>
      <c r="D14" s="468">
        <v>610</v>
      </c>
      <c r="E14" s="466" t="s">
        <v>31</v>
      </c>
      <c r="F14" s="640">
        <v>67</v>
      </c>
      <c r="G14" s="640">
        <v>94.61</v>
      </c>
      <c r="H14" s="640">
        <v>86</v>
      </c>
      <c r="I14" s="667">
        <v>75</v>
      </c>
      <c r="J14" s="667">
        <v>77</v>
      </c>
      <c r="K14" s="647" t="s">
        <v>31</v>
      </c>
      <c r="L14" s="994" t="s">
        <v>31</v>
      </c>
      <c r="M14" s="1339">
        <v>552</v>
      </c>
      <c r="N14" s="1340">
        <f t="shared" si="0"/>
        <v>387</v>
      </c>
      <c r="O14" s="883"/>
      <c r="P14" s="724"/>
      <c r="Q14" s="723" t="s">
        <v>31</v>
      </c>
      <c r="R14" s="645" t="s">
        <v>31</v>
      </c>
      <c r="S14" s="573"/>
      <c r="T14" s="1341">
        <v>387</v>
      </c>
      <c r="U14" s="723"/>
      <c r="V14" s="723"/>
    </row>
    <row r="15" spans="1:22" ht="15.75" thickBot="1">
      <c r="A15" s="626" t="s">
        <v>44</v>
      </c>
      <c r="B15" s="754" t="s">
        <v>232</v>
      </c>
      <c r="C15" s="470">
        <v>2021</v>
      </c>
      <c r="D15" s="470">
        <v>852</v>
      </c>
      <c r="E15" s="471" t="s">
        <v>46</v>
      </c>
      <c r="F15" s="650">
        <v>394</v>
      </c>
      <c r="G15" s="650">
        <v>442.65</v>
      </c>
      <c r="H15" s="650">
        <v>369</v>
      </c>
      <c r="I15" s="662">
        <v>449</v>
      </c>
      <c r="J15" s="662">
        <v>408</v>
      </c>
      <c r="K15" s="652" t="s">
        <v>31</v>
      </c>
      <c r="L15" s="995" t="s">
        <v>31</v>
      </c>
      <c r="M15" s="1342">
        <v>670</v>
      </c>
      <c r="N15" s="1343">
        <f t="shared" si="0"/>
        <v>791</v>
      </c>
      <c r="O15" s="883"/>
      <c r="P15" s="726"/>
      <c r="Q15" s="727" t="s">
        <v>31</v>
      </c>
      <c r="R15" s="631" t="s">
        <v>31</v>
      </c>
      <c r="S15" s="573"/>
      <c r="T15" s="1344">
        <v>791</v>
      </c>
      <c r="U15" s="727"/>
      <c r="V15" s="727"/>
    </row>
    <row r="16" spans="1:22" ht="15.75" thickBot="1">
      <c r="A16" s="654" t="s">
        <v>47</v>
      </c>
      <c r="B16" s="1025"/>
      <c r="C16" s="473">
        <v>24618</v>
      </c>
      <c r="D16" s="473">
        <v>24087</v>
      </c>
      <c r="E16" s="474"/>
      <c r="F16" s="655">
        <v>465</v>
      </c>
      <c r="G16" s="655">
        <v>544.21</v>
      </c>
      <c r="H16" s="655">
        <v>455</v>
      </c>
      <c r="I16" s="656">
        <v>524</v>
      </c>
      <c r="J16" s="656">
        <f>J11-J12+J13+J14+J15</f>
        <v>645</v>
      </c>
      <c r="K16" s="657" t="s">
        <v>31</v>
      </c>
      <c r="L16" s="996" t="s">
        <v>31</v>
      </c>
      <c r="M16" s="997">
        <f>M11-M12+M13+M14+M15</f>
        <v>1382</v>
      </c>
      <c r="N16" s="1345">
        <f>N11-N12+N13+N14+N15</f>
        <v>1427</v>
      </c>
      <c r="O16" s="1346"/>
      <c r="P16" s="941"/>
      <c r="Q16" s="728" t="s">
        <v>31</v>
      </c>
      <c r="R16" s="729" t="s">
        <v>31</v>
      </c>
      <c r="S16" s="573"/>
      <c r="T16" s="1347">
        <f>T11-T12+T13+T14+T15</f>
        <v>1427</v>
      </c>
      <c r="U16" s="1347">
        <v>0</v>
      </c>
      <c r="V16" s="1347">
        <v>0</v>
      </c>
    </row>
    <row r="17" spans="1:22" ht="15">
      <c r="A17" s="626" t="s">
        <v>48</v>
      </c>
      <c r="B17" s="749" t="s">
        <v>49</v>
      </c>
      <c r="C17" s="465">
        <v>7043</v>
      </c>
      <c r="D17" s="465">
        <v>7240</v>
      </c>
      <c r="E17" s="471">
        <v>401</v>
      </c>
      <c r="F17" s="650"/>
      <c r="G17" s="650"/>
      <c r="H17" s="650"/>
      <c r="I17" s="662"/>
      <c r="J17" s="662">
        <v>160</v>
      </c>
      <c r="K17" s="642" t="s">
        <v>31</v>
      </c>
      <c r="L17" s="993" t="s">
        <v>31</v>
      </c>
      <c r="M17" s="1342">
        <v>160</v>
      </c>
      <c r="N17" s="1348">
        <f t="shared" si="0"/>
        <v>248</v>
      </c>
      <c r="O17" s="883"/>
      <c r="P17" s="722"/>
      <c r="Q17" s="727" t="s">
        <v>31</v>
      </c>
      <c r="R17" s="631" t="s">
        <v>31</v>
      </c>
      <c r="S17" s="573"/>
      <c r="T17" s="1349">
        <v>248</v>
      </c>
      <c r="U17" s="727"/>
      <c r="V17" s="998"/>
    </row>
    <row r="18" spans="1:22" ht="15">
      <c r="A18" s="646" t="s">
        <v>50</v>
      </c>
      <c r="B18" s="752" t="s">
        <v>51</v>
      </c>
      <c r="C18" s="468">
        <v>1001</v>
      </c>
      <c r="D18" s="468">
        <v>820</v>
      </c>
      <c r="E18" s="466" t="s">
        <v>52</v>
      </c>
      <c r="F18" s="640">
        <v>153</v>
      </c>
      <c r="G18" s="640">
        <v>97.5</v>
      </c>
      <c r="H18" s="640">
        <v>165</v>
      </c>
      <c r="I18" s="667">
        <v>165</v>
      </c>
      <c r="J18" s="667">
        <v>145</v>
      </c>
      <c r="K18" s="647" t="s">
        <v>31</v>
      </c>
      <c r="L18" s="994" t="s">
        <v>31</v>
      </c>
      <c r="M18" s="1339">
        <v>130</v>
      </c>
      <c r="N18" s="1340">
        <f t="shared" si="0"/>
        <v>140</v>
      </c>
      <c r="O18" s="883"/>
      <c r="P18" s="724"/>
      <c r="Q18" s="723" t="s">
        <v>31</v>
      </c>
      <c r="R18" s="645" t="s">
        <v>31</v>
      </c>
      <c r="S18" s="573"/>
      <c r="T18" s="1341">
        <v>140</v>
      </c>
      <c r="U18" s="999"/>
      <c r="V18" s="999"/>
    </row>
    <row r="19" spans="1:22" ht="15">
      <c r="A19" s="646" t="s">
        <v>53</v>
      </c>
      <c r="B19" s="752" t="s">
        <v>233</v>
      </c>
      <c r="C19" s="468">
        <v>14718</v>
      </c>
      <c r="D19" s="468">
        <v>14718</v>
      </c>
      <c r="E19" s="466" t="s">
        <v>31</v>
      </c>
      <c r="F19" s="640"/>
      <c r="G19" s="640"/>
      <c r="H19" s="640"/>
      <c r="I19" s="667"/>
      <c r="J19" s="667"/>
      <c r="K19" s="647" t="s">
        <v>31</v>
      </c>
      <c r="L19" s="994" t="s">
        <v>31</v>
      </c>
      <c r="M19" s="1339"/>
      <c r="N19" s="1340">
        <f t="shared" si="0"/>
        <v>0</v>
      </c>
      <c r="O19" s="883"/>
      <c r="P19" s="724"/>
      <c r="Q19" s="723" t="s">
        <v>31</v>
      </c>
      <c r="R19" s="645" t="s">
        <v>31</v>
      </c>
      <c r="S19" s="573"/>
      <c r="T19" s="1341"/>
      <c r="U19" s="999"/>
      <c r="V19" s="999"/>
    </row>
    <row r="20" spans="1:22" ht="15">
      <c r="A20" s="646" t="s">
        <v>55</v>
      </c>
      <c r="B20" s="752" t="s">
        <v>54</v>
      </c>
      <c r="C20" s="468">
        <v>1758</v>
      </c>
      <c r="D20" s="468">
        <v>1762</v>
      </c>
      <c r="E20" s="466" t="s">
        <v>31</v>
      </c>
      <c r="F20" s="640">
        <v>144</v>
      </c>
      <c r="G20" s="640">
        <v>161.66</v>
      </c>
      <c r="H20" s="640">
        <v>249</v>
      </c>
      <c r="I20" s="667">
        <v>221</v>
      </c>
      <c r="J20" s="667">
        <v>242</v>
      </c>
      <c r="K20" s="647" t="s">
        <v>31</v>
      </c>
      <c r="L20" s="994" t="s">
        <v>31</v>
      </c>
      <c r="M20" s="1339">
        <v>934</v>
      </c>
      <c r="N20" s="1340">
        <f t="shared" si="0"/>
        <v>910</v>
      </c>
      <c r="O20" s="883"/>
      <c r="P20" s="724"/>
      <c r="Q20" s="723" t="s">
        <v>31</v>
      </c>
      <c r="R20" s="645" t="s">
        <v>31</v>
      </c>
      <c r="S20" s="573"/>
      <c r="T20" s="1341">
        <v>910</v>
      </c>
      <c r="U20" s="999"/>
      <c r="V20" s="999"/>
    </row>
    <row r="21" spans="1:22" ht="15.75" thickBot="1">
      <c r="A21" s="633" t="s">
        <v>57</v>
      </c>
      <c r="B21" s="756"/>
      <c r="C21" s="476">
        <v>0</v>
      </c>
      <c r="D21" s="476">
        <v>0</v>
      </c>
      <c r="E21" s="477" t="s">
        <v>31</v>
      </c>
      <c r="F21" s="640"/>
      <c r="G21" s="640"/>
      <c r="H21" s="640"/>
      <c r="I21" s="670"/>
      <c r="J21" s="670"/>
      <c r="K21" s="636" t="s">
        <v>31</v>
      </c>
      <c r="L21" s="1000" t="s">
        <v>31</v>
      </c>
      <c r="M21" s="1350"/>
      <c r="N21" s="1336">
        <f t="shared" si="0"/>
        <v>0</v>
      </c>
      <c r="O21" s="882"/>
      <c r="P21" s="726"/>
      <c r="Q21" s="732" t="s">
        <v>31</v>
      </c>
      <c r="R21" s="733" t="s">
        <v>31</v>
      </c>
      <c r="S21" s="573"/>
      <c r="T21" s="1337"/>
      <c r="U21" s="1001"/>
      <c r="V21" s="732"/>
    </row>
    <row r="22" spans="1:22" ht="15.75" thickBot="1">
      <c r="A22" s="674" t="s">
        <v>59</v>
      </c>
      <c r="B22" s="749" t="s">
        <v>60</v>
      </c>
      <c r="C22" s="465">
        <v>12472</v>
      </c>
      <c r="D22" s="465">
        <v>13728</v>
      </c>
      <c r="E22" s="478" t="s">
        <v>31</v>
      </c>
      <c r="F22" s="675">
        <v>2587</v>
      </c>
      <c r="G22" s="675">
        <v>2437</v>
      </c>
      <c r="H22" s="676">
        <v>2530</v>
      </c>
      <c r="I22" s="945">
        <v>2527</v>
      </c>
      <c r="J22" s="677">
        <v>2604</v>
      </c>
      <c r="K22" s="1002">
        <f>K35</f>
        <v>2677</v>
      </c>
      <c r="L22" s="1002">
        <f>L35</f>
        <v>2677</v>
      </c>
      <c r="M22" s="1351">
        <v>649</v>
      </c>
      <c r="N22" s="1352">
        <f>T22-M22</f>
        <v>686</v>
      </c>
      <c r="O22" s="886"/>
      <c r="P22" s="890"/>
      <c r="Q22" s="680">
        <f>SUM(M22:P22)</f>
        <v>1335</v>
      </c>
      <c r="R22" s="681">
        <f>(Q22/L22)*100</f>
        <v>49.86925663055659</v>
      </c>
      <c r="S22" s="573"/>
      <c r="T22" s="1334">
        <v>1335</v>
      </c>
      <c r="U22" s="1003"/>
      <c r="V22" s="1004"/>
    </row>
    <row r="23" spans="1:22" ht="15.75" thickBot="1">
      <c r="A23" s="646" t="s">
        <v>61</v>
      </c>
      <c r="B23" s="752" t="s">
        <v>62</v>
      </c>
      <c r="C23" s="468">
        <v>0</v>
      </c>
      <c r="D23" s="468">
        <v>0</v>
      </c>
      <c r="E23" s="479" t="s">
        <v>31</v>
      </c>
      <c r="F23" s="640"/>
      <c r="G23" s="640"/>
      <c r="H23" s="666"/>
      <c r="I23" s="951"/>
      <c r="J23" s="682">
        <v>50</v>
      </c>
      <c r="K23" s="1005"/>
      <c r="L23" s="684"/>
      <c r="M23" s="1353"/>
      <c r="N23" s="1354">
        <f aca="true" t="shared" si="1" ref="N23:N40">T23-M23</f>
        <v>0</v>
      </c>
      <c r="O23" s="883"/>
      <c r="P23" s="724"/>
      <c r="Q23" s="685">
        <f aca="true" t="shared" si="2" ref="Q23:Q45">SUM(M23:P23)</f>
        <v>0</v>
      </c>
      <c r="R23" s="681" t="e">
        <f aca="true" t="shared" si="3" ref="R23:R45">(Q23/L23)*100</f>
        <v>#DIV/0!</v>
      </c>
      <c r="S23" s="573"/>
      <c r="T23" s="1341"/>
      <c r="U23" s="1006"/>
      <c r="V23" s="1007"/>
    </row>
    <row r="24" spans="1:22" ht="15.75" thickBot="1">
      <c r="A24" s="633" t="s">
        <v>63</v>
      </c>
      <c r="B24" s="756" t="s">
        <v>62</v>
      </c>
      <c r="C24" s="476">
        <v>0</v>
      </c>
      <c r="D24" s="476">
        <v>1215</v>
      </c>
      <c r="E24" s="480">
        <v>672</v>
      </c>
      <c r="F24" s="686">
        <v>890</v>
      </c>
      <c r="G24" s="686">
        <v>696</v>
      </c>
      <c r="H24" s="687">
        <v>700</v>
      </c>
      <c r="I24" s="959">
        <v>650</v>
      </c>
      <c r="J24" s="688">
        <v>640</v>
      </c>
      <c r="K24" s="1008">
        <f>SUM(K25:K29)</f>
        <v>700</v>
      </c>
      <c r="L24" s="1008">
        <f>SUM(L25:L29)</f>
        <v>700</v>
      </c>
      <c r="M24" s="1355">
        <v>174</v>
      </c>
      <c r="N24" s="1356">
        <f t="shared" si="1"/>
        <v>174</v>
      </c>
      <c r="O24" s="881"/>
      <c r="P24" s="726"/>
      <c r="Q24" s="691">
        <f t="shared" si="2"/>
        <v>348</v>
      </c>
      <c r="R24" s="681">
        <f t="shared" si="3"/>
        <v>49.714285714285715</v>
      </c>
      <c r="S24" s="573"/>
      <c r="T24" s="1344">
        <v>348</v>
      </c>
      <c r="U24" s="1009"/>
      <c r="V24" s="1010"/>
    </row>
    <row r="25" spans="1:22" ht="15.75" thickBot="1">
      <c r="A25" s="639" t="s">
        <v>64</v>
      </c>
      <c r="B25" s="749" t="s">
        <v>234</v>
      </c>
      <c r="C25" s="465">
        <v>6341</v>
      </c>
      <c r="D25" s="465">
        <v>6960</v>
      </c>
      <c r="E25" s="478">
        <v>501</v>
      </c>
      <c r="F25" s="640">
        <v>360</v>
      </c>
      <c r="G25" s="640">
        <v>353.12</v>
      </c>
      <c r="H25" s="666">
        <v>311</v>
      </c>
      <c r="I25" s="692">
        <v>220</v>
      </c>
      <c r="J25" s="692">
        <v>152</v>
      </c>
      <c r="K25" s="678">
        <v>160</v>
      </c>
      <c r="L25" s="678">
        <v>160</v>
      </c>
      <c r="M25" s="1357">
        <v>36</v>
      </c>
      <c r="N25" s="889">
        <f t="shared" si="1"/>
        <v>78</v>
      </c>
      <c r="O25" s="664"/>
      <c r="P25" s="722"/>
      <c r="Q25" s="1011">
        <f t="shared" si="2"/>
        <v>114</v>
      </c>
      <c r="R25" s="681">
        <f t="shared" si="3"/>
        <v>71.25</v>
      </c>
      <c r="S25" s="573"/>
      <c r="T25" s="1349">
        <v>114</v>
      </c>
      <c r="U25" s="1012"/>
      <c r="V25" s="1013"/>
    </row>
    <row r="26" spans="1:22" ht="15.75" thickBot="1">
      <c r="A26" s="646" t="s">
        <v>66</v>
      </c>
      <c r="B26" s="752" t="s">
        <v>235</v>
      </c>
      <c r="C26" s="468">
        <v>1745</v>
      </c>
      <c r="D26" s="468">
        <v>2223</v>
      </c>
      <c r="E26" s="479">
        <v>502</v>
      </c>
      <c r="F26" s="640">
        <v>110</v>
      </c>
      <c r="G26" s="640">
        <v>134.52</v>
      </c>
      <c r="H26" s="666">
        <v>117</v>
      </c>
      <c r="I26" s="682">
        <v>102</v>
      </c>
      <c r="J26" s="682">
        <v>79</v>
      </c>
      <c r="K26" s="683">
        <v>131</v>
      </c>
      <c r="L26" s="683">
        <v>131</v>
      </c>
      <c r="M26" s="1358">
        <v>25</v>
      </c>
      <c r="N26" s="889">
        <f t="shared" si="1"/>
        <v>24</v>
      </c>
      <c r="O26" s="648"/>
      <c r="P26" s="724"/>
      <c r="Q26" s="1014">
        <f t="shared" si="2"/>
        <v>49</v>
      </c>
      <c r="R26" s="681">
        <f t="shared" si="3"/>
        <v>37.404580152671755</v>
      </c>
      <c r="S26" s="573"/>
      <c r="T26" s="1341">
        <v>49</v>
      </c>
      <c r="U26" s="1006"/>
      <c r="V26" s="1007"/>
    </row>
    <row r="27" spans="1:22" ht="15.75" thickBot="1">
      <c r="A27" s="646" t="s">
        <v>68</v>
      </c>
      <c r="B27" s="752" t="s">
        <v>236</v>
      </c>
      <c r="C27" s="468">
        <v>0</v>
      </c>
      <c r="D27" s="468">
        <v>0</v>
      </c>
      <c r="E27" s="479">
        <v>504</v>
      </c>
      <c r="F27" s="640"/>
      <c r="G27" s="640"/>
      <c r="H27" s="666"/>
      <c r="I27" s="682"/>
      <c r="J27" s="682"/>
      <c r="K27" s="683"/>
      <c r="L27" s="683"/>
      <c r="M27" s="1358"/>
      <c r="N27" s="889">
        <f t="shared" si="1"/>
        <v>0</v>
      </c>
      <c r="O27" s="648"/>
      <c r="P27" s="724"/>
      <c r="Q27" s="1014">
        <f t="shared" si="2"/>
        <v>0</v>
      </c>
      <c r="R27" s="681" t="e">
        <f t="shared" si="3"/>
        <v>#DIV/0!</v>
      </c>
      <c r="S27" s="573"/>
      <c r="T27" s="1341"/>
      <c r="U27" s="1006"/>
      <c r="V27" s="1007"/>
    </row>
    <row r="28" spans="1:22" ht="15.75" thickBot="1">
      <c r="A28" s="646" t="s">
        <v>70</v>
      </c>
      <c r="B28" s="752" t="s">
        <v>237</v>
      </c>
      <c r="C28" s="468">
        <v>428</v>
      </c>
      <c r="D28" s="468">
        <v>253</v>
      </c>
      <c r="E28" s="479">
        <v>511</v>
      </c>
      <c r="F28" s="640">
        <v>282</v>
      </c>
      <c r="G28" s="640">
        <v>169.67</v>
      </c>
      <c r="H28" s="666">
        <v>129</v>
      </c>
      <c r="I28" s="682">
        <v>96</v>
      </c>
      <c r="J28" s="682">
        <v>25</v>
      </c>
      <c r="K28" s="683">
        <v>150</v>
      </c>
      <c r="L28" s="683">
        <v>150</v>
      </c>
      <c r="M28" s="1358">
        <v>5</v>
      </c>
      <c r="N28" s="889">
        <f t="shared" si="1"/>
        <v>1</v>
      </c>
      <c r="O28" s="648"/>
      <c r="P28" s="724"/>
      <c r="Q28" s="1014">
        <f t="shared" si="2"/>
        <v>6</v>
      </c>
      <c r="R28" s="681">
        <f t="shared" si="3"/>
        <v>4</v>
      </c>
      <c r="S28" s="573"/>
      <c r="T28" s="1341">
        <v>6</v>
      </c>
      <c r="U28" s="1006"/>
      <c r="V28" s="1007"/>
    </row>
    <row r="29" spans="1:22" ht="15.75" thickBot="1">
      <c r="A29" s="646" t="s">
        <v>72</v>
      </c>
      <c r="B29" s="752" t="s">
        <v>238</v>
      </c>
      <c r="C29" s="468">
        <v>1057</v>
      </c>
      <c r="D29" s="468">
        <v>1451</v>
      </c>
      <c r="E29" s="479">
        <v>518</v>
      </c>
      <c r="F29" s="640">
        <v>185</v>
      </c>
      <c r="G29" s="640">
        <v>213</v>
      </c>
      <c r="H29" s="666">
        <v>270</v>
      </c>
      <c r="I29" s="682">
        <v>268</v>
      </c>
      <c r="J29" s="682">
        <v>282</v>
      </c>
      <c r="K29" s="683">
        <v>259</v>
      </c>
      <c r="L29" s="683">
        <v>259</v>
      </c>
      <c r="M29" s="1358">
        <v>66</v>
      </c>
      <c r="N29" s="889">
        <f t="shared" si="1"/>
        <v>56</v>
      </c>
      <c r="O29" s="648"/>
      <c r="P29" s="724"/>
      <c r="Q29" s="1014">
        <f t="shared" si="2"/>
        <v>122</v>
      </c>
      <c r="R29" s="681">
        <f t="shared" si="3"/>
        <v>47.10424710424711</v>
      </c>
      <c r="S29" s="573"/>
      <c r="T29" s="1341">
        <v>122</v>
      </c>
      <c r="U29" s="1006"/>
      <c r="V29" s="1007"/>
    </row>
    <row r="30" spans="1:22" ht="15.75" thickBot="1">
      <c r="A30" s="646" t="s">
        <v>74</v>
      </c>
      <c r="B30" s="759" t="s">
        <v>239</v>
      </c>
      <c r="C30" s="468">
        <v>10408</v>
      </c>
      <c r="D30" s="468">
        <v>11792</v>
      </c>
      <c r="E30" s="479">
        <v>521</v>
      </c>
      <c r="F30" s="640">
        <v>1260</v>
      </c>
      <c r="G30" s="640">
        <v>1267.31</v>
      </c>
      <c r="H30" s="666">
        <v>1376</v>
      </c>
      <c r="I30" s="682">
        <v>1446</v>
      </c>
      <c r="J30" s="682">
        <v>1521</v>
      </c>
      <c r="K30" s="683">
        <v>1446</v>
      </c>
      <c r="L30" s="683">
        <v>1446</v>
      </c>
      <c r="M30" s="1358">
        <v>385</v>
      </c>
      <c r="N30" s="889">
        <f t="shared" si="1"/>
        <v>358</v>
      </c>
      <c r="O30" s="648"/>
      <c r="P30" s="724"/>
      <c r="Q30" s="1014">
        <f t="shared" si="2"/>
        <v>743</v>
      </c>
      <c r="R30" s="681">
        <f t="shared" si="3"/>
        <v>51.38312586445366</v>
      </c>
      <c r="S30" s="573"/>
      <c r="T30" s="1341">
        <v>743</v>
      </c>
      <c r="U30" s="1006"/>
      <c r="V30" s="1007"/>
    </row>
    <row r="31" spans="1:22" ht="15.75" thickBot="1">
      <c r="A31" s="646" t="s">
        <v>76</v>
      </c>
      <c r="B31" s="759" t="s">
        <v>240</v>
      </c>
      <c r="C31" s="468">
        <v>3640</v>
      </c>
      <c r="D31" s="468">
        <v>4174</v>
      </c>
      <c r="E31" s="479" t="s">
        <v>78</v>
      </c>
      <c r="F31" s="640">
        <v>485</v>
      </c>
      <c r="G31" s="640">
        <v>496.24</v>
      </c>
      <c r="H31" s="666">
        <v>527</v>
      </c>
      <c r="I31" s="682">
        <v>544</v>
      </c>
      <c r="J31" s="682">
        <v>560</v>
      </c>
      <c r="K31" s="683">
        <v>506</v>
      </c>
      <c r="L31" s="683">
        <v>506</v>
      </c>
      <c r="M31" s="1358">
        <v>136</v>
      </c>
      <c r="N31" s="889">
        <f t="shared" si="1"/>
        <v>134</v>
      </c>
      <c r="O31" s="648"/>
      <c r="P31" s="724"/>
      <c r="Q31" s="1014">
        <f t="shared" si="2"/>
        <v>270</v>
      </c>
      <c r="R31" s="681">
        <f t="shared" si="3"/>
        <v>53.359683794466406</v>
      </c>
      <c r="S31" s="573"/>
      <c r="T31" s="1341">
        <v>270</v>
      </c>
      <c r="U31" s="1006"/>
      <c r="V31" s="1007"/>
    </row>
    <row r="32" spans="1:22" ht="15.75" thickBot="1">
      <c r="A32" s="646" t="s">
        <v>79</v>
      </c>
      <c r="B32" s="752" t="s">
        <v>241</v>
      </c>
      <c r="C32" s="468">
        <v>0</v>
      </c>
      <c r="D32" s="468">
        <v>0</v>
      </c>
      <c r="E32" s="479">
        <v>557</v>
      </c>
      <c r="F32" s="640"/>
      <c r="G32" s="640"/>
      <c r="H32" s="666"/>
      <c r="I32" s="682"/>
      <c r="J32" s="682"/>
      <c r="K32" s="683"/>
      <c r="L32" s="683"/>
      <c r="M32" s="1358"/>
      <c r="N32" s="889">
        <f t="shared" si="1"/>
        <v>0</v>
      </c>
      <c r="O32" s="648"/>
      <c r="P32" s="724"/>
      <c r="Q32" s="1014">
        <f t="shared" si="2"/>
        <v>0</v>
      </c>
      <c r="R32" s="681" t="e">
        <f t="shared" si="3"/>
        <v>#DIV/0!</v>
      </c>
      <c r="S32" s="573"/>
      <c r="T32" s="1341"/>
      <c r="U32" s="1006"/>
      <c r="V32" s="1007"/>
    </row>
    <row r="33" spans="1:22" ht="15.75" thickBot="1">
      <c r="A33" s="646" t="s">
        <v>81</v>
      </c>
      <c r="B33" s="752" t="s">
        <v>242</v>
      </c>
      <c r="C33" s="468">
        <v>1711</v>
      </c>
      <c r="D33" s="468">
        <v>1801</v>
      </c>
      <c r="E33" s="479">
        <v>551</v>
      </c>
      <c r="F33" s="640"/>
      <c r="G33" s="640"/>
      <c r="H33" s="666"/>
      <c r="I33" s="682"/>
      <c r="J33" s="682"/>
      <c r="K33" s="683"/>
      <c r="L33" s="683"/>
      <c r="M33" s="1358"/>
      <c r="N33" s="889">
        <f t="shared" si="1"/>
        <v>0</v>
      </c>
      <c r="O33" s="648"/>
      <c r="P33" s="724"/>
      <c r="Q33" s="1014">
        <f t="shared" si="2"/>
        <v>0</v>
      </c>
      <c r="R33" s="681" t="e">
        <f t="shared" si="3"/>
        <v>#DIV/0!</v>
      </c>
      <c r="S33" s="573"/>
      <c r="T33" s="1341"/>
      <c r="U33" s="1006"/>
      <c r="V33" s="1007"/>
    </row>
    <row r="34" spans="1:22" ht="15.75" thickBot="1">
      <c r="A34" s="626" t="s">
        <v>83</v>
      </c>
      <c r="B34" s="754" t="s">
        <v>243</v>
      </c>
      <c r="C34" s="470">
        <v>569</v>
      </c>
      <c r="D34" s="470">
        <v>614</v>
      </c>
      <c r="E34" s="482" t="s">
        <v>84</v>
      </c>
      <c r="F34" s="650">
        <v>24</v>
      </c>
      <c r="G34" s="650">
        <v>11</v>
      </c>
      <c r="H34" s="661">
        <v>15</v>
      </c>
      <c r="I34" s="693">
        <v>18</v>
      </c>
      <c r="J34" s="693">
        <v>151</v>
      </c>
      <c r="K34" s="694">
        <v>25</v>
      </c>
      <c r="L34" s="694">
        <v>25</v>
      </c>
      <c r="M34" s="1359">
        <v>9</v>
      </c>
      <c r="N34" s="889">
        <f t="shared" si="1"/>
        <v>20</v>
      </c>
      <c r="O34" s="648"/>
      <c r="P34" s="726"/>
      <c r="Q34" s="1015">
        <f t="shared" si="2"/>
        <v>29</v>
      </c>
      <c r="R34" s="681">
        <f t="shared" si="3"/>
        <v>115.99999999999999</v>
      </c>
      <c r="S34" s="573"/>
      <c r="T34" s="1337">
        <v>29</v>
      </c>
      <c r="U34" s="1016"/>
      <c r="V34" s="1017"/>
    </row>
    <row r="35" spans="1:22" ht="15.75" thickBot="1">
      <c r="A35" s="696" t="s">
        <v>85</v>
      </c>
      <c r="B35" s="1029" t="s">
        <v>86</v>
      </c>
      <c r="C35" s="484">
        <f>SUM(C25:C34)</f>
        <v>25899</v>
      </c>
      <c r="D35" s="484">
        <f>SUM(D25:D34)</f>
        <v>29268</v>
      </c>
      <c r="E35" s="485"/>
      <c r="F35" s="697">
        <f aca="true" t="shared" si="4" ref="F35:N35">SUM(F25:F34)</f>
        <v>2706</v>
      </c>
      <c r="G35" s="697">
        <f t="shared" si="4"/>
        <v>2644.8599999999997</v>
      </c>
      <c r="H35" s="697">
        <f t="shared" si="4"/>
        <v>2745</v>
      </c>
      <c r="I35" s="697">
        <f t="shared" si="4"/>
        <v>2694</v>
      </c>
      <c r="J35" s="697">
        <f t="shared" si="4"/>
        <v>2770</v>
      </c>
      <c r="K35" s="760">
        <f t="shared" si="4"/>
        <v>2677</v>
      </c>
      <c r="L35" s="761">
        <f t="shared" si="4"/>
        <v>2677</v>
      </c>
      <c r="M35" s="699">
        <f t="shared" si="4"/>
        <v>662</v>
      </c>
      <c r="N35" s="699">
        <f t="shared" si="4"/>
        <v>671</v>
      </c>
      <c r="O35" s="698"/>
      <c r="P35" s="1360"/>
      <c r="Q35" s="697">
        <f t="shared" si="2"/>
        <v>1333</v>
      </c>
      <c r="R35" s="681">
        <f t="shared" si="3"/>
        <v>49.794546133731785</v>
      </c>
      <c r="S35" s="573"/>
      <c r="T35" s="697">
        <f>SUM(T25:T34)</f>
        <v>1333</v>
      </c>
      <c r="U35" s="701">
        <v>0</v>
      </c>
      <c r="V35" s="697">
        <v>0</v>
      </c>
    </row>
    <row r="36" spans="1:22" ht="15.75" thickBot="1">
      <c r="A36" s="639" t="s">
        <v>87</v>
      </c>
      <c r="B36" s="749" t="s">
        <v>244</v>
      </c>
      <c r="C36" s="465">
        <v>0</v>
      </c>
      <c r="D36" s="465">
        <v>0</v>
      </c>
      <c r="E36" s="478">
        <v>601</v>
      </c>
      <c r="F36" s="702"/>
      <c r="G36" s="702"/>
      <c r="H36" s="739"/>
      <c r="I36" s="692"/>
      <c r="J36" s="692"/>
      <c r="K36" s="678"/>
      <c r="L36" s="679"/>
      <c r="M36" s="1361"/>
      <c r="N36" s="889">
        <f t="shared" si="1"/>
        <v>0</v>
      </c>
      <c r="O36" s="648"/>
      <c r="P36" s="643"/>
      <c r="Q36" s="680">
        <f t="shared" si="2"/>
        <v>0</v>
      </c>
      <c r="R36" s="681" t="e">
        <f t="shared" si="3"/>
        <v>#DIV/0!</v>
      </c>
      <c r="S36" s="573"/>
      <c r="T36" s="1349"/>
      <c r="U36" s="1012"/>
      <c r="V36" s="708"/>
    </row>
    <row r="37" spans="1:22" ht="15.75" thickBot="1">
      <c r="A37" s="646" t="s">
        <v>89</v>
      </c>
      <c r="B37" s="752" t="s">
        <v>245</v>
      </c>
      <c r="C37" s="468">
        <v>1190</v>
      </c>
      <c r="D37" s="468">
        <v>1857</v>
      </c>
      <c r="E37" s="479">
        <v>602</v>
      </c>
      <c r="F37" s="640">
        <v>181</v>
      </c>
      <c r="G37" s="640">
        <v>208.39</v>
      </c>
      <c r="H37" s="666">
        <v>163</v>
      </c>
      <c r="I37" s="682">
        <v>235</v>
      </c>
      <c r="J37" s="682">
        <v>148</v>
      </c>
      <c r="K37" s="683"/>
      <c r="L37" s="684"/>
      <c r="M37" s="1358">
        <v>48</v>
      </c>
      <c r="N37" s="889">
        <f t="shared" si="1"/>
        <v>49</v>
      </c>
      <c r="O37" s="648"/>
      <c r="P37" s="648"/>
      <c r="Q37" s="685">
        <f t="shared" si="2"/>
        <v>97</v>
      </c>
      <c r="R37" s="681" t="e">
        <f t="shared" si="3"/>
        <v>#DIV/0!</v>
      </c>
      <c r="S37" s="573"/>
      <c r="T37" s="1341">
        <v>97</v>
      </c>
      <c r="U37" s="1006"/>
      <c r="V37" s="1007"/>
    </row>
    <row r="38" spans="1:22" ht="15.75" thickBot="1">
      <c r="A38" s="646" t="s">
        <v>91</v>
      </c>
      <c r="B38" s="752" t="s">
        <v>246</v>
      </c>
      <c r="C38" s="468">
        <v>0</v>
      </c>
      <c r="D38" s="468">
        <v>0</v>
      </c>
      <c r="E38" s="479">
        <v>604</v>
      </c>
      <c r="F38" s="640"/>
      <c r="G38" s="640"/>
      <c r="H38" s="666"/>
      <c r="I38" s="682"/>
      <c r="J38" s="682"/>
      <c r="K38" s="683"/>
      <c r="L38" s="684"/>
      <c r="M38" s="1358"/>
      <c r="N38" s="889">
        <f t="shared" si="1"/>
        <v>0</v>
      </c>
      <c r="O38" s="648"/>
      <c r="P38" s="648"/>
      <c r="Q38" s="685">
        <f t="shared" si="2"/>
        <v>0</v>
      </c>
      <c r="R38" s="681" t="e">
        <f t="shared" si="3"/>
        <v>#DIV/0!</v>
      </c>
      <c r="S38" s="573"/>
      <c r="T38" s="1341"/>
      <c r="U38" s="1006"/>
      <c r="V38" s="1007"/>
    </row>
    <row r="39" spans="1:22" ht="15.75" thickBot="1">
      <c r="A39" s="646" t="s">
        <v>93</v>
      </c>
      <c r="B39" s="752" t="s">
        <v>247</v>
      </c>
      <c r="C39" s="468">
        <v>12472</v>
      </c>
      <c r="D39" s="468">
        <v>13728</v>
      </c>
      <c r="E39" s="479" t="s">
        <v>95</v>
      </c>
      <c r="F39" s="640">
        <v>2587</v>
      </c>
      <c r="G39" s="640">
        <v>2437</v>
      </c>
      <c r="H39" s="666">
        <v>2530</v>
      </c>
      <c r="I39" s="682">
        <v>2527</v>
      </c>
      <c r="J39" s="682">
        <v>2604</v>
      </c>
      <c r="K39" s="683">
        <v>2677</v>
      </c>
      <c r="L39" s="684">
        <v>2677</v>
      </c>
      <c r="M39" s="1358">
        <v>649</v>
      </c>
      <c r="N39" s="889">
        <f t="shared" si="1"/>
        <v>686</v>
      </c>
      <c r="O39" s="648"/>
      <c r="P39" s="648"/>
      <c r="Q39" s="685">
        <f t="shared" si="2"/>
        <v>1335</v>
      </c>
      <c r="R39" s="681">
        <f t="shared" si="3"/>
        <v>49.86925663055659</v>
      </c>
      <c r="S39" s="573"/>
      <c r="T39" s="1341">
        <v>1335</v>
      </c>
      <c r="U39" s="1006"/>
      <c r="V39" s="1007"/>
    </row>
    <row r="40" spans="1:22" ht="15.75" thickBot="1">
      <c r="A40" s="626" t="s">
        <v>96</v>
      </c>
      <c r="B40" s="754" t="s">
        <v>243</v>
      </c>
      <c r="C40" s="470">
        <v>12330</v>
      </c>
      <c r="D40" s="470">
        <v>13218</v>
      </c>
      <c r="E40" s="482" t="s">
        <v>97</v>
      </c>
      <c r="F40" s="650">
        <v>17</v>
      </c>
      <c r="G40" s="650">
        <v>146.25</v>
      </c>
      <c r="H40" s="661">
        <v>93</v>
      </c>
      <c r="I40" s="693">
        <v>70</v>
      </c>
      <c r="J40" s="693">
        <v>118</v>
      </c>
      <c r="K40" s="694"/>
      <c r="L40" s="695"/>
      <c r="M40" s="1359">
        <v>25</v>
      </c>
      <c r="N40" s="889">
        <f t="shared" si="1"/>
        <v>5</v>
      </c>
      <c r="O40" s="648"/>
      <c r="P40" s="690"/>
      <c r="Q40" s="691">
        <f t="shared" si="2"/>
        <v>30</v>
      </c>
      <c r="R40" s="681" t="e">
        <f t="shared" si="3"/>
        <v>#DIV/0!</v>
      </c>
      <c r="S40" s="573"/>
      <c r="T40" s="1337">
        <v>30</v>
      </c>
      <c r="U40" s="1016"/>
      <c r="V40" s="1017"/>
    </row>
    <row r="41" spans="1:22" ht="15.75" thickBot="1">
      <c r="A41" s="696" t="s">
        <v>98</v>
      </c>
      <c r="B41" s="1029" t="s">
        <v>99</v>
      </c>
      <c r="C41" s="484">
        <f>SUM(C36:C40)</f>
        <v>25992</v>
      </c>
      <c r="D41" s="484">
        <f>SUM(D36:D40)</f>
        <v>28803</v>
      </c>
      <c r="E41" s="485" t="s">
        <v>31</v>
      </c>
      <c r="F41" s="697">
        <f aca="true" t="shared" si="5" ref="F41:K41">SUM(F36:F40)</f>
        <v>2785</v>
      </c>
      <c r="G41" s="697">
        <f t="shared" si="5"/>
        <v>2791.64</v>
      </c>
      <c r="H41" s="697">
        <f t="shared" si="5"/>
        <v>2786</v>
      </c>
      <c r="I41" s="697">
        <f t="shared" si="5"/>
        <v>2832</v>
      </c>
      <c r="J41" s="697">
        <f t="shared" si="5"/>
        <v>2870</v>
      </c>
      <c r="K41" s="760">
        <f t="shared" si="5"/>
        <v>2677</v>
      </c>
      <c r="L41" s="761">
        <f>SUM(L36:L40)</f>
        <v>2677</v>
      </c>
      <c r="M41" s="699">
        <f>SUM(M36:M40)</f>
        <v>722</v>
      </c>
      <c r="N41" s="699">
        <f>SUM(N36:N40)</f>
        <v>740</v>
      </c>
      <c r="O41" s="697"/>
      <c r="P41" s="861"/>
      <c r="Q41" s="697">
        <f>SUM(M41:P41)</f>
        <v>1462</v>
      </c>
      <c r="R41" s="736">
        <f>(Q41/L41)*100</f>
        <v>54.61337317893163</v>
      </c>
      <c r="S41" s="573"/>
      <c r="T41" s="697">
        <f>SUM(T36:T40)</f>
        <v>1462</v>
      </c>
      <c r="U41" s="701">
        <v>0</v>
      </c>
      <c r="V41" s="697">
        <v>0</v>
      </c>
    </row>
    <row r="42" spans="1:22" ht="6.75" customHeight="1" thickBot="1">
      <c r="A42" s="626"/>
      <c r="B42" s="903"/>
      <c r="C42" s="487"/>
      <c r="D42" s="487"/>
      <c r="E42" s="488"/>
      <c r="F42" s="650"/>
      <c r="G42" s="650"/>
      <c r="H42" s="650"/>
      <c r="I42" s="706"/>
      <c r="J42" s="706"/>
      <c r="K42" s="1018"/>
      <c r="L42" s="1019"/>
      <c r="M42" s="709"/>
      <c r="N42" s="889"/>
      <c r="O42" s="707"/>
      <c r="P42" s="899"/>
      <c r="Q42" s="1144"/>
      <c r="R42" s="736"/>
      <c r="S42" s="573"/>
      <c r="T42" s="709"/>
      <c r="U42" s="701"/>
      <c r="V42" s="701"/>
    </row>
    <row r="43" spans="1:22" ht="15.75" thickBot="1">
      <c r="A43" s="710" t="s">
        <v>100</v>
      </c>
      <c r="B43" s="1029" t="s">
        <v>62</v>
      </c>
      <c r="C43" s="484">
        <f>+C41-C39</f>
        <v>13520</v>
      </c>
      <c r="D43" s="484">
        <f>+D41-D39</f>
        <v>15075</v>
      </c>
      <c r="E43" s="485" t="s">
        <v>31</v>
      </c>
      <c r="F43" s="697">
        <f>F41-F39</f>
        <v>198</v>
      </c>
      <c r="G43" s="697">
        <f>G41-G39</f>
        <v>354.6399999999999</v>
      </c>
      <c r="H43" s="697">
        <f>H41-H39</f>
        <v>256</v>
      </c>
      <c r="I43" s="697">
        <v>305</v>
      </c>
      <c r="J43" s="697">
        <f>J41-J39</f>
        <v>266</v>
      </c>
      <c r="K43" s="1020">
        <f>K41-K39</f>
        <v>0</v>
      </c>
      <c r="L43" s="1021">
        <f>L41-L39</f>
        <v>0</v>
      </c>
      <c r="M43" s="711">
        <f>M41-M39</f>
        <v>73</v>
      </c>
      <c r="N43" s="711">
        <f>N41-N39</f>
        <v>54</v>
      </c>
      <c r="O43" s="697"/>
      <c r="P43" s="704"/>
      <c r="Q43" s="1362">
        <f t="shared" si="2"/>
        <v>127</v>
      </c>
      <c r="R43" s="681" t="e">
        <f t="shared" si="3"/>
        <v>#DIV/0!</v>
      </c>
      <c r="S43" s="573"/>
      <c r="T43" s="697">
        <f>T41-T39</f>
        <v>127</v>
      </c>
      <c r="U43" s="697">
        <f>U41-U39</f>
        <v>0</v>
      </c>
      <c r="V43" s="697">
        <f>V41-V39</f>
        <v>0</v>
      </c>
    </row>
    <row r="44" spans="1:22" ht="15.75" thickBot="1">
      <c r="A44" s="696" t="s">
        <v>101</v>
      </c>
      <c r="B44" s="1029" t="s">
        <v>102</v>
      </c>
      <c r="C44" s="484">
        <f>+C41-C35</f>
        <v>93</v>
      </c>
      <c r="D44" s="484">
        <f>+D41-D35</f>
        <v>-465</v>
      </c>
      <c r="E44" s="485" t="s">
        <v>31</v>
      </c>
      <c r="F44" s="697">
        <f>F41-F35</f>
        <v>79</v>
      </c>
      <c r="G44" s="697">
        <f>G41-G35</f>
        <v>146.7800000000002</v>
      </c>
      <c r="H44" s="697">
        <f>H41-H35</f>
        <v>41</v>
      </c>
      <c r="I44" s="697">
        <v>138</v>
      </c>
      <c r="J44" s="697">
        <f>J41-J35</f>
        <v>100</v>
      </c>
      <c r="K44" s="1020">
        <f>K41-K35</f>
        <v>0</v>
      </c>
      <c r="L44" s="1021">
        <f>L41-L35</f>
        <v>0</v>
      </c>
      <c r="M44" s="711">
        <f>M41-M35</f>
        <v>60</v>
      </c>
      <c r="N44" s="711">
        <f>N41-N35</f>
        <v>69</v>
      </c>
      <c r="O44" s="697"/>
      <c r="P44" s="704"/>
      <c r="Q44" s="1363">
        <f t="shared" si="2"/>
        <v>129</v>
      </c>
      <c r="R44" s="681" t="e">
        <f t="shared" si="3"/>
        <v>#DIV/0!</v>
      </c>
      <c r="S44" s="573"/>
      <c r="T44" s="697">
        <f>T41-T35</f>
        <v>129</v>
      </c>
      <c r="U44" s="697">
        <f>U41-U35</f>
        <v>0</v>
      </c>
      <c r="V44" s="697">
        <f>V41-V35</f>
        <v>0</v>
      </c>
    </row>
    <row r="45" spans="1:22" ht="15.75" thickBot="1">
      <c r="A45" s="712" t="s">
        <v>103</v>
      </c>
      <c r="B45" s="1034" t="s">
        <v>62</v>
      </c>
      <c r="C45" s="490">
        <f>+C44-C39</f>
        <v>-12379</v>
      </c>
      <c r="D45" s="490">
        <f>+D44-D39</f>
        <v>-14193</v>
      </c>
      <c r="E45" s="491" t="s">
        <v>31</v>
      </c>
      <c r="F45" s="697">
        <f>F44-F39</f>
        <v>-2508</v>
      </c>
      <c r="G45" s="697">
        <f>G44-G39</f>
        <v>-2290.22</v>
      </c>
      <c r="H45" s="697">
        <f>H44-H39</f>
        <v>-2489</v>
      </c>
      <c r="I45" s="697">
        <v>-2489</v>
      </c>
      <c r="J45" s="697">
        <f>J44-J39</f>
        <v>-2504</v>
      </c>
      <c r="K45" s="1020">
        <f>K44-K39</f>
        <v>-2677</v>
      </c>
      <c r="L45" s="1021">
        <f>L44-L39</f>
        <v>-2677</v>
      </c>
      <c r="M45" s="711">
        <f>M44-M39</f>
        <v>-589</v>
      </c>
      <c r="N45" s="711">
        <f>N44-N39</f>
        <v>-617</v>
      </c>
      <c r="O45" s="697"/>
      <c r="P45" s="704"/>
      <c r="Q45" s="1364">
        <f t="shared" si="2"/>
        <v>-1206</v>
      </c>
      <c r="R45" s="700">
        <f t="shared" si="3"/>
        <v>45.050429585356746</v>
      </c>
      <c r="S45" s="573"/>
      <c r="T45" s="697">
        <f>T44-T39</f>
        <v>-1206</v>
      </c>
      <c r="U45" s="697">
        <f>U44-U39</f>
        <v>0</v>
      </c>
      <c r="V45" s="697">
        <f>V44-V39</f>
        <v>0</v>
      </c>
    </row>
    <row r="47" ht="15">
      <c r="A47" s="563"/>
    </row>
    <row r="48" spans="1:22" ht="15">
      <c r="A48" s="559" t="s">
        <v>181</v>
      </c>
      <c r="Q48"/>
      <c r="R48"/>
      <c r="S48"/>
      <c r="T48"/>
      <c r="U48"/>
      <c r="V48"/>
    </row>
    <row r="49" spans="1:22" ht="15">
      <c r="A49" s="560" t="s">
        <v>248</v>
      </c>
      <c r="Q49"/>
      <c r="R49"/>
      <c r="S49"/>
      <c r="T49"/>
      <c r="U49"/>
      <c r="V49"/>
    </row>
    <row r="50" spans="1:22" ht="15">
      <c r="A50" s="713" t="s">
        <v>182</v>
      </c>
      <c r="Q50"/>
      <c r="R50"/>
      <c r="S50"/>
      <c r="T50"/>
      <c r="U50"/>
      <c r="V50"/>
    </row>
    <row r="51" spans="1:22" ht="15">
      <c r="A51" s="562"/>
      <c r="Q51"/>
      <c r="R51"/>
      <c r="S51"/>
      <c r="T51"/>
      <c r="U51"/>
      <c r="V51"/>
    </row>
    <row r="52" spans="1:22" ht="15">
      <c r="A52" s="563" t="s">
        <v>251</v>
      </c>
      <c r="Q52"/>
      <c r="R52"/>
      <c r="S52"/>
      <c r="T52"/>
      <c r="U52"/>
      <c r="V52"/>
    </row>
    <row r="53" spans="1:22" ht="15">
      <c r="A53" s="563"/>
      <c r="Q53"/>
      <c r="R53"/>
      <c r="S53"/>
      <c r="T53"/>
      <c r="U53"/>
      <c r="V53"/>
    </row>
    <row r="54" spans="1:22" ht="15">
      <c r="A54" s="563" t="s">
        <v>186</v>
      </c>
      <c r="Q54"/>
      <c r="R54"/>
      <c r="S54"/>
      <c r="T54"/>
      <c r="U54"/>
      <c r="V54"/>
    </row>
    <row r="55" ht="15">
      <c r="A55" s="563"/>
    </row>
    <row r="56" ht="15">
      <c r="A56" s="563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37.7109375" style="0" customWidth="1"/>
    <col min="2" max="2" width="17.28125" style="0" customWidth="1"/>
    <col min="3" max="4" width="9.140625" style="0" hidden="1" customWidth="1"/>
    <col min="5" max="5" width="9.140625" style="1286" customWidth="1"/>
    <col min="6" max="8" width="9.140625" style="0" hidden="1" customWidth="1"/>
    <col min="9" max="10" width="9.14062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9.14062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14062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75" t="s">
        <v>229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</row>
    <row r="2" spans="1:13" ht="21.75" customHeight="1">
      <c r="A2" s="612" t="s">
        <v>214</v>
      </c>
      <c r="B2" s="45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</v>
      </c>
      <c r="B5" s="614" t="s">
        <v>187</v>
      </c>
      <c r="C5" s="615"/>
      <c r="D5" s="615"/>
      <c r="E5" s="616"/>
      <c r="F5" s="615"/>
      <c r="G5" s="617"/>
      <c r="H5" s="615"/>
      <c r="I5" s="618"/>
      <c r="J5" s="1022"/>
      <c r="K5" s="619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5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81" t="s">
        <v>173</v>
      </c>
      <c r="I7" s="1486" t="s">
        <v>174</v>
      </c>
      <c r="J7" s="1486" t="s">
        <v>175</v>
      </c>
      <c r="K7" s="1482" t="s">
        <v>215</v>
      </c>
      <c r="L7" s="1482"/>
      <c r="M7" s="1478" t="s">
        <v>5</v>
      </c>
      <c r="N7" s="1478"/>
      <c r="O7" s="1478"/>
      <c r="P7" s="1478"/>
      <c r="Q7" s="620" t="s">
        <v>216</v>
      </c>
      <c r="R7" s="621" t="s">
        <v>7</v>
      </c>
      <c r="T7" s="1484" t="s">
        <v>176</v>
      </c>
      <c r="U7" s="1484"/>
      <c r="V7" s="1484"/>
    </row>
    <row r="8" spans="1:22" ht="15.75" thickBot="1">
      <c r="A8" s="1485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81"/>
      <c r="I8" s="1486"/>
      <c r="J8" s="1486"/>
      <c r="K8" s="622" t="s">
        <v>179</v>
      </c>
      <c r="L8" s="622" t="s">
        <v>185</v>
      </c>
      <c r="M8" s="623" t="s">
        <v>18</v>
      </c>
      <c r="N8" s="1328" t="s">
        <v>21</v>
      </c>
      <c r="O8" s="1292" t="s">
        <v>24</v>
      </c>
      <c r="P8" s="1293" t="s">
        <v>27</v>
      </c>
      <c r="Q8" s="624" t="s">
        <v>28</v>
      </c>
      <c r="R8" s="625" t="s">
        <v>29</v>
      </c>
      <c r="T8" s="1329" t="s">
        <v>217</v>
      </c>
      <c r="U8" s="1330" t="s">
        <v>218</v>
      </c>
      <c r="V8" s="1330" t="s">
        <v>219</v>
      </c>
    </row>
    <row r="9" spans="1:22" ht="15">
      <c r="A9" s="626" t="s">
        <v>30</v>
      </c>
      <c r="B9" s="1023"/>
      <c r="C9" s="1024">
        <v>104</v>
      </c>
      <c r="D9" s="1024">
        <v>104</v>
      </c>
      <c r="E9" s="460"/>
      <c r="F9" s="721">
        <v>12</v>
      </c>
      <c r="G9" s="721">
        <v>12</v>
      </c>
      <c r="H9" s="721">
        <v>12</v>
      </c>
      <c r="I9" s="856">
        <v>14</v>
      </c>
      <c r="J9" s="856">
        <v>19</v>
      </c>
      <c r="K9" s="629"/>
      <c r="L9" s="629"/>
      <c r="M9" s="1365">
        <v>19</v>
      </c>
      <c r="N9" s="722">
        <f>T9</f>
        <v>19</v>
      </c>
      <c r="O9" s="1333"/>
      <c r="P9" s="880"/>
      <c r="Q9" s="630" t="s">
        <v>31</v>
      </c>
      <c r="R9" s="631" t="s">
        <v>31</v>
      </c>
      <c r="S9" s="573"/>
      <c r="T9" s="1366">
        <v>19</v>
      </c>
      <c r="U9" s="921"/>
      <c r="V9" s="921"/>
    </row>
    <row r="10" spans="1:22" ht="15.75" thickBot="1">
      <c r="A10" s="633" t="s">
        <v>32</v>
      </c>
      <c r="B10" s="746"/>
      <c r="C10" s="747">
        <v>101</v>
      </c>
      <c r="D10" s="747">
        <v>104</v>
      </c>
      <c r="E10" s="748"/>
      <c r="F10" s="653">
        <v>11</v>
      </c>
      <c r="G10" s="653">
        <v>11</v>
      </c>
      <c r="H10" s="653">
        <v>11</v>
      </c>
      <c r="I10" s="858">
        <v>13</v>
      </c>
      <c r="J10" s="858">
        <v>14</v>
      </c>
      <c r="K10" s="636"/>
      <c r="L10" s="636"/>
      <c r="M10" s="1367">
        <v>14</v>
      </c>
      <c r="N10" s="888">
        <f aca="true" t="shared" si="0" ref="N10:N21">T10</f>
        <v>14</v>
      </c>
      <c r="O10" s="1314"/>
      <c r="P10" s="882"/>
      <c r="Q10" s="637" t="s">
        <v>31</v>
      </c>
      <c r="R10" s="638" t="s">
        <v>31</v>
      </c>
      <c r="S10" s="573"/>
      <c r="T10" s="1368">
        <v>14</v>
      </c>
      <c r="U10" s="927"/>
      <c r="V10" s="927"/>
    </row>
    <row r="11" spans="1:22" ht="15">
      <c r="A11" s="639" t="s">
        <v>33</v>
      </c>
      <c r="B11" s="749" t="s">
        <v>34</v>
      </c>
      <c r="C11" s="750">
        <v>37915</v>
      </c>
      <c r="D11" s="750">
        <v>39774</v>
      </c>
      <c r="E11" s="751" t="s">
        <v>35</v>
      </c>
      <c r="F11" s="649">
        <v>1917.09</v>
      </c>
      <c r="G11" s="649">
        <v>2153</v>
      </c>
      <c r="H11" s="649">
        <v>2189</v>
      </c>
      <c r="I11" s="667">
        <v>2238</v>
      </c>
      <c r="J11" s="667">
        <v>2554</v>
      </c>
      <c r="K11" s="642" t="s">
        <v>31</v>
      </c>
      <c r="L11" s="642" t="s">
        <v>31</v>
      </c>
      <c r="M11" s="1369">
        <v>2554</v>
      </c>
      <c r="N11" s="722">
        <f t="shared" si="0"/>
        <v>2554</v>
      </c>
      <c r="O11" s="883"/>
      <c r="P11" s="722"/>
      <c r="Q11" s="723" t="s">
        <v>31</v>
      </c>
      <c r="R11" s="645" t="s">
        <v>31</v>
      </c>
      <c r="S11" s="573"/>
      <c r="T11" s="1366">
        <v>2554</v>
      </c>
      <c r="U11" s="723"/>
      <c r="V11" s="723"/>
    </row>
    <row r="12" spans="1:22" ht="15">
      <c r="A12" s="646" t="s">
        <v>36</v>
      </c>
      <c r="B12" s="752" t="s">
        <v>37</v>
      </c>
      <c r="C12" s="753">
        <v>-16164</v>
      </c>
      <c r="D12" s="753">
        <v>-17825</v>
      </c>
      <c r="E12" s="751" t="s">
        <v>38</v>
      </c>
      <c r="F12" s="649">
        <v>-1826.76</v>
      </c>
      <c r="G12" s="649">
        <v>-2062</v>
      </c>
      <c r="H12" s="649">
        <v>2134</v>
      </c>
      <c r="I12" s="667">
        <v>2219</v>
      </c>
      <c r="J12" s="667">
        <v>2544</v>
      </c>
      <c r="K12" s="647" t="s">
        <v>31</v>
      </c>
      <c r="L12" s="647" t="s">
        <v>31</v>
      </c>
      <c r="M12" s="1310">
        <v>2544</v>
      </c>
      <c r="N12" s="724">
        <f t="shared" si="0"/>
        <v>2544</v>
      </c>
      <c r="O12" s="883"/>
      <c r="P12" s="724"/>
      <c r="Q12" s="723" t="s">
        <v>31</v>
      </c>
      <c r="R12" s="645" t="s">
        <v>31</v>
      </c>
      <c r="S12" s="573"/>
      <c r="T12" s="1370">
        <v>2544</v>
      </c>
      <c r="U12" s="723"/>
      <c r="V12" s="723"/>
    </row>
    <row r="13" spans="1:22" ht="15">
      <c r="A13" s="646" t="s">
        <v>39</v>
      </c>
      <c r="B13" s="752" t="s">
        <v>230</v>
      </c>
      <c r="C13" s="753">
        <v>604</v>
      </c>
      <c r="D13" s="753">
        <v>619</v>
      </c>
      <c r="E13" s="751" t="s">
        <v>41</v>
      </c>
      <c r="F13" s="649">
        <v>0</v>
      </c>
      <c r="G13" s="649">
        <v>0</v>
      </c>
      <c r="H13" s="649">
        <v>0</v>
      </c>
      <c r="I13" s="667">
        <v>0</v>
      </c>
      <c r="J13" s="667">
        <v>0</v>
      </c>
      <c r="K13" s="647" t="s">
        <v>31</v>
      </c>
      <c r="L13" s="647" t="s">
        <v>31</v>
      </c>
      <c r="M13" s="1310">
        <v>0</v>
      </c>
      <c r="N13" s="724">
        <f t="shared" si="0"/>
        <v>0</v>
      </c>
      <c r="O13" s="883"/>
      <c r="P13" s="724"/>
      <c r="Q13" s="723" t="s">
        <v>31</v>
      </c>
      <c r="R13" s="645" t="s">
        <v>31</v>
      </c>
      <c r="S13" s="573"/>
      <c r="T13" s="1370">
        <v>0</v>
      </c>
      <c r="U13" s="723"/>
      <c r="V13" s="723"/>
    </row>
    <row r="14" spans="1:22" ht="15">
      <c r="A14" s="646" t="s">
        <v>42</v>
      </c>
      <c r="B14" s="752" t="s">
        <v>231</v>
      </c>
      <c r="C14" s="753">
        <v>221</v>
      </c>
      <c r="D14" s="753">
        <v>610</v>
      </c>
      <c r="E14" s="751" t="s">
        <v>31</v>
      </c>
      <c r="F14" s="649">
        <v>65</v>
      </c>
      <c r="G14" s="649">
        <v>600</v>
      </c>
      <c r="H14" s="649">
        <v>742</v>
      </c>
      <c r="I14" s="667">
        <v>735</v>
      </c>
      <c r="J14" s="667">
        <v>754</v>
      </c>
      <c r="K14" s="647" t="s">
        <v>31</v>
      </c>
      <c r="L14" s="647" t="s">
        <v>31</v>
      </c>
      <c r="M14" s="1310">
        <v>1736</v>
      </c>
      <c r="N14" s="724">
        <f t="shared" si="0"/>
        <v>1419</v>
      </c>
      <c r="O14" s="883"/>
      <c r="P14" s="724"/>
      <c r="Q14" s="723" t="s">
        <v>31</v>
      </c>
      <c r="R14" s="645" t="s">
        <v>31</v>
      </c>
      <c r="S14" s="573"/>
      <c r="T14" s="1370">
        <v>1419</v>
      </c>
      <c r="U14" s="723"/>
      <c r="V14" s="723"/>
    </row>
    <row r="15" spans="1:22" ht="15.75" thickBot="1">
      <c r="A15" s="626" t="s">
        <v>44</v>
      </c>
      <c r="B15" s="754" t="s">
        <v>232</v>
      </c>
      <c r="C15" s="755">
        <v>2021</v>
      </c>
      <c r="D15" s="755">
        <v>852</v>
      </c>
      <c r="E15" s="471" t="s">
        <v>46</v>
      </c>
      <c r="F15" s="725">
        <v>435.36</v>
      </c>
      <c r="G15" s="725">
        <v>744</v>
      </c>
      <c r="H15" s="725">
        <v>685</v>
      </c>
      <c r="I15" s="662">
        <v>782</v>
      </c>
      <c r="J15" s="662">
        <v>867</v>
      </c>
      <c r="K15" s="652" t="s">
        <v>31</v>
      </c>
      <c r="L15" s="652" t="s">
        <v>31</v>
      </c>
      <c r="M15" s="1371">
        <v>1754</v>
      </c>
      <c r="N15" s="726">
        <f t="shared" si="0"/>
        <v>0</v>
      </c>
      <c r="O15" s="883"/>
      <c r="P15" s="726"/>
      <c r="Q15" s="727" t="s">
        <v>31</v>
      </c>
      <c r="R15" s="631" t="s">
        <v>31</v>
      </c>
      <c r="S15" s="573"/>
      <c r="T15" s="1372">
        <v>0</v>
      </c>
      <c r="U15" s="727"/>
      <c r="V15" s="727"/>
    </row>
    <row r="16" spans="1:22" ht="15.75" thickBot="1">
      <c r="A16" s="654" t="s">
        <v>47</v>
      </c>
      <c r="B16" s="1025"/>
      <c r="C16" s="1026">
        <v>24618</v>
      </c>
      <c r="D16" s="1026">
        <v>24087</v>
      </c>
      <c r="E16" s="1027"/>
      <c r="F16" s="655">
        <v>610</v>
      </c>
      <c r="G16" s="655">
        <v>1441</v>
      </c>
      <c r="H16" s="655">
        <v>1482</v>
      </c>
      <c r="I16" s="656">
        <v>1536</v>
      </c>
      <c r="J16" s="1373">
        <f>J11-J12+J13+J14+J15</f>
        <v>1631</v>
      </c>
      <c r="K16" s="657" t="s">
        <v>31</v>
      </c>
      <c r="L16" s="658" t="s">
        <v>31</v>
      </c>
      <c r="M16" s="997">
        <f>M11-M12+M13+M14+M15</f>
        <v>3500</v>
      </c>
      <c r="N16" s="891">
        <f t="shared" si="0"/>
        <v>3886</v>
      </c>
      <c r="O16" s="1374"/>
      <c r="P16" s="941"/>
      <c r="Q16" s="921" t="s">
        <v>31</v>
      </c>
      <c r="R16" s="660" t="s">
        <v>31</v>
      </c>
      <c r="S16" s="573"/>
      <c r="T16" s="1347">
        <v>3886</v>
      </c>
      <c r="U16" s="1347">
        <v>0</v>
      </c>
      <c r="V16" s="1347">
        <v>0</v>
      </c>
    </row>
    <row r="17" spans="1:22" ht="15">
      <c r="A17" s="626" t="s">
        <v>48</v>
      </c>
      <c r="B17" s="749" t="s">
        <v>49</v>
      </c>
      <c r="C17" s="750">
        <v>7043</v>
      </c>
      <c r="D17" s="750">
        <v>7240</v>
      </c>
      <c r="E17" s="471">
        <v>401</v>
      </c>
      <c r="F17" s="725">
        <v>90</v>
      </c>
      <c r="G17" s="725">
        <v>90</v>
      </c>
      <c r="H17" s="730">
        <v>55</v>
      </c>
      <c r="I17" s="662">
        <v>19</v>
      </c>
      <c r="J17" s="662">
        <v>10</v>
      </c>
      <c r="K17" s="663" t="s">
        <v>31</v>
      </c>
      <c r="L17" s="663" t="s">
        <v>31</v>
      </c>
      <c r="M17" s="1371">
        <v>10</v>
      </c>
      <c r="N17" s="722">
        <f t="shared" si="0"/>
        <v>10</v>
      </c>
      <c r="O17" s="886"/>
      <c r="P17" s="722"/>
      <c r="Q17" s="921" t="s">
        <v>31</v>
      </c>
      <c r="R17" s="660" t="s">
        <v>31</v>
      </c>
      <c r="S17" s="573"/>
      <c r="T17" s="1375">
        <v>10</v>
      </c>
      <c r="U17" s="727"/>
      <c r="V17" s="727"/>
    </row>
    <row r="18" spans="1:22" ht="15">
      <c r="A18" s="646" t="s">
        <v>50</v>
      </c>
      <c r="B18" s="752" t="s">
        <v>51</v>
      </c>
      <c r="C18" s="753">
        <v>1001</v>
      </c>
      <c r="D18" s="753">
        <v>820</v>
      </c>
      <c r="E18" s="751" t="s">
        <v>52</v>
      </c>
      <c r="F18" s="649">
        <v>196</v>
      </c>
      <c r="G18" s="649">
        <v>270</v>
      </c>
      <c r="H18" s="731">
        <v>436</v>
      </c>
      <c r="I18" s="667">
        <v>373</v>
      </c>
      <c r="J18" s="667">
        <v>326</v>
      </c>
      <c r="K18" s="668" t="s">
        <v>31</v>
      </c>
      <c r="L18" s="668" t="s">
        <v>31</v>
      </c>
      <c r="M18" s="1310">
        <v>329</v>
      </c>
      <c r="N18" s="724">
        <f t="shared" si="0"/>
        <v>395</v>
      </c>
      <c r="O18" s="883"/>
      <c r="P18" s="724"/>
      <c r="Q18" s="723" t="s">
        <v>31</v>
      </c>
      <c r="R18" s="645" t="s">
        <v>31</v>
      </c>
      <c r="S18" s="573"/>
      <c r="T18" s="1370">
        <v>395</v>
      </c>
      <c r="U18" s="723"/>
      <c r="V18" s="723"/>
    </row>
    <row r="19" spans="1:22" ht="15">
      <c r="A19" s="646" t="s">
        <v>53</v>
      </c>
      <c r="B19" s="752" t="s">
        <v>233</v>
      </c>
      <c r="C19" s="753">
        <v>14718</v>
      </c>
      <c r="D19" s="753">
        <v>14718</v>
      </c>
      <c r="E19" s="751" t="s">
        <v>31</v>
      </c>
      <c r="F19" s="649">
        <v>0</v>
      </c>
      <c r="G19" s="649">
        <v>0</v>
      </c>
      <c r="H19" s="731">
        <v>0</v>
      </c>
      <c r="I19" s="667">
        <v>0</v>
      </c>
      <c r="J19" s="667">
        <v>0</v>
      </c>
      <c r="K19" s="668" t="s">
        <v>31</v>
      </c>
      <c r="L19" s="668" t="s">
        <v>31</v>
      </c>
      <c r="M19" s="1310">
        <v>0</v>
      </c>
      <c r="N19" s="724">
        <f t="shared" si="0"/>
        <v>0</v>
      </c>
      <c r="O19" s="883"/>
      <c r="P19" s="724"/>
      <c r="Q19" s="723" t="s">
        <v>31</v>
      </c>
      <c r="R19" s="645" t="s">
        <v>31</v>
      </c>
      <c r="S19" s="573"/>
      <c r="T19" s="1370">
        <v>0</v>
      </c>
      <c r="U19" s="723"/>
      <c r="V19" s="723"/>
    </row>
    <row r="20" spans="1:22" ht="15">
      <c r="A20" s="646" t="s">
        <v>55</v>
      </c>
      <c r="B20" s="752" t="s">
        <v>54</v>
      </c>
      <c r="C20" s="753">
        <v>1758</v>
      </c>
      <c r="D20" s="753">
        <v>1762</v>
      </c>
      <c r="E20" s="751" t="s">
        <v>31</v>
      </c>
      <c r="F20" s="649">
        <v>206</v>
      </c>
      <c r="G20" s="649">
        <v>323</v>
      </c>
      <c r="H20" s="731">
        <v>987</v>
      </c>
      <c r="I20" s="667">
        <v>1088</v>
      </c>
      <c r="J20" s="667">
        <v>1235</v>
      </c>
      <c r="K20" s="668" t="s">
        <v>31</v>
      </c>
      <c r="L20" s="669" t="s">
        <v>31</v>
      </c>
      <c r="M20" s="1310">
        <v>2703</v>
      </c>
      <c r="N20" s="724">
        <f t="shared" si="0"/>
        <v>2670</v>
      </c>
      <c r="O20" s="883"/>
      <c r="P20" s="724"/>
      <c r="Q20" s="723" t="s">
        <v>31</v>
      </c>
      <c r="R20" s="645" t="s">
        <v>31</v>
      </c>
      <c r="S20" s="573"/>
      <c r="T20" s="1370">
        <v>2670</v>
      </c>
      <c r="U20" s="999"/>
      <c r="V20" s="723"/>
    </row>
    <row r="21" spans="1:22" ht="15.75" thickBot="1">
      <c r="A21" s="633" t="s">
        <v>57</v>
      </c>
      <c r="B21" s="756"/>
      <c r="C21" s="757">
        <v>0</v>
      </c>
      <c r="D21" s="757">
        <v>0</v>
      </c>
      <c r="E21" s="758" t="s">
        <v>31</v>
      </c>
      <c r="F21" s="649">
        <v>0</v>
      </c>
      <c r="G21" s="649">
        <v>0</v>
      </c>
      <c r="H21" s="731">
        <v>0</v>
      </c>
      <c r="I21" s="670">
        <v>0</v>
      </c>
      <c r="J21" s="670">
        <v>0</v>
      </c>
      <c r="K21" s="671" t="s">
        <v>31</v>
      </c>
      <c r="L21" s="672" t="s">
        <v>31</v>
      </c>
      <c r="M21" s="1376">
        <v>0</v>
      </c>
      <c r="N21" s="726">
        <f t="shared" si="0"/>
        <v>0</v>
      </c>
      <c r="O21" s="881"/>
      <c r="P21" s="726"/>
      <c r="Q21" s="927" t="s">
        <v>31</v>
      </c>
      <c r="R21" s="638" t="s">
        <v>31</v>
      </c>
      <c r="S21" s="573"/>
      <c r="T21" s="1368">
        <v>0</v>
      </c>
      <c r="U21" s="1001"/>
      <c r="V21" s="732"/>
    </row>
    <row r="22" spans="1:22" ht="15">
      <c r="A22" s="674" t="s">
        <v>59</v>
      </c>
      <c r="B22" s="749" t="s">
        <v>60</v>
      </c>
      <c r="C22" s="750">
        <v>12472</v>
      </c>
      <c r="D22" s="750">
        <v>13728</v>
      </c>
      <c r="E22" s="478" t="s">
        <v>31</v>
      </c>
      <c r="F22" s="632">
        <v>3970</v>
      </c>
      <c r="G22" s="632">
        <v>4259</v>
      </c>
      <c r="H22" s="734">
        <v>3835</v>
      </c>
      <c r="I22" s="677">
        <v>4173</v>
      </c>
      <c r="J22" s="677">
        <v>6057.9</v>
      </c>
      <c r="K22" s="678">
        <f>K35</f>
        <v>7375</v>
      </c>
      <c r="L22" s="678">
        <f>L35</f>
        <v>7375</v>
      </c>
      <c r="M22" s="1377">
        <v>2000</v>
      </c>
      <c r="N22" s="1378">
        <f>T22-M22</f>
        <v>1792</v>
      </c>
      <c r="O22" s="886"/>
      <c r="P22" s="722"/>
      <c r="Q22" s="968">
        <f>SUM(M22:P22)</f>
        <v>3792</v>
      </c>
      <c r="R22" s="681">
        <f>(Q22/L22)*100</f>
        <v>51.416949152542365</v>
      </c>
      <c r="S22" s="573"/>
      <c r="T22" s="1366">
        <v>3792</v>
      </c>
      <c r="U22" s="1003"/>
      <c r="V22" s="1004"/>
    </row>
    <row r="23" spans="1:22" ht="15">
      <c r="A23" s="646" t="s">
        <v>61</v>
      </c>
      <c r="B23" s="752" t="s">
        <v>62</v>
      </c>
      <c r="C23" s="753">
        <v>0</v>
      </c>
      <c r="D23" s="753">
        <v>0</v>
      </c>
      <c r="E23" s="479" t="s">
        <v>31</v>
      </c>
      <c r="F23" s="649">
        <v>43</v>
      </c>
      <c r="G23" s="649"/>
      <c r="H23" s="731">
        <v>0</v>
      </c>
      <c r="I23" s="682"/>
      <c r="J23" s="682">
        <v>0</v>
      </c>
      <c r="K23" s="683"/>
      <c r="L23" s="684"/>
      <c r="M23" s="1321"/>
      <c r="N23" s="1379">
        <f aca="true" t="shared" si="1" ref="N23:N40">T23-M23</f>
        <v>0</v>
      </c>
      <c r="O23" s="883"/>
      <c r="P23" s="724"/>
      <c r="Q23" s="955">
        <f aca="true" t="shared" si="2" ref="Q23:Q45">SUM(M23:P23)</f>
        <v>0</v>
      </c>
      <c r="R23" s="1317" t="e">
        <f aca="true" t="shared" si="3" ref="R23:R45">(Q23/L23)*100</f>
        <v>#DIV/0!</v>
      </c>
      <c r="S23" s="573"/>
      <c r="T23" s="1370">
        <v>0</v>
      </c>
      <c r="U23" s="1006"/>
      <c r="V23" s="1007"/>
    </row>
    <row r="24" spans="1:22" ht="15.75" thickBot="1">
      <c r="A24" s="633" t="s">
        <v>63</v>
      </c>
      <c r="B24" s="756" t="s">
        <v>62</v>
      </c>
      <c r="C24" s="757">
        <v>0</v>
      </c>
      <c r="D24" s="757">
        <v>1215</v>
      </c>
      <c r="E24" s="480">
        <v>672</v>
      </c>
      <c r="F24" s="737">
        <v>1636</v>
      </c>
      <c r="G24" s="737">
        <v>1845</v>
      </c>
      <c r="H24" s="738">
        <v>1300</v>
      </c>
      <c r="I24" s="688">
        <v>1450</v>
      </c>
      <c r="J24" s="688">
        <v>2000</v>
      </c>
      <c r="K24" s="689">
        <f>SUM(K25:K29)</f>
        <v>2000</v>
      </c>
      <c r="L24" s="689">
        <f>SUM(L25:L29)</f>
        <v>2000</v>
      </c>
      <c r="M24" s="1380">
        <v>2000</v>
      </c>
      <c r="N24" s="1381">
        <f t="shared" si="1"/>
        <v>-998</v>
      </c>
      <c r="O24" s="881"/>
      <c r="P24" s="726"/>
      <c r="Q24" s="975">
        <f t="shared" si="2"/>
        <v>1002</v>
      </c>
      <c r="R24" s="1319">
        <f t="shared" si="3"/>
        <v>50.1</v>
      </c>
      <c r="S24" s="573"/>
      <c r="T24" s="1372">
        <v>1002</v>
      </c>
      <c r="U24" s="1009"/>
      <c r="V24" s="1010"/>
    </row>
    <row r="25" spans="1:22" ht="15">
      <c r="A25" s="639" t="s">
        <v>64</v>
      </c>
      <c r="B25" s="749" t="s">
        <v>234</v>
      </c>
      <c r="C25" s="750">
        <v>6341</v>
      </c>
      <c r="D25" s="750">
        <v>6960</v>
      </c>
      <c r="E25" s="478">
        <v>501</v>
      </c>
      <c r="F25" s="649">
        <v>355</v>
      </c>
      <c r="G25" s="649">
        <v>628</v>
      </c>
      <c r="H25" s="928">
        <v>156</v>
      </c>
      <c r="I25" s="692">
        <v>399</v>
      </c>
      <c r="J25" s="692">
        <v>910</v>
      </c>
      <c r="K25" s="678">
        <v>200</v>
      </c>
      <c r="L25" s="678">
        <v>200</v>
      </c>
      <c r="M25" s="1382">
        <v>48</v>
      </c>
      <c r="N25" s="1028">
        <f t="shared" si="1"/>
        <v>112</v>
      </c>
      <c r="O25" s="664"/>
      <c r="P25" s="722"/>
      <c r="Q25" s="968">
        <f t="shared" si="2"/>
        <v>160</v>
      </c>
      <c r="R25" s="681">
        <f t="shared" si="3"/>
        <v>80</v>
      </c>
      <c r="S25" s="573"/>
      <c r="T25" s="1375">
        <v>160</v>
      </c>
      <c r="U25" s="1012"/>
      <c r="V25" s="1013"/>
    </row>
    <row r="26" spans="1:22" ht="15">
      <c r="A26" s="646" t="s">
        <v>66</v>
      </c>
      <c r="B26" s="752" t="s">
        <v>235</v>
      </c>
      <c r="C26" s="753">
        <v>1745</v>
      </c>
      <c r="D26" s="753">
        <v>2223</v>
      </c>
      <c r="E26" s="479">
        <v>502</v>
      </c>
      <c r="F26" s="649">
        <v>600</v>
      </c>
      <c r="G26" s="649">
        <v>799</v>
      </c>
      <c r="H26" s="928">
        <v>802</v>
      </c>
      <c r="I26" s="682">
        <v>756</v>
      </c>
      <c r="J26" s="682">
        <v>772</v>
      </c>
      <c r="K26" s="683">
        <v>950</v>
      </c>
      <c r="L26" s="683">
        <v>950</v>
      </c>
      <c r="M26" s="1316">
        <v>182</v>
      </c>
      <c r="N26" s="1028">
        <f t="shared" si="1"/>
        <v>126</v>
      </c>
      <c r="O26" s="648"/>
      <c r="P26" s="724"/>
      <c r="Q26" s="955">
        <f t="shared" si="2"/>
        <v>308</v>
      </c>
      <c r="R26" s="1317">
        <f t="shared" si="3"/>
        <v>32.421052631578945</v>
      </c>
      <c r="S26" s="573"/>
      <c r="T26" s="1370">
        <v>308</v>
      </c>
      <c r="U26" s="1006"/>
      <c r="V26" s="1007"/>
    </row>
    <row r="27" spans="1:22" ht="15">
      <c r="A27" s="646" t="s">
        <v>68</v>
      </c>
      <c r="B27" s="752" t="s">
        <v>236</v>
      </c>
      <c r="C27" s="753">
        <v>0</v>
      </c>
      <c r="D27" s="753">
        <v>0</v>
      </c>
      <c r="E27" s="479">
        <v>504</v>
      </c>
      <c r="F27" s="649">
        <v>0</v>
      </c>
      <c r="G27" s="649">
        <v>0</v>
      </c>
      <c r="H27" s="928">
        <v>0</v>
      </c>
      <c r="I27" s="682">
        <v>0</v>
      </c>
      <c r="J27" s="682">
        <v>0</v>
      </c>
      <c r="K27" s="683"/>
      <c r="L27" s="683"/>
      <c r="M27" s="1316">
        <v>0</v>
      </c>
      <c r="N27" s="1028">
        <f t="shared" si="1"/>
        <v>0</v>
      </c>
      <c r="O27" s="648"/>
      <c r="P27" s="724"/>
      <c r="Q27" s="955">
        <f t="shared" si="2"/>
        <v>0</v>
      </c>
      <c r="R27" s="1317" t="e">
        <f t="shared" si="3"/>
        <v>#DIV/0!</v>
      </c>
      <c r="S27" s="573"/>
      <c r="T27" s="1370">
        <v>0</v>
      </c>
      <c r="U27" s="1006"/>
      <c r="V27" s="1007"/>
    </row>
    <row r="28" spans="1:22" ht="15">
      <c r="A28" s="646" t="s">
        <v>70</v>
      </c>
      <c r="B28" s="752" t="s">
        <v>237</v>
      </c>
      <c r="C28" s="753">
        <v>428</v>
      </c>
      <c r="D28" s="753">
        <v>253</v>
      </c>
      <c r="E28" s="479">
        <v>511</v>
      </c>
      <c r="F28" s="649">
        <v>130</v>
      </c>
      <c r="G28" s="649">
        <v>91</v>
      </c>
      <c r="H28" s="928">
        <v>3</v>
      </c>
      <c r="I28" s="682">
        <v>62</v>
      </c>
      <c r="J28" s="682">
        <v>111</v>
      </c>
      <c r="K28" s="683">
        <v>450</v>
      </c>
      <c r="L28" s="683">
        <v>450</v>
      </c>
      <c r="M28" s="1316">
        <v>0</v>
      </c>
      <c r="N28" s="1028">
        <f t="shared" si="1"/>
        <v>0</v>
      </c>
      <c r="O28" s="648"/>
      <c r="P28" s="724"/>
      <c r="Q28" s="955">
        <f t="shared" si="2"/>
        <v>0</v>
      </c>
      <c r="R28" s="1317">
        <f t="shared" si="3"/>
        <v>0</v>
      </c>
      <c r="S28" s="573"/>
      <c r="T28" s="1370">
        <v>0</v>
      </c>
      <c r="U28" s="1006"/>
      <c r="V28" s="1007"/>
    </row>
    <row r="29" spans="1:22" ht="15">
      <c r="A29" s="646" t="s">
        <v>72</v>
      </c>
      <c r="B29" s="752" t="s">
        <v>238</v>
      </c>
      <c r="C29" s="753">
        <v>1057</v>
      </c>
      <c r="D29" s="753">
        <v>1451</v>
      </c>
      <c r="E29" s="479">
        <v>518</v>
      </c>
      <c r="F29" s="649">
        <v>493</v>
      </c>
      <c r="G29" s="649">
        <v>253</v>
      </c>
      <c r="H29" s="928">
        <v>271</v>
      </c>
      <c r="I29" s="682">
        <v>274</v>
      </c>
      <c r="J29" s="682">
        <v>310</v>
      </c>
      <c r="K29" s="683">
        <v>400</v>
      </c>
      <c r="L29" s="683">
        <v>400</v>
      </c>
      <c r="M29" s="1316">
        <v>54</v>
      </c>
      <c r="N29" s="1028">
        <f t="shared" si="1"/>
        <v>94</v>
      </c>
      <c r="O29" s="648"/>
      <c r="P29" s="724"/>
      <c r="Q29" s="955">
        <f t="shared" si="2"/>
        <v>148</v>
      </c>
      <c r="R29" s="1317">
        <f t="shared" si="3"/>
        <v>37</v>
      </c>
      <c r="S29" s="573"/>
      <c r="T29" s="1370">
        <v>148</v>
      </c>
      <c r="U29" s="1006"/>
      <c r="V29" s="1007"/>
    </row>
    <row r="30" spans="1:22" ht="15">
      <c r="A30" s="646" t="s">
        <v>74</v>
      </c>
      <c r="B30" s="759" t="s">
        <v>239</v>
      </c>
      <c r="C30" s="753">
        <v>10408</v>
      </c>
      <c r="D30" s="753">
        <v>11792</v>
      </c>
      <c r="E30" s="479">
        <v>521</v>
      </c>
      <c r="F30" s="649">
        <v>1899</v>
      </c>
      <c r="G30" s="649">
        <v>2006</v>
      </c>
      <c r="H30" s="928">
        <v>2110</v>
      </c>
      <c r="I30" s="682">
        <v>2312</v>
      </c>
      <c r="J30" s="682">
        <v>3424</v>
      </c>
      <c r="K30" s="683">
        <v>3929</v>
      </c>
      <c r="L30" s="683">
        <v>3929</v>
      </c>
      <c r="M30" s="1316">
        <v>1008</v>
      </c>
      <c r="N30" s="1028">
        <f t="shared" si="1"/>
        <v>1021</v>
      </c>
      <c r="O30" s="648"/>
      <c r="P30" s="724"/>
      <c r="Q30" s="955">
        <f t="shared" si="2"/>
        <v>2029</v>
      </c>
      <c r="R30" s="1317">
        <f t="shared" si="3"/>
        <v>51.64163909391702</v>
      </c>
      <c r="S30" s="573"/>
      <c r="T30" s="1370">
        <v>2029</v>
      </c>
      <c r="U30" s="1006"/>
      <c r="V30" s="1007"/>
    </row>
    <row r="31" spans="1:22" ht="15">
      <c r="A31" s="646" t="s">
        <v>76</v>
      </c>
      <c r="B31" s="759" t="s">
        <v>240</v>
      </c>
      <c r="C31" s="753">
        <v>3640</v>
      </c>
      <c r="D31" s="753">
        <v>4174</v>
      </c>
      <c r="E31" s="479" t="s">
        <v>78</v>
      </c>
      <c r="F31" s="649">
        <v>678</v>
      </c>
      <c r="G31" s="649">
        <v>718</v>
      </c>
      <c r="H31" s="928">
        <v>753</v>
      </c>
      <c r="I31" s="682">
        <v>815</v>
      </c>
      <c r="J31" s="682">
        <v>1194</v>
      </c>
      <c r="K31" s="683">
        <v>1375</v>
      </c>
      <c r="L31" s="683">
        <v>1375</v>
      </c>
      <c r="M31" s="1316">
        <v>366</v>
      </c>
      <c r="N31" s="1028">
        <f t="shared" si="1"/>
        <v>352</v>
      </c>
      <c r="O31" s="648"/>
      <c r="P31" s="724"/>
      <c r="Q31" s="955">
        <f t="shared" si="2"/>
        <v>718</v>
      </c>
      <c r="R31" s="1317">
        <f t="shared" si="3"/>
        <v>52.21818181818182</v>
      </c>
      <c r="S31" s="573"/>
      <c r="T31" s="1370">
        <v>718</v>
      </c>
      <c r="U31" s="1006"/>
      <c r="V31" s="1007"/>
    </row>
    <row r="32" spans="1:22" ht="15">
      <c r="A32" s="646" t="s">
        <v>79</v>
      </c>
      <c r="B32" s="752" t="s">
        <v>241</v>
      </c>
      <c r="C32" s="753">
        <v>0</v>
      </c>
      <c r="D32" s="753">
        <v>0</v>
      </c>
      <c r="E32" s="479">
        <v>557</v>
      </c>
      <c r="F32" s="649">
        <v>0</v>
      </c>
      <c r="G32" s="649">
        <v>0</v>
      </c>
      <c r="H32" s="928">
        <v>0</v>
      </c>
      <c r="I32" s="682">
        <v>0</v>
      </c>
      <c r="J32" s="682">
        <v>0</v>
      </c>
      <c r="K32" s="683"/>
      <c r="L32" s="683"/>
      <c r="M32" s="1316">
        <v>0</v>
      </c>
      <c r="N32" s="1028">
        <f t="shared" si="1"/>
        <v>0</v>
      </c>
      <c r="O32" s="648"/>
      <c r="P32" s="724"/>
      <c r="Q32" s="955">
        <f t="shared" si="2"/>
        <v>0</v>
      </c>
      <c r="R32" s="1317" t="e">
        <f t="shared" si="3"/>
        <v>#DIV/0!</v>
      </c>
      <c r="S32" s="573"/>
      <c r="T32" s="1370">
        <v>0</v>
      </c>
      <c r="U32" s="1006"/>
      <c r="V32" s="1007"/>
    </row>
    <row r="33" spans="1:22" ht="15">
      <c r="A33" s="646" t="s">
        <v>81</v>
      </c>
      <c r="B33" s="752" t="s">
        <v>242</v>
      </c>
      <c r="C33" s="753">
        <v>1711</v>
      </c>
      <c r="D33" s="753">
        <v>1801</v>
      </c>
      <c r="E33" s="479">
        <v>551</v>
      </c>
      <c r="F33" s="649">
        <v>31</v>
      </c>
      <c r="G33" s="649">
        <v>0</v>
      </c>
      <c r="H33" s="928">
        <v>36</v>
      </c>
      <c r="I33" s="682">
        <v>36</v>
      </c>
      <c r="J33" s="682">
        <v>10</v>
      </c>
      <c r="K33" s="683"/>
      <c r="L33" s="683"/>
      <c r="M33" s="1316">
        <v>0</v>
      </c>
      <c r="N33" s="1028">
        <f t="shared" si="1"/>
        <v>0</v>
      </c>
      <c r="O33" s="648"/>
      <c r="P33" s="724"/>
      <c r="Q33" s="955">
        <f t="shared" si="2"/>
        <v>0</v>
      </c>
      <c r="R33" s="1317" t="e">
        <f t="shared" si="3"/>
        <v>#DIV/0!</v>
      </c>
      <c r="S33" s="573"/>
      <c r="T33" s="1370">
        <v>0</v>
      </c>
      <c r="U33" s="1006"/>
      <c r="V33" s="1007"/>
    </row>
    <row r="34" spans="1:22" ht="15.75" thickBot="1">
      <c r="A34" s="626" t="s">
        <v>83</v>
      </c>
      <c r="B34" s="754" t="s">
        <v>243</v>
      </c>
      <c r="C34" s="755">
        <v>569</v>
      </c>
      <c r="D34" s="755">
        <v>614</v>
      </c>
      <c r="E34" s="482" t="s">
        <v>84</v>
      </c>
      <c r="F34" s="725">
        <v>17</v>
      </c>
      <c r="G34" s="725">
        <v>14</v>
      </c>
      <c r="H34" s="934">
        <v>17</v>
      </c>
      <c r="I34" s="693">
        <v>14</v>
      </c>
      <c r="J34" s="693">
        <v>19</v>
      </c>
      <c r="K34" s="694">
        <v>71</v>
      </c>
      <c r="L34" s="694">
        <v>71</v>
      </c>
      <c r="M34" s="1325">
        <v>4</v>
      </c>
      <c r="N34" s="1028">
        <f t="shared" si="1"/>
        <v>5</v>
      </c>
      <c r="O34" s="648"/>
      <c r="P34" s="726"/>
      <c r="Q34" s="975">
        <f t="shared" si="2"/>
        <v>9</v>
      </c>
      <c r="R34" s="1319">
        <f t="shared" si="3"/>
        <v>12.676056338028168</v>
      </c>
      <c r="S34" s="573"/>
      <c r="T34" s="1368">
        <v>9</v>
      </c>
      <c r="U34" s="1016"/>
      <c r="V34" s="1017"/>
    </row>
    <row r="35" spans="1:22" ht="15.75" thickBot="1">
      <c r="A35" s="696" t="s">
        <v>85</v>
      </c>
      <c r="B35" s="1029" t="s">
        <v>86</v>
      </c>
      <c r="C35" s="904">
        <f>SUM(C25:C34)</f>
        <v>25899</v>
      </c>
      <c r="D35" s="904">
        <f>SUM(D25:D34)</f>
        <v>29268</v>
      </c>
      <c r="E35" s="1030"/>
      <c r="F35" s="655">
        <f aca="true" t="shared" si="4" ref="F35:N35">SUM(F25:F34)</f>
        <v>4203</v>
      </c>
      <c r="G35" s="655">
        <f t="shared" si="4"/>
        <v>4509</v>
      </c>
      <c r="H35" s="1031">
        <f t="shared" si="4"/>
        <v>4148</v>
      </c>
      <c r="I35" s="655">
        <f t="shared" si="4"/>
        <v>4668</v>
      </c>
      <c r="J35" s="655">
        <f>SUM(J25:J34)</f>
        <v>6750</v>
      </c>
      <c r="K35" s="760">
        <f t="shared" si="4"/>
        <v>7375</v>
      </c>
      <c r="L35" s="761">
        <f t="shared" si="4"/>
        <v>7375</v>
      </c>
      <c r="M35" s="699">
        <f t="shared" si="4"/>
        <v>1662</v>
      </c>
      <c r="N35" s="699">
        <f t="shared" si="4"/>
        <v>1710</v>
      </c>
      <c r="O35" s="698"/>
      <c r="P35" s="941"/>
      <c r="Q35" s="701">
        <f t="shared" si="2"/>
        <v>3372</v>
      </c>
      <c r="R35" s="700">
        <f t="shared" si="3"/>
        <v>45.722033898305085</v>
      </c>
      <c r="S35" s="573"/>
      <c r="T35" s="697">
        <f>SUM(T25:T34)</f>
        <v>3372</v>
      </c>
      <c r="U35" s="701">
        <v>0</v>
      </c>
      <c r="V35" s="697">
        <v>0</v>
      </c>
    </row>
    <row r="36" spans="1:22" ht="15">
      <c r="A36" s="639" t="s">
        <v>87</v>
      </c>
      <c r="B36" s="749" t="s">
        <v>244</v>
      </c>
      <c r="C36" s="750">
        <v>0</v>
      </c>
      <c r="D36" s="750">
        <v>0</v>
      </c>
      <c r="E36" s="478">
        <v>601</v>
      </c>
      <c r="F36" s="665">
        <v>0</v>
      </c>
      <c r="G36" s="665">
        <v>0</v>
      </c>
      <c r="H36" s="981">
        <v>0</v>
      </c>
      <c r="I36" s="692">
        <v>0</v>
      </c>
      <c r="J36" s="703">
        <v>0</v>
      </c>
      <c r="K36" s="678"/>
      <c r="L36" s="679"/>
      <c r="M36" s="1315">
        <v>0</v>
      </c>
      <c r="N36" s="1028">
        <f t="shared" si="1"/>
        <v>0</v>
      </c>
      <c r="O36" s="648"/>
      <c r="P36" s="722"/>
      <c r="Q36" s="968">
        <f t="shared" si="2"/>
        <v>0</v>
      </c>
      <c r="R36" s="681" t="e">
        <f t="shared" si="3"/>
        <v>#DIV/0!</v>
      </c>
      <c r="S36" s="573"/>
      <c r="T36" s="1375">
        <v>0</v>
      </c>
      <c r="U36" s="1012"/>
      <c r="V36" s="708"/>
    </row>
    <row r="37" spans="1:22" ht="15">
      <c r="A37" s="646" t="s">
        <v>89</v>
      </c>
      <c r="B37" s="752" t="s">
        <v>245</v>
      </c>
      <c r="C37" s="753">
        <v>1190</v>
      </c>
      <c r="D37" s="753">
        <v>1857</v>
      </c>
      <c r="E37" s="479">
        <v>602</v>
      </c>
      <c r="F37" s="649">
        <v>207</v>
      </c>
      <c r="G37" s="649">
        <v>233</v>
      </c>
      <c r="H37" s="928">
        <v>317</v>
      </c>
      <c r="I37" s="682">
        <v>377</v>
      </c>
      <c r="J37" s="682">
        <v>551</v>
      </c>
      <c r="K37" s="683"/>
      <c r="L37" s="684"/>
      <c r="M37" s="1316">
        <v>179</v>
      </c>
      <c r="N37" s="1028">
        <f t="shared" si="1"/>
        <v>205</v>
      </c>
      <c r="O37" s="648"/>
      <c r="P37" s="724"/>
      <c r="Q37" s="955">
        <f t="shared" si="2"/>
        <v>384</v>
      </c>
      <c r="R37" s="1317" t="e">
        <f t="shared" si="3"/>
        <v>#DIV/0!</v>
      </c>
      <c r="S37" s="573"/>
      <c r="T37" s="1370">
        <v>384</v>
      </c>
      <c r="U37" s="1006"/>
      <c r="V37" s="1007"/>
    </row>
    <row r="38" spans="1:22" ht="15">
      <c r="A38" s="646" t="s">
        <v>91</v>
      </c>
      <c r="B38" s="752" t="s">
        <v>246</v>
      </c>
      <c r="C38" s="753">
        <v>0</v>
      </c>
      <c r="D38" s="753">
        <v>0</v>
      </c>
      <c r="E38" s="479">
        <v>604</v>
      </c>
      <c r="F38" s="649">
        <v>0</v>
      </c>
      <c r="G38" s="649">
        <v>0</v>
      </c>
      <c r="H38" s="928">
        <v>0</v>
      </c>
      <c r="I38" s="682">
        <v>0</v>
      </c>
      <c r="J38" s="682">
        <v>0</v>
      </c>
      <c r="K38" s="683"/>
      <c r="L38" s="684"/>
      <c r="M38" s="1316"/>
      <c r="N38" s="1028">
        <f t="shared" si="1"/>
        <v>0</v>
      </c>
      <c r="O38" s="648"/>
      <c r="P38" s="724"/>
      <c r="Q38" s="955">
        <f t="shared" si="2"/>
        <v>0</v>
      </c>
      <c r="R38" s="1317" t="e">
        <f t="shared" si="3"/>
        <v>#DIV/0!</v>
      </c>
      <c r="S38" s="573"/>
      <c r="T38" s="1370">
        <v>0</v>
      </c>
      <c r="U38" s="1006"/>
      <c r="V38" s="1007"/>
    </row>
    <row r="39" spans="1:22" ht="15">
      <c r="A39" s="646" t="s">
        <v>93</v>
      </c>
      <c r="B39" s="752" t="s">
        <v>247</v>
      </c>
      <c r="C39" s="753">
        <v>12472</v>
      </c>
      <c r="D39" s="753">
        <v>13728</v>
      </c>
      <c r="E39" s="479" t="s">
        <v>95</v>
      </c>
      <c r="F39" s="649">
        <v>3926</v>
      </c>
      <c r="G39" s="649">
        <v>4259</v>
      </c>
      <c r="H39" s="928">
        <v>3835</v>
      </c>
      <c r="I39" s="682">
        <v>4173</v>
      </c>
      <c r="J39" s="682">
        <v>6058</v>
      </c>
      <c r="K39" s="683">
        <f>K35</f>
        <v>7375</v>
      </c>
      <c r="L39" s="684">
        <v>7375</v>
      </c>
      <c r="M39" s="1316">
        <v>1876</v>
      </c>
      <c r="N39" s="1028">
        <f t="shared" si="1"/>
        <v>1916</v>
      </c>
      <c r="O39" s="648"/>
      <c r="P39" s="724"/>
      <c r="Q39" s="955">
        <f t="shared" si="2"/>
        <v>3792</v>
      </c>
      <c r="R39" s="1317">
        <f t="shared" si="3"/>
        <v>51.416949152542365</v>
      </c>
      <c r="S39" s="573"/>
      <c r="T39" s="1370">
        <v>3792</v>
      </c>
      <c r="U39" s="1006"/>
      <c r="V39" s="1007"/>
    </row>
    <row r="40" spans="1:22" ht="15.75" thickBot="1">
      <c r="A40" s="626" t="s">
        <v>96</v>
      </c>
      <c r="B40" s="754" t="s">
        <v>243</v>
      </c>
      <c r="C40" s="755">
        <v>12330</v>
      </c>
      <c r="D40" s="755">
        <v>13218</v>
      </c>
      <c r="E40" s="482" t="s">
        <v>97</v>
      </c>
      <c r="F40" s="725">
        <v>146</v>
      </c>
      <c r="G40" s="725">
        <v>42</v>
      </c>
      <c r="H40" s="934">
        <v>0</v>
      </c>
      <c r="I40" s="693">
        <v>174</v>
      </c>
      <c r="J40" s="693">
        <v>201</v>
      </c>
      <c r="K40" s="694"/>
      <c r="L40" s="695"/>
      <c r="M40" s="1325"/>
      <c r="N40" s="1028">
        <f t="shared" si="1"/>
        <v>9</v>
      </c>
      <c r="O40" s="648"/>
      <c r="P40" s="726"/>
      <c r="Q40" s="975">
        <f t="shared" si="2"/>
        <v>9</v>
      </c>
      <c r="R40" s="1319" t="e">
        <f t="shared" si="3"/>
        <v>#DIV/0!</v>
      </c>
      <c r="S40" s="573"/>
      <c r="T40" s="1368">
        <v>9</v>
      </c>
      <c r="U40" s="1016"/>
      <c r="V40" s="1017"/>
    </row>
    <row r="41" spans="1:22" ht="15.75" thickBot="1">
      <c r="A41" s="696" t="s">
        <v>98</v>
      </c>
      <c r="B41" s="1029" t="s">
        <v>99</v>
      </c>
      <c r="C41" s="904">
        <f>SUM(C36:C40)</f>
        <v>25992</v>
      </c>
      <c r="D41" s="904">
        <f>SUM(D36:D40)</f>
        <v>28803</v>
      </c>
      <c r="E41" s="1030" t="s">
        <v>31</v>
      </c>
      <c r="F41" s="655">
        <f aca="true" t="shared" si="5" ref="F41:N41">SUM(F36:F40)</f>
        <v>4279</v>
      </c>
      <c r="G41" s="655">
        <f t="shared" si="5"/>
        <v>4534</v>
      </c>
      <c r="H41" s="1031">
        <f t="shared" si="5"/>
        <v>4152</v>
      </c>
      <c r="I41" s="655">
        <f t="shared" si="5"/>
        <v>4724</v>
      </c>
      <c r="J41" s="655">
        <f>SUM(J36:J40)</f>
        <v>6810</v>
      </c>
      <c r="K41" s="760">
        <f t="shared" si="5"/>
        <v>7375</v>
      </c>
      <c r="L41" s="761">
        <f t="shared" si="5"/>
        <v>7375</v>
      </c>
      <c r="M41" s="699">
        <f t="shared" si="5"/>
        <v>2055</v>
      </c>
      <c r="N41" s="699">
        <f t="shared" si="5"/>
        <v>2130</v>
      </c>
      <c r="O41" s="697"/>
      <c r="P41" s="705"/>
      <c r="Q41" s="697">
        <f t="shared" si="2"/>
        <v>4185</v>
      </c>
      <c r="R41" s="700">
        <f t="shared" si="3"/>
        <v>56.74576271186441</v>
      </c>
      <c r="S41" s="573"/>
      <c r="T41" s="697">
        <f>SUM(T36:T40)</f>
        <v>4185</v>
      </c>
      <c r="U41" s="701">
        <v>0</v>
      </c>
      <c r="V41" s="697">
        <v>0</v>
      </c>
    </row>
    <row r="42" spans="1:22" ht="6.75" customHeight="1" thickBot="1">
      <c r="A42" s="626"/>
      <c r="B42" s="903"/>
      <c r="C42" s="1032"/>
      <c r="D42" s="1032"/>
      <c r="E42" s="488"/>
      <c r="F42" s="725"/>
      <c r="G42" s="725"/>
      <c r="H42" s="1033"/>
      <c r="I42" s="706"/>
      <c r="J42" s="706"/>
      <c r="K42" s="1018"/>
      <c r="L42" s="1019"/>
      <c r="M42" s="709"/>
      <c r="N42" s="1028"/>
      <c r="O42" s="707"/>
      <c r="P42" s="899"/>
      <c r="Q42" s="708"/>
      <c r="R42" s="1383"/>
      <c r="S42" s="573"/>
      <c r="T42" s="709"/>
      <c r="U42" s="701"/>
      <c r="V42" s="706"/>
    </row>
    <row r="43" spans="1:22" ht="15.75" thickBot="1">
      <c r="A43" s="710" t="s">
        <v>100</v>
      </c>
      <c r="B43" s="1029" t="s">
        <v>62</v>
      </c>
      <c r="C43" s="904">
        <f>+C41-C39</f>
        <v>13520</v>
      </c>
      <c r="D43" s="904">
        <f>+D41-D39</f>
        <v>15075</v>
      </c>
      <c r="E43" s="1030" t="s">
        <v>31</v>
      </c>
      <c r="F43" s="655">
        <f aca="true" t="shared" si="6" ref="F43:N43">F41-F39</f>
        <v>353</v>
      </c>
      <c r="G43" s="655">
        <f t="shared" si="6"/>
        <v>275</v>
      </c>
      <c r="H43" s="655">
        <f t="shared" si="6"/>
        <v>317</v>
      </c>
      <c r="I43" s="655">
        <f t="shared" si="6"/>
        <v>551</v>
      </c>
      <c r="J43" s="655">
        <f>J41-J39</f>
        <v>752</v>
      </c>
      <c r="K43" s="1020">
        <f>K41-K39</f>
        <v>0</v>
      </c>
      <c r="L43" s="1021">
        <f t="shared" si="6"/>
        <v>0</v>
      </c>
      <c r="M43" s="711">
        <f t="shared" si="6"/>
        <v>179</v>
      </c>
      <c r="N43" s="711">
        <f t="shared" si="6"/>
        <v>214</v>
      </c>
      <c r="O43" s="697"/>
      <c r="P43" s="704"/>
      <c r="Q43" s="680">
        <f t="shared" si="2"/>
        <v>393</v>
      </c>
      <c r="R43" s="681" t="e">
        <f t="shared" si="3"/>
        <v>#DIV/0!</v>
      </c>
      <c r="S43" s="573"/>
      <c r="T43" s="697">
        <f>T41-T39</f>
        <v>393</v>
      </c>
      <c r="U43" s="697">
        <f>U41-U39</f>
        <v>0</v>
      </c>
      <c r="V43" s="697">
        <f>V41-V39</f>
        <v>0</v>
      </c>
    </row>
    <row r="44" spans="1:22" ht="15.75" thickBot="1">
      <c r="A44" s="696" t="s">
        <v>101</v>
      </c>
      <c r="B44" s="1029" t="s">
        <v>102</v>
      </c>
      <c r="C44" s="904">
        <f>+C41-C35</f>
        <v>93</v>
      </c>
      <c r="D44" s="904">
        <f>+D41-D35</f>
        <v>-465</v>
      </c>
      <c r="E44" s="1030" t="s">
        <v>31</v>
      </c>
      <c r="F44" s="655">
        <f aca="true" t="shared" si="7" ref="F44:N44">F41-F35</f>
        <v>76</v>
      </c>
      <c r="G44" s="655">
        <f t="shared" si="7"/>
        <v>25</v>
      </c>
      <c r="H44" s="655">
        <f t="shared" si="7"/>
        <v>4</v>
      </c>
      <c r="I44" s="655">
        <f t="shared" si="7"/>
        <v>56</v>
      </c>
      <c r="J44" s="655">
        <f>J41-J35</f>
        <v>60</v>
      </c>
      <c r="K44" s="1020">
        <f>K41-K35</f>
        <v>0</v>
      </c>
      <c r="L44" s="1021">
        <f t="shared" si="7"/>
        <v>0</v>
      </c>
      <c r="M44" s="711">
        <f t="shared" si="7"/>
        <v>393</v>
      </c>
      <c r="N44" s="711">
        <f t="shared" si="7"/>
        <v>420</v>
      </c>
      <c r="O44" s="697"/>
      <c r="P44" s="704"/>
      <c r="Q44" s="680">
        <f t="shared" si="2"/>
        <v>813</v>
      </c>
      <c r="R44" s="681" t="e">
        <f t="shared" si="3"/>
        <v>#DIV/0!</v>
      </c>
      <c r="S44" s="573"/>
      <c r="T44" s="697">
        <f>T41-T35</f>
        <v>813</v>
      </c>
      <c r="U44" s="697">
        <f>U41-U35</f>
        <v>0</v>
      </c>
      <c r="V44" s="697">
        <f>V41-V35</f>
        <v>0</v>
      </c>
    </row>
    <row r="45" spans="1:22" ht="15.75" thickBot="1">
      <c r="A45" s="712" t="s">
        <v>103</v>
      </c>
      <c r="B45" s="1034" t="s">
        <v>62</v>
      </c>
      <c r="C45" s="1035">
        <f>+C44-C39</f>
        <v>-12379</v>
      </c>
      <c r="D45" s="1035">
        <f>+D44-D39</f>
        <v>-14193</v>
      </c>
      <c r="E45" s="1036" t="s">
        <v>31</v>
      </c>
      <c r="F45" s="655">
        <f aca="true" t="shared" si="8" ref="F45:N45">F44-F39</f>
        <v>-3850</v>
      </c>
      <c r="G45" s="655">
        <f t="shared" si="8"/>
        <v>-4234</v>
      </c>
      <c r="H45" s="655">
        <f t="shared" si="8"/>
        <v>-3831</v>
      </c>
      <c r="I45" s="655">
        <f t="shared" si="8"/>
        <v>-4117</v>
      </c>
      <c r="J45" s="655">
        <f>J44-J39</f>
        <v>-5998</v>
      </c>
      <c r="K45" s="1020">
        <f t="shared" si="8"/>
        <v>-7375</v>
      </c>
      <c r="L45" s="1021">
        <f t="shared" si="8"/>
        <v>-7375</v>
      </c>
      <c r="M45" s="711">
        <f t="shared" si="8"/>
        <v>-1483</v>
      </c>
      <c r="N45" s="711">
        <f t="shared" si="8"/>
        <v>-1496</v>
      </c>
      <c r="O45" s="697"/>
      <c r="P45" s="704"/>
      <c r="Q45" s="697">
        <f t="shared" si="2"/>
        <v>-2979</v>
      </c>
      <c r="R45" s="700">
        <f t="shared" si="3"/>
        <v>40.39322033898305</v>
      </c>
      <c r="S45" s="573"/>
      <c r="T45" s="697">
        <f>T44-T39</f>
        <v>-2979</v>
      </c>
      <c r="U45" s="697">
        <f>U44-U39</f>
        <v>0</v>
      </c>
      <c r="V45" s="697">
        <f>V44-V39</f>
        <v>0</v>
      </c>
    </row>
    <row r="46" ht="15">
      <c r="A46" s="563"/>
    </row>
    <row r="47" ht="15">
      <c r="A47" s="563"/>
    </row>
    <row r="48" spans="1:22" ht="15">
      <c r="A48" s="559" t="s">
        <v>181</v>
      </c>
      <c r="Q48"/>
      <c r="R48"/>
      <c r="S48"/>
      <c r="T48"/>
      <c r="U48"/>
      <c r="V48"/>
    </row>
    <row r="49" spans="1:22" ht="15">
      <c r="A49" s="560" t="s">
        <v>248</v>
      </c>
      <c r="Q49"/>
      <c r="R49"/>
      <c r="S49"/>
      <c r="T49"/>
      <c r="U49"/>
      <c r="V49"/>
    </row>
    <row r="50" spans="1:22" ht="15">
      <c r="A50" s="713" t="s">
        <v>182</v>
      </c>
      <c r="Q50"/>
      <c r="R50"/>
      <c r="S50"/>
      <c r="T50"/>
      <c r="U50"/>
      <c r="V50"/>
    </row>
    <row r="51" spans="1:22" ht="15">
      <c r="A51" s="562"/>
      <c r="Q51"/>
      <c r="R51"/>
      <c r="S51"/>
      <c r="T51"/>
      <c r="U51"/>
      <c r="V51"/>
    </row>
    <row r="52" spans="1:22" ht="15">
      <c r="A52" s="563" t="s">
        <v>252</v>
      </c>
      <c r="Q52"/>
      <c r="R52"/>
      <c r="S52"/>
      <c r="T52"/>
      <c r="U52"/>
      <c r="V52"/>
    </row>
    <row r="53" spans="1:22" ht="15">
      <c r="A53" s="563"/>
      <c r="Q53"/>
      <c r="R53"/>
      <c r="S53"/>
      <c r="T53"/>
      <c r="U53"/>
      <c r="V53"/>
    </row>
    <row r="54" spans="1:22" ht="15">
      <c r="A54" s="563" t="s">
        <v>220</v>
      </c>
      <c r="Q54"/>
      <c r="R54"/>
      <c r="S54"/>
      <c r="T54"/>
      <c r="U54"/>
      <c r="V54"/>
    </row>
    <row r="55" ht="15">
      <c r="A55" s="563" t="s">
        <v>183</v>
      </c>
    </row>
    <row r="56" ht="15">
      <c r="A56" s="563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9.140625" style="0" hidden="1" customWidth="1"/>
    <col min="5" max="5" width="9.140625" style="1286" customWidth="1"/>
    <col min="6" max="8" width="9.140625" style="0" hidden="1" customWidth="1"/>
    <col min="9" max="10" width="9.14062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9.14062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14062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75" t="s">
        <v>229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</row>
    <row r="2" spans="1:13" ht="21.75" customHeight="1">
      <c r="A2" s="612" t="s">
        <v>214</v>
      </c>
      <c r="B2" s="45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188</v>
      </c>
      <c r="B5" s="614" t="s">
        <v>189</v>
      </c>
      <c r="C5" s="455"/>
      <c r="D5" s="455"/>
      <c r="E5" s="456"/>
      <c r="F5" s="455"/>
      <c r="G5" s="457"/>
      <c r="H5" s="455"/>
      <c r="I5" s="854"/>
      <c r="J5" s="913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5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81" t="s">
        <v>173</v>
      </c>
      <c r="I7" s="1476" t="s">
        <v>174</v>
      </c>
      <c r="J7" s="1476" t="s">
        <v>175</v>
      </c>
      <c r="K7" s="1482" t="s">
        <v>215</v>
      </c>
      <c r="L7" s="1482"/>
      <c r="M7" s="1483" t="s">
        <v>5</v>
      </c>
      <c r="N7" s="1483"/>
      <c r="O7" s="1483"/>
      <c r="P7" s="1483"/>
      <c r="Q7" s="620" t="s">
        <v>216</v>
      </c>
      <c r="R7" s="621" t="s">
        <v>7</v>
      </c>
      <c r="S7" s="714"/>
      <c r="T7" s="1484" t="s">
        <v>176</v>
      </c>
      <c r="U7" s="1484"/>
      <c r="V7" s="1484"/>
    </row>
    <row r="8" spans="1:22" ht="15.75" thickBot="1">
      <c r="A8" s="1485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81"/>
      <c r="I8" s="1481"/>
      <c r="J8" s="1481"/>
      <c r="K8" s="622" t="s">
        <v>179</v>
      </c>
      <c r="L8" s="622" t="s">
        <v>185</v>
      </c>
      <c r="M8" s="623" t="s">
        <v>18</v>
      </c>
      <c r="N8" s="1328" t="s">
        <v>21</v>
      </c>
      <c r="O8" s="1292" t="s">
        <v>24</v>
      </c>
      <c r="P8" s="1293" t="s">
        <v>27</v>
      </c>
      <c r="Q8" s="624" t="s">
        <v>28</v>
      </c>
      <c r="R8" s="625" t="s">
        <v>29</v>
      </c>
      <c r="S8" s="714"/>
      <c r="T8" s="1329" t="s">
        <v>217</v>
      </c>
      <c r="U8" s="1330" t="s">
        <v>218</v>
      </c>
      <c r="V8" s="1330" t="s">
        <v>219</v>
      </c>
    </row>
    <row r="9" spans="1:22" ht="15">
      <c r="A9" s="626" t="s">
        <v>30</v>
      </c>
      <c r="B9" s="1023"/>
      <c r="C9" s="1024">
        <v>104</v>
      </c>
      <c r="D9" s="1024">
        <v>104</v>
      </c>
      <c r="E9" s="460"/>
      <c r="F9" s="721">
        <v>7</v>
      </c>
      <c r="G9" s="721">
        <v>6</v>
      </c>
      <c r="H9" s="721">
        <v>8</v>
      </c>
      <c r="I9" s="856">
        <v>8</v>
      </c>
      <c r="J9" s="856">
        <v>9</v>
      </c>
      <c r="K9" s="629"/>
      <c r="L9" s="629"/>
      <c r="M9" s="1365">
        <v>9</v>
      </c>
      <c r="N9" s="722">
        <f>T9</f>
        <v>9</v>
      </c>
      <c r="O9" s="1333"/>
      <c r="P9" s="887"/>
      <c r="Q9" s="630" t="s">
        <v>31</v>
      </c>
      <c r="R9" s="631" t="s">
        <v>31</v>
      </c>
      <c r="S9" s="573"/>
      <c r="T9" s="1366">
        <v>9</v>
      </c>
      <c r="U9" s="921"/>
      <c r="V9" s="921"/>
    </row>
    <row r="10" spans="1:22" ht="15.75" thickBot="1">
      <c r="A10" s="633" t="s">
        <v>32</v>
      </c>
      <c r="B10" s="746"/>
      <c r="C10" s="747">
        <v>101</v>
      </c>
      <c r="D10" s="747">
        <v>104</v>
      </c>
      <c r="E10" s="748"/>
      <c r="F10" s="653">
        <v>7</v>
      </c>
      <c r="G10" s="653">
        <v>6</v>
      </c>
      <c r="H10" s="653">
        <v>8</v>
      </c>
      <c r="I10" s="858">
        <v>8</v>
      </c>
      <c r="J10" s="858">
        <v>7.752</v>
      </c>
      <c r="K10" s="636"/>
      <c r="L10" s="636"/>
      <c r="M10" s="1367">
        <v>7.86</v>
      </c>
      <c r="N10" s="888">
        <f aca="true" t="shared" si="0" ref="N10:N21">T10</f>
        <v>7.867</v>
      </c>
      <c r="O10" s="1314"/>
      <c r="P10" s="881"/>
      <c r="Q10" s="637" t="s">
        <v>31</v>
      </c>
      <c r="R10" s="638" t="s">
        <v>31</v>
      </c>
      <c r="S10" s="573"/>
      <c r="T10" s="1368">
        <v>7.867</v>
      </c>
      <c r="U10" s="927"/>
      <c r="V10" s="927"/>
    </row>
    <row r="11" spans="1:22" ht="15">
      <c r="A11" s="639" t="s">
        <v>33</v>
      </c>
      <c r="B11" s="749" t="s">
        <v>34</v>
      </c>
      <c r="C11" s="750">
        <v>37915</v>
      </c>
      <c r="D11" s="750">
        <v>39774</v>
      </c>
      <c r="E11" s="751" t="s">
        <v>35</v>
      </c>
      <c r="F11" s="649">
        <v>1192</v>
      </c>
      <c r="G11" s="649">
        <v>1351</v>
      </c>
      <c r="H11" s="649">
        <v>1490</v>
      </c>
      <c r="I11" s="667">
        <v>1548</v>
      </c>
      <c r="J11" s="667">
        <v>1588</v>
      </c>
      <c r="K11" s="642" t="s">
        <v>31</v>
      </c>
      <c r="L11" s="993" t="s">
        <v>31</v>
      </c>
      <c r="M11" s="1369">
        <v>1590</v>
      </c>
      <c r="N11" s="722">
        <f t="shared" si="0"/>
        <v>1590</v>
      </c>
      <c r="O11" s="1311"/>
      <c r="P11" s="883"/>
      <c r="Q11" s="644" t="s">
        <v>31</v>
      </c>
      <c r="R11" s="645" t="s">
        <v>31</v>
      </c>
      <c r="S11" s="573"/>
      <c r="T11" s="1366">
        <v>1590</v>
      </c>
      <c r="U11" s="723"/>
      <c r="V11" s="723"/>
    </row>
    <row r="12" spans="1:22" ht="15">
      <c r="A12" s="646" t="s">
        <v>36</v>
      </c>
      <c r="B12" s="752" t="s">
        <v>37</v>
      </c>
      <c r="C12" s="753">
        <v>-16164</v>
      </c>
      <c r="D12" s="753">
        <v>-17825</v>
      </c>
      <c r="E12" s="751" t="s">
        <v>38</v>
      </c>
      <c r="F12" s="649">
        <v>-1192</v>
      </c>
      <c r="G12" s="649">
        <v>-1256</v>
      </c>
      <c r="H12" s="649">
        <v>1415</v>
      </c>
      <c r="I12" s="667">
        <v>1483</v>
      </c>
      <c r="J12" s="667">
        <v>1532</v>
      </c>
      <c r="K12" s="647" t="s">
        <v>31</v>
      </c>
      <c r="L12" s="994" t="s">
        <v>31</v>
      </c>
      <c r="M12" s="1310">
        <v>1537</v>
      </c>
      <c r="N12" s="724">
        <f t="shared" si="0"/>
        <v>1540</v>
      </c>
      <c r="O12" s="1311"/>
      <c r="P12" s="883"/>
      <c r="Q12" s="644" t="s">
        <v>31</v>
      </c>
      <c r="R12" s="645" t="s">
        <v>31</v>
      </c>
      <c r="S12" s="573"/>
      <c r="T12" s="1370">
        <v>1540</v>
      </c>
      <c r="U12" s="723"/>
      <c r="V12" s="723"/>
    </row>
    <row r="13" spans="1:22" ht="15">
      <c r="A13" s="646" t="s">
        <v>39</v>
      </c>
      <c r="B13" s="752" t="s">
        <v>230</v>
      </c>
      <c r="C13" s="753">
        <v>604</v>
      </c>
      <c r="D13" s="753">
        <v>619</v>
      </c>
      <c r="E13" s="751" t="s">
        <v>41</v>
      </c>
      <c r="F13" s="649"/>
      <c r="G13" s="649"/>
      <c r="H13" s="649"/>
      <c r="I13" s="667"/>
      <c r="J13" s="667"/>
      <c r="K13" s="647" t="s">
        <v>31</v>
      </c>
      <c r="L13" s="994" t="s">
        <v>31</v>
      </c>
      <c r="M13" s="1310"/>
      <c r="N13" s="724">
        <f t="shared" si="0"/>
        <v>0</v>
      </c>
      <c r="O13" s="1311"/>
      <c r="P13" s="883"/>
      <c r="Q13" s="644" t="s">
        <v>31</v>
      </c>
      <c r="R13" s="645" t="s">
        <v>31</v>
      </c>
      <c r="S13" s="573"/>
      <c r="T13" s="1370"/>
      <c r="U13" s="723"/>
      <c r="V13" s="723"/>
    </row>
    <row r="14" spans="1:22" ht="15">
      <c r="A14" s="646" t="s">
        <v>42</v>
      </c>
      <c r="B14" s="752" t="s">
        <v>231</v>
      </c>
      <c r="C14" s="753">
        <v>221</v>
      </c>
      <c r="D14" s="753">
        <v>610</v>
      </c>
      <c r="E14" s="751" t="s">
        <v>31</v>
      </c>
      <c r="F14" s="649">
        <v>62</v>
      </c>
      <c r="G14" s="649">
        <v>66</v>
      </c>
      <c r="H14" s="649">
        <v>433</v>
      </c>
      <c r="I14" s="667">
        <v>400</v>
      </c>
      <c r="J14" s="667">
        <v>444</v>
      </c>
      <c r="K14" s="647" t="s">
        <v>31</v>
      </c>
      <c r="L14" s="994" t="s">
        <v>31</v>
      </c>
      <c r="M14" s="1310">
        <v>1159</v>
      </c>
      <c r="N14" s="724">
        <f t="shared" si="0"/>
        <v>907</v>
      </c>
      <c r="O14" s="1311"/>
      <c r="P14" s="883"/>
      <c r="Q14" s="644" t="s">
        <v>31</v>
      </c>
      <c r="R14" s="645" t="s">
        <v>31</v>
      </c>
      <c r="S14" s="573"/>
      <c r="T14" s="1370">
        <v>907</v>
      </c>
      <c r="U14" s="723"/>
      <c r="V14" s="723"/>
    </row>
    <row r="15" spans="1:22" ht="15.75" thickBot="1">
      <c r="A15" s="626" t="s">
        <v>44</v>
      </c>
      <c r="B15" s="754" t="s">
        <v>232</v>
      </c>
      <c r="C15" s="755">
        <v>2021</v>
      </c>
      <c r="D15" s="755">
        <v>852</v>
      </c>
      <c r="E15" s="471" t="s">
        <v>46</v>
      </c>
      <c r="F15" s="725">
        <v>348</v>
      </c>
      <c r="G15" s="725">
        <v>421</v>
      </c>
      <c r="H15" s="725">
        <v>468</v>
      </c>
      <c r="I15" s="662">
        <v>551</v>
      </c>
      <c r="J15" s="662">
        <v>500</v>
      </c>
      <c r="K15" s="652" t="s">
        <v>31</v>
      </c>
      <c r="L15" s="995" t="s">
        <v>31</v>
      </c>
      <c r="M15" s="1371">
        <v>805</v>
      </c>
      <c r="N15" s="726">
        <f t="shared" si="0"/>
        <v>1144</v>
      </c>
      <c r="O15" s="1311"/>
      <c r="P15" s="882"/>
      <c r="Q15" s="630" t="s">
        <v>31</v>
      </c>
      <c r="R15" s="631" t="s">
        <v>31</v>
      </c>
      <c r="S15" s="573"/>
      <c r="T15" s="1372">
        <v>1144</v>
      </c>
      <c r="U15" s="727"/>
      <c r="V15" s="727"/>
    </row>
    <row r="16" spans="1:22" ht="15.75" thickBot="1">
      <c r="A16" s="654" t="s">
        <v>47</v>
      </c>
      <c r="B16" s="1025"/>
      <c r="C16" s="1026">
        <v>24618</v>
      </c>
      <c r="D16" s="1026">
        <v>24087</v>
      </c>
      <c r="E16" s="1027"/>
      <c r="F16" s="655">
        <v>423</v>
      </c>
      <c r="G16" s="655">
        <v>590</v>
      </c>
      <c r="H16" s="655">
        <v>976</v>
      </c>
      <c r="I16" s="656">
        <v>1016</v>
      </c>
      <c r="J16" s="1373">
        <f>J11-J12+J13+J14+J15</f>
        <v>1000</v>
      </c>
      <c r="K16" s="657" t="s">
        <v>31</v>
      </c>
      <c r="L16" s="996" t="s">
        <v>31</v>
      </c>
      <c r="M16" s="997">
        <f>M11-M12+M13+M14+M15</f>
        <v>2017</v>
      </c>
      <c r="N16" s="659">
        <f>N11-N12+N13+N14+N15</f>
        <v>2101</v>
      </c>
      <c r="O16" s="728"/>
      <c r="P16" s="941"/>
      <c r="Q16" s="659" t="s">
        <v>31</v>
      </c>
      <c r="R16" s="729" t="s">
        <v>31</v>
      </c>
      <c r="S16" s="573"/>
      <c r="T16" s="1347">
        <f>T11-T12+T13+T14+T15</f>
        <v>2101</v>
      </c>
      <c r="U16" s="1347">
        <v>0</v>
      </c>
      <c r="V16" s="1347">
        <v>0</v>
      </c>
    </row>
    <row r="17" spans="1:22" ht="15">
      <c r="A17" s="626" t="s">
        <v>48</v>
      </c>
      <c r="B17" s="749" t="s">
        <v>49</v>
      </c>
      <c r="C17" s="750">
        <v>7043</v>
      </c>
      <c r="D17" s="750">
        <v>7240</v>
      </c>
      <c r="E17" s="471">
        <v>401</v>
      </c>
      <c r="F17" s="725"/>
      <c r="G17" s="725"/>
      <c r="H17" s="725">
        <v>75</v>
      </c>
      <c r="I17" s="662">
        <v>65</v>
      </c>
      <c r="J17" s="662">
        <v>55</v>
      </c>
      <c r="K17" s="642" t="s">
        <v>31</v>
      </c>
      <c r="L17" s="993" t="s">
        <v>31</v>
      </c>
      <c r="M17" s="1365">
        <v>53</v>
      </c>
      <c r="N17" s="722">
        <f t="shared" si="0"/>
        <v>50</v>
      </c>
      <c r="O17" s="1311"/>
      <c r="P17" s="889"/>
      <c r="Q17" s="630" t="s">
        <v>31</v>
      </c>
      <c r="R17" s="631" t="s">
        <v>31</v>
      </c>
      <c r="S17" s="573"/>
      <c r="T17" s="1375">
        <v>50</v>
      </c>
      <c r="U17" s="727"/>
      <c r="V17" s="727"/>
    </row>
    <row r="18" spans="1:22" ht="15">
      <c r="A18" s="646" t="s">
        <v>50</v>
      </c>
      <c r="B18" s="752" t="s">
        <v>51</v>
      </c>
      <c r="C18" s="753">
        <v>1001</v>
      </c>
      <c r="D18" s="753">
        <v>820</v>
      </c>
      <c r="E18" s="751" t="s">
        <v>52</v>
      </c>
      <c r="F18" s="649">
        <v>179</v>
      </c>
      <c r="G18" s="649">
        <v>119</v>
      </c>
      <c r="H18" s="649">
        <v>197</v>
      </c>
      <c r="I18" s="667">
        <v>286</v>
      </c>
      <c r="J18" s="667">
        <v>182</v>
      </c>
      <c r="K18" s="647" t="s">
        <v>31</v>
      </c>
      <c r="L18" s="994" t="s">
        <v>31</v>
      </c>
      <c r="M18" s="1310">
        <v>152</v>
      </c>
      <c r="N18" s="724">
        <f t="shared" si="0"/>
        <v>291</v>
      </c>
      <c r="O18" s="1311"/>
      <c r="P18" s="883"/>
      <c r="Q18" s="644" t="s">
        <v>31</v>
      </c>
      <c r="R18" s="645" t="s">
        <v>31</v>
      </c>
      <c r="S18" s="573"/>
      <c r="T18" s="1370">
        <v>291</v>
      </c>
      <c r="U18" s="723"/>
      <c r="V18" s="723"/>
    </row>
    <row r="19" spans="1:22" ht="15">
      <c r="A19" s="646" t="s">
        <v>53</v>
      </c>
      <c r="B19" s="752" t="s">
        <v>233</v>
      </c>
      <c r="C19" s="753">
        <v>14718</v>
      </c>
      <c r="D19" s="753">
        <v>14718</v>
      </c>
      <c r="E19" s="751" t="s">
        <v>31</v>
      </c>
      <c r="F19" s="649"/>
      <c r="G19" s="649"/>
      <c r="H19" s="649"/>
      <c r="I19" s="667"/>
      <c r="J19" s="667"/>
      <c r="K19" s="647" t="s">
        <v>31</v>
      </c>
      <c r="L19" s="994" t="s">
        <v>31</v>
      </c>
      <c r="M19" s="1310"/>
      <c r="N19" s="724">
        <f t="shared" si="0"/>
        <v>0</v>
      </c>
      <c r="O19" s="1311"/>
      <c r="P19" s="883"/>
      <c r="Q19" s="644" t="s">
        <v>31</v>
      </c>
      <c r="R19" s="645" t="s">
        <v>31</v>
      </c>
      <c r="S19" s="573"/>
      <c r="T19" s="1370"/>
      <c r="U19" s="723"/>
      <c r="V19" s="723"/>
    </row>
    <row r="20" spans="1:22" ht="15">
      <c r="A20" s="646" t="s">
        <v>55</v>
      </c>
      <c r="B20" s="752" t="s">
        <v>54</v>
      </c>
      <c r="C20" s="753">
        <v>1758</v>
      </c>
      <c r="D20" s="753">
        <v>1762</v>
      </c>
      <c r="E20" s="751" t="s">
        <v>31</v>
      </c>
      <c r="F20" s="649">
        <v>175</v>
      </c>
      <c r="G20" s="649">
        <v>235</v>
      </c>
      <c r="H20" s="649">
        <v>648</v>
      </c>
      <c r="I20" s="667">
        <v>623</v>
      </c>
      <c r="J20" s="667">
        <v>627</v>
      </c>
      <c r="K20" s="647" t="s">
        <v>31</v>
      </c>
      <c r="L20" s="994" t="s">
        <v>31</v>
      </c>
      <c r="M20" s="1310">
        <v>1605</v>
      </c>
      <c r="N20" s="724">
        <f t="shared" si="0"/>
        <v>1553</v>
      </c>
      <c r="O20" s="1311"/>
      <c r="P20" s="883"/>
      <c r="Q20" s="644" t="s">
        <v>31</v>
      </c>
      <c r="R20" s="645" t="s">
        <v>31</v>
      </c>
      <c r="S20" s="573"/>
      <c r="T20" s="1370">
        <v>1553</v>
      </c>
      <c r="U20" s="723"/>
      <c r="V20" s="723"/>
    </row>
    <row r="21" spans="1:22" ht="15.75" thickBot="1">
      <c r="A21" s="633" t="s">
        <v>57</v>
      </c>
      <c r="B21" s="1384"/>
      <c r="C21" s="757">
        <v>0</v>
      </c>
      <c r="D21" s="757">
        <v>0</v>
      </c>
      <c r="E21" s="758" t="s">
        <v>31</v>
      </c>
      <c r="F21" s="649"/>
      <c r="G21" s="649"/>
      <c r="H21" s="649"/>
      <c r="I21" s="670"/>
      <c r="J21" s="670"/>
      <c r="K21" s="636" t="s">
        <v>31</v>
      </c>
      <c r="L21" s="1000" t="s">
        <v>31</v>
      </c>
      <c r="M21" s="1367"/>
      <c r="N21" s="726">
        <f t="shared" si="0"/>
        <v>0</v>
      </c>
      <c r="O21" s="1385"/>
      <c r="P21" s="882"/>
      <c r="Q21" s="936" t="s">
        <v>31</v>
      </c>
      <c r="R21" s="733" t="s">
        <v>31</v>
      </c>
      <c r="S21" s="573"/>
      <c r="T21" s="1368"/>
      <c r="U21" s="1001"/>
      <c r="V21" s="732"/>
    </row>
    <row r="22" spans="1:22" ht="15.75" thickBot="1">
      <c r="A22" s="674" t="s">
        <v>59</v>
      </c>
      <c r="B22" s="749" t="s">
        <v>60</v>
      </c>
      <c r="C22" s="750">
        <v>12472</v>
      </c>
      <c r="D22" s="750">
        <v>13728</v>
      </c>
      <c r="E22" s="478" t="s">
        <v>31</v>
      </c>
      <c r="F22" s="632">
        <v>2596</v>
      </c>
      <c r="G22" s="632">
        <v>2870</v>
      </c>
      <c r="H22" s="632">
        <v>3079</v>
      </c>
      <c r="I22" s="677">
        <v>3210</v>
      </c>
      <c r="J22" s="677">
        <v>3554</v>
      </c>
      <c r="K22" s="678">
        <f>K35</f>
        <v>3675</v>
      </c>
      <c r="L22" s="678">
        <f>L35</f>
        <v>3675</v>
      </c>
      <c r="M22" s="1315">
        <v>895</v>
      </c>
      <c r="N22" s="722">
        <f>T22-M22</f>
        <v>922</v>
      </c>
      <c r="O22" s="722"/>
      <c r="P22" s="722"/>
      <c r="Q22" s="741">
        <f>SUM(M22:P22)</f>
        <v>1817</v>
      </c>
      <c r="R22" s="736">
        <f>(Q22/L22)*100</f>
        <v>49.4421768707483</v>
      </c>
      <c r="S22" s="573"/>
      <c r="T22" s="1366">
        <v>1817</v>
      </c>
      <c r="U22" s="1003"/>
      <c r="V22" s="1004"/>
    </row>
    <row r="23" spans="1:22" ht="15.75" thickBot="1">
      <c r="A23" s="646" t="s">
        <v>61</v>
      </c>
      <c r="B23" s="752" t="s">
        <v>62</v>
      </c>
      <c r="C23" s="753">
        <v>0</v>
      </c>
      <c r="D23" s="753">
        <v>0</v>
      </c>
      <c r="E23" s="479" t="s">
        <v>31</v>
      </c>
      <c r="F23" s="649"/>
      <c r="G23" s="649"/>
      <c r="H23" s="649"/>
      <c r="I23" s="682"/>
      <c r="J23" s="682"/>
      <c r="K23" s="683"/>
      <c r="L23" s="684"/>
      <c r="M23" s="1316"/>
      <c r="N23" s="890">
        <f aca="true" t="shared" si="1" ref="N23:N40">T23-M23</f>
        <v>0</v>
      </c>
      <c r="O23" s="724"/>
      <c r="P23" s="724"/>
      <c r="Q23" s="741">
        <f aca="true" t="shared" si="2" ref="Q23:Q45">SUM(M23:P23)</f>
        <v>0</v>
      </c>
      <c r="R23" s="736" t="e">
        <f aca="true" t="shared" si="3" ref="R23:R45">(Q23/L23)*100</f>
        <v>#DIV/0!</v>
      </c>
      <c r="S23" s="573"/>
      <c r="T23" s="1370"/>
      <c r="U23" s="1006"/>
      <c r="V23" s="685"/>
    </row>
    <row r="24" spans="1:22" ht="15.75" thickBot="1">
      <c r="A24" s="633" t="s">
        <v>63</v>
      </c>
      <c r="B24" s="1384" t="s">
        <v>62</v>
      </c>
      <c r="C24" s="757">
        <v>0</v>
      </c>
      <c r="D24" s="757">
        <v>1215</v>
      </c>
      <c r="E24" s="480">
        <v>672</v>
      </c>
      <c r="F24" s="737">
        <v>960</v>
      </c>
      <c r="G24" s="737">
        <v>1192</v>
      </c>
      <c r="H24" s="737">
        <v>1150</v>
      </c>
      <c r="I24" s="688">
        <v>1100</v>
      </c>
      <c r="J24" s="688">
        <v>1200</v>
      </c>
      <c r="K24" s="689">
        <f>K25+K26+K27+K28+K29</f>
        <v>1300</v>
      </c>
      <c r="L24" s="689">
        <f>L25+L26+L27+L28+L29</f>
        <v>1300</v>
      </c>
      <c r="M24" s="1318">
        <v>324</v>
      </c>
      <c r="N24" s="891">
        <f t="shared" si="1"/>
        <v>324</v>
      </c>
      <c r="O24" s="726"/>
      <c r="P24" s="726"/>
      <c r="Q24" s="741">
        <f t="shared" si="2"/>
        <v>648</v>
      </c>
      <c r="R24" s="736">
        <f t="shared" si="3"/>
        <v>49.84615384615385</v>
      </c>
      <c r="S24" s="573"/>
      <c r="T24" s="1372">
        <v>648</v>
      </c>
      <c r="U24" s="1009"/>
      <c r="V24" s="1010"/>
    </row>
    <row r="25" spans="1:22" ht="15.75" thickBot="1">
      <c r="A25" s="639" t="s">
        <v>64</v>
      </c>
      <c r="B25" s="749" t="s">
        <v>234</v>
      </c>
      <c r="C25" s="750">
        <v>6341</v>
      </c>
      <c r="D25" s="750">
        <v>6960</v>
      </c>
      <c r="E25" s="478">
        <v>501</v>
      </c>
      <c r="F25" s="649">
        <v>274</v>
      </c>
      <c r="G25" s="649">
        <v>450</v>
      </c>
      <c r="H25" s="649">
        <v>411</v>
      </c>
      <c r="I25" s="692">
        <v>244</v>
      </c>
      <c r="J25" s="692">
        <v>165</v>
      </c>
      <c r="K25" s="678">
        <v>200</v>
      </c>
      <c r="L25" s="678">
        <v>200</v>
      </c>
      <c r="M25" s="1382">
        <v>39</v>
      </c>
      <c r="N25" s="889">
        <f t="shared" si="1"/>
        <v>49</v>
      </c>
      <c r="O25" s="890"/>
      <c r="P25" s="722"/>
      <c r="Q25" s="741">
        <f t="shared" si="2"/>
        <v>88</v>
      </c>
      <c r="R25" s="736">
        <f t="shared" si="3"/>
        <v>44</v>
      </c>
      <c r="S25" s="573"/>
      <c r="T25" s="1375">
        <v>88</v>
      </c>
      <c r="U25" s="1012"/>
      <c r="V25" s="1013"/>
    </row>
    <row r="26" spans="1:22" ht="15.75" thickBot="1">
      <c r="A26" s="646" t="s">
        <v>66</v>
      </c>
      <c r="B26" s="752" t="s">
        <v>235</v>
      </c>
      <c r="C26" s="753">
        <v>1745</v>
      </c>
      <c r="D26" s="753">
        <v>2223</v>
      </c>
      <c r="E26" s="479">
        <v>502</v>
      </c>
      <c r="F26" s="649">
        <v>419</v>
      </c>
      <c r="G26" s="649">
        <v>517</v>
      </c>
      <c r="H26" s="649">
        <v>452</v>
      </c>
      <c r="I26" s="682">
        <v>460</v>
      </c>
      <c r="J26" s="682">
        <v>423</v>
      </c>
      <c r="K26" s="683">
        <v>465</v>
      </c>
      <c r="L26" s="683">
        <v>465</v>
      </c>
      <c r="M26" s="1316">
        <v>158</v>
      </c>
      <c r="N26" s="889">
        <f t="shared" si="1"/>
        <v>80</v>
      </c>
      <c r="O26" s="724"/>
      <c r="P26" s="724"/>
      <c r="Q26" s="741">
        <f t="shared" si="2"/>
        <v>238</v>
      </c>
      <c r="R26" s="736">
        <f t="shared" si="3"/>
        <v>51.182795698924735</v>
      </c>
      <c r="S26" s="573"/>
      <c r="T26" s="1370">
        <v>238</v>
      </c>
      <c r="U26" s="1006"/>
      <c r="V26" s="1386"/>
    </row>
    <row r="27" spans="1:22" ht="15.75" thickBot="1">
      <c r="A27" s="646" t="s">
        <v>68</v>
      </c>
      <c r="B27" s="752" t="s">
        <v>236</v>
      </c>
      <c r="C27" s="753">
        <v>0</v>
      </c>
      <c r="D27" s="753">
        <v>0</v>
      </c>
      <c r="E27" s="479">
        <v>504</v>
      </c>
      <c r="F27" s="649"/>
      <c r="G27" s="649"/>
      <c r="H27" s="649"/>
      <c r="I27" s="682"/>
      <c r="J27" s="682"/>
      <c r="K27" s="683"/>
      <c r="L27" s="683"/>
      <c r="M27" s="1316"/>
      <c r="N27" s="889">
        <f t="shared" si="1"/>
        <v>0</v>
      </c>
      <c r="O27" s="724"/>
      <c r="P27" s="724"/>
      <c r="Q27" s="741">
        <f t="shared" si="2"/>
        <v>0</v>
      </c>
      <c r="R27" s="736" t="e">
        <f t="shared" si="3"/>
        <v>#DIV/0!</v>
      </c>
      <c r="S27" s="573"/>
      <c r="T27" s="1370"/>
      <c r="U27" s="1006"/>
      <c r="V27" s="685"/>
    </row>
    <row r="28" spans="1:22" ht="15.75" thickBot="1">
      <c r="A28" s="646" t="s">
        <v>70</v>
      </c>
      <c r="B28" s="752" t="s">
        <v>237</v>
      </c>
      <c r="C28" s="753">
        <v>428</v>
      </c>
      <c r="D28" s="753">
        <v>253</v>
      </c>
      <c r="E28" s="479">
        <v>511</v>
      </c>
      <c r="F28" s="649">
        <v>286</v>
      </c>
      <c r="G28" s="649">
        <v>151</v>
      </c>
      <c r="H28" s="649">
        <v>41</v>
      </c>
      <c r="I28" s="682">
        <v>148</v>
      </c>
      <c r="J28" s="682">
        <v>101</v>
      </c>
      <c r="K28" s="683">
        <v>140</v>
      </c>
      <c r="L28" s="683">
        <v>140</v>
      </c>
      <c r="M28" s="1316">
        <v>14</v>
      </c>
      <c r="N28" s="889">
        <f t="shared" si="1"/>
        <v>7</v>
      </c>
      <c r="O28" s="724"/>
      <c r="P28" s="724"/>
      <c r="Q28" s="741">
        <f t="shared" si="2"/>
        <v>21</v>
      </c>
      <c r="R28" s="736">
        <f t="shared" si="3"/>
        <v>15</v>
      </c>
      <c r="S28" s="573"/>
      <c r="T28" s="1370">
        <v>21</v>
      </c>
      <c r="U28" s="1006"/>
      <c r="V28" s="1007"/>
    </row>
    <row r="29" spans="1:22" ht="15.75" thickBot="1">
      <c r="A29" s="646" t="s">
        <v>72</v>
      </c>
      <c r="B29" s="752" t="s">
        <v>238</v>
      </c>
      <c r="C29" s="753">
        <v>1057</v>
      </c>
      <c r="D29" s="753">
        <v>1451</v>
      </c>
      <c r="E29" s="479">
        <v>518</v>
      </c>
      <c r="F29" s="649">
        <v>187</v>
      </c>
      <c r="G29" s="649">
        <v>211</v>
      </c>
      <c r="H29" s="649">
        <v>257</v>
      </c>
      <c r="I29" s="682">
        <v>218</v>
      </c>
      <c r="J29" s="682">
        <v>236</v>
      </c>
      <c r="K29" s="683">
        <v>495</v>
      </c>
      <c r="L29" s="683">
        <v>495</v>
      </c>
      <c r="M29" s="1316">
        <v>57</v>
      </c>
      <c r="N29" s="889">
        <f t="shared" si="1"/>
        <v>90</v>
      </c>
      <c r="O29" s="724"/>
      <c r="P29" s="724"/>
      <c r="Q29" s="741">
        <f t="shared" si="2"/>
        <v>147</v>
      </c>
      <c r="R29" s="736">
        <f t="shared" si="3"/>
        <v>29.6969696969697</v>
      </c>
      <c r="S29" s="573"/>
      <c r="T29" s="1370">
        <v>147</v>
      </c>
      <c r="U29" s="1006"/>
      <c r="V29" s="1007"/>
    </row>
    <row r="30" spans="1:22" ht="15.75" thickBot="1">
      <c r="A30" s="646" t="s">
        <v>74</v>
      </c>
      <c r="B30" s="759" t="s">
        <v>239</v>
      </c>
      <c r="C30" s="753">
        <v>10408</v>
      </c>
      <c r="D30" s="753">
        <v>11792</v>
      </c>
      <c r="E30" s="479">
        <v>521</v>
      </c>
      <c r="F30" s="649">
        <v>1185</v>
      </c>
      <c r="G30" s="649">
        <v>1220</v>
      </c>
      <c r="H30" s="649">
        <v>1463</v>
      </c>
      <c r="I30" s="682">
        <v>1659</v>
      </c>
      <c r="J30" s="682">
        <v>1900</v>
      </c>
      <c r="K30" s="683">
        <v>1737</v>
      </c>
      <c r="L30" s="683">
        <v>1737</v>
      </c>
      <c r="M30" s="1316">
        <v>473</v>
      </c>
      <c r="N30" s="889">
        <f t="shared" si="1"/>
        <v>459</v>
      </c>
      <c r="O30" s="724"/>
      <c r="P30" s="724"/>
      <c r="Q30" s="741">
        <f t="shared" si="2"/>
        <v>932</v>
      </c>
      <c r="R30" s="736">
        <f t="shared" si="3"/>
        <v>53.65572826712723</v>
      </c>
      <c r="S30" s="573"/>
      <c r="T30" s="1370">
        <v>932</v>
      </c>
      <c r="U30" s="1006"/>
      <c r="V30" s="1007"/>
    </row>
    <row r="31" spans="1:22" ht="15.75" thickBot="1">
      <c r="A31" s="646" t="s">
        <v>76</v>
      </c>
      <c r="B31" s="759" t="s">
        <v>240</v>
      </c>
      <c r="C31" s="753">
        <v>3640</v>
      </c>
      <c r="D31" s="753">
        <v>4174</v>
      </c>
      <c r="E31" s="479" t="s">
        <v>78</v>
      </c>
      <c r="F31" s="649">
        <v>456</v>
      </c>
      <c r="G31" s="649">
        <v>472</v>
      </c>
      <c r="H31" s="649">
        <v>548</v>
      </c>
      <c r="I31" s="682">
        <v>623</v>
      </c>
      <c r="J31" s="682">
        <v>687</v>
      </c>
      <c r="K31" s="683">
        <v>608</v>
      </c>
      <c r="L31" s="683">
        <v>608</v>
      </c>
      <c r="M31" s="1316">
        <v>163</v>
      </c>
      <c r="N31" s="889">
        <f t="shared" si="1"/>
        <v>175</v>
      </c>
      <c r="O31" s="724"/>
      <c r="P31" s="724"/>
      <c r="Q31" s="741">
        <f t="shared" si="2"/>
        <v>338</v>
      </c>
      <c r="R31" s="736">
        <f t="shared" si="3"/>
        <v>55.5921052631579</v>
      </c>
      <c r="S31" s="573"/>
      <c r="T31" s="1370">
        <v>338</v>
      </c>
      <c r="U31" s="1006"/>
      <c r="V31" s="1386"/>
    </row>
    <row r="32" spans="1:22" ht="15.75" thickBot="1">
      <c r="A32" s="646" t="s">
        <v>79</v>
      </c>
      <c r="B32" s="752" t="s">
        <v>241</v>
      </c>
      <c r="C32" s="753">
        <v>0</v>
      </c>
      <c r="D32" s="753">
        <v>0</v>
      </c>
      <c r="E32" s="479">
        <v>557</v>
      </c>
      <c r="F32" s="649"/>
      <c r="G32" s="649"/>
      <c r="H32" s="649"/>
      <c r="I32" s="682"/>
      <c r="J32" s="682"/>
      <c r="K32" s="683"/>
      <c r="L32" s="683"/>
      <c r="M32" s="1316"/>
      <c r="N32" s="889">
        <f t="shared" si="1"/>
        <v>0</v>
      </c>
      <c r="O32" s="724"/>
      <c r="P32" s="724"/>
      <c r="Q32" s="741">
        <f t="shared" si="2"/>
        <v>0</v>
      </c>
      <c r="R32" s="736" t="e">
        <f t="shared" si="3"/>
        <v>#DIV/0!</v>
      </c>
      <c r="S32" s="573"/>
      <c r="T32" s="1370"/>
      <c r="U32" s="1006"/>
      <c r="V32" s="685"/>
    </row>
    <row r="33" spans="1:22" ht="15.75" thickBot="1">
      <c r="A33" s="646" t="s">
        <v>81</v>
      </c>
      <c r="B33" s="752" t="s">
        <v>242</v>
      </c>
      <c r="C33" s="753">
        <v>1711</v>
      </c>
      <c r="D33" s="753">
        <v>1801</v>
      </c>
      <c r="E33" s="479">
        <v>551</v>
      </c>
      <c r="F33" s="649"/>
      <c r="G33" s="649"/>
      <c r="H33" s="649">
        <v>10</v>
      </c>
      <c r="I33" s="682">
        <v>10</v>
      </c>
      <c r="J33" s="682">
        <v>10</v>
      </c>
      <c r="K33" s="683"/>
      <c r="L33" s="683"/>
      <c r="M33" s="1316">
        <v>3</v>
      </c>
      <c r="N33" s="889">
        <f t="shared" si="1"/>
        <v>2</v>
      </c>
      <c r="O33" s="724"/>
      <c r="P33" s="724"/>
      <c r="Q33" s="741">
        <f t="shared" si="2"/>
        <v>5</v>
      </c>
      <c r="R33" s="736" t="e">
        <f t="shared" si="3"/>
        <v>#DIV/0!</v>
      </c>
      <c r="S33" s="573"/>
      <c r="T33" s="1370">
        <v>5</v>
      </c>
      <c r="U33" s="1006"/>
      <c r="V33" s="1007"/>
    </row>
    <row r="34" spans="1:22" ht="15.75" thickBot="1">
      <c r="A34" s="626" t="s">
        <v>83</v>
      </c>
      <c r="B34" s="754" t="s">
        <v>243</v>
      </c>
      <c r="C34" s="755">
        <v>569</v>
      </c>
      <c r="D34" s="755">
        <v>614</v>
      </c>
      <c r="E34" s="482" t="s">
        <v>84</v>
      </c>
      <c r="F34" s="725">
        <v>14</v>
      </c>
      <c r="G34" s="725">
        <v>15</v>
      </c>
      <c r="H34" s="725">
        <v>20</v>
      </c>
      <c r="I34" s="693">
        <v>23</v>
      </c>
      <c r="J34" s="693">
        <v>131</v>
      </c>
      <c r="K34" s="694">
        <v>30</v>
      </c>
      <c r="L34" s="694">
        <v>30</v>
      </c>
      <c r="M34" s="1325">
        <v>2</v>
      </c>
      <c r="N34" s="889">
        <f t="shared" si="1"/>
        <v>1</v>
      </c>
      <c r="O34" s="724"/>
      <c r="P34" s="726"/>
      <c r="Q34" s="741">
        <f t="shared" si="2"/>
        <v>3</v>
      </c>
      <c r="R34" s="736">
        <f t="shared" si="3"/>
        <v>10</v>
      </c>
      <c r="S34" s="573"/>
      <c r="T34" s="1368">
        <v>3</v>
      </c>
      <c r="U34" s="1016"/>
      <c r="V34" s="1017"/>
    </row>
    <row r="35" spans="1:22" ht="15.75" thickBot="1">
      <c r="A35" s="696" t="s">
        <v>85</v>
      </c>
      <c r="B35" s="1029" t="s">
        <v>86</v>
      </c>
      <c r="C35" s="904">
        <f>SUM(C25:C34)</f>
        <v>25899</v>
      </c>
      <c r="D35" s="904">
        <f>SUM(D25:D34)</f>
        <v>29268</v>
      </c>
      <c r="E35" s="1030"/>
      <c r="F35" s="655">
        <f aca="true" t="shared" si="4" ref="F35:N35">SUM(F25:F34)</f>
        <v>2821</v>
      </c>
      <c r="G35" s="655">
        <f t="shared" si="4"/>
        <v>3036</v>
      </c>
      <c r="H35" s="655">
        <f t="shared" si="4"/>
        <v>3202</v>
      </c>
      <c r="I35" s="655">
        <f t="shared" si="4"/>
        <v>3385</v>
      </c>
      <c r="J35" s="655">
        <f>SUM(J25:J34)</f>
        <v>3653</v>
      </c>
      <c r="K35" s="760">
        <f t="shared" si="4"/>
        <v>3675</v>
      </c>
      <c r="L35" s="761">
        <f t="shared" si="4"/>
        <v>3675</v>
      </c>
      <c r="M35" s="699">
        <f t="shared" si="4"/>
        <v>909</v>
      </c>
      <c r="N35" s="699">
        <f t="shared" si="4"/>
        <v>863</v>
      </c>
      <c r="O35" s="697"/>
      <c r="P35" s="1387"/>
      <c r="Q35" s="741">
        <f t="shared" si="2"/>
        <v>1772</v>
      </c>
      <c r="R35" s="736">
        <f t="shared" si="3"/>
        <v>48.21768707482993</v>
      </c>
      <c r="S35" s="573"/>
      <c r="T35" s="697">
        <f>SUM(T25:T34)</f>
        <v>1772</v>
      </c>
      <c r="U35" s="701">
        <v>0</v>
      </c>
      <c r="V35" s="697">
        <v>0</v>
      </c>
    </row>
    <row r="36" spans="1:22" ht="15.75" thickBot="1">
      <c r="A36" s="639" t="s">
        <v>87</v>
      </c>
      <c r="B36" s="749" t="s">
        <v>244</v>
      </c>
      <c r="C36" s="750">
        <v>0</v>
      </c>
      <c r="D36" s="750">
        <v>0</v>
      </c>
      <c r="E36" s="478">
        <v>601</v>
      </c>
      <c r="F36" s="665"/>
      <c r="G36" s="665"/>
      <c r="H36" s="665"/>
      <c r="I36" s="692"/>
      <c r="J36" s="703"/>
      <c r="K36" s="678"/>
      <c r="L36" s="679"/>
      <c r="M36" s="1315"/>
      <c r="N36" s="889">
        <f t="shared" si="1"/>
        <v>0</v>
      </c>
      <c r="O36" s="724"/>
      <c r="P36" s="889"/>
      <c r="Q36" s="741">
        <f t="shared" si="2"/>
        <v>0</v>
      </c>
      <c r="R36" s="736" t="e">
        <f t="shared" si="3"/>
        <v>#DIV/0!</v>
      </c>
      <c r="S36" s="573"/>
      <c r="T36" s="1375"/>
      <c r="U36" s="948"/>
      <c r="V36" s="708"/>
    </row>
    <row r="37" spans="1:22" ht="15.75" thickBot="1">
      <c r="A37" s="646" t="s">
        <v>89</v>
      </c>
      <c r="B37" s="752" t="s">
        <v>245</v>
      </c>
      <c r="C37" s="753">
        <v>1190</v>
      </c>
      <c r="D37" s="753">
        <v>1857</v>
      </c>
      <c r="E37" s="479">
        <v>602</v>
      </c>
      <c r="F37" s="649">
        <v>191</v>
      </c>
      <c r="G37" s="649">
        <v>221</v>
      </c>
      <c r="H37" s="649">
        <v>161</v>
      </c>
      <c r="I37" s="682">
        <v>217</v>
      </c>
      <c r="J37" s="682">
        <v>201</v>
      </c>
      <c r="K37" s="683"/>
      <c r="L37" s="684"/>
      <c r="M37" s="1316">
        <v>57</v>
      </c>
      <c r="N37" s="889">
        <f t="shared" si="1"/>
        <v>75</v>
      </c>
      <c r="O37" s="724"/>
      <c r="P37" s="883"/>
      <c r="Q37" s="741">
        <f t="shared" si="2"/>
        <v>132</v>
      </c>
      <c r="R37" s="736" t="e">
        <f t="shared" si="3"/>
        <v>#DIV/0!</v>
      </c>
      <c r="S37" s="573"/>
      <c r="T37" s="1370">
        <v>132</v>
      </c>
      <c r="U37" s="1006"/>
      <c r="V37" s="1007"/>
    </row>
    <row r="38" spans="1:22" ht="15.75" thickBot="1">
      <c r="A38" s="646" t="s">
        <v>91</v>
      </c>
      <c r="B38" s="752" t="s">
        <v>246</v>
      </c>
      <c r="C38" s="753">
        <v>0</v>
      </c>
      <c r="D38" s="753">
        <v>0</v>
      </c>
      <c r="E38" s="479">
        <v>604</v>
      </c>
      <c r="F38" s="649"/>
      <c r="G38" s="649"/>
      <c r="H38" s="649"/>
      <c r="I38" s="682"/>
      <c r="J38" s="682"/>
      <c r="K38" s="683"/>
      <c r="L38" s="684"/>
      <c r="M38" s="1316"/>
      <c r="N38" s="889">
        <f t="shared" si="1"/>
        <v>0</v>
      </c>
      <c r="O38" s="724"/>
      <c r="P38" s="883"/>
      <c r="Q38" s="741">
        <f t="shared" si="2"/>
        <v>0</v>
      </c>
      <c r="R38" s="736" t="e">
        <f t="shared" si="3"/>
        <v>#DIV/0!</v>
      </c>
      <c r="S38" s="573"/>
      <c r="T38" s="1370"/>
      <c r="U38" s="1006"/>
      <c r="V38" s="1007"/>
    </row>
    <row r="39" spans="1:22" ht="15.75" customHeight="1" thickBot="1">
      <c r="A39" s="646" t="s">
        <v>93</v>
      </c>
      <c r="B39" s="752" t="s">
        <v>247</v>
      </c>
      <c r="C39" s="753">
        <v>12472</v>
      </c>
      <c r="D39" s="753">
        <v>13728</v>
      </c>
      <c r="E39" s="479" t="s">
        <v>95</v>
      </c>
      <c r="F39" s="649">
        <v>2596</v>
      </c>
      <c r="G39" s="649">
        <v>2870</v>
      </c>
      <c r="H39" s="649">
        <v>3079</v>
      </c>
      <c r="I39" s="682">
        <v>3210</v>
      </c>
      <c r="J39" s="682">
        <v>3554</v>
      </c>
      <c r="K39" s="683">
        <f>K35</f>
        <v>3675</v>
      </c>
      <c r="L39" s="684">
        <v>3675</v>
      </c>
      <c r="M39" s="1316">
        <v>895</v>
      </c>
      <c r="N39" s="889">
        <f t="shared" si="1"/>
        <v>922</v>
      </c>
      <c r="O39" s="724"/>
      <c r="P39" s="883"/>
      <c r="Q39" s="741">
        <f t="shared" si="2"/>
        <v>1817</v>
      </c>
      <c r="R39" s="736">
        <f t="shared" si="3"/>
        <v>49.4421768707483</v>
      </c>
      <c r="S39" s="573"/>
      <c r="T39" s="1370">
        <v>1817</v>
      </c>
      <c r="U39" s="1006"/>
      <c r="V39" s="1007"/>
    </row>
    <row r="40" spans="1:22" ht="15.75" customHeight="1" thickBot="1">
      <c r="A40" s="626" t="s">
        <v>96</v>
      </c>
      <c r="B40" s="754" t="s">
        <v>243</v>
      </c>
      <c r="C40" s="755">
        <v>12330</v>
      </c>
      <c r="D40" s="755">
        <v>13218</v>
      </c>
      <c r="E40" s="482" t="s">
        <v>97</v>
      </c>
      <c r="F40" s="725">
        <v>55</v>
      </c>
      <c r="G40" s="725">
        <v>14</v>
      </c>
      <c r="H40" s="725">
        <v>18</v>
      </c>
      <c r="I40" s="693"/>
      <c r="J40" s="693">
        <v>33</v>
      </c>
      <c r="K40" s="694"/>
      <c r="L40" s="695"/>
      <c r="M40" s="1325">
        <v>29</v>
      </c>
      <c r="N40" s="889">
        <f t="shared" si="1"/>
        <v>0</v>
      </c>
      <c r="O40" s="724"/>
      <c r="P40" s="883"/>
      <c r="Q40" s="741">
        <f t="shared" si="2"/>
        <v>29</v>
      </c>
      <c r="R40" s="736" t="e">
        <f t="shared" si="3"/>
        <v>#DIV/0!</v>
      </c>
      <c r="S40" s="573"/>
      <c r="T40" s="1368">
        <v>29</v>
      </c>
      <c r="U40" s="1016"/>
      <c r="V40" s="1017"/>
    </row>
    <row r="41" spans="1:22" ht="18.75" customHeight="1" thickBot="1">
      <c r="A41" s="696" t="s">
        <v>98</v>
      </c>
      <c r="B41" s="1029" t="s">
        <v>99</v>
      </c>
      <c r="C41" s="904">
        <f>SUM(C36:C40)</f>
        <v>25992</v>
      </c>
      <c r="D41" s="904">
        <f>SUM(D36:D40)</f>
        <v>28803</v>
      </c>
      <c r="E41" s="1030" t="s">
        <v>31</v>
      </c>
      <c r="F41" s="655">
        <f aca="true" t="shared" si="5" ref="F41:N41">SUM(F36:F40)</f>
        <v>2842</v>
      </c>
      <c r="G41" s="655">
        <f t="shared" si="5"/>
        <v>3105</v>
      </c>
      <c r="H41" s="655">
        <f t="shared" si="5"/>
        <v>3258</v>
      </c>
      <c r="I41" s="655">
        <f t="shared" si="5"/>
        <v>3427</v>
      </c>
      <c r="J41" s="655">
        <f>SUM(J36:J40)</f>
        <v>3788</v>
      </c>
      <c r="K41" s="760">
        <f t="shared" si="5"/>
        <v>3675</v>
      </c>
      <c r="L41" s="761">
        <f t="shared" si="5"/>
        <v>3675</v>
      </c>
      <c r="M41" s="699">
        <f t="shared" si="5"/>
        <v>981</v>
      </c>
      <c r="N41" s="699">
        <f t="shared" si="5"/>
        <v>997</v>
      </c>
      <c r="O41" s="697"/>
      <c r="P41" s="1388"/>
      <c r="Q41" s="741">
        <f t="shared" si="2"/>
        <v>1978</v>
      </c>
      <c r="R41" s="736">
        <f t="shared" si="3"/>
        <v>53.823129251700685</v>
      </c>
      <c r="S41" s="573"/>
      <c r="T41" s="697">
        <f>SUM(T36:T40)</f>
        <v>1978</v>
      </c>
      <c r="U41" s="701">
        <v>0</v>
      </c>
      <c r="V41" s="697">
        <v>0</v>
      </c>
    </row>
    <row r="42" spans="1:22" ht="6.75" customHeight="1" thickBot="1">
      <c r="A42" s="626"/>
      <c r="B42" s="903"/>
      <c r="C42" s="1032"/>
      <c r="D42" s="1032"/>
      <c r="E42" s="488"/>
      <c r="F42" s="725"/>
      <c r="G42" s="725"/>
      <c r="H42" s="725"/>
      <c r="I42" s="706"/>
      <c r="J42" s="706"/>
      <c r="K42" s="1018"/>
      <c r="L42" s="1019"/>
      <c r="M42" s="709"/>
      <c r="N42" s="889"/>
      <c r="O42" s="707">
        <f>U42-N42</f>
        <v>0</v>
      </c>
      <c r="P42" s="555"/>
      <c r="Q42" s="741">
        <f t="shared" si="2"/>
        <v>0</v>
      </c>
      <c r="R42" s="736" t="e">
        <f t="shared" si="3"/>
        <v>#DIV/0!</v>
      </c>
      <c r="S42" s="573"/>
      <c r="T42" s="709"/>
      <c r="U42" s="706"/>
      <c r="V42" s="706"/>
    </row>
    <row r="43" spans="1:22" ht="15.75" thickBot="1">
      <c r="A43" s="710" t="s">
        <v>100</v>
      </c>
      <c r="B43" s="1029" t="s">
        <v>62</v>
      </c>
      <c r="C43" s="904">
        <f>+C41-C39</f>
        <v>13520</v>
      </c>
      <c r="D43" s="904">
        <f>+D41-D39</f>
        <v>15075</v>
      </c>
      <c r="E43" s="1030" t="s">
        <v>31</v>
      </c>
      <c r="F43" s="655">
        <f aca="true" t="shared" si="6" ref="F43:P43">F41-F39</f>
        <v>246</v>
      </c>
      <c r="G43" s="655">
        <f t="shared" si="6"/>
        <v>235</v>
      </c>
      <c r="H43" s="655">
        <f t="shared" si="6"/>
        <v>179</v>
      </c>
      <c r="I43" s="655">
        <f t="shared" si="6"/>
        <v>217</v>
      </c>
      <c r="J43" s="655">
        <f>J41-J39</f>
        <v>234</v>
      </c>
      <c r="K43" s="1020">
        <f>K41-K39</f>
        <v>0</v>
      </c>
      <c r="L43" s="1021">
        <f t="shared" si="6"/>
        <v>0</v>
      </c>
      <c r="M43" s="711">
        <f t="shared" si="6"/>
        <v>86</v>
      </c>
      <c r="N43" s="711">
        <f t="shared" si="6"/>
        <v>75</v>
      </c>
      <c r="O43" s="697">
        <f t="shared" si="6"/>
        <v>0</v>
      </c>
      <c r="P43" s="701">
        <f t="shared" si="6"/>
        <v>0</v>
      </c>
      <c r="Q43" s="741">
        <f t="shared" si="2"/>
        <v>161</v>
      </c>
      <c r="R43" s="736" t="e">
        <f t="shared" si="3"/>
        <v>#DIV/0!</v>
      </c>
      <c r="S43" s="573"/>
      <c r="T43" s="697">
        <f>T41-T39</f>
        <v>161</v>
      </c>
      <c r="U43" s="697">
        <f>U41-U39</f>
        <v>0</v>
      </c>
      <c r="V43" s="697">
        <f>V41-V39</f>
        <v>0</v>
      </c>
    </row>
    <row r="44" spans="1:22" ht="15.75" thickBot="1">
      <c r="A44" s="696" t="s">
        <v>101</v>
      </c>
      <c r="B44" s="1029" t="s">
        <v>102</v>
      </c>
      <c r="C44" s="904">
        <f>+C41-C35</f>
        <v>93</v>
      </c>
      <c r="D44" s="904">
        <f>+D41-D35</f>
        <v>-465</v>
      </c>
      <c r="E44" s="1030" t="s">
        <v>31</v>
      </c>
      <c r="F44" s="655">
        <f aca="true" t="shared" si="7" ref="F44:P44">F41-F35</f>
        <v>21</v>
      </c>
      <c r="G44" s="655">
        <f t="shared" si="7"/>
        <v>69</v>
      </c>
      <c r="H44" s="655">
        <f t="shared" si="7"/>
        <v>56</v>
      </c>
      <c r="I44" s="655">
        <f t="shared" si="7"/>
        <v>42</v>
      </c>
      <c r="J44" s="655">
        <f>J41-J35</f>
        <v>135</v>
      </c>
      <c r="K44" s="1020">
        <f>K41-K35</f>
        <v>0</v>
      </c>
      <c r="L44" s="1021">
        <f t="shared" si="7"/>
        <v>0</v>
      </c>
      <c r="M44" s="711">
        <f t="shared" si="7"/>
        <v>72</v>
      </c>
      <c r="N44" s="711">
        <f t="shared" si="7"/>
        <v>134</v>
      </c>
      <c r="O44" s="697">
        <f t="shared" si="7"/>
        <v>0</v>
      </c>
      <c r="P44" s="701">
        <f t="shared" si="7"/>
        <v>0</v>
      </c>
      <c r="Q44" s="741">
        <f t="shared" si="2"/>
        <v>206</v>
      </c>
      <c r="R44" s="736" t="e">
        <f t="shared" si="3"/>
        <v>#DIV/0!</v>
      </c>
      <c r="S44" s="573"/>
      <c r="T44" s="697">
        <f>T41-T35</f>
        <v>206</v>
      </c>
      <c r="U44" s="697">
        <f>U41-U35</f>
        <v>0</v>
      </c>
      <c r="V44" s="697">
        <f>V41-V35</f>
        <v>0</v>
      </c>
    </row>
    <row r="45" spans="1:22" ht="15.75" thickBot="1">
      <c r="A45" s="712" t="s">
        <v>103</v>
      </c>
      <c r="B45" s="1034" t="s">
        <v>62</v>
      </c>
      <c r="C45" s="1035">
        <f>+C44-C39</f>
        <v>-12379</v>
      </c>
      <c r="D45" s="1035">
        <f>+D44-D39</f>
        <v>-14193</v>
      </c>
      <c r="E45" s="1036" t="s">
        <v>31</v>
      </c>
      <c r="F45" s="655">
        <f aca="true" t="shared" si="8" ref="F45:P45">F44-F39</f>
        <v>-2575</v>
      </c>
      <c r="G45" s="655">
        <f t="shared" si="8"/>
        <v>-2801</v>
      </c>
      <c r="H45" s="655">
        <f t="shared" si="8"/>
        <v>-3023</v>
      </c>
      <c r="I45" s="655">
        <f t="shared" si="8"/>
        <v>-3168</v>
      </c>
      <c r="J45" s="655">
        <f>J44-J39</f>
        <v>-3419</v>
      </c>
      <c r="K45" s="1020">
        <f t="shared" si="8"/>
        <v>-3675</v>
      </c>
      <c r="L45" s="1021">
        <f t="shared" si="8"/>
        <v>-3675</v>
      </c>
      <c r="M45" s="711">
        <f t="shared" si="8"/>
        <v>-823</v>
      </c>
      <c r="N45" s="711">
        <f t="shared" si="8"/>
        <v>-788</v>
      </c>
      <c r="O45" s="697">
        <f t="shared" si="8"/>
        <v>0</v>
      </c>
      <c r="P45" s="701">
        <f t="shared" si="8"/>
        <v>0</v>
      </c>
      <c r="Q45" s="741">
        <f t="shared" si="2"/>
        <v>-1611</v>
      </c>
      <c r="R45" s="711">
        <f t="shared" si="3"/>
        <v>43.83673469387755</v>
      </c>
      <c r="S45" s="573"/>
      <c r="T45" s="697">
        <f>T44-T39</f>
        <v>-1611</v>
      </c>
      <c r="U45" s="697">
        <f>U44-U39</f>
        <v>0</v>
      </c>
      <c r="V45" s="697">
        <f>V44-V39</f>
        <v>0</v>
      </c>
    </row>
    <row r="46" ht="15">
      <c r="A46" s="563"/>
    </row>
    <row r="47" ht="15">
      <c r="A47" s="563"/>
    </row>
    <row r="48" spans="1:22" ht="15">
      <c r="A48" s="559" t="s">
        <v>181</v>
      </c>
      <c r="Q48"/>
      <c r="R48"/>
      <c r="S48"/>
      <c r="T48"/>
      <c r="U48"/>
      <c r="V48"/>
    </row>
    <row r="49" spans="1:22" ht="15">
      <c r="A49" s="560" t="s">
        <v>248</v>
      </c>
      <c r="Q49"/>
      <c r="R49"/>
      <c r="S49"/>
      <c r="T49"/>
      <c r="U49"/>
      <c r="V49"/>
    </row>
    <row r="50" spans="1:22" ht="15">
      <c r="A50" s="713" t="s">
        <v>182</v>
      </c>
      <c r="Q50"/>
      <c r="R50"/>
      <c r="S50"/>
      <c r="T50"/>
      <c r="U50"/>
      <c r="V50"/>
    </row>
    <row r="51" spans="1:22" ht="15">
      <c r="A51" s="562"/>
      <c r="Q51"/>
      <c r="R51"/>
      <c r="S51"/>
      <c r="T51"/>
      <c r="U51"/>
      <c r="V51"/>
    </row>
    <row r="52" spans="1:22" ht="15">
      <c r="A52" s="563" t="s">
        <v>253</v>
      </c>
      <c r="Q52"/>
      <c r="R52"/>
      <c r="S52"/>
      <c r="T52"/>
      <c r="U52"/>
      <c r="V52"/>
    </row>
    <row r="53" spans="1:22" ht="15">
      <c r="A53" s="563"/>
      <c r="Q53"/>
      <c r="R53"/>
      <c r="S53"/>
      <c r="T53"/>
      <c r="U53"/>
      <c r="V53"/>
    </row>
    <row r="54" spans="1:22" ht="15">
      <c r="A54" s="563" t="s">
        <v>190</v>
      </c>
      <c r="Q54"/>
      <c r="R54"/>
      <c r="S54"/>
      <c r="T54"/>
      <c r="U54"/>
      <c r="V54"/>
    </row>
    <row r="55" ht="15">
      <c r="A55" s="563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9.140625" style="0" hidden="1" customWidth="1"/>
    <col min="5" max="5" width="9.140625" style="1286" customWidth="1"/>
    <col min="6" max="8" width="9.140625" style="0" hidden="1" customWidth="1"/>
    <col min="9" max="10" width="9.140625" style="382" hidden="1" customWidth="1"/>
    <col min="11" max="11" width="11.57421875" style="382" customWidth="1"/>
    <col min="12" max="12" width="11.421875" style="382" customWidth="1"/>
    <col min="13" max="13" width="9.8515625" style="382" customWidth="1"/>
    <col min="14" max="14" width="9.140625" style="382" customWidth="1"/>
    <col min="15" max="15" width="9.28125" style="382" customWidth="1"/>
    <col min="16" max="16" width="9.140625" style="382" customWidth="1"/>
    <col min="17" max="17" width="12.00390625" style="382" customWidth="1"/>
    <col min="18" max="18" width="9.140625" style="362" customWidth="1"/>
    <col min="19" max="19" width="3.421875" style="382" customWidth="1"/>
    <col min="20" max="20" width="12.57421875" style="382" customWidth="1"/>
    <col min="21" max="21" width="11.8515625" style="382" customWidth="1"/>
    <col min="22" max="22" width="12.00390625" style="382" customWidth="1"/>
  </cols>
  <sheetData>
    <row r="1" spans="1:22" ht="18">
      <c r="A1" s="1475" t="s">
        <v>229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</row>
    <row r="2" spans="1:13" ht="21.75" customHeight="1">
      <c r="A2" s="612" t="s">
        <v>214</v>
      </c>
      <c r="B2" s="453"/>
      <c r="L2" s="493"/>
      <c r="M2" s="493"/>
    </row>
    <row r="3" spans="1:13" ht="15">
      <c r="A3" s="498"/>
      <c r="L3" s="493"/>
      <c r="M3" s="493"/>
    </row>
    <row r="4" spans="1:13" ht="15.75" thickBot="1">
      <c r="A4" s="563"/>
      <c r="B4" s="199"/>
      <c r="C4" s="199"/>
      <c r="D4" s="199"/>
      <c r="E4" s="454"/>
      <c r="F4" s="199"/>
      <c r="G4" s="199"/>
      <c r="L4" s="493"/>
      <c r="M4" s="493"/>
    </row>
    <row r="5" spans="1:13" ht="16.5" thickBot="1">
      <c r="A5" s="613" t="s">
        <v>188</v>
      </c>
      <c r="B5" s="614" t="s">
        <v>191</v>
      </c>
      <c r="C5" s="455"/>
      <c r="D5" s="455"/>
      <c r="E5" s="456"/>
      <c r="F5" s="455"/>
      <c r="G5" s="457"/>
      <c r="H5" s="457"/>
      <c r="I5" s="496"/>
      <c r="J5" s="496"/>
      <c r="K5" s="496"/>
      <c r="L5" s="497"/>
      <c r="M5" s="497"/>
    </row>
    <row r="6" spans="1:13" ht="23.25" customHeight="1" thickBot="1">
      <c r="A6" s="498" t="s">
        <v>3</v>
      </c>
      <c r="L6" s="493"/>
      <c r="M6" s="493"/>
    </row>
    <row r="7" spans="1:22" ht="15.75" thickBot="1">
      <c r="A7" s="1485" t="s">
        <v>8</v>
      </c>
      <c r="B7" s="1481" t="s">
        <v>9</v>
      </c>
      <c r="C7" s="1289"/>
      <c r="D7" s="1289"/>
      <c r="E7" s="1481" t="s">
        <v>12</v>
      </c>
      <c r="F7" s="1289"/>
      <c r="G7" s="1289"/>
      <c r="H7" s="1481" t="s">
        <v>173</v>
      </c>
      <c r="I7" s="1476" t="s">
        <v>174</v>
      </c>
      <c r="J7" s="1476" t="s">
        <v>175</v>
      </c>
      <c r="K7" s="1482" t="s">
        <v>215</v>
      </c>
      <c r="L7" s="1482"/>
      <c r="M7" s="1483" t="s">
        <v>5</v>
      </c>
      <c r="N7" s="1483"/>
      <c r="O7" s="1483"/>
      <c r="P7" s="1483"/>
      <c r="Q7" s="620" t="s">
        <v>216</v>
      </c>
      <c r="R7" s="621" t="s">
        <v>7</v>
      </c>
      <c r="T7" s="1484" t="s">
        <v>176</v>
      </c>
      <c r="U7" s="1484"/>
      <c r="V7" s="1484"/>
    </row>
    <row r="8" spans="1:22" ht="15.75" thickBot="1">
      <c r="A8" s="1485"/>
      <c r="B8" s="1481"/>
      <c r="C8" s="1290" t="s">
        <v>10</v>
      </c>
      <c r="D8" s="1290" t="s">
        <v>11</v>
      </c>
      <c r="E8" s="1481"/>
      <c r="F8" s="1290" t="s">
        <v>177</v>
      </c>
      <c r="G8" s="1290" t="s">
        <v>178</v>
      </c>
      <c r="H8" s="1481"/>
      <c r="I8" s="1481"/>
      <c r="J8" s="1481"/>
      <c r="K8" s="622" t="s">
        <v>179</v>
      </c>
      <c r="L8" s="622" t="s">
        <v>185</v>
      </c>
      <c r="M8" s="623" t="s">
        <v>18</v>
      </c>
      <c r="N8" s="1328" t="s">
        <v>21</v>
      </c>
      <c r="O8" s="1292" t="s">
        <v>24</v>
      </c>
      <c r="P8" s="1293" t="s">
        <v>27</v>
      </c>
      <c r="Q8" s="624" t="s">
        <v>28</v>
      </c>
      <c r="R8" s="625" t="s">
        <v>29</v>
      </c>
      <c r="T8" s="1329" t="s">
        <v>217</v>
      </c>
      <c r="U8" s="1330" t="s">
        <v>218</v>
      </c>
      <c r="V8" s="1330" t="s">
        <v>219</v>
      </c>
    </row>
    <row r="9" spans="1:22" ht="15">
      <c r="A9" s="626" t="s">
        <v>30</v>
      </c>
      <c r="B9" s="1023"/>
      <c r="C9" s="1024">
        <v>104</v>
      </c>
      <c r="D9" s="1024">
        <v>104</v>
      </c>
      <c r="E9" s="460"/>
      <c r="F9" s="721">
        <v>12</v>
      </c>
      <c r="G9" s="721">
        <v>12</v>
      </c>
      <c r="H9" s="721">
        <v>12</v>
      </c>
      <c r="I9" s="1389">
        <v>13</v>
      </c>
      <c r="J9" s="1389">
        <v>13</v>
      </c>
      <c r="K9" s="629"/>
      <c r="L9" s="629"/>
      <c r="M9" s="1365">
        <v>13</v>
      </c>
      <c r="N9" s="722">
        <f>T9</f>
        <v>13</v>
      </c>
      <c r="O9" s="1333"/>
      <c r="P9" s="887"/>
      <c r="Q9" s="630" t="s">
        <v>31</v>
      </c>
      <c r="R9" s="631" t="s">
        <v>31</v>
      </c>
      <c r="S9" s="573"/>
      <c r="T9" s="1366">
        <v>13</v>
      </c>
      <c r="U9" s="921"/>
      <c r="V9" s="660"/>
    </row>
    <row r="10" spans="1:22" ht="15.75" thickBot="1">
      <c r="A10" s="633" t="s">
        <v>32</v>
      </c>
      <c r="B10" s="746"/>
      <c r="C10" s="747">
        <v>101</v>
      </c>
      <c r="D10" s="747">
        <v>104</v>
      </c>
      <c r="E10" s="748"/>
      <c r="F10" s="653">
        <v>12</v>
      </c>
      <c r="G10" s="653">
        <v>12</v>
      </c>
      <c r="H10" s="653">
        <v>12</v>
      </c>
      <c r="I10" s="1390">
        <v>12.5</v>
      </c>
      <c r="J10" s="1390">
        <v>13</v>
      </c>
      <c r="K10" s="636"/>
      <c r="L10" s="1000"/>
      <c r="M10" s="1367">
        <v>13</v>
      </c>
      <c r="N10" s="726">
        <f aca="true" t="shared" si="0" ref="N10:N21">T10</f>
        <v>13</v>
      </c>
      <c r="O10" s="1314"/>
      <c r="P10" s="882"/>
      <c r="Q10" s="637" t="s">
        <v>31</v>
      </c>
      <c r="R10" s="638" t="s">
        <v>31</v>
      </c>
      <c r="S10" s="573"/>
      <c r="T10" s="1368">
        <v>13</v>
      </c>
      <c r="U10" s="927"/>
      <c r="V10" s="638"/>
    </row>
    <row r="11" spans="1:22" ht="15">
      <c r="A11" s="639" t="s">
        <v>33</v>
      </c>
      <c r="B11" s="749" t="s">
        <v>34</v>
      </c>
      <c r="C11" s="750">
        <v>37915</v>
      </c>
      <c r="D11" s="750">
        <v>39774</v>
      </c>
      <c r="E11" s="751" t="s">
        <v>35</v>
      </c>
      <c r="F11" s="649">
        <v>1937</v>
      </c>
      <c r="G11" s="649">
        <v>2360</v>
      </c>
      <c r="H11" s="649">
        <v>2579</v>
      </c>
      <c r="I11" s="667">
        <v>2656</v>
      </c>
      <c r="J11" s="667">
        <v>2748</v>
      </c>
      <c r="K11" s="642" t="s">
        <v>31</v>
      </c>
      <c r="L11" s="993" t="s">
        <v>31</v>
      </c>
      <c r="M11" s="1369">
        <v>2753</v>
      </c>
      <c r="N11" s="722">
        <f t="shared" si="0"/>
        <v>2765</v>
      </c>
      <c r="O11" s="883"/>
      <c r="P11" s="722"/>
      <c r="Q11" s="723" t="s">
        <v>31</v>
      </c>
      <c r="R11" s="645" t="s">
        <v>31</v>
      </c>
      <c r="S11" s="573"/>
      <c r="T11" s="1391">
        <v>2765</v>
      </c>
      <c r="U11" s="723"/>
      <c r="V11" s="723"/>
    </row>
    <row r="12" spans="1:22" ht="15">
      <c r="A12" s="646" t="s">
        <v>36</v>
      </c>
      <c r="B12" s="752" t="s">
        <v>37</v>
      </c>
      <c r="C12" s="753">
        <v>-16164</v>
      </c>
      <c r="D12" s="753">
        <v>-17825</v>
      </c>
      <c r="E12" s="751" t="s">
        <v>38</v>
      </c>
      <c r="F12" s="649">
        <v>-1776</v>
      </c>
      <c r="G12" s="649">
        <v>-2076</v>
      </c>
      <c r="H12" s="649">
        <v>2352</v>
      </c>
      <c r="I12" s="667">
        <v>2488</v>
      </c>
      <c r="J12" s="667">
        <v>2630</v>
      </c>
      <c r="K12" s="647" t="s">
        <v>31</v>
      </c>
      <c r="L12" s="994" t="s">
        <v>31</v>
      </c>
      <c r="M12" s="1310">
        <v>2645</v>
      </c>
      <c r="N12" s="724">
        <f t="shared" si="0"/>
        <v>2665</v>
      </c>
      <c r="O12" s="883"/>
      <c r="P12" s="724"/>
      <c r="Q12" s="723" t="s">
        <v>31</v>
      </c>
      <c r="R12" s="645" t="s">
        <v>31</v>
      </c>
      <c r="S12" s="573"/>
      <c r="T12" s="1392">
        <v>2665</v>
      </c>
      <c r="U12" s="723"/>
      <c r="V12" s="723"/>
    </row>
    <row r="13" spans="1:22" ht="15">
      <c r="A13" s="646" t="s">
        <v>39</v>
      </c>
      <c r="B13" s="752" t="s">
        <v>230</v>
      </c>
      <c r="C13" s="753">
        <v>604</v>
      </c>
      <c r="D13" s="753">
        <v>619</v>
      </c>
      <c r="E13" s="751" t="s">
        <v>41</v>
      </c>
      <c r="F13" s="649"/>
      <c r="G13" s="649"/>
      <c r="H13" s="649"/>
      <c r="I13" s="667"/>
      <c r="J13" s="667"/>
      <c r="K13" s="647" t="s">
        <v>31</v>
      </c>
      <c r="L13" s="994" t="s">
        <v>31</v>
      </c>
      <c r="M13" s="1310"/>
      <c r="N13" s="724">
        <f t="shared" si="0"/>
        <v>0</v>
      </c>
      <c r="O13" s="883"/>
      <c r="P13" s="724"/>
      <c r="Q13" s="723" t="s">
        <v>31</v>
      </c>
      <c r="R13" s="645" t="s">
        <v>31</v>
      </c>
      <c r="S13" s="573"/>
      <c r="T13" s="1392"/>
      <c r="U13" s="723"/>
      <c r="V13" s="723"/>
    </row>
    <row r="14" spans="1:22" ht="15">
      <c r="A14" s="646" t="s">
        <v>42</v>
      </c>
      <c r="B14" s="752" t="s">
        <v>231</v>
      </c>
      <c r="C14" s="753">
        <v>221</v>
      </c>
      <c r="D14" s="753">
        <v>610</v>
      </c>
      <c r="E14" s="751" t="s">
        <v>31</v>
      </c>
      <c r="F14" s="649">
        <v>340</v>
      </c>
      <c r="G14" s="649">
        <v>371</v>
      </c>
      <c r="H14" s="649">
        <v>345</v>
      </c>
      <c r="I14" s="667">
        <v>324</v>
      </c>
      <c r="J14" s="667">
        <v>322</v>
      </c>
      <c r="K14" s="647" t="s">
        <v>31</v>
      </c>
      <c r="L14" s="994" t="s">
        <v>31</v>
      </c>
      <c r="M14" s="1310">
        <v>1003</v>
      </c>
      <c r="N14" s="724">
        <f t="shared" si="0"/>
        <v>760</v>
      </c>
      <c r="O14" s="883"/>
      <c r="P14" s="724"/>
      <c r="Q14" s="723" t="s">
        <v>31</v>
      </c>
      <c r="R14" s="645" t="s">
        <v>31</v>
      </c>
      <c r="S14" s="573"/>
      <c r="T14" s="1392">
        <v>760</v>
      </c>
      <c r="U14" s="723"/>
      <c r="V14" s="723"/>
    </row>
    <row r="15" spans="1:22" ht="15.75" thickBot="1">
      <c r="A15" s="626" t="s">
        <v>44</v>
      </c>
      <c r="B15" s="754" t="s">
        <v>232</v>
      </c>
      <c r="C15" s="755">
        <v>2021</v>
      </c>
      <c r="D15" s="755">
        <v>852</v>
      </c>
      <c r="E15" s="471" t="s">
        <v>46</v>
      </c>
      <c r="F15" s="725">
        <v>625</v>
      </c>
      <c r="G15" s="725">
        <v>697</v>
      </c>
      <c r="H15" s="725">
        <v>933</v>
      </c>
      <c r="I15" s="662">
        <v>473</v>
      </c>
      <c r="J15" s="662">
        <v>545</v>
      </c>
      <c r="K15" s="652" t="s">
        <v>31</v>
      </c>
      <c r="L15" s="995" t="s">
        <v>31</v>
      </c>
      <c r="M15" s="1371">
        <v>901</v>
      </c>
      <c r="N15" s="726">
        <f t="shared" si="0"/>
        <v>1285</v>
      </c>
      <c r="O15" s="883"/>
      <c r="P15" s="726"/>
      <c r="Q15" s="727" t="s">
        <v>31</v>
      </c>
      <c r="R15" s="631" t="s">
        <v>31</v>
      </c>
      <c r="S15" s="573"/>
      <c r="T15" s="1393">
        <v>1285</v>
      </c>
      <c r="U15" s="727"/>
      <c r="V15" s="727"/>
    </row>
    <row r="16" spans="1:22" ht="15.75" thickBot="1">
      <c r="A16" s="1394" t="s">
        <v>47</v>
      </c>
      <c r="B16" s="1025"/>
      <c r="C16" s="1026">
        <v>24618</v>
      </c>
      <c r="D16" s="1026">
        <v>24087</v>
      </c>
      <c r="E16" s="1027"/>
      <c r="F16" s="655">
        <v>1130</v>
      </c>
      <c r="G16" s="655">
        <v>1361</v>
      </c>
      <c r="H16" s="1395">
        <f>H11-H12+H14+H15</f>
        <v>1505</v>
      </c>
      <c r="I16" s="656">
        <f>I11-I12+I14+I15</f>
        <v>965</v>
      </c>
      <c r="J16" s="1373">
        <f>J11-J12+J13+J14+J15</f>
        <v>985</v>
      </c>
      <c r="K16" s="657" t="s">
        <v>31</v>
      </c>
      <c r="L16" s="996" t="s">
        <v>31</v>
      </c>
      <c r="M16" s="997">
        <f>M11-M12+M13+M14+M15</f>
        <v>2012</v>
      </c>
      <c r="N16" s="659">
        <f>N11-N12+N13+N14+N15</f>
        <v>2145</v>
      </c>
      <c r="O16" s="1346"/>
      <c r="P16" s="941"/>
      <c r="Q16" s="728" t="s">
        <v>31</v>
      </c>
      <c r="R16" s="729" t="s">
        <v>31</v>
      </c>
      <c r="S16" s="573"/>
      <c r="T16" s="1347">
        <f>T11-T12+T13+T14+T15</f>
        <v>2145</v>
      </c>
      <c r="U16" s="1347">
        <v>0</v>
      </c>
      <c r="V16" s="1347">
        <v>0</v>
      </c>
    </row>
    <row r="17" spans="1:22" ht="15">
      <c r="A17" s="626" t="s">
        <v>48</v>
      </c>
      <c r="B17" s="749" t="s">
        <v>49</v>
      </c>
      <c r="C17" s="750">
        <v>7043</v>
      </c>
      <c r="D17" s="750">
        <v>7240</v>
      </c>
      <c r="E17" s="471">
        <v>401</v>
      </c>
      <c r="F17" s="725">
        <v>161</v>
      </c>
      <c r="G17" s="725">
        <v>284</v>
      </c>
      <c r="H17" s="725">
        <v>227</v>
      </c>
      <c r="I17" s="662">
        <v>168</v>
      </c>
      <c r="J17" s="662">
        <v>118</v>
      </c>
      <c r="K17" s="642" t="s">
        <v>31</v>
      </c>
      <c r="L17" s="993" t="s">
        <v>31</v>
      </c>
      <c r="M17" s="1371">
        <v>108</v>
      </c>
      <c r="N17" s="722">
        <f t="shared" si="0"/>
        <v>101</v>
      </c>
      <c r="O17" s="883"/>
      <c r="P17" s="722"/>
      <c r="Q17" s="727" t="s">
        <v>31</v>
      </c>
      <c r="R17" s="631" t="s">
        <v>31</v>
      </c>
      <c r="S17" s="573"/>
      <c r="T17" s="1396">
        <v>101</v>
      </c>
      <c r="U17" s="1091"/>
      <c r="V17" s="1091"/>
    </row>
    <row r="18" spans="1:22" ht="15">
      <c r="A18" s="646" t="s">
        <v>50</v>
      </c>
      <c r="B18" s="752" t="s">
        <v>51</v>
      </c>
      <c r="C18" s="753">
        <v>1001</v>
      </c>
      <c r="D18" s="753">
        <v>820</v>
      </c>
      <c r="E18" s="751" t="s">
        <v>52</v>
      </c>
      <c r="F18" s="649">
        <v>106</v>
      </c>
      <c r="G18" s="649">
        <v>200</v>
      </c>
      <c r="H18" s="649">
        <v>556</v>
      </c>
      <c r="I18" s="667">
        <v>84</v>
      </c>
      <c r="J18" s="667">
        <v>146</v>
      </c>
      <c r="K18" s="647" t="s">
        <v>31</v>
      </c>
      <c r="L18" s="994" t="s">
        <v>31</v>
      </c>
      <c r="M18" s="1310">
        <v>159</v>
      </c>
      <c r="N18" s="724">
        <f t="shared" si="0"/>
        <v>165</v>
      </c>
      <c r="O18" s="883"/>
      <c r="P18" s="724"/>
      <c r="Q18" s="723" t="s">
        <v>31</v>
      </c>
      <c r="R18" s="645" t="s">
        <v>31</v>
      </c>
      <c r="S18" s="573"/>
      <c r="T18" s="1392">
        <v>165</v>
      </c>
      <c r="U18" s="999"/>
      <c r="V18" s="999"/>
    </row>
    <row r="19" spans="1:22" ht="15">
      <c r="A19" s="646" t="s">
        <v>53</v>
      </c>
      <c r="B19" s="752" t="s">
        <v>233</v>
      </c>
      <c r="C19" s="753">
        <v>14718</v>
      </c>
      <c r="D19" s="753">
        <v>14718</v>
      </c>
      <c r="E19" s="751" t="s">
        <v>31</v>
      </c>
      <c r="F19" s="649"/>
      <c r="G19" s="649"/>
      <c r="H19" s="649"/>
      <c r="I19" s="667"/>
      <c r="J19" s="667"/>
      <c r="K19" s="647" t="s">
        <v>31</v>
      </c>
      <c r="L19" s="994" t="s">
        <v>31</v>
      </c>
      <c r="M19" s="1310"/>
      <c r="N19" s="724">
        <f t="shared" si="0"/>
        <v>0</v>
      </c>
      <c r="O19" s="883"/>
      <c r="P19" s="724"/>
      <c r="Q19" s="723" t="s">
        <v>31</v>
      </c>
      <c r="R19" s="645" t="s">
        <v>31</v>
      </c>
      <c r="S19" s="573"/>
      <c r="T19" s="1392"/>
      <c r="U19" s="999"/>
      <c r="V19" s="999"/>
    </row>
    <row r="20" spans="1:22" ht="15">
      <c r="A20" s="646" t="s">
        <v>55</v>
      </c>
      <c r="B20" s="752" t="s">
        <v>54</v>
      </c>
      <c r="C20" s="753">
        <v>1758</v>
      </c>
      <c r="D20" s="753">
        <v>1762</v>
      </c>
      <c r="E20" s="751" t="s">
        <v>31</v>
      </c>
      <c r="F20" s="649">
        <v>269</v>
      </c>
      <c r="G20" s="649">
        <v>272</v>
      </c>
      <c r="H20" s="649">
        <v>722</v>
      </c>
      <c r="I20" s="667">
        <v>696</v>
      </c>
      <c r="J20" s="667">
        <v>719</v>
      </c>
      <c r="K20" s="647" t="s">
        <v>31</v>
      </c>
      <c r="L20" s="994" t="s">
        <v>31</v>
      </c>
      <c r="M20" s="1310">
        <v>1679</v>
      </c>
      <c r="N20" s="724">
        <f t="shared" si="0"/>
        <v>1765</v>
      </c>
      <c r="O20" s="883"/>
      <c r="P20" s="724"/>
      <c r="Q20" s="723" t="s">
        <v>31</v>
      </c>
      <c r="R20" s="645" t="s">
        <v>31</v>
      </c>
      <c r="S20" s="573"/>
      <c r="T20" s="1392">
        <v>1765</v>
      </c>
      <c r="U20" s="999"/>
      <c r="V20" s="999"/>
    </row>
    <row r="21" spans="1:22" ht="15.75" thickBot="1">
      <c r="A21" s="633" t="s">
        <v>57</v>
      </c>
      <c r="B21" s="1384"/>
      <c r="C21" s="757">
        <v>0</v>
      </c>
      <c r="D21" s="757">
        <v>0</v>
      </c>
      <c r="E21" s="758" t="s">
        <v>31</v>
      </c>
      <c r="F21" s="649"/>
      <c r="G21" s="649"/>
      <c r="H21" s="649"/>
      <c r="I21" s="670"/>
      <c r="J21" s="670"/>
      <c r="K21" s="636" t="s">
        <v>31</v>
      </c>
      <c r="L21" s="1000" t="s">
        <v>31</v>
      </c>
      <c r="M21" s="1397"/>
      <c r="N21" s="726">
        <f t="shared" si="0"/>
        <v>0</v>
      </c>
      <c r="O21" s="882"/>
      <c r="P21" s="726"/>
      <c r="Q21" s="732" t="s">
        <v>31</v>
      </c>
      <c r="R21" s="733" t="s">
        <v>31</v>
      </c>
      <c r="S21" s="573"/>
      <c r="T21" s="1398"/>
      <c r="U21" s="1001"/>
      <c r="V21" s="1001"/>
    </row>
    <row r="22" spans="1:22" ht="15.75" thickBot="1">
      <c r="A22" s="674" t="s">
        <v>59</v>
      </c>
      <c r="B22" s="749" t="s">
        <v>60</v>
      </c>
      <c r="C22" s="750">
        <v>12472</v>
      </c>
      <c r="D22" s="750">
        <v>13728</v>
      </c>
      <c r="E22" s="478" t="s">
        <v>31</v>
      </c>
      <c r="F22" s="632">
        <v>4589</v>
      </c>
      <c r="G22" s="632">
        <v>4639</v>
      </c>
      <c r="H22" s="632">
        <v>4404</v>
      </c>
      <c r="I22" s="677">
        <v>4342</v>
      </c>
      <c r="J22" s="677">
        <v>4912</v>
      </c>
      <c r="K22" s="678">
        <f>K35</f>
        <v>4979</v>
      </c>
      <c r="L22" s="678">
        <f>SUM(L25:L34)</f>
        <v>4979</v>
      </c>
      <c r="M22" s="1315">
        <v>1252</v>
      </c>
      <c r="N22" s="722">
        <f>T22-M22</f>
        <v>1239</v>
      </c>
      <c r="O22" s="643"/>
      <c r="P22" s="722"/>
      <c r="Q22" s="735">
        <f>SUM(M22:P22)</f>
        <v>2491</v>
      </c>
      <c r="R22" s="736">
        <f>(Q22/L22)*100</f>
        <v>50.03012653143202</v>
      </c>
      <c r="S22" s="573"/>
      <c r="T22" s="1391">
        <v>2491</v>
      </c>
      <c r="U22" s="1003"/>
      <c r="V22" s="1004"/>
    </row>
    <row r="23" spans="1:22" ht="15.75" thickBot="1">
      <c r="A23" s="646" t="s">
        <v>61</v>
      </c>
      <c r="B23" s="752" t="s">
        <v>62</v>
      </c>
      <c r="C23" s="753">
        <v>0</v>
      </c>
      <c r="D23" s="753">
        <v>0</v>
      </c>
      <c r="E23" s="479" t="s">
        <v>31</v>
      </c>
      <c r="F23" s="649">
        <v>115</v>
      </c>
      <c r="G23" s="649"/>
      <c r="H23" s="649"/>
      <c r="I23" s="682"/>
      <c r="J23" s="682"/>
      <c r="K23" s="683"/>
      <c r="L23" s="684"/>
      <c r="M23" s="1316"/>
      <c r="N23" s="890">
        <f aca="true" t="shared" si="1" ref="N23:N40">T23-M23</f>
        <v>0</v>
      </c>
      <c r="O23" s="648"/>
      <c r="P23" s="724"/>
      <c r="Q23" s="735">
        <f aca="true" t="shared" si="2" ref="Q23:Q45">SUM(M23:P23)</f>
        <v>0</v>
      </c>
      <c r="R23" s="736" t="e">
        <f aca="true" t="shared" si="3" ref="R23:R45">(Q23/L23)*100</f>
        <v>#DIV/0!</v>
      </c>
      <c r="S23" s="573"/>
      <c r="T23" s="1392"/>
      <c r="U23" s="1006"/>
      <c r="V23" s="1007"/>
    </row>
    <row r="24" spans="1:22" ht="15.75" thickBot="1">
      <c r="A24" s="633" t="s">
        <v>63</v>
      </c>
      <c r="B24" s="1384" t="s">
        <v>62</v>
      </c>
      <c r="C24" s="757">
        <v>0</v>
      </c>
      <c r="D24" s="757">
        <v>1215</v>
      </c>
      <c r="E24" s="480">
        <v>672</v>
      </c>
      <c r="F24" s="737">
        <v>1331</v>
      </c>
      <c r="G24" s="737">
        <v>1422</v>
      </c>
      <c r="H24" s="737">
        <v>1150</v>
      </c>
      <c r="I24" s="688">
        <v>1100</v>
      </c>
      <c r="J24" s="688">
        <v>1250</v>
      </c>
      <c r="K24" s="689">
        <f>K25+K26+K27+K28+K29</f>
        <v>1200</v>
      </c>
      <c r="L24" s="689">
        <f>L25+L26+L27+L28+L29</f>
        <v>1200</v>
      </c>
      <c r="M24" s="1318">
        <v>300</v>
      </c>
      <c r="N24" s="891">
        <f t="shared" si="1"/>
        <v>300</v>
      </c>
      <c r="O24" s="690"/>
      <c r="P24" s="726"/>
      <c r="Q24" s="735">
        <f t="shared" si="2"/>
        <v>600</v>
      </c>
      <c r="R24" s="736">
        <f t="shared" si="3"/>
        <v>50</v>
      </c>
      <c r="S24" s="573"/>
      <c r="T24" s="1393">
        <v>600</v>
      </c>
      <c r="U24" s="1009"/>
      <c r="V24" s="1010"/>
    </row>
    <row r="25" spans="1:22" ht="15.75" thickBot="1">
      <c r="A25" s="639" t="s">
        <v>64</v>
      </c>
      <c r="B25" s="749" t="s">
        <v>234</v>
      </c>
      <c r="C25" s="750">
        <v>6341</v>
      </c>
      <c r="D25" s="750">
        <v>6960</v>
      </c>
      <c r="E25" s="478">
        <v>501</v>
      </c>
      <c r="F25" s="649">
        <v>634</v>
      </c>
      <c r="G25" s="649">
        <v>683</v>
      </c>
      <c r="H25" s="649">
        <v>650</v>
      </c>
      <c r="I25" s="692">
        <v>453</v>
      </c>
      <c r="J25" s="692">
        <v>397</v>
      </c>
      <c r="K25" s="678">
        <v>460</v>
      </c>
      <c r="L25" s="678">
        <v>460</v>
      </c>
      <c r="M25" s="1382">
        <v>79</v>
      </c>
      <c r="N25" s="889">
        <f t="shared" si="1"/>
        <v>91</v>
      </c>
      <c r="O25" s="664"/>
      <c r="P25" s="722"/>
      <c r="Q25" s="735">
        <f t="shared" si="2"/>
        <v>170</v>
      </c>
      <c r="R25" s="736">
        <f t="shared" si="3"/>
        <v>36.95652173913043</v>
      </c>
      <c r="S25" s="573"/>
      <c r="T25" s="1396">
        <v>170</v>
      </c>
      <c r="U25" s="1012"/>
      <c r="V25" s="1013"/>
    </row>
    <row r="26" spans="1:22" ht="15.75" thickBot="1">
      <c r="A26" s="646" t="s">
        <v>66</v>
      </c>
      <c r="B26" s="752" t="s">
        <v>235</v>
      </c>
      <c r="C26" s="753">
        <v>1745</v>
      </c>
      <c r="D26" s="753">
        <v>2223</v>
      </c>
      <c r="E26" s="479">
        <v>502</v>
      </c>
      <c r="F26" s="649">
        <v>365</v>
      </c>
      <c r="G26" s="649">
        <v>421</v>
      </c>
      <c r="H26" s="649">
        <v>485</v>
      </c>
      <c r="I26" s="682">
        <v>408</v>
      </c>
      <c r="J26" s="682">
        <v>391</v>
      </c>
      <c r="K26" s="683">
        <v>370</v>
      </c>
      <c r="L26" s="683">
        <v>370</v>
      </c>
      <c r="M26" s="1316">
        <v>132</v>
      </c>
      <c r="N26" s="889">
        <f t="shared" si="1"/>
        <v>97</v>
      </c>
      <c r="O26" s="648"/>
      <c r="P26" s="724"/>
      <c r="Q26" s="735">
        <f t="shared" si="2"/>
        <v>229</v>
      </c>
      <c r="R26" s="736">
        <f t="shared" si="3"/>
        <v>61.891891891891895</v>
      </c>
      <c r="S26" s="573"/>
      <c r="T26" s="1392">
        <v>229</v>
      </c>
      <c r="U26" s="1006"/>
      <c r="V26" s="1007"/>
    </row>
    <row r="27" spans="1:22" ht="15.75" thickBot="1">
      <c r="A27" s="646" t="s">
        <v>68</v>
      </c>
      <c r="B27" s="752" t="s">
        <v>236</v>
      </c>
      <c r="C27" s="753">
        <v>0</v>
      </c>
      <c r="D27" s="753">
        <v>0</v>
      </c>
      <c r="E27" s="479">
        <v>504</v>
      </c>
      <c r="F27" s="649"/>
      <c r="G27" s="649"/>
      <c r="H27" s="649"/>
      <c r="I27" s="682"/>
      <c r="J27" s="682"/>
      <c r="K27" s="683"/>
      <c r="L27" s="683"/>
      <c r="M27" s="1316"/>
      <c r="N27" s="889">
        <f t="shared" si="1"/>
        <v>0</v>
      </c>
      <c r="O27" s="648"/>
      <c r="P27" s="724"/>
      <c r="Q27" s="735">
        <f t="shared" si="2"/>
        <v>0</v>
      </c>
      <c r="R27" s="736" t="e">
        <f t="shared" si="3"/>
        <v>#DIV/0!</v>
      </c>
      <c r="S27" s="573"/>
      <c r="T27" s="1392"/>
      <c r="U27" s="1006"/>
      <c r="V27" s="1007"/>
    </row>
    <row r="28" spans="1:22" ht="15.75" thickBot="1">
      <c r="A28" s="646" t="s">
        <v>70</v>
      </c>
      <c r="B28" s="752" t="s">
        <v>237</v>
      </c>
      <c r="C28" s="753">
        <v>428</v>
      </c>
      <c r="D28" s="753">
        <v>253</v>
      </c>
      <c r="E28" s="479">
        <v>511</v>
      </c>
      <c r="F28" s="649">
        <v>70</v>
      </c>
      <c r="G28" s="649">
        <v>121</v>
      </c>
      <c r="H28" s="649">
        <v>73</v>
      </c>
      <c r="I28" s="682">
        <v>449</v>
      </c>
      <c r="J28" s="682">
        <v>60</v>
      </c>
      <c r="K28" s="683">
        <v>100</v>
      </c>
      <c r="L28" s="683">
        <v>100</v>
      </c>
      <c r="M28" s="1316">
        <v>5</v>
      </c>
      <c r="N28" s="889">
        <f t="shared" si="1"/>
        <v>22</v>
      </c>
      <c r="O28" s="648"/>
      <c r="P28" s="724"/>
      <c r="Q28" s="735">
        <f t="shared" si="2"/>
        <v>27</v>
      </c>
      <c r="R28" s="736">
        <f t="shared" si="3"/>
        <v>27</v>
      </c>
      <c r="S28" s="573"/>
      <c r="T28" s="1392">
        <v>27</v>
      </c>
      <c r="U28" s="1006"/>
      <c r="V28" s="1007"/>
    </row>
    <row r="29" spans="1:22" ht="15.75" thickBot="1">
      <c r="A29" s="646" t="s">
        <v>72</v>
      </c>
      <c r="B29" s="752" t="s">
        <v>238</v>
      </c>
      <c r="C29" s="753">
        <v>1057</v>
      </c>
      <c r="D29" s="753">
        <v>1451</v>
      </c>
      <c r="E29" s="479">
        <v>518</v>
      </c>
      <c r="F29" s="649">
        <v>195</v>
      </c>
      <c r="G29" s="649">
        <v>246</v>
      </c>
      <c r="H29" s="649">
        <v>207</v>
      </c>
      <c r="I29" s="682">
        <v>275</v>
      </c>
      <c r="J29" s="682">
        <v>257</v>
      </c>
      <c r="K29" s="683">
        <v>270</v>
      </c>
      <c r="L29" s="683">
        <v>270</v>
      </c>
      <c r="M29" s="1316">
        <v>72</v>
      </c>
      <c r="N29" s="889">
        <f t="shared" si="1"/>
        <v>93</v>
      </c>
      <c r="O29" s="648"/>
      <c r="P29" s="724"/>
      <c r="Q29" s="735">
        <f t="shared" si="2"/>
        <v>165</v>
      </c>
      <c r="R29" s="736">
        <f t="shared" si="3"/>
        <v>61.111111111111114</v>
      </c>
      <c r="S29" s="573"/>
      <c r="T29" s="1392">
        <v>165</v>
      </c>
      <c r="U29" s="1006"/>
      <c r="V29" s="1386"/>
    </row>
    <row r="30" spans="1:22" ht="15.75" thickBot="1">
      <c r="A30" s="646" t="s">
        <v>74</v>
      </c>
      <c r="B30" s="759" t="s">
        <v>239</v>
      </c>
      <c r="C30" s="753">
        <v>10408</v>
      </c>
      <c r="D30" s="753">
        <v>11792</v>
      </c>
      <c r="E30" s="479">
        <v>521</v>
      </c>
      <c r="F30" s="649">
        <v>2310</v>
      </c>
      <c r="G30" s="649">
        <v>2396</v>
      </c>
      <c r="H30" s="649">
        <v>2490</v>
      </c>
      <c r="I30" s="682">
        <v>2520</v>
      </c>
      <c r="J30" s="682">
        <v>2926</v>
      </c>
      <c r="K30" s="683">
        <v>2764</v>
      </c>
      <c r="L30" s="683">
        <v>2764</v>
      </c>
      <c r="M30" s="1316">
        <v>730</v>
      </c>
      <c r="N30" s="889">
        <f t="shared" si="1"/>
        <v>716</v>
      </c>
      <c r="O30" s="648"/>
      <c r="P30" s="724"/>
      <c r="Q30" s="735">
        <f t="shared" si="2"/>
        <v>1446</v>
      </c>
      <c r="R30" s="736">
        <f t="shared" si="3"/>
        <v>52.31548480463098</v>
      </c>
      <c r="S30" s="573"/>
      <c r="T30" s="1392">
        <v>1446</v>
      </c>
      <c r="U30" s="1006"/>
      <c r="V30" s="1007"/>
    </row>
    <row r="31" spans="1:22" ht="15.75" thickBot="1">
      <c r="A31" s="646" t="s">
        <v>76</v>
      </c>
      <c r="B31" s="759" t="s">
        <v>240</v>
      </c>
      <c r="C31" s="753">
        <v>3640</v>
      </c>
      <c r="D31" s="753">
        <v>4174</v>
      </c>
      <c r="E31" s="479" t="s">
        <v>78</v>
      </c>
      <c r="F31" s="649">
        <v>897</v>
      </c>
      <c r="G31" s="649">
        <v>935</v>
      </c>
      <c r="H31" s="649">
        <v>953</v>
      </c>
      <c r="I31" s="682">
        <v>948</v>
      </c>
      <c r="J31" s="682">
        <v>1108</v>
      </c>
      <c r="K31" s="683">
        <v>968</v>
      </c>
      <c r="L31" s="683">
        <v>968</v>
      </c>
      <c r="M31" s="1316">
        <v>267</v>
      </c>
      <c r="N31" s="889">
        <f t="shared" si="1"/>
        <v>267</v>
      </c>
      <c r="O31" s="648"/>
      <c r="P31" s="724"/>
      <c r="Q31" s="735">
        <f t="shared" si="2"/>
        <v>534</v>
      </c>
      <c r="R31" s="736">
        <f t="shared" si="3"/>
        <v>55.16528925619835</v>
      </c>
      <c r="S31" s="573"/>
      <c r="T31" s="1392">
        <v>534</v>
      </c>
      <c r="U31" s="1006"/>
      <c r="V31" s="1007"/>
    </row>
    <row r="32" spans="1:22" ht="15.75" thickBot="1">
      <c r="A32" s="646" t="s">
        <v>79</v>
      </c>
      <c r="B32" s="752" t="s">
        <v>241</v>
      </c>
      <c r="C32" s="753">
        <v>0</v>
      </c>
      <c r="D32" s="753">
        <v>0</v>
      </c>
      <c r="E32" s="479">
        <v>557</v>
      </c>
      <c r="F32" s="649"/>
      <c r="G32" s="649"/>
      <c r="H32" s="649"/>
      <c r="I32" s="682"/>
      <c r="J32" s="682"/>
      <c r="K32" s="683"/>
      <c r="L32" s="683"/>
      <c r="M32" s="1316"/>
      <c r="N32" s="889">
        <f t="shared" si="1"/>
        <v>0</v>
      </c>
      <c r="O32" s="648"/>
      <c r="P32" s="724"/>
      <c r="Q32" s="735">
        <f t="shared" si="2"/>
        <v>0</v>
      </c>
      <c r="R32" s="736" t="e">
        <f t="shared" si="3"/>
        <v>#DIV/0!</v>
      </c>
      <c r="S32" s="573"/>
      <c r="T32" s="1392"/>
      <c r="U32" s="1006"/>
      <c r="V32" s="1007"/>
    </row>
    <row r="33" spans="1:22" ht="15.75" thickBot="1">
      <c r="A33" s="646" t="s">
        <v>81</v>
      </c>
      <c r="B33" s="752" t="s">
        <v>242</v>
      </c>
      <c r="C33" s="753">
        <v>1711</v>
      </c>
      <c r="D33" s="753">
        <v>1801</v>
      </c>
      <c r="E33" s="479">
        <v>551</v>
      </c>
      <c r="F33" s="649">
        <v>21</v>
      </c>
      <c r="G33" s="649">
        <v>40</v>
      </c>
      <c r="H33" s="649">
        <v>60</v>
      </c>
      <c r="I33" s="682">
        <v>59</v>
      </c>
      <c r="J33" s="682">
        <v>59</v>
      </c>
      <c r="K33" s="683"/>
      <c r="L33" s="683"/>
      <c r="M33" s="1316">
        <v>15</v>
      </c>
      <c r="N33" s="889">
        <f t="shared" si="1"/>
        <v>8</v>
      </c>
      <c r="O33" s="648"/>
      <c r="P33" s="724"/>
      <c r="Q33" s="735">
        <f t="shared" si="2"/>
        <v>23</v>
      </c>
      <c r="R33" s="736" t="e">
        <f t="shared" si="3"/>
        <v>#DIV/0!</v>
      </c>
      <c r="S33" s="573"/>
      <c r="T33" s="1370">
        <v>23</v>
      </c>
      <c r="U33" s="1006"/>
      <c r="V33" s="1007"/>
    </row>
    <row r="34" spans="1:22" ht="15.75" thickBot="1">
      <c r="A34" s="626" t="s">
        <v>83</v>
      </c>
      <c r="B34" s="754" t="s">
        <v>243</v>
      </c>
      <c r="C34" s="755">
        <v>569</v>
      </c>
      <c r="D34" s="755">
        <v>614</v>
      </c>
      <c r="E34" s="482" t="s">
        <v>84</v>
      </c>
      <c r="F34" s="725">
        <v>18</v>
      </c>
      <c r="G34" s="725">
        <v>20</v>
      </c>
      <c r="H34" s="725">
        <v>28</v>
      </c>
      <c r="I34" s="693">
        <v>21</v>
      </c>
      <c r="J34" s="693">
        <v>78</v>
      </c>
      <c r="K34" s="694">
        <v>47</v>
      </c>
      <c r="L34" s="694">
        <v>47</v>
      </c>
      <c r="M34" s="1325">
        <v>4</v>
      </c>
      <c r="N34" s="889">
        <f t="shared" si="1"/>
        <v>15</v>
      </c>
      <c r="O34" s="648"/>
      <c r="P34" s="726"/>
      <c r="Q34" s="735">
        <f t="shared" si="2"/>
        <v>19</v>
      </c>
      <c r="R34" s="736">
        <f t="shared" si="3"/>
        <v>40.42553191489361</v>
      </c>
      <c r="S34" s="573"/>
      <c r="T34" s="1368">
        <v>19</v>
      </c>
      <c r="U34" s="1016"/>
      <c r="V34" s="1399"/>
    </row>
    <row r="35" spans="1:22" ht="15.75" thickBot="1">
      <c r="A35" s="696" t="s">
        <v>85</v>
      </c>
      <c r="B35" s="1029" t="s">
        <v>86</v>
      </c>
      <c r="C35" s="904">
        <f>SUM(C25:C34)</f>
        <v>25899</v>
      </c>
      <c r="D35" s="904">
        <f>SUM(D25:D34)</f>
        <v>29268</v>
      </c>
      <c r="E35" s="1030"/>
      <c r="F35" s="655">
        <f aca="true" t="shared" si="4" ref="F35:N35">SUM(F25:F34)</f>
        <v>4510</v>
      </c>
      <c r="G35" s="655">
        <f t="shared" si="4"/>
        <v>4862</v>
      </c>
      <c r="H35" s="655">
        <f t="shared" si="4"/>
        <v>4946</v>
      </c>
      <c r="I35" s="655">
        <f t="shared" si="4"/>
        <v>5133</v>
      </c>
      <c r="J35" s="655">
        <f>SUM(J25:J34)</f>
        <v>5276</v>
      </c>
      <c r="K35" s="760">
        <f t="shared" si="4"/>
        <v>4979</v>
      </c>
      <c r="L35" s="760">
        <f t="shared" si="4"/>
        <v>4979</v>
      </c>
      <c r="M35" s="699">
        <f t="shared" si="4"/>
        <v>1304</v>
      </c>
      <c r="N35" s="699">
        <f t="shared" si="4"/>
        <v>1309</v>
      </c>
      <c r="O35" s="698"/>
      <c r="P35" s="941"/>
      <c r="Q35" s="735">
        <f t="shared" si="2"/>
        <v>2613</v>
      </c>
      <c r="R35" s="736">
        <f t="shared" si="3"/>
        <v>52.48041775456919</v>
      </c>
      <c r="S35" s="573"/>
      <c r="T35" s="697">
        <f>SUM(T25:T34)</f>
        <v>2613</v>
      </c>
      <c r="U35" s="701">
        <v>0</v>
      </c>
      <c r="V35" s="697">
        <v>0</v>
      </c>
    </row>
    <row r="36" spans="1:22" ht="15.75" thickBot="1">
      <c r="A36" s="639" t="s">
        <v>87</v>
      </c>
      <c r="B36" s="749" t="s">
        <v>244</v>
      </c>
      <c r="C36" s="750">
        <v>0</v>
      </c>
      <c r="D36" s="750">
        <v>0</v>
      </c>
      <c r="E36" s="478">
        <v>601</v>
      </c>
      <c r="F36" s="665"/>
      <c r="G36" s="665"/>
      <c r="H36" s="665"/>
      <c r="I36" s="692"/>
      <c r="J36" s="692"/>
      <c r="K36" s="678"/>
      <c r="L36" s="679"/>
      <c r="M36" s="1315"/>
      <c r="N36" s="889">
        <f t="shared" si="1"/>
        <v>0</v>
      </c>
      <c r="O36" s="648"/>
      <c r="P36" s="722"/>
      <c r="Q36" s="735">
        <f t="shared" si="2"/>
        <v>0</v>
      </c>
      <c r="R36" s="736" t="e">
        <f t="shared" si="3"/>
        <v>#DIV/0!</v>
      </c>
      <c r="S36" s="573"/>
      <c r="T36" s="1375"/>
      <c r="U36" s="1012"/>
      <c r="V36" s="1013"/>
    </row>
    <row r="37" spans="1:22" ht="15.75" thickBot="1">
      <c r="A37" s="646" t="s">
        <v>89</v>
      </c>
      <c r="B37" s="752" t="s">
        <v>245</v>
      </c>
      <c r="C37" s="753">
        <v>1190</v>
      </c>
      <c r="D37" s="753">
        <v>1857</v>
      </c>
      <c r="E37" s="479">
        <v>602</v>
      </c>
      <c r="F37" s="649">
        <v>266</v>
      </c>
      <c r="G37" s="649">
        <v>253</v>
      </c>
      <c r="H37" s="649">
        <v>355</v>
      </c>
      <c r="I37" s="682">
        <v>364</v>
      </c>
      <c r="J37" s="682">
        <v>362</v>
      </c>
      <c r="K37" s="683"/>
      <c r="L37" s="684"/>
      <c r="M37" s="1316">
        <v>116</v>
      </c>
      <c r="N37" s="889">
        <f t="shared" si="1"/>
        <v>120</v>
      </c>
      <c r="O37" s="648"/>
      <c r="P37" s="724"/>
      <c r="Q37" s="735">
        <f t="shared" si="2"/>
        <v>236</v>
      </c>
      <c r="R37" s="736" t="e">
        <f t="shared" si="3"/>
        <v>#DIV/0!</v>
      </c>
      <c r="S37" s="573"/>
      <c r="T37" s="1370">
        <v>236</v>
      </c>
      <c r="U37" s="1006"/>
      <c r="V37" s="1007"/>
    </row>
    <row r="38" spans="1:22" ht="15.75" thickBot="1">
      <c r="A38" s="646" t="s">
        <v>91</v>
      </c>
      <c r="B38" s="752" t="s">
        <v>246</v>
      </c>
      <c r="C38" s="753">
        <v>0</v>
      </c>
      <c r="D38" s="753">
        <v>0</v>
      </c>
      <c r="E38" s="479">
        <v>604</v>
      </c>
      <c r="F38" s="649"/>
      <c r="G38" s="649"/>
      <c r="H38" s="649"/>
      <c r="I38" s="682"/>
      <c r="J38" s="682"/>
      <c r="K38" s="683"/>
      <c r="L38" s="684"/>
      <c r="M38" s="1316"/>
      <c r="N38" s="889">
        <f t="shared" si="1"/>
        <v>0</v>
      </c>
      <c r="O38" s="648"/>
      <c r="P38" s="724"/>
      <c r="Q38" s="735">
        <f t="shared" si="2"/>
        <v>0</v>
      </c>
      <c r="R38" s="736" t="e">
        <f t="shared" si="3"/>
        <v>#DIV/0!</v>
      </c>
      <c r="S38" s="573"/>
      <c r="T38" s="1370"/>
      <c r="U38" s="1006"/>
      <c r="V38" s="1007"/>
    </row>
    <row r="39" spans="1:22" ht="15.75" thickBot="1">
      <c r="A39" s="646" t="s">
        <v>93</v>
      </c>
      <c r="B39" s="752" t="s">
        <v>247</v>
      </c>
      <c r="C39" s="753">
        <v>12472</v>
      </c>
      <c r="D39" s="753">
        <v>13728</v>
      </c>
      <c r="E39" s="479" t="s">
        <v>95</v>
      </c>
      <c r="F39" s="649">
        <v>4475</v>
      </c>
      <c r="G39" s="649">
        <v>4639</v>
      </c>
      <c r="H39" s="649">
        <v>4404</v>
      </c>
      <c r="I39" s="682">
        <v>4342</v>
      </c>
      <c r="J39" s="682">
        <v>4912</v>
      </c>
      <c r="K39" s="683">
        <v>4979</v>
      </c>
      <c r="L39" s="684">
        <v>4979</v>
      </c>
      <c r="M39" s="1316">
        <v>1252</v>
      </c>
      <c r="N39" s="889">
        <f t="shared" si="1"/>
        <v>1239</v>
      </c>
      <c r="O39" s="648"/>
      <c r="P39" s="724"/>
      <c r="Q39" s="735">
        <f t="shared" si="2"/>
        <v>2491</v>
      </c>
      <c r="R39" s="736">
        <f t="shared" si="3"/>
        <v>50.03012653143202</v>
      </c>
      <c r="S39" s="573"/>
      <c r="T39" s="1370">
        <v>2491</v>
      </c>
      <c r="U39" s="1006"/>
      <c r="V39" s="1007"/>
    </row>
    <row r="40" spans="1:22" ht="15.75" thickBot="1">
      <c r="A40" s="626" t="s">
        <v>96</v>
      </c>
      <c r="B40" s="754" t="s">
        <v>243</v>
      </c>
      <c r="C40" s="755">
        <v>12330</v>
      </c>
      <c r="D40" s="755">
        <v>13218</v>
      </c>
      <c r="E40" s="482" t="s">
        <v>97</v>
      </c>
      <c r="F40" s="725">
        <v>20</v>
      </c>
      <c r="G40" s="725">
        <v>175</v>
      </c>
      <c r="H40" s="725">
        <v>187</v>
      </c>
      <c r="I40" s="693">
        <v>444</v>
      </c>
      <c r="J40" s="693">
        <v>4</v>
      </c>
      <c r="K40" s="694"/>
      <c r="L40" s="695"/>
      <c r="M40" s="1325"/>
      <c r="N40" s="889">
        <f t="shared" si="1"/>
        <v>0</v>
      </c>
      <c r="O40" s="648"/>
      <c r="P40" s="726"/>
      <c r="Q40" s="735">
        <f t="shared" si="2"/>
        <v>0</v>
      </c>
      <c r="R40" s="736" t="e">
        <f t="shared" si="3"/>
        <v>#DIV/0!</v>
      </c>
      <c r="S40" s="573"/>
      <c r="T40" s="1368">
        <v>0</v>
      </c>
      <c r="U40" s="1016"/>
      <c r="V40" s="1017"/>
    </row>
    <row r="41" spans="1:22" ht="15.75" thickBot="1">
      <c r="A41" s="696" t="s">
        <v>98</v>
      </c>
      <c r="B41" s="1029" t="s">
        <v>99</v>
      </c>
      <c r="C41" s="904">
        <f>SUM(C36:C40)</f>
        <v>25992</v>
      </c>
      <c r="D41" s="904">
        <f>SUM(D36:D40)</f>
        <v>28803</v>
      </c>
      <c r="E41" s="1030" t="s">
        <v>31</v>
      </c>
      <c r="F41" s="655">
        <f aca="true" t="shared" si="5" ref="F41:P41">SUM(F36:F40)</f>
        <v>4761</v>
      </c>
      <c r="G41" s="655">
        <f t="shared" si="5"/>
        <v>5067</v>
      </c>
      <c r="H41" s="655">
        <f t="shared" si="5"/>
        <v>4946</v>
      </c>
      <c r="I41" s="655">
        <f t="shared" si="5"/>
        <v>5150</v>
      </c>
      <c r="J41" s="655">
        <f>SUM(J36:J40)</f>
        <v>5278</v>
      </c>
      <c r="K41" s="760">
        <f t="shared" si="5"/>
        <v>4979</v>
      </c>
      <c r="L41" s="761">
        <f t="shared" si="5"/>
        <v>4979</v>
      </c>
      <c r="M41" s="697">
        <f t="shared" si="5"/>
        <v>1368</v>
      </c>
      <c r="N41" s="697">
        <f t="shared" si="5"/>
        <v>1359</v>
      </c>
      <c r="O41" s="697">
        <f t="shared" si="5"/>
        <v>0</v>
      </c>
      <c r="P41" s="740">
        <f t="shared" si="5"/>
        <v>0</v>
      </c>
      <c r="Q41" s="741">
        <f t="shared" si="2"/>
        <v>2727</v>
      </c>
      <c r="R41" s="736">
        <f t="shared" si="3"/>
        <v>54.77003414340229</v>
      </c>
      <c r="S41" s="573"/>
      <c r="T41" s="697">
        <f>SUM(T36:T40)</f>
        <v>2727</v>
      </c>
      <c r="U41" s="701">
        <v>0</v>
      </c>
      <c r="V41" s="697">
        <v>0</v>
      </c>
    </row>
    <row r="42" spans="1:22" ht="6.75" customHeight="1" thickBot="1">
      <c r="A42" s="626"/>
      <c r="B42" s="903"/>
      <c r="C42" s="1032"/>
      <c r="D42" s="1032"/>
      <c r="E42" s="488"/>
      <c r="F42" s="725"/>
      <c r="G42" s="725"/>
      <c r="H42" s="725"/>
      <c r="I42" s="706"/>
      <c r="J42" s="706"/>
      <c r="K42" s="1018"/>
      <c r="L42" s="1019"/>
      <c r="M42" s="709"/>
      <c r="N42" s="889"/>
      <c r="O42" s="707"/>
      <c r="P42" s="899"/>
      <c r="Q42" s="741"/>
      <c r="R42" s="736"/>
      <c r="S42" s="573"/>
      <c r="T42" s="709"/>
      <c r="U42" s="701"/>
      <c r="V42" s="701"/>
    </row>
    <row r="43" spans="1:22" ht="15.75" thickBot="1">
      <c r="A43" s="710" t="s">
        <v>100</v>
      </c>
      <c r="B43" s="1029" t="s">
        <v>62</v>
      </c>
      <c r="C43" s="904">
        <f>+C41-C39</f>
        <v>13520</v>
      </c>
      <c r="D43" s="904">
        <f>+D41-D39</f>
        <v>15075</v>
      </c>
      <c r="E43" s="1030" t="s">
        <v>31</v>
      </c>
      <c r="F43" s="655">
        <f aca="true" t="shared" si="6" ref="F43:P43">F41-F39</f>
        <v>286</v>
      </c>
      <c r="G43" s="655">
        <f t="shared" si="6"/>
        <v>428</v>
      </c>
      <c r="H43" s="655">
        <f t="shared" si="6"/>
        <v>542</v>
      </c>
      <c r="I43" s="655">
        <f t="shared" si="6"/>
        <v>808</v>
      </c>
      <c r="J43" s="655">
        <f>J41-J39</f>
        <v>366</v>
      </c>
      <c r="K43" s="1020">
        <f>K41-K39</f>
        <v>0</v>
      </c>
      <c r="L43" s="1021">
        <f t="shared" si="6"/>
        <v>0</v>
      </c>
      <c r="M43" s="697">
        <f t="shared" si="6"/>
        <v>116</v>
      </c>
      <c r="N43" s="697">
        <f t="shared" si="6"/>
        <v>120</v>
      </c>
      <c r="O43" s="697">
        <f t="shared" si="6"/>
        <v>0</v>
      </c>
      <c r="P43" s="701">
        <f t="shared" si="6"/>
        <v>0</v>
      </c>
      <c r="Q43" s="741">
        <f t="shared" si="2"/>
        <v>236</v>
      </c>
      <c r="R43" s="736" t="e">
        <f t="shared" si="3"/>
        <v>#DIV/0!</v>
      </c>
      <c r="S43" s="573"/>
      <c r="T43" s="697">
        <f>T41-T39</f>
        <v>236</v>
      </c>
      <c r="U43" s="697">
        <f>U41-U39</f>
        <v>0</v>
      </c>
      <c r="V43" s="697">
        <f>V41-V39</f>
        <v>0</v>
      </c>
    </row>
    <row r="44" spans="1:22" ht="15.75" thickBot="1">
      <c r="A44" s="696" t="s">
        <v>101</v>
      </c>
      <c r="B44" s="1029" t="s">
        <v>102</v>
      </c>
      <c r="C44" s="904">
        <f>+C41-C35</f>
        <v>93</v>
      </c>
      <c r="D44" s="904">
        <f>+D41-D35</f>
        <v>-465</v>
      </c>
      <c r="E44" s="1030" t="s">
        <v>31</v>
      </c>
      <c r="F44" s="655">
        <f aca="true" t="shared" si="7" ref="F44:P44">F41-F35</f>
        <v>251</v>
      </c>
      <c r="G44" s="655">
        <f t="shared" si="7"/>
        <v>205</v>
      </c>
      <c r="H44" s="655">
        <f t="shared" si="7"/>
        <v>0</v>
      </c>
      <c r="I44" s="655">
        <f t="shared" si="7"/>
        <v>17</v>
      </c>
      <c r="J44" s="655">
        <f>J41-J35</f>
        <v>2</v>
      </c>
      <c r="K44" s="1020">
        <f>K41-K35</f>
        <v>0</v>
      </c>
      <c r="L44" s="1021">
        <f t="shared" si="7"/>
        <v>0</v>
      </c>
      <c r="M44" s="697">
        <f t="shared" si="7"/>
        <v>64</v>
      </c>
      <c r="N44" s="697">
        <f t="shared" si="7"/>
        <v>50</v>
      </c>
      <c r="O44" s="697">
        <f t="shared" si="7"/>
        <v>0</v>
      </c>
      <c r="P44" s="701">
        <f t="shared" si="7"/>
        <v>0</v>
      </c>
      <c r="Q44" s="741">
        <f t="shared" si="2"/>
        <v>114</v>
      </c>
      <c r="R44" s="736" t="e">
        <f t="shared" si="3"/>
        <v>#DIV/0!</v>
      </c>
      <c r="S44" s="573"/>
      <c r="T44" s="697">
        <f>T41-T35</f>
        <v>114</v>
      </c>
      <c r="U44" s="697">
        <f>U41-U35</f>
        <v>0</v>
      </c>
      <c r="V44" s="697">
        <f>V41-V35</f>
        <v>0</v>
      </c>
    </row>
    <row r="45" spans="1:22" ht="15.75" thickBot="1">
      <c r="A45" s="712" t="s">
        <v>103</v>
      </c>
      <c r="B45" s="1034" t="s">
        <v>62</v>
      </c>
      <c r="C45" s="1035">
        <f>+C44-C39</f>
        <v>-12379</v>
      </c>
      <c r="D45" s="1035">
        <f>+D44-D39</f>
        <v>-14193</v>
      </c>
      <c r="E45" s="1036" t="s">
        <v>31</v>
      </c>
      <c r="F45" s="655">
        <f aca="true" t="shared" si="8" ref="F45:P45">F44-F39</f>
        <v>-4224</v>
      </c>
      <c r="G45" s="655">
        <f t="shared" si="8"/>
        <v>-4434</v>
      </c>
      <c r="H45" s="655">
        <f t="shared" si="8"/>
        <v>-4404</v>
      </c>
      <c r="I45" s="655">
        <f t="shared" si="8"/>
        <v>-4325</v>
      </c>
      <c r="J45" s="655">
        <f>J44-J39</f>
        <v>-4910</v>
      </c>
      <c r="K45" s="1020">
        <f t="shared" si="8"/>
        <v>-4979</v>
      </c>
      <c r="L45" s="1021">
        <f t="shared" si="8"/>
        <v>-4979</v>
      </c>
      <c r="M45" s="697">
        <f t="shared" si="8"/>
        <v>-1188</v>
      </c>
      <c r="N45" s="697">
        <f t="shared" si="8"/>
        <v>-1189</v>
      </c>
      <c r="O45" s="697">
        <f t="shared" si="8"/>
        <v>0</v>
      </c>
      <c r="P45" s="701">
        <f t="shared" si="8"/>
        <v>0</v>
      </c>
      <c r="Q45" s="741">
        <f t="shared" si="2"/>
        <v>-2377</v>
      </c>
      <c r="R45" s="711">
        <f t="shared" si="3"/>
        <v>47.740510142598914</v>
      </c>
      <c r="S45" s="573"/>
      <c r="T45" s="697">
        <f>T44-T39</f>
        <v>-2377</v>
      </c>
      <c r="U45" s="697">
        <f>U44-U39</f>
        <v>0</v>
      </c>
      <c r="V45" s="697">
        <f>V44-V39</f>
        <v>0</v>
      </c>
    </row>
    <row r="46" ht="15">
      <c r="A46" s="563"/>
    </row>
    <row r="47" ht="15">
      <c r="A47" s="563"/>
    </row>
    <row r="48" spans="1:22" ht="15">
      <c r="A48" s="559" t="s">
        <v>181</v>
      </c>
      <c r="Q48"/>
      <c r="R48"/>
      <c r="S48"/>
      <c r="T48"/>
      <c r="U48"/>
      <c r="V48"/>
    </row>
    <row r="49" spans="1:22" ht="15">
      <c r="A49" s="560" t="s">
        <v>248</v>
      </c>
      <c r="Q49"/>
      <c r="R49"/>
      <c r="S49"/>
      <c r="T49"/>
      <c r="U49"/>
      <c r="V49"/>
    </row>
    <row r="50" spans="1:22" ht="15">
      <c r="A50" s="713" t="s">
        <v>182</v>
      </c>
      <c r="Q50"/>
      <c r="R50"/>
      <c r="S50"/>
      <c r="T50"/>
      <c r="U50"/>
      <c r="V50"/>
    </row>
    <row r="51" spans="1:22" ht="15">
      <c r="A51" s="562"/>
      <c r="Q51"/>
      <c r="R51"/>
      <c r="S51"/>
      <c r="T51"/>
      <c r="U51"/>
      <c r="V51"/>
    </row>
    <row r="52" spans="1:22" ht="15">
      <c r="A52" s="563" t="s">
        <v>253</v>
      </c>
      <c r="Q52"/>
      <c r="R52"/>
      <c r="S52"/>
      <c r="T52"/>
      <c r="U52"/>
      <c r="V52"/>
    </row>
    <row r="53" spans="1:22" ht="15">
      <c r="A53" s="563"/>
      <c r="Q53"/>
      <c r="R53"/>
      <c r="S53"/>
      <c r="T53"/>
      <c r="U53"/>
      <c r="V53"/>
    </row>
    <row r="54" spans="1:22" ht="15">
      <c r="A54" s="563" t="s">
        <v>192</v>
      </c>
      <c r="Q54"/>
      <c r="R54"/>
      <c r="S54"/>
      <c r="T54"/>
      <c r="U54"/>
      <c r="V54"/>
    </row>
    <row r="57" ht="15">
      <c r="A57" s="563"/>
    </row>
    <row r="58" ht="15">
      <c r="A58" s="563"/>
    </row>
    <row r="59" ht="15">
      <c r="A59" s="563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vasicek</dc:creator>
  <cp:keywords/>
  <dc:description/>
  <cp:lastModifiedBy>vasicek</cp:lastModifiedBy>
  <cp:lastPrinted>2013-07-24T13:59:14Z</cp:lastPrinted>
  <dcterms:created xsi:type="dcterms:W3CDTF">2012-04-18T05:45:14Z</dcterms:created>
  <dcterms:modified xsi:type="dcterms:W3CDTF">2013-07-24T14:00:10Z</dcterms:modified>
  <cp:category/>
  <cp:version/>
  <cp:contentType/>
  <cp:contentStatus/>
</cp:coreProperties>
</file>