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240" windowHeight="12270" activeTab="0"/>
  </bookViews>
  <sheets>
    <sheet name="Domov seniorů" sheetId="1" r:id="rId1"/>
    <sheet name="Knihovna" sheetId="2" r:id="rId2"/>
    <sheet name="Tereza" sheetId="3" r:id="rId3"/>
    <sheet name="Muzeum" sheetId="4" r:id="rId4"/>
    <sheet name="MŠ Břetislavova" sheetId="5" r:id="rId5"/>
    <sheet name="MŠ Hřbitovní" sheetId="6" r:id="rId6"/>
    <sheet name="MŠ Na Valtické" sheetId="7" r:id="rId7"/>
    <sheet name="MŠ Slovácká" sheetId="8" r:id="rId8"/>
    <sheet name="MŠ U Splavu" sheetId="9" r:id="rId9"/>
    <sheet name="MŠ Okružní" sheetId="10" r:id="rId10"/>
    <sheet name="MŠ Osvobození" sheetId="11" r:id="rId11"/>
    <sheet name="ZŠ Komenského" sheetId="12" r:id="rId12"/>
    <sheet name="ZŠ Kpt.Nálepky" sheetId="13" r:id="rId13"/>
    <sheet name="ZŠ Kupkova" sheetId="14" r:id="rId14"/>
    <sheet name="ZŠ Na Valtické" sheetId="15" r:id="rId15"/>
    <sheet name="ZŠ Slovácká" sheetId="16" r:id="rId16"/>
    <sheet name="ZŠ J.Noháče" sheetId="17" r:id="rId17"/>
    <sheet name="ZUŠ" sheetId="18" r:id="rId18"/>
    <sheet name="List1" sheetId="19" r:id="rId19"/>
  </sheets>
  <definedNames/>
  <calcPr fullCalcOnLoad="1"/>
</workbook>
</file>

<file path=xl/comments12.xml><?xml version="1.0" encoding="utf-8"?>
<comments xmlns="http://schemas.openxmlformats.org/spreadsheetml/2006/main">
  <authors>
    <author>sykorova</author>
  </authors>
  <commentList>
    <comment ref="I22" authorId="0">
      <text>
        <r>
          <rPr>
            <b/>
            <sz val="8"/>
            <rFont val="Tahoma"/>
            <family val="0"/>
          </rPr>
          <t>sykorova:</t>
        </r>
        <r>
          <rPr>
            <sz val="8"/>
            <rFont val="Tahoma"/>
            <family val="0"/>
          </rPr>
          <t xml:space="preserve">
Škola získala 839,87 tis. Kč z projektu EU Peníze školám. V roce 2011 bylo vyčerpáno 803,32 tis. Kč.</t>
        </r>
      </text>
    </comment>
  </commentList>
</comments>
</file>

<file path=xl/comments13.xml><?xml version="1.0" encoding="utf-8"?>
<comments xmlns="http://schemas.openxmlformats.org/spreadsheetml/2006/main">
  <authors>
    <author>sykorova</author>
  </authors>
  <commentList>
    <comment ref="J22" authorId="0">
      <text>
        <r>
          <rPr>
            <b/>
            <sz val="8"/>
            <rFont val="Tahoma"/>
            <family val="0"/>
          </rPr>
          <t>sykorova:</t>
        </r>
        <r>
          <rPr>
            <sz val="8"/>
            <rFont val="Tahoma"/>
            <family val="0"/>
          </rPr>
          <t xml:space="preserve">
Škola získala 608,26 tis. Kč z projektu EU Peníze školám. V roce 2011 bylo vyčerpáno 278,35 tis. Kč.</t>
        </r>
      </text>
    </comment>
  </commentList>
</comments>
</file>

<file path=xl/comments15.xml><?xml version="1.0" encoding="utf-8"?>
<comments xmlns="http://schemas.openxmlformats.org/spreadsheetml/2006/main">
  <authors>
    <author>sykorova</author>
  </authors>
  <commentList>
    <comment ref="J22" authorId="0">
      <text>
        <r>
          <rPr>
            <b/>
            <sz val="8"/>
            <rFont val="Tahoma"/>
            <family val="0"/>
          </rPr>
          <t>sykorova:</t>
        </r>
        <r>
          <rPr>
            <sz val="8"/>
            <rFont val="Tahoma"/>
            <family val="0"/>
          </rPr>
          <t xml:space="preserve">
Škola získala 793,87 tis. Kč z projektu EU Peníze školám. V roce 2011 bylo vyčerpáno 380,2 tis. Kč.</t>
        </r>
      </text>
    </comment>
  </commentList>
</comments>
</file>

<file path=xl/comments16.xml><?xml version="1.0" encoding="utf-8"?>
<comments xmlns="http://schemas.openxmlformats.org/spreadsheetml/2006/main">
  <authors>
    <author>sykorova</author>
  </authors>
  <commentList>
    <comment ref="J22" authorId="0">
      <text>
        <r>
          <rPr>
            <b/>
            <sz val="8"/>
            <rFont val="Tahoma"/>
            <family val="0"/>
          </rPr>
          <t>sykorova:</t>
        </r>
        <r>
          <rPr>
            <sz val="8"/>
            <rFont val="Tahoma"/>
            <family val="0"/>
          </rPr>
          <t xml:space="preserve">
Škola získala 1.983,8 tis. Kč z projektu EU Peníze školám. V roce 2011 nebylo čerpáno.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J22" authorId="0">
      <text>
        <r>
          <rPr>
            <b/>
            <sz val="8"/>
            <color indexed="8"/>
            <rFont val="Tahoma"/>
            <family val="2"/>
          </rPr>
          <t xml:space="preserve">sykorova:
</t>
        </r>
        <r>
          <rPr>
            <sz val="8"/>
            <color indexed="8"/>
            <rFont val="Tahoma"/>
            <family val="2"/>
          </rPr>
          <t>Škola získala 522,65 tis. Kč z projektu EU Peníze školám. V roce 2011 bylo vyčerpáno.</t>
        </r>
      </text>
    </comment>
  </commentList>
</comments>
</file>

<file path=xl/comments3.xml><?xml version="1.0" encoding="utf-8"?>
<comments xmlns="http://schemas.openxmlformats.org/spreadsheetml/2006/main">
  <authors>
    <author>Ekonom</author>
  </authors>
  <commentList>
    <comment ref="D4" authorId="0">
      <text>
        <r>
          <rPr>
            <b/>
            <sz val="8"/>
            <rFont val="Tahoma"/>
            <family val="2"/>
          </rPr>
          <t>Ekonom: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<sst xmlns="http://schemas.openxmlformats.org/spreadsheetml/2006/main" count="2959" uniqueCount="261">
  <si>
    <t>Příloha č.7 - Pravidla vztahů Města Břeclavi k PO</t>
  </si>
  <si>
    <t xml:space="preserve">Příspěvková organizace :   </t>
  </si>
  <si>
    <t>Domov seniorů Břeclav</t>
  </si>
  <si>
    <t>v  tisicích Kč, bez des.míst</t>
  </si>
  <si>
    <t>Rozpočet</t>
  </si>
  <si>
    <t>měsíc</t>
  </si>
  <si>
    <t>r.2012</t>
  </si>
  <si>
    <t>Plnění</t>
  </si>
  <si>
    <t>Položka</t>
  </si>
  <si>
    <t>řádek</t>
  </si>
  <si>
    <t>r.2000</t>
  </si>
  <si>
    <t>r.2001</t>
  </si>
  <si>
    <t>účet</t>
  </si>
  <si>
    <t>r.2009</t>
  </si>
  <si>
    <t>r.2010</t>
  </si>
  <si>
    <t>R.2011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</si>
  <si>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</si>
  <si>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</si>
  <si>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</si>
  <si>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</si>
  <si>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</si>
  <si>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</si>
  <si>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</si>
  <si>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</si>
  <si>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</si>
  <si>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</si>
  <si>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</si>
  <si>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</si>
  <si>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</si>
  <si>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roční v %</t>
  </si>
  <si>
    <t>Počet pracovníků- fyzický stav</t>
  </si>
  <si>
    <t>x</t>
  </si>
  <si>
    <t>Počet pracovníků- přepočtený stav</t>
  </si>
  <si>
    <t>Dlouhodobý hmotný majetek (DHM)</t>
  </si>
  <si>
    <t>A II, sl.1</t>
  </si>
  <si>
    <t>02x</t>
  </si>
  <si>
    <t>Oprávky k DHM</t>
  </si>
  <si>
    <t>A II, sl.2</t>
  </si>
  <si>
    <t>08x</t>
  </si>
  <si>
    <t>Zásoby</t>
  </si>
  <si>
    <t>B I, sl.1</t>
  </si>
  <si>
    <t>1xx</t>
  </si>
  <si>
    <t>Pohledávky</t>
  </si>
  <si>
    <t>A IV+B II, sl.1</t>
  </si>
  <si>
    <t>Finanční majetek</t>
  </si>
  <si>
    <t>B IV, sl.1</t>
  </si>
  <si>
    <t>2xx</t>
  </si>
  <si>
    <t>AKTIVA CELKEM</t>
  </si>
  <si>
    <t>Jmění</t>
  </si>
  <si>
    <t>C I, sl.1</t>
  </si>
  <si>
    <t>Fondy</t>
  </si>
  <si>
    <t>C II, sl.1</t>
  </si>
  <si>
    <t>41x</t>
  </si>
  <si>
    <t>Dlouhodobé závazky</t>
  </si>
  <si>
    <t>D III, sl.1</t>
  </si>
  <si>
    <t>Krátkodobé závazky</t>
  </si>
  <si>
    <t>D IV, sl.1</t>
  </si>
  <si>
    <t>Bankovní úvěry</t>
  </si>
  <si>
    <t>D III.1+D IV.1</t>
  </si>
  <si>
    <t>Dotace a výpomoci celkem</t>
  </si>
  <si>
    <t>IV.</t>
  </si>
  <si>
    <t xml:space="preserve">      z toho z rozpočtu ÚSC - investiční</t>
  </si>
  <si>
    <t>xxx</t>
  </si>
  <si>
    <t xml:space="preserve">      z toho z rozpočtu ÚSC - provozní</t>
  </si>
  <si>
    <t>Spotřeba materiálu</t>
  </si>
  <si>
    <t>A I,ř.1</t>
  </si>
  <si>
    <t>Spotřeba energií</t>
  </si>
  <si>
    <t>A I, ř.2</t>
  </si>
  <si>
    <t>Prodané zboží</t>
  </si>
  <si>
    <t>A I, ř.4</t>
  </si>
  <si>
    <t>Opravy a udržování</t>
  </si>
  <si>
    <t>A I, ř.5</t>
  </si>
  <si>
    <t>Ostatní služby</t>
  </si>
  <si>
    <t>A I, ř.8</t>
  </si>
  <si>
    <t xml:space="preserve">Mzdové náklady </t>
  </si>
  <si>
    <t>A I, ř.9</t>
  </si>
  <si>
    <t>Zákonné a ostatní odvody</t>
  </si>
  <si>
    <t>A I, ř.11-14</t>
  </si>
  <si>
    <t>524-8</t>
  </si>
  <si>
    <t>Odpis pohledávek</t>
  </si>
  <si>
    <t>A I, ř.31</t>
  </si>
  <si>
    <t>Odpisy majetku</t>
  </si>
  <si>
    <t>A I, ř.25</t>
  </si>
  <si>
    <t>Ostatní náklady</t>
  </si>
  <si>
    <t>5xx</t>
  </si>
  <si>
    <t xml:space="preserve">Náklady celkem </t>
  </si>
  <si>
    <t>A I+A II+A III</t>
  </si>
  <si>
    <t>Tržby za vlastní výrobky</t>
  </si>
  <si>
    <t>B I, ř.1</t>
  </si>
  <si>
    <t>Tržby z prodeje služeb</t>
  </si>
  <si>
    <t>B I, ř.2</t>
  </si>
  <si>
    <t>Tržby za prodané zboží</t>
  </si>
  <si>
    <t>B I, ř.4</t>
  </si>
  <si>
    <t>Provozní dotace</t>
  </si>
  <si>
    <t>B IV</t>
  </si>
  <si>
    <t>67x</t>
  </si>
  <si>
    <t>Ostatní výnosy</t>
  </si>
  <si>
    <t>6xx</t>
  </si>
  <si>
    <t>Výnosy celkem (ÚT 6)</t>
  </si>
  <si>
    <t>B I+B II+B IV</t>
  </si>
  <si>
    <t>Výnosy bez dotací</t>
  </si>
  <si>
    <t>Hospodářský výsledek</t>
  </si>
  <si>
    <t>VI.</t>
  </si>
  <si>
    <t>Modifikovaný HV</t>
  </si>
  <si>
    <t>Pasport vybraných rozvahových a výsledovkových položek</t>
  </si>
  <si>
    <t>Městská knihovna Břeclav</t>
  </si>
  <si>
    <t>r.2011</t>
  </si>
  <si>
    <t>Fyzický stav pracovníků</t>
  </si>
  <si>
    <t>Přepočtený stav pracovníků</t>
  </si>
  <si>
    <t>Dlouhodobý hmotný majetek</t>
  </si>
  <si>
    <t>A II, sl. 1</t>
  </si>
  <si>
    <t>Oprávky k DHIM</t>
  </si>
  <si>
    <t>A II, sl. 2</t>
  </si>
  <si>
    <t>B I, sl. 1</t>
  </si>
  <si>
    <t>A IV+ B II, sl. 1</t>
  </si>
  <si>
    <t>B IV, sl. 1</t>
  </si>
  <si>
    <t>JMĚNÍ</t>
  </si>
  <si>
    <t>C I, sl. 1</t>
  </si>
  <si>
    <t>FONDY</t>
  </si>
  <si>
    <t>C II, sl. 1</t>
  </si>
  <si>
    <t>D II, sl. 1</t>
  </si>
  <si>
    <t>D III, sl. 1</t>
  </si>
  <si>
    <t>D III 1+D IV 1, sl. 1</t>
  </si>
  <si>
    <t>SYU 501</t>
  </si>
  <si>
    <t>A I, ř. 1</t>
  </si>
  <si>
    <t>SYU 502</t>
  </si>
  <si>
    <t>A I, ř. 2</t>
  </si>
  <si>
    <t>SYU 504</t>
  </si>
  <si>
    <t>A I, ř. 4</t>
  </si>
  <si>
    <t>SYU 511</t>
  </si>
  <si>
    <t>A I, ř. 8</t>
  </si>
  <si>
    <t>SYU 518</t>
  </si>
  <si>
    <t>A I, ř. 12</t>
  </si>
  <si>
    <t>SYU 521</t>
  </si>
  <si>
    <t>A I, ř. 13</t>
  </si>
  <si>
    <t>SYU 524-527</t>
  </si>
  <si>
    <t>A I, ř. 14-16</t>
  </si>
  <si>
    <t>SYU 557</t>
  </si>
  <si>
    <t>A I, ř. 34</t>
  </si>
  <si>
    <t>Náklady z drobného DM</t>
  </si>
  <si>
    <t>SYU 558</t>
  </si>
  <si>
    <t>A I, ř. 35</t>
  </si>
  <si>
    <t>SYU 551</t>
  </si>
  <si>
    <t>A I, ř. 28</t>
  </si>
  <si>
    <t>Ostátní náklady</t>
  </si>
  <si>
    <t>NÁKLADY CELKEM</t>
  </si>
  <si>
    <t>A I - A V</t>
  </si>
  <si>
    <t xml:space="preserve">Výnosy z prodeje vlastních výrobků </t>
  </si>
  <si>
    <t>SYU 601</t>
  </si>
  <si>
    <t>B I, ř. 1</t>
  </si>
  <si>
    <t>Výnosy z prodeje služeb</t>
  </si>
  <si>
    <t>SYU 602</t>
  </si>
  <si>
    <t>B I, ř. 2</t>
  </si>
  <si>
    <t>Výnosy z prodeje zboží</t>
  </si>
  <si>
    <t>SYU604</t>
  </si>
  <si>
    <t>B I, ř. 4</t>
  </si>
  <si>
    <t>VÝNOSY CELKEM</t>
  </si>
  <si>
    <t>B I - B V</t>
  </si>
  <si>
    <t>(B I-B V) - (A I-A V)</t>
  </si>
  <si>
    <t>Modifikovaný hospodářský výsledek</t>
  </si>
  <si>
    <t xml:space="preserve"> Tereza Břeclav</t>
  </si>
  <si>
    <t>Dlouhodobý hm.majetek (DHIM)</t>
  </si>
  <si>
    <t>Dlouhodobý finanční majetek</t>
  </si>
  <si>
    <t>Úhrn aktiv</t>
  </si>
  <si>
    <t>Majetkové fondy</t>
  </si>
  <si>
    <t>Peněžní fondy</t>
  </si>
  <si>
    <t>Bankovní výpomoci a půjčky</t>
  </si>
  <si>
    <t>Rekonstrukce hlediště</t>
  </si>
  <si>
    <t>Zákonné a ost. odvody</t>
  </si>
  <si>
    <t xml:space="preserve"> 10 - 13</t>
  </si>
  <si>
    <t>Náklady celkem (ÚT 5)</t>
  </si>
  <si>
    <t xml:space="preserve"> 59-57</t>
  </si>
  <si>
    <t>4002 MŠ Břeclav, Břetislavova</t>
  </si>
  <si>
    <t>r. 2010</t>
  </si>
  <si>
    <t>r. 2011</t>
  </si>
  <si>
    <t>r. 2012</t>
  </si>
  <si>
    <t xml:space="preserve">Závěrka </t>
  </si>
  <si>
    <t>r.2007</t>
  </si>
  <si>
    <t>r.2008</t>
  </si>
  <si>
    <t>schválený</t>
  </si>
  <si>
    <t>uprvený</t>
  </si>
  <si>
    <t xml:space="preserve">Postup vyplnění:  </t>
  </si>
  <si>
    <t>Vyplnit také počty pracovníků - fyzický i přepočtený stav !!!</t>
  </si>
  <si>
    <t>komentář: v řádku Spotřeba energií je i částka spotřeby vodného, účtované na účtu 503</t>
  </si>
  <si>
    <t>4004 MŠ Břeclav, Hřbitovní</t>
  </si>
  <si>
    <t>upravený</t>
  </si>
  <si>
    <t>Zpracoval: Trněná, 519327369</t>
  </si>
  <si>
    <t>4005 MŠ Břeclav, Na Valtické</t>
  </si>
  <si>
    <t xml:space="preserve">V Břeclavi dne: </t>
  </si>
  <si>
    <t xml:space="preserve">Příspěvková organizace:   </t>
  </si>
  <si>
    <t>4006 MŠ Břeclav,  Slovácká</t>
  </si>
  <si>
    <t>Zpracoval: Strýčková Blanka</t>
  </si>
  <si>
    <t>4007 MŠ Břeclav, U Splavu</t>
  </si>
  <si>
    <t>Zpracoval: Césarová</t>
  </si>
  <si>
    <t>4010 MŠ Břeclav, Okružní</t>
  </si>
  <si>
    <t>4011 MŠ Břeclav, Osvobození</t>
  </si>
  <si>
    <t>4204 ZŠ Břeclav, Komenského</t>
  </si>
  <si>
    <t xml:space="preserve">Pozn.: </t>
  </si>
  <si>
    <r>
      <t xml:space="preserve">Škola získala </t>
    </r>
    <r>
      <rPr>
        <b/>
        <sz val="10"/>
        <rFont val="Arial"/>
        <family val="2"/>
      </rPr>
      <t>839,87 tis. Kč</t>
    </r>
    <r>
      <rPr>
        <sz val="11"/>
        <color theme="1"/>
        <rFont val="Calibri"/>
        <family val="2"/>
      </rPr>
      <t xml:space="preserve"> z projektu EU Peníze školám. V roce 2011 bylo vyčerpáno 803,32 tis. Kč.</t>
    </r>
  </si>
  <si>
    <t>Zpracoval: Hlávková Renata</t>
  </si>
  <si>
    <t>4205 ZŠ a MŠ Břeclav, Kpt. Nálepky</t>
  </si>
  <si>
    <t>Škola získala 839,87 tis. Kč z projektu EU Peníze školám. Celá částka byla v roce 2011 vyčerpána.</t>
  </si>
  <si>
    <t>Škola získala 608,26 tis. Kč z projektu EU Peníze školám. V roce 2011 bylo vyčerpáno 278,35 tis. Kč.</t>
  </si>
  <si>
    <t>Zpracoval: Alžběta Komárková</t>
  </si>
  <si>
    <t>4206 ZŠ a MŠ Břeclav, Kupkova  (od 1.1.2010 je součástí školy  i MŠ Dukel.hrdinů - 4003) - MŠ DH přičtena i v r.2007, 2008, 2009</t>
  </si>
  <si>
    <t>Zpracoval:  Cupalová</t>
  </si>
  <si>
    <t>r. 2009</t>
  </si>
  <si>
    <t>Škola získala 793,87 tis. Kč z projektu EU Peníze školám. V roce 2011 bylo vyčerpáno 380,2 tis. Kč.</t>
  </si>
  <si>
    <t>Zpracoval: I. Frýbertová</t>
  </si>
  <si>
    <t>4209 - ZŠ Břeclav, Slovácká 40</t>
  </si>
  <si>
    <t>Zpracoval: Menšíková Jana</t>
  </si>
  <si>
    <t>4211 ZŠ J. Noháče, Břeclav</t>
  </si>
  <si>
    <t>Škola získala 522,65 tis. Kč z projektu EU Peníze školám. V roce 2011 bylo vyčerpáno.</t>
  </si>
  <si>
    <t>4306 ZUŠ Břeclav</t>
  </si>
  <si>
    <t>Komentář: v řádku Spotřeba energií je i částka spotřeby vodného, účtované na účtu 503</t>
  </si>
  <si>
    <t>Pasport vybraných rozvahových a výsledovkových položek - HODNOCENÍ - rok 2013</t>
  </si>
  <si>
    <t>r.2013</t>
  </si>
  <si>
    <t>R.2012</t>
  </si>
  <si>
    <t>Rozpočet na rok 2013</t>
  </si>
  <si>
    <t>Rozpočet 2013</t>
  </si>
  <si>
    <t>r. 2013</t>
  </si>
  <si>
    <t>k 30.6.13</t>
  </si>
  <si>
    <t>k 30.9.13</t>
  </si>
  <si>
    <t>k 31.12.13</t>
  </si>
  <si>
    <t>Zpracoval: Lenky Cyprisová</t>
  </si>
  <si>
    <t>Zpracoval: Lenka Cyprisová</t>
  </si>
  <si>
    <t>Zpracoval: Leny Cyprisová</t>
  </si>
  <si>
    <t xml:space="preserve"> </t>
  </si>
  <si>
    <t>Komentář: v řádku Spotřeba energií je i částka spotřeby vodného</t>
  </si>
  <si>
    <t>4207 ZŠ Břeclav,  Na Valtické 31 A</t>
  </si>
  <si>
    <t xml:space="preserve">  </t>
  </si>
  <si>
    <t>Městské muzeum a galerie Břeclav</t>
  </si>
  <si>
    <t>Prosinec</t>
  </si>
  <si>
    <t>Pasport vybraných rozvahových a výsledovkových položek - ze závěrky k 31.12.2013</t>
  </si>
  <si>
    <t>B I, sl.3</t>
  </si>
  <si>
    <t>A IV+B II, sl.3</t>
  </si>
  <si>
    <t>B III, sl.3</t>
  </si>
  <si>
    <t>D II, sl.1</t>
  </si>
  <si>
    <t>A I,ř.1, sl. 1a2</t>
  </si>
  <si>
    <t>A I, ř.2; sl. 1a2</t>
  </si>
  <si>
    <t>A I, ř.4; sl. 1a2</t>
  </si>
  <si>
    <t>A I, ř.8; sl. 1a2</t>
  </si>
  <si>
    <t>A I, ř.12; sl. 1a2</t>
  </si>
  <si>
    <t>A I, ř.13; sl. 1a2</t>
  </si>
  <si>
    <t>A I, ř.14-17; sl. 1a2</t>
  </si>
  <si>
    <t>A I, ř.34; sl. 1a2</t>
  </si>
  <si>
    <t>A I, ř.28; sl. 1a2</t>
  </si>
  <si>
    <t>zbylé řádky; sl.1a2</t>
  </si>
  <si>
    <t>B I, ř.1; sl. 1a2</t>
  </si>
  <si>
    <t>B I, ř.2; sl. 1a2</t>
  </si>
  <si>
    <t>B I, ř.4; sl. 1a2</t>
  </si>
  <si>
    <t>B IV; sl. 1a2</t>
  </si>
  <si>
    <t>Vyplnit pouze sloupec "Závěrka - k 31.12.13". Zelené buňky nevyplňovat, jsou zavzorcované, vypočte se samo.</t>
  </si>
  <si>
    <t>V Břeclavi dne: 27.1.2014</t>
  </si>
  <si>
    <t>Zpracoval: PETS – Hajdinová  (Novotná)</t>
  </si>
  <si>
    <t>V Břeclavi dne: 29.1.2014</t>
  </si>
  <si>
    <t>V Břeclavi dne: 30.1.2014</t>
  </si>
  <si>
    <t>V Břeclavi dne: 3.2.2014</t>
  </si>
  <si>
    <t>Škola v kalendářním roce 2013 vyčerpala z dotací Comenius  celkem 171 tis. Kč, projektu EU-peníze školám 573 tis. Kč.</t>
  </si>
  <si>
    <t>V Břeclavi dne: 29. 1. 2014</t>
  </si>
  <si>
    <t>Zpracoval: PETS – Hajdinová (Novotná)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</si>
</sst>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"/>
      <family val="2"/>
    </font>
    <font>
      <b/>
      <sz val="12"/>
      <name val="Arial CE"/>
      <family val="0"/>
    </font>
    <font>
      <sz val="12"/>
      <color indexed="22"/>
      <name val="Arial CE"/>
      <family val="2"/>
    </font>
    <font>
      <b/>
      <sz val="12"/>
      <color indexed="22"/>
      <name val="Arial CE"/>
      <family val="0"/>
    </font>
    <font>
      <sz val="12"/>
      <name val="Arial"/>
      <family val="2"/>
    </font>
    <font>
      <b/>
      <sz val="10"/>
      <name val="Arial Narrow"/>
      <family val="2"/>
    </font>
    <font>
      <b/>
      <i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i/>
      <sz val="11"/>
      <name val="Arial CE"/>
      <family val="2"/>
    </font>
    <font>
      <b/>
      <sz val="2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2"/>
      <name val="Arial CE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0"/>
    </font>
    <font>
      <sz val="10"/>
      <name val="Arial"/>
      <family val="0"/>
    </font>
    <font>
      <b/>
      <i/>
      <sz val="11"/>
      <color indexed="12"/>
      <name val="Arial CE"/>
      <family val="2"/>
    </font>
    <font>
      <b/>
      <i/>
      <sz val="11"/>
      <color indexed="12"/>
      <name val="Arial"/>
      <family val="2"/>
    </font>
    <font>
      <i/>
      <sz val="11"/>
      <name val="Arial"/>
      <family val="0"/>
    </font>
    <font>
      <b/>
      <u val="single"/>
      <sz val="11"/>
      <name val="Arial CE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10"/>
      <name val="Arial CE"/>
      <family val="2"/>
    </font>
    <font>
      <sz val="11"/>
      <color indexed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i/>
      <sz val="14"/>
      <name val="Arial"/>
      <family val="2"/>
    </font>
    <font>
      <sz val="14"/>
      <name val="Arial CE"/>
      <family val="2"/>
    </font>
    <font>
      <i/>
      <sz val="10"/>
      <name val="Arial CE"/>
      <family val="2"/>
    </font>
    <font>
      <i/>
      <sz val="11"/>
      <name val="Arial CE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b/>
      <sz val="8"/>
      <name val="Arial"/>
      <family val="2"/>
    </font>
    <font>
      <sz val="8"/>
      <color indexed="22"/>
      <name val="Arial CE"/>
      <family val="2"/>
    </font>
    <font>
      <b/>
      <sz val="8"/>
      <color indexed="22"/>
      <name val="Arial CE"/>
      <family val="2"/>
    </font>
    <font>
      <b/>
      <i/>
      <sz val="8"/>
      <name val="Arial CE"/>
      <family val="2"/>
    </font>
    <font>
      <b/>
      <i/>
      <sz val="8"/>
      <color indexed="12"/>
      <name val="Arial CE"/>
      <family val="2"/>
    </font>
    <font>
      <b/>
      <i/>
      <sz val="8"/>
      <color indexed="12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rgb="FFFF0000"/>
      <name val="Arial CE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20" borderId="0" applyNumberFormat="0" applyBorder="0" applyAlignment="0" applyProtection="0"/>
    <xf numFmtId="0" fontId="8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8" fillId="0" borderId="7" applyNumberFormat="0" applyFill="0" applyAlignment="0" applyProtection="0"/>
    <xf numFmtId="0" fontId="89" fillId="24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5" borderId="8" applyNumberFormat="0" applyAlignment="0" applyProtection="0"/>
    <xf numFmtId="0" fontId="92" fillId="26" borderId="8" applyNumberFormat="0" applyAlignment="0" applyProtection="0"/>
    <xf numFmtId="0" fontId="93" fillId="26" borderId="9" applyNumberFormat="0" applyAlignment="0" applyProtection="0"/>
    <xf numFmtId="0" fontId="94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</cellStyleXfs>
  <cellXfs count="1489">
    <xf numFmtId="0" fontId="0" fillId="0" borderId="0" xfId="0" applyFont="1" applyAlignment="1">
      <alignment/>
    </xf>
    <xf numFmtId="0" fontId="6" fillId="0" borderId="0" xfId="0" applyFont="1" applyFill="1" applyBorder="1" applyAlignment="1" applyProtection="1">
      <alignment/>
      <protection hidden="1"/>
    </xf>
    <xf numFmtId="3" fontId="11" fillId="0" borderId="10" xfId="0" applyNumberFormat="1" applyFont="1" applyFill="1" applyBorder="1" applyAlignment="1" applyProtection="1">
      <alignment horizontal="center"/>
      <protection hidden="1"/>
    </xf>
    <xf numFmtId="3" fontId="11" fillId="0" borderId="11" xfId="0" applyNumberFormat="1" applyFont="1" applyFill="1" applyBorder="1" applyAlignment="1" applyProtection="1">
      <alignment horizontal="center"/>
      <protection hidden="1"/>
    </xf>
    <xf numFmtId="3" fontId="11" fillId="0" borderId="12" xfId="0" applyNumberFormat="1" applyFont="1" applyFill="1" applyBorder="1" applyAlignment="1" applyProtection="1">
      <alignment horizontal="center"/>
      <protection hidden="1"/>
    </xf>
    <xf numFmtId="3" fontId="11" fillId="0" borderId="10" xfId="0" applyNumberFormat="1" applyFont="1" applyFill="1" applyBorder="1" applyAlignment="1" applyProtection="1">
      <alignment horizontal="center"/>
      <protection hidden="1"/>
    </xf>
    <xf numFmtId="3" fontId="11" fillId="0" borderId="11" xfId="0" applyNumberFormat="1" applyFont="1" applyFill="1" applyBorder="1" applyAlignment="1" applyProtection="1">
      <alignment horizontal="center"/>
      <protection hidden="1"/>
    </xf>
    <xf numFmtId="3" fontId="11" fillId="0" borderId="13" xfId="0" applyNumberFormat="1" applyFont="1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/>
      <protection locked="0"/>
    </xf>
    <xf numFmtId="3" fontId="11" fillId="0" borderId="10" xfId="0" applyNumberFormat="1" applyFont="1" applyFill="1" applyBorder="1" applyAlignment="1" applyProtection="1">
      <alignment/>
      <protection hidden="1"/>
    </xf>
    <xf numFmtId="3" fontId="11" fillId="0" borderId="15" xfId="0" applyNumberFormat="1" applyFont="1" applyFill="1" applyBorder="1" applyAlignment="1" applyProtection="1">
      <alignment/>
      <protection hidden="1"/>
    </xf>
    <xf numFmtId="3" fontId="11" fillId="0" borderId="10" xfId="0" applyNumberFormat="1" applyFont="1" applyFill="1" applyBorder="1" applyAlignment="1" applyProtection="1">
      <alignment/>
      <protection locked="0"/>
    </xf>
    <xf numFmtId="3" fontId="11" fillId="0" borderId="11" xfId="0" applyNumberFormat="1" applyFont="1" applyFill="1" applyBorder="1" applyAlignment="1" applyProtection="1">
      <alignment/>
      <protection hidden="1"/>
    </xf>
    <xf numFmtId="3" fontId="11" fillId="0" borderId="16" xfId="0" applyNumberFormat="1" applyFont="1" applyFill="1" applyBorder="1" applyAlignment="1" applyProtection="1">
      <alignment/>
      <protection hidden="1"/>
    </xf>
    <xf numFmtId="3" fontId="11" fillId="0" borderId="11" xfId="0" applyNumberFormat="1" applyFont="1" applyFill="1" applyBorder="1" applyAlignment="1" applyProtection="1">
      <alignment/>
      <protection locked="0"/>
    </xf>
    <xf numFmtId="3" fontId="11" fillId="0" borderId="13" xfId="0" applyNumberFormat="1" applyFont="1" applyFill="1" applyBorder="1" applyAlignment="1" applyProtection="1">
      <alignment/>
      <protection hidden="1"/>
    </xf>
    <xf numFmtId="3" fontId="11" fillId="0" borderId="17" xfId="0" applyNumberFormat="1" applyFont="1" applyFill="1" applyBorder="1" applyAlignment="1" applyProtection="1">
      <alignment/>
      <protection hidden="1"/>
    </xf>
    <xf numFmtId="3" fontId="11" fillId="0" borderId="13" xfId="0" applyNumberFormat="1" applyFont="1" applyFill="1" applyBorder="1" applyAlignment="1" applyProtection="1">
      <alignment/>
      <protection locked="0"/>
    </xf>
    <xf numFmtId="0" fontId="21" fillId="0" borderId="18" xfId="0" applyFont="1" applyFill="1" applyBorder="1" applyAlignment="1">
      <alignment vertical="center"/>
    </xf>
    <xf numFmtId="0" fontId="21" fillId="0" borderId="19" xfId="0" applyFont="1" applyFill="1" applyBorder="1" applyAlignment="1">
      <alignment/>
    </xf>
    <xf numFmtId="3" fontId="21" fillId="0" borderId="18" xfId="0" applyNumberFormat="1" applyFont="1" applyFill="1" applyBorder="1" applyAlignment="1">
      <alignment vertical="center"/>
    </xf>
    <xf numFmtId="3" fontId="21" fillId="0" borderId="19" xfId="0" applyNumberFormat="1" applyFont="1" applyFill="1" applyBorder="1" applyAlignment="1">
      <alignment/>
    </xf>
    <xf numFmtId="3" fontId="21" fillId="0" borderId="20" xfId="0" applyNumberFormat="1" applyFont="1" applyFill="1" applyBorder="1" applyAlignment="1">
      <alignment/>
    </xf>
    <xf numFmtId="3" fontId="21" fillId="0" borderId="11" xfId="0" applyNumberFormat="1" applyFont="1" applyFill="1" applyBorder="1" applyAlignment="1">
      <alignment/>
    </xf>
    <xf numFmtId="3" fontId="21" fillId="0" borderId="14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3" fontId="21" fillId="0" borderId="21" xfId="0" applyNumberFormat="1" applyFont="1" applyFill="1" applyBorder="1" applyAlignment="1">
      <alignment vertical="center"/>
    </xf>
    <xf numFmtId="3" fontId="22" fillId="0" borderId="19" xfId="0" applyNumberFormat="1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165" fontId="0" fillId="0" borderId="19" xfId="0" applyNumberFormat="1" applyFill="1" applyBorder="1" applyAlignment="1">
      <alignment/>
    </xf>
    <xf numFmtId="164" fontId="13" fillId="0" borderId="25" xfId="0" applyNumberFormat="1" applyFont="1" applyFill="1" applyBorder="1" applyAlignment="1">
      <alignment horizontal="right"/>
    </xf>
    <xf numFmtId="165" fontId="0" fillId="0" borderId="26" xfId="0" applyNumberFormat="1" applyFill="1" applyBorder="1" applyAlignment="1">
      <alignment/>
    </xf>
    <xf numFmtId="165" fontId="0" fillId="0" borderId="18" xfId="0" applyNumberFormat="1" applyFill="1" applyBorder="1" applyAlignment="1">
      <alignment/>
    </xf>
    <xf numFmtId="164" fontId="13" fillId="0" borderId="27" xfId="0" applyNumberFormat="1" applyFont="1" applyFill="1" applyBorder="1" applyAlignment="1">
      <alignment horizontal="right"/>
    </xf>
    <xf numFmtId="3" fontId="13" fillId="0" borderId="28" xfId="0" applyNumberFormat="1" applyFont="1" applyFill="1" applyBorder="1" applyAlignment="1">
      <alignment horizontal="right"/>
    </xf>
    <xf numFmtId="3" fontId="0" fillId="0" borderId="19" xfId="0" applyNumberFormat="1" applyFill="1" applyBorder="1" applyAlignment="1">
      <alignment/>
    </xf>
    <xf numFmtId="3" fontId="13" fillId="0" borderId="25" xfId="0" applyNumberFormat="1" applyFont="1" applyFill="1" applyBorder="1" applyAlignment="1">
      <alignment horizontal="right"/>
    </xf>
    <xf numFmtId="3" fontId="0" fillId="0" borderId="26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11" fillId="0" borderId="29" xfId="0" applyNumberFormat="1" applyFont="1" applyFill="1" applyBorder="1" applyAlignment="1">
      <alignment/>
    </xf>
    <xf numFmtId="3" fontId="11" fillId="0" borderId="30" xfId="0" applyNumberFormat="1" applyFont="1" applyFill="1" applyBorder="1" applyAlignment="1">
      <alignment/>
    </xf>
    <xf numFmtId="3" fontId="11" fillId="0" borderId="22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3" fontId="11" fillId="0" borderId="23" xfId="0" applyNumberFormat="1" applyFont="1" applyFill="1" applyBorder="1" applyAlignment="1">
      <alignment/>
    </xf>
    <xf numFmtId="3" fontId="11" fillId="0" borderId="24" xfId="0" applyNumberFormat="1" applyFont="1" applyFill="1" applyBorder="1" applyAlignment="1">
      <alignment/>
    </xf>
    <xf numFmtId="3" fontId="11" fillId="0" borderId="31" xfId="0" applyNumberFormat="1" applyFont="1" applyFill="1" applyBorder="1" applyAlignment="1">
      <alignment/>
    </xf>
    <xf numFmtId="3" fontId="11" fillId="0" borderId="32" xfId="0" applyNumberFormat="1" applyFont="1" applyFill="1" applyBorder="1" applyAlignment="1">
      <alignment/>
    </xf>
    <xf numFmtId="3" fontId="11" fillId="0" borderId="13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1" fillId="0" borderId="19" xfId="0" applyNumberFormat="1" applyFont="1" applyFill="1" applyBorder="1" applyAlignment="1">
      <alignment/>
    </xf>
    <xf numFmtId="3" fontId="11" fillId="0" borderId="25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11" fillId="0" borderId="33" xfId="0" applyNumberFormat="1" applyFont="1" applyFill="1" applyBorder="1" applyAlignment="1">
      <alignment/>
    </xf>
    <xf numFmtId="3" fontId="11" fillId="0" borderId="34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3" fontId="12" fillId="0" borderId="25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64" fontId="0" fillId="0" borderId="35" xfId="0" applyNumberFormat="1" applyFill="1" applyBorder="1" applyAlignment="1">
      <alignment horizontal="center"/>
    </xf>
    <xf numFmtId="3" fontId="0" fillId="0" borderId="35" xfId="0" applyNumberFormat="1" applyFont="1" applyFill="1" applyBorder="1" applyAlignment="1">
      <alignment horizontal="center"/>
    </xf>
    <xf numFmtId="3" fontId="11" fillId="0" borderId="36" xfId="0" applyNumberFormat="1" applyFont="1" applyFill="1" applyBorder="1" applyAlignment="1">
      <alignment horizontal="center"/>
    </xf>
    <xf numFmtId="3" fontId="11" fillId="0" borderId="37" xfId="0" applyNumberFormat="1" applyFont="1" applyFill="1" applyBorder="1" applyAlignment="1">
      <alignment horizontal="center"/>
    </xf>
    <xf numFmtId="3" fontId="11" fillId="0" borderId="38" xfId="0" applyNumberFormat="1" applyFont="1" applyFill="1" applyBorder="1" applyAlignment="1">
      <alignment horizontal="center"/>
    </xf>
    <xf numFmtId="3" fontId="11" fillId="0" borderId="39" xfId="0" applyNumberFormat="1" applyFont="1" applyFill="1" applyBorder="1" applyAlignment="1">
      <alignment horizontal="center"/>
    </xf>
    <xf numFmtId="3" fontId="12" fillId="0" borderId="4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164" fontId="0" fillId="0" borderId="26" xfId="0" applyNumberForma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 horizontal="right"/>
    </xf>
    <xf numFmtId="3" fontId="13" fillId="0" borderId="12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3" fillId="0" borderId="28" xfId="0" applyNumberFormat="1" applyFont="1" applyFill="1" applyBorder="1" applyAlignment="1">
      <alignment horizontal="right"/>
    </xf>
    <xf numFmtId="3" fontId="0" fillId="0" borderId="26" xfId="0" applyNumberFormat="1" applyFill="1" applyBorder="1" applyAlignment="1">
      <alignment horizontal="center"/>
    </xf>
    <xf numFmtId="3" fontId="13" fillId="0" borderId="19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3" fontId="3" fillId="0" borderId="31" xfId="0" applyNumberFormat="1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center"/>
    </xf>
    <xf numFmtId="3" fontId="11" fillId="0" borderId="20" xfId="0" applyNumberFormat="1" applyFont="1" applyFill="1" applyBorder="1" applyAlignment="1">
      <alignment horizontal="right"/>
    </xf>
    <xf numFmtId="165" fontId="11" fillId="0" borderId="20" xfId="0" applyNumberFormat="1" applyFont="1" applyFill="1" applyBorder="1" applyAlignment="1">
      <alignment horizontal="right"/>
    </xf>
    <xf numFmtId="3" fontId="11" fillId="0" borderId="11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right"/>
    </xf>
    <xf numFmtId="165" fontId="11" fillId="0" borderId="11" xfId="0" applyNumberFormat="1" applyFont="1" applyFill="1" applyBorder="1" applyAlignment="1">
      <alignment horizontal="right"/>
    </xf>
    <xf numFmtId="3" fontId="11" fillId="0" borderId="12" xfId="0" applyNumberFormat="1" applyFont="1" applyFill="1" applyBorder="1" applyAlignment="1">
      <alignment horizontal="center"/>
    </xf>
    <xf numFmtId="3" fontId="11" fillId="0" borderId="12" xfId="0" applyNumberFormat="1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right"/>
    </xf>
    <xf numFmtId="3" fontId="11" fillId="0" borderId="11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center"/>
    </xf>
    <xf numFmtId="3" fontId="12" fillId="0" borderId="41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 indent="1"/>
    </xf>
    <xf numFmtId="0" fontId="33" fillId="0" borderId="0" xfId="0" applyFont="1" applyFill="1" applyBorder="1" applyAlignment="1">
      <alignment horizontal="left" indent="1"/>
    </xf>
    <xf numFmtId="3" fontId="0" fillId="0" borderId="11" xfId="0" applyNumberFormat="1" applyFill="1" applyBorder="1" applyAlignment="1">
      <alignment horizontal="right"/>
    </xf>
    <xf numFmtId="3" fontId="12" fillId="0" borderId="42" xfId="0" applyNumberFormat="1" applyFont="1" applyFill="1" applyBorder="1" applyAlignment="1">
      <alignment horizontal="right"/>
    </xf>
    <xf numFmtId="3" fontId="3" fillId="0" borderId="41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13" fillId="0" borderId="28" xfId="0" applyNumberFormat="1" applyFont="1" applyFill="1" applyBorder="1" applyAlignment="1">
      <alignment horizontal="right"/>
    </xf>
    <xf numFmtId="3" fontId="13" fillId="0" borderId="31" xfId="0" applyNumberFormat="1" applyFont="1" applyFill="1" applyBorder="1" applyAlignment="1">
      <alignment horizontal="right"/>
    </xf>
    <xf numFmtId="3" fontId="12" fillId="0" borderId="1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/>
    </xf>
    <xf numFmtId="3" fontId="3" fillId="0" borderId="43" xfId="0" applyNumberFormat="1" applyFont="1" applyFill="1" applyBorder="1" applyAlignment="1">
      <alignment horizontal="right"/>
    </xf>
    <xf numFmtId="3" fontId="0" fillId="0" borderId="44" xfId="0" applyNumberFormat="1" applyFill="1" applyBorder="1" applyAlignment="1">
      <alignment horizontal="right"/>
    </xf>
    <xf numFmtId="3" fontId="3" fillId="0" borderId="45" xfId="0" applyNumberFormat="1" applyFont="1" applyFill="1" applyBorder="1" applyAlignment="1">
      <alignment horizontal="right"/>
    </xf>
    <xf numFmtId="3" fontId="3" fillId="0" borderId="46" xfId="0" applyNumberFormat="1" applyFont="1" applyFill="1" applyBorder="1" applyAlignment="1">
      <alignment horizontal="right"/>
    </xf>
    <xf numFmtId="3" fontId="0" fillId="0" borderId="37" xfId="0" applyNumberFormat="1" applyFill="1" applyBorder="1" applyAlignment="1">
      <alignment horizontal="right"/>
    </xf>
    <xf numFmtId="3" fontId="3" fillId="0" borderId="47" xfId="0" applyNumberFormat="1" applyFont="1" applyFill="1" applyBorder="1" applyAlignment="1">
      <alignment horizontal="right"/>
    </xf>
    <xf numFmtId="3" fontId="0" fillId="0" borderId="38" xfId="0" applyNumberFormat="1" applyFill="1" applyBorder="1" applyAlignment="1">
      <alignment horizontal="right"/>
    </xf>
    <xf numFmtId="3" fontId="12" fillId="0" borderId="48" xfId="0" applyNumberFormat="1" applyFont="1" applyFill="1" applyBorder="1" applyAlignment="1">
      <alignment horizontal="right"/>
    </xf>
    <xf numFmtId="3" fontId="3" fillId="0" borderId="49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 horizontal="right"/>
    </xf>
    <xf numFmtId="3" fontId="0" fillId="0" borderId="36" xfId="0" applyNumberFormat="1" applyFill="1" applyBorder="1" applyAlignment="1">
      <alignment horizontal="right"/>
    </xf>
    <xf numFmtId="3" fontId="13" fillId="0" borderId="46" xfId="0" applyNumberFormat="1" applyFont="1" applyFill="1" applyBorder="1" applyAlignment="1">
      <alignment horizontal="right"/>
    </xf>
    <xf numFmtId="3" fontId="13" fillId="0" borderId="50" xfId="0" applyNumberFormat="1" applyFont="1" applyFill="1" applyBorder="1" applyAlignment="1">
      <alignment horizontal="right"/>
    </xf>
    <xf numFmtId="3" fontId="3" fillId="0" borderId="50" xfId="0" applyNumberFormat="1" applyFont="1" applyFill="1" applyBorder="1" applyAlignment="1">
      <alignment horizontal="right"/>
    </xf>
    <xf numFmtId="3" fontId="11" fillId="0" borderId="44" xfId="0" applyNumberFormat="1" applyFont="1" applyFill="1" applyBorder="1" applyAlignment="1">
      <alignment horizontal="right"/>
    </xf>
    <xf numFmtId="3" fontId="11" fillId="0" borderId="37" xfId="0" applyNumberFormat="1" applyFont="1" applyFill="1" applyBorder="1" applyAlignment="1">
      <alignment horizontal="right"/>
    </xf>
    <xf numFmtId="3" fontId="11" fillId="0" borderId="38" xfId="0" applyNumberFormat="1" applyFont="1" applyFill="1" applyBorder="1" applyAlignment="1">
      <alignment horizontal="right"/>
    </xf>
    <xf numFmtId="3" fontId="11" fillId="0" borderId="36" xfId="0" applyNumberFormat="1" applyFont="1" applyFill="1" applyBorder="1" applyAlignment="1">
      <alignment horizontal="right"/>
    </xf>
    <xf numFmtId="3" fontId="11" fillId="0" borderId="39" xfId="0" applyNumberFormat="1" applyFont="1" applyFill="1" applyBorder="1" applyAlignment="1">
      <alignment horizontal="right"/>
    </xf>
    <xf numFmtId="3" fontId="12" fillId="0" borderId="36" xfId="0" applyNumberFormat="1" applyFont="1" applyFill="1" applyBorder="1" applyAlignment="1">
      <alignment horizontal="right"/>
    </xf>
    <xf numFmtId="3" fontId="12" fillId="0" borderId="49" xfId="0" applyNumberFormat="1" applyFont="1" applyFill="1" applyBorder="1" applyAlignment="1">
      <alignment horizontal="right"/>
    </xf>
    <xf numFmtId="0" fontId="10" fillId="0" borderId="51" xfId="0" applyFont="1" applyFill="1" applyBorder="1" applyAlignment="1">
      <alignment horizontal="left" indent="1"/>
    </xf>
    <xf numFmtId="0" fontId="3" fillId="0" borderId="42" xfId="0" applyFont="1" applyFill="1" applyBorder="1" applyAlignment="1">
      <alignment horizontal="center"/>
    </xf>
    <xf numFmtId="3" fontId="3" fillId="0" borderId="52" xfId="0" applyNumberFormat="1" applyFont="1" applyFill="1" applyBorder="1" applyAlignment="1">
      <alignment horizontal="center"/>
    </xf>
    <xf numFmtId="3" fontId="13" fillId="0" borderId="25" xfId="0" applyNumberFormat="1" applyFont="1" applyFill="1" applyBorder="1" applyAlignment="1">
      <alignment horizontal="right"/>
    </xf>
    <xf numFmtId="3" fontId="0" fillId="0" borderId="14" xfId="0" applyNumberFormat="1" applyFill="1" applyBorder="1" applyAlignment="1">
      <alignment horizontal="right"/>
    </xf>
    <xf numFmtId="3" fontId="0" fillId="0" borderId="53" xfId="0" applyNumberFormat="1" applyFill="1" applyBorder="1" applyAlignment="1">
      <alignment horizontal="right"/>
    </xf>
    <xf numFmtId="3" fontId="0" fillId="0" borderId="40" xfId="0" applyNumberFormat="1" applyFill="1" applyBorder="1" applyAlignment="1">
      <alignment horizontal="right"/>
    </xf>
    <xf numFmtId="3" fontId="0" fillId="0" borderId="40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3" fontId="0" fillId="0" borderId="44" xfId="0" applyNumberFormat="1" applyFont="1" applyFill="1" applyBorder="1" applyAlignment="1">
      <alignment horizontal="right"/>
    </xf>
    <xf numFmtId="3" fontId="0" fillId="0" borderId="54" xfId="0" applyNumberFormat="1" applyFill="1" applyBorder="1" applyAlignment="1">
      <alignment horizontal="right"/>
    </xf>
    <xf numFmtId="3" fontId="0" fillId="0" borderId="54" xfId="0" applyNumberFormat="1" applyFont="1" applyFill="1" applyBorder="1" applyAlignment="1">
      <alignment horizontal="right"/>
    </xf>
    <xf numFmtId="0" fontId="0" fillId="0" borderId="38" xfId="0" applyFill="1" applyBorder="1" applyAlignment="1">
      <alignment/>
    </xf>
    <xf numFmtId="164" fontId="0" fillId="0" borderId="38" xfId="0" applyNumberFormat="1" applyFill="1" applyBorder="1" applyAlignment="1">
      <alignment/>
    </xf>
    <xf numFmtId="164" fontId="0" fillId="0" borderId="55" xfId="0" applyNumberForma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3" fontId="0" fillId="0" borderId="36" xfId="0" applyNumberFormat="1" applyFill="1" applyBorder="1" applyAlignment="1">
      <alignment/>
    </xf>
    <xf numFmtId="3" fontId="0" fillId="0" borderId="56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3" fontId="0" fillId="0" borderId="37" xfId="0" applyNumberForma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3" fontId="0" fillId="0" borderId="39" xfId="0" applyNumberForma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3" fontId="0" fillId="0" borderId="38" xfId="0" applyNumberFormat="1" applyFill="1" applyBorder="1" applyAlignment="1">
      <alignment/>
    </xf>
    <xf numFmtId="3" fontId="0" fillId="0" borderId="57" xfId="0" applyNumberFormat="1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3" fontId="13" fillId="0" borderId="29" xfId="0" applyNumberFormat="1" applyFont="1" applyFill="1" applyBorder="1" applyAlignment="1">
      <alignment horizontal="right"/>
    </xf>
    <xf numFmtId="3" fontId="13" fillId="0" borderId="27" xfId="0" applyNumberFormat="1" applyFont="1" applyFill="1" applyBorder="1" applyAlignment="1">
      <alignment horizontal="right"/>
    </xf>
    <xf numFmtId="0" fontId="31" fillId="0" borderId="0" xfId="0" applyFont="1" applyFill="1" applyAlignment="1">
      <alignment horizontal="center"/>
    </xf>
    <xf numFmtId="0" fontId="36" fillId="0" borderId="0" xfId="0" applyFont="1" applyFill="1" applyBorder="1" applyAlignment="1">
      <alignment horizontal="left"/>
    </xf>
    <xf numFmtId="3" fontId="32" fillId="0" borderId="20" xfId="0" applyNumberFormat="1" applyFont="1" applyFill="1" applyBorder="1" applyAlignment="1">
      <alignment horizontal="right"/>
    </xf>
    <xf numFmtId="3" fontId="32" fillId="0" borderId="11" xfId="0" applyNumberFormat="1" applyFont="1" applyFill="1" applyBorder="1" applyAlignment="1">
      <alignment horizontal="right"/>
    </xf>
    <xf numFmtId="164" fontId="32" fillId="0" borderId="26" xfId="0" applyNumberFormat="1" applyFont="1" applyFill="1" applyBorder="1" applyAlignment="1">
      <alignment horizontal="center"/>
    </xf>
    <xf numFmtId="3" fontId="32" fillId="0" borderId="22" xfId="0" applyNumberFormat="1" applyFont="1" applyFill="1" applyBorder="1" applyAlignment="1">
      <alignment horizontal="right"/>
    </xf>
    <xf numFmtId="3" fontId="32" fillId="0" borderId="12" xfId="0" applyNumberFormat="1" applyFont="1" applyFill="1" applyBorder="1" applyAlignment="1">
      <alignment horizontal="right"/>
    </xf>
    <xf numFmtId="3" fontId="32" fillId="0" borderId="11" xfId="0" applyNumberFormat="1" applyFont="1" applyFill="1" applyBorder="1" applyAlignment="1">
      <alignment horizontal="right"/>
    </xf>
    <xf numFmtId="3" fontId="32" fillId="0" borderId="26" xfId="0" applyNumberFormat="1" applyFont="1" applyFill="1" applyBorder="1" applyAlignment="1">
      <alignment horizontal="center"/>
    </xf>
    <xf numFmtId="3" fontId="32" fillId="0" borderId="19" xfId="0" applyNumberFormat="1" applyFont="1" applyFill="1" applyBorder="1" applyAlignment="1">
      <alignment horizontal="right"/>
    </xf>
    <xf numFmtId="3" fontId="31" fillId="0" borderId="42" xfId="0" applyNumberFormat="1" applyFont="1" applyFill="1" applyBorder="1" applyAlignment="1">
      <alignment horizontal="right"/>
    </xf>
    <xf numFmtId="3" fontId="32" fillId="0" borderId="10" xfId="0" applyNumberFormat="1" applyFont="1" applyFill="1" applyBorder="1" applyAlignment="1">
      <alignment horizontal="right"/>
    </xf>
    <xf numFmtId="3" fontId="32" fillId="0" borderId="10" xfId="0" applyNumberFormat="1" applyFont="1" applyFill="1" applyBorder="1" applyAlignment="1">
      <alignment horizontal="center"/>
    </xf>
    <xf numFmtId="3" fontId="32" fillId="0" borderId="20" xfId="0" applyNumberFormat="1" applyFont="1" applyFill="1" applyBorder="1" applyAlignment="1">
      <alignment horizontal="right"/>
    </xf>
    <xf numFmtId="3" fontId="32" fillId="0" borderId="11" xfId="0" applyNumberFormat="1" applyFont="1" applyFill="1" applyBorder="1" applyAlignment="1">
      <alignment horizontal="center"/>
    </xf>
    <xf numFmtId="3" fontId="32" fillId="0" borderId="12" xfId="0" applyNumberFormat="1" applyFont="1" applyFill="1" applyBorder="1" applyAlignment="1">
      <alignment horizontal="center"/>
    </xf>
    <xf numFmtId="3" fontId="32" fillId="0" borderId="10" xfId="0" applyNumberFormat="1" applyFont="1" applyFill="1" applyBorder="1" applyAlignment="1">
      <alignment horizontal="right"/>
    </xf>
    <xf numFmtId="3" fontId="32" fillId="0" borderId="13" xfId="0" applyNumberFormat="1" applyFont="1" applyFill="1" applyBorder="1" applyAlignment="1">
      <alignment horizontal="center"/>
    </xf>
    <xf numFmtId="3" fontId="32" fillId="0" borderId="13" xfId="0" applyNumberFormat="1" applyFont="1" applyFill="1" applyBorder="1" applyAlignment="1">
      <alignment horizontal="right"/>
    </xf>
    <xf numFmtId="3" fontId="31" fillId="0" borderId="19" xfId="0" applyNumberFormat="1" applyFont="1" applyFill="1" applyBorder="1" applyAlignment="1">
      <alignment horizontal="center"/>
    </xf>
    <xf numFmtId="3" fontId="31" fillId="0" borderId="41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13" fillId="0" borderId="20" xfId="0" applyNumberFormat="1" applyFont="1" applyFill="1" applyBorder="1" applyAlignment="1">
      <alignment horizontal="right"/>
    </xf>
    <xf numFmtId="164" fontId="0" fillId="0" borderId="35" xfId="0" applyNumberFormat="1" applyFont="1" applyFill="1" applyBorder="1" applyAlignment="1">
      <alignment horizontal="center"/>
    </xf>
    <xf numFmtId="3" fontId="0" fillId="0" borderId="53" xfId="0" applyNumberFormat="1" applyFont="1" applyFill="1" applyBorder="1" applyAlignment="1">
      <alignment horizontal="right"/>
    </xf>
    <xf numFmtId="3" fontId="13" fillId="0" borderId="43" xfId="0" applyNumberFormat="1" applyFont="1" applyFill="1" applyBorder="1" applyAlignment="1">
      <alignment horizontal="right"/>
    </xf>
    <xf numFmtId="3" fontId="0" fillId="0" borderId="38" xfId="0" applyNumberFormat="1" applyFont="1" applyFill="1" applyBorder="1" applyAlignment="1">
      <alignment horizontal="right"/>
    </xf>
    <xf numFmtId="3" fontId="13" fillId="0" borderId="45" xfId="0" applyNumberFormat="1" applyFont="1" applyFill="1" applyBorder="1" applyAlignment="1">
      <alignment horizontal="right"/>
    </xf>
    <xf numFmtId="3" fontId="0" fillId="0" borderId="39" xfId="0" applyNumberFormat="1" applyFont="1" applyFill="1" applyBorder="1" applyAlignment="1">
      <alignment horizontal="right"/>
    </xf>
    <xf numFmtId="3" fontId="31" fillId="0" borderId="48" xfId="0" applyNumberFormat="1" applyFont="1" applyFill="1" applyBorder="1" applyAlignment="1">
      <alignment horizontal="right"/>
    </xf>
    <xf numFmtId="3" fontId="31" fillId="0" borderId="58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36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3" fontId="0" fillId="0" borderId="39" xfId="0" applyNumberFormat="1" applyFont="1" applyFill="1" applyBorder="1" applyAlignment="1">
      <alignment horizontal="center"/>
    </xf>
    <xf numFmtId="3" fontId="31" fillId="0" borderId="40" xfId="0" applyNumberFormat="1" applyFont="1" applyFill="1" applyBorder="1" applyAlignment="1">
      <alignment horizontal="center"/>
    </xf>
    <xf numFmtId="3" fontId="31" fillId="0" borderId="49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horizontal="center"/>
    </xf>
    <xf numFmtId="3" fontId="12" fillId="0" borderId="42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13" fillId="0" borderId="40" xfId="0" applyNumberFormat="1" applyFont="1" applyFill="1" applyBorder="1" applyAlignment="1">
      <alignment horizontal="right"/>
    </xf>
    <xf numFmtId="3" fontId="13" fillId="0" borderId="37" xfId="0" applyNumberFormat="1" applyFont="1" applyFill="1" applyBorder="1" applyAlignment="1">
      <alignment horizontal="right"/>
    </xf>
    <xf numFmtId="0" fontId="0" fillId="0" borderId="40" xfId="0" applyFill="1" applyBorder="1" applyAlignment="1">
      <alignment/>
    </xf>
    <xf numFmtId="3" fontId="12" fillId="0" borderId="48" xfId="0" applyNumberFormat="1" applyFont="1" applyFill="1" applyBorder="1" applyAlignment="1">
      <alignment/>
    </xf>
    <xf numFmtId="3" fontId="0" fillId="0" borderId="59" xfId="0" applyNumberFormat="1" applyFont="1" applyFill="1" applyBorder="1" applyAlignment="1">
      <alignment horizontal="right"/>
    </xf>
    <xf numFmtId="3" fontId="13" fillId="0" borderId="53" xfId="0" applyNumberFormat="1" applyFont="1" applyFill="1" applyBorder="1" applyAlignment="1">
      <alignment horizontal="right"/>
    </xf>
    <xf numFmtId="3" fontId="13" fillId="0" borderId="60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3" fontId="13" fillId="0" borderId="38" xfId="0" applyNumberFormat="1" applyFont="1" applyFill="1" applyBorder="1" applyAlignment="1">
      <alignment horizontal="right"/>
    </xf>
    <xf numFmtId="3" fontId="13" fillId="0" borderId="57" xfId="0" applyNumberFormat="1" applyFont="1" applyFill="1" applyBorder="1" applyAlignment="1">
      <alignment horizontal="right"/>
    </xf>
    <xf numFmtId="3" fontId="0" fillId="0" borderId="61" xfId="0" applyNumberFormat="1" applyFont="1" applyFill="1" applyBorder="1" applyAlignment="1">
      <alignment horizontal="right"/>
    </xf>
    <xf numFmtId="3" fontId="13" fillId="0" borderId="62" xfId="0" applyNumberFormat="1" applyFont="1" applyFill="1" applyBorder="1" applyAlignment="1">
      <alignment horizontal="right"/>
    </xf>
    <xf numFmtId="3" fontId="13" fillId="0" borderId="61" xfId="0" applyNumberFormat="1" applyFont="1" applyFill="1" applyBorder="1" applyAlignment="1">
      <alignment horizontal="right"/>
    </xf>
    <xf numFmtId="3" fontId="0" fillId="0" borderId="60" xfId="0" applyNumberFormat="1" applyFont="1" applyFill="1" applyBorder="1" applyAlignment="1">
      <alignment horizontal="right"/>
    </xf>
    <xf numFmtId="3" fontId="13" fillId="0" borderId="63" xfId="0" applyNumberFormat="1" applyFont="1" applyFill="1" applyBorder="1" applyAlignment="1">
      <alignment horizontal="right"/>
    </xf>
    <xf numFmtId="3" fontId="0" fillId="0" borderId="64" xfId="0" applyNumberFormat="1" applyFont="1" applyFill="1" applyBorder="1" applyAlignment="1">
      <alignment horizontal="right"/>
    </xf>
    <xf numFmtId="3" fontId="11" fillId="0" borderId="64" xfId="0" applyNumberFormat="1" applyFont="1" applyFill="1" applyBorder="1" applyAlignment="1">
      <alignment horizontal="right"/>
    </xf>
    <xf numFmtId="3" fontId="11" fillId="0" borderId="61" xfId="0" applyNumberFormat="1" applyFont="1" applyFill="1" applyBorder="1" applyAlignment="1">
      <alignment horizontal="right"/>
    </xf>
    <xf numFmtId="3" fontId="0" fillId="0" borderId="65" xfId="0" applyNumberFormat="1" applyFont="1" applyFill="1" applyBorder="1" applyAlignment="1">
      <alignment horizontal="right"/>
    </xf>
    <xf numFmtId="3" fontId="11" fillId="0" borderId="57" xfId="0" applyNumberFormat="1" applyFont="1" applyFill="1" applyBorder="1" applyAlignment="1">
      <alignment horizontal="right"/>
    </xf>
    <xf numFmtId="3" fontId="11" fillId="0" borderId="62" xfId="0" applyNumberFormat="1" applyFont="1" applyFill="1" applyBorder="1" applyAlignment="1">
      <alignment horizontal="right"/>
    </xf>
    <xf numFmtId="3" fontId="11" fillId="0" borderId="63" xfId="0" applyNumberFormat="1" applyFont="1" applyFill="1" applyBorder="1" applyAlignment="1">
      <alignment horizontal="right"/>
    </xf>
    <xf numFmtId="3" fontId="0" fillId="0" borderId="62" xfId="0" applyNumberFormat="1" applyFont="1" applyFill="1" applyBorder="1" applyAlignment="1">
      <alignment horizontal="right"/>
    </xf>
    <xf numFmtId="3" fontId="12" fillId="0" borderId="66" xfId="0" applyNumberFormat="1" applyFont="1" applyFill="1" applyBorder="1" applyAlignment="1">
      <alignment horizontal="right"/>
    </xf>
    <xf numFmtId="165" fontId="12" fillId="0" borderId="49" xfId="0" applyNumberFormat="1" applyFont="1" applyFill="1" applyBorder="1" applyAlignment="1">
      <alignment horizontal="right"/>
    </xf>
    <xf numFmtId="3" fontId="13" fillId="0" borderId="67" xfId="0" applyNumberFormat="1" applyFont="1" applyFill="1" applyBorder="1" applyAlignment="1">
      <alignment horizontal="right"/>
    </xf>
    <xf numFmtId="0" fontId="0" fillId="0" borderId="36" xfId="0" applyFill="1" applyBorder="1" applyAlignment="1">
      <alignment/>
    </xf>
    <xf numFmtId="164" fontId="0" fillId="0" borderId="36" xfId="0" applyNumberFormat="1" applyFill="1" applyBorder="1" applyAlignment="1">
      <alignment/>
    </xf>
    <xf numFmtId="0" fontId="3" fillId="0" borderId="48" xfId="0" applyFont="1" applyFill="1" applyBorder="1" applyAlignment="1">
      <alignment horizontal="center"/>
    </xf>
    <xf numFmtId="3" fontId="3" fillId="0" borderId="48" xfId="0" applyNumberFormat="1" applyFont="1" applyFill="1" applyBorder="1" applyAlignment="1">
      <alignment/>
    </xf>
    <xf numFmtId="3" fontId="3" fillId="0" borderId="68" xfId="0" applyNumberFormat="1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3" fontId="12" fillId="0" borderId="48" xfId="0" applyNumberFormat="1" applyFont="1" applyFill="1" applyBorder="1" applyAlignment="1">
      <alignment horizontal="center"/>
    </xf>
    <xf numFmtId="3" fontId="12" fillId="0" borderId="58" xfId="0" applyNumberFormat="1" applyFont="1" applyFill="1" applyBorder="1" applyAlignment="1">
      <alignment horizontal="right"/>
    </xf>
    <xf numFmtId="3" fontId="0" fillId="0" borderId="40" xfId="0" applyNumberFormat="1" applyFill="1" applyBorder="1" applyAlignment="1">
      <alignment/>
    </xf>
    <xf numFmtId="3" fontId="0" fillId="0" borderId="60" xfId="0" applyNumberFormat="1" applyFill="1" applyBorder="1" applyAlignment="1">
      <alignment horizontal="right"/>
    </xf>
    <xf numFmtId="0" fontId="12" fillId="0" borderId="54" xfId="0" applyFont="1" applyFill="1" applyBorder="1" applyAlignment="1">
      <alignment horizontal="center"/>
    </xf>
    <xf numFmtId="3" fontId="12" fillId="0" borderId="54" xfId="0" applyNumberFormat="1" applyFont="1" applyFill="1" applyBorder="1" applyAlignment="1">
      <alignment/>
    </xf>
    <xf numFmtId="3" fontId="12" fillId="0" borderId="54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0" fillId="0" borderId="12" xfId="0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0" borderId="69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3" fontId="0" fillId="0" borderId="7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0" fillId="0" borderId="19" xfId="0" applyNumberFormat="1" applyFill="1" applyBorder="1" applyAlignment="1">
      <alignment horizontal="right"/>
    </xf>
    <xf numFmtId="3" fontId="3" fillId="0" borderId="42" xfId="0" applyNumberFormat="1" applyFont="1" applyFill="1" applyBorder="1" applyAlignment="1">
      <alignment/>
    </xf>
    <xf numFmtId="0" fontId="0" fillId="0" borderId="12" xfId="0" applyFill="1" applyBorder="1" applyAlignment="1">
      <alignment horizontal="center"/>
    </xf>
    <xf numFmtId="3" fontId="0" fillId="0" borderId="71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right"/>
    </xf>
    <xf numFmtId="0" fontId="12" fillId="0" borderId="42" xfId="0" applyFont="1" applyFill="1" applyBorder="1" applyAlignment="1">
      <alignment horizontal="center"/>
    </xf>
    <xf numFmtId="3" fontId="12" fillId="0" borderId="42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12" fillId="0" borderId="14" xfId="0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/>
    </xf>
    <xf numFmtId="3" fontId="12" fillId="0" borderId="14" xfId="0" applyNumberFormat="1" applyFont="1" applyFill="1" applyBorder="1" applyAlignment="1">
      <alignment horizontal="center"/>
    </xf>
    <xf numFmtId="165" fontId="13" fillId="0" borderId="27" xfId="0" applyNumberFormat="1" applyFont="1" applyFill="1" applyBorder="1" applyAlignment="1">
      <alignment horizontal="right"/>
    </xf>
    <xf numFmtId="3" fontId="3" fillId="0" borderId="48" xfId="0" applyNumberFormat="1" applyFont="1" applyFill="1" applyBorder="1" applyAlignment="1">
      <alignment horizontal="right"/>
    </xf>
    <xf numFmtId="3" fontId="31" fillId="0" borderId="42" xfId="0" applyNumberFormat="1" applyFont="1" applyFill="1" applyBorder="1" applyAlignment="1">
      <alignment horizontal="right"/>
    </xf>
    <xf numFmtId="3" fontId="3" fillId="0" borderId="42" xfId="0" applyNumberFormat="1" applyFont="1" applyFill="1" applyBorder="1" applyAlignment="1">
      <alignment horizontal="right"/>
    </xf>
    <xf numFmtId="3" fontId="32" fillId="0" borderId="19" xfId="0" applyNumberFormat="1" applyFont="1" applyFill="1" applyBorder="1" applyAlignment="1">
      <alignment horizontal="right"/>
    </xf>
    <xf numFmtId="3" fontId="32" fillId="0" borderId="14" xfId="0" applyNumberFormat="1" applyFont="1" applyFill="1" applyBorder="1" applyAlignment="1">
      <alignment horizontal="right"/>
    </xf>
    <xf numFmtId="0" fontId="32" fillId="0" borderId="10" xfId="0" applyFont="1" applyFill="1" applyBorder="1" applyAlignment="1">
      <alignment/>
    </xf>
    <xf numFmtId="164" fontId="32" fillId="0" borderId="10" xfId="0" applyNumberFormat="1" applyFont="1" applyFill="1" applyBorder="1" applyAlignment="1">
      <alignment/>
    </xf>
    <xf numFmtId="0" fontId="32" fillId="0" borderId="12" xfId="0" applyFont="1" applyFill="1" applyBorder="1" applyAlignment="1">
      <alignment/>
    </xf>
    <xf numFmtId="164" fontId="32" fillId="0" borderId="12" xfId="0" applyNumberFormat="1" applyFont="1" applyFill="1" applyBorder="1" applyAlignment="1">
      <alignment/>
    </xf>
    <xf numFmtId="164" fontId="32" fillId="0" borderId="69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3" fontId="32" fillId="0" borderId="10" xfId="0" applyNumberFormat="1" applyFont="1" applyFill="1" applyBorder="1" applyAlignment="1">
      <alignment/>
    </xf>
    <xf numFmtId="3" fontId="32" fillId="0" borderId="70" xfId="0" applyNumberFormat="1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3" fontId="32" fillId="0" borderId="11" xfId="0" applyNumberFormat="1" applyFont="1" applyFill="1" applyBorder="1" applyAlignment="1">
      <alignment/>
    </xf>
    <xf numFmtId="0" fontId="32" fillId="0" borderId="13" xfId="0" applyFont="1" applyFill="1" applyBorder="1" applyAlignment="1">
      <alignment horizontal="center"/>
    </xf>
    <xf numFmtId="3" fontId="32" fillId="0" borderId="13" xfId="0" applyNumberFormat="1" applyFont="1" applyFill="1" applyBorder="1" applyAlignment="1">
      <alignment/>
    </xf>
    <xf numFmtId="0" fontId="31" fillId="0" borderId="42" xfId="0" applyFont="1" applyFill="1" applyBorder="1" applyAlignment="1">
      <alignment horizontal="center"/>
    </xf>
    <xf numFmtId="3" fontId="31" fillId="0" borderId="42" xfId="0" applyNumberFormat="1" applyFont="1" applyFill="1" applyBorder="1" applyAlignment="1">
      <alignment/>
    </xf>
    <xf numFmtId="3" fontId="31" fillId="0" borderId="52" xfId="0" applyNumberFormat="1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3" fontId="32" fillId="0" borderId="12" xfId="0" applyNumberFormat="1" applyFont="1" applyFill="1" applyBorder="1" applyAlignment="1">
      <alignment/>
    </xf>
    <xf numFmtId="3" fontId="32" fillId="0" borderId="71" xfId="0" applyNumberFormat="1" applyFont="1" applyFill="1" applyBorder="1" applyAlignment="1">
      <alignment horizontal="center"/>
    </xf>
    <xf numFmtId="3" fontId="32" fillId="0" borderId="14" xfId="0" applyNumberFormat="1" applyFont="1" applyFill="1" applyBorder="1" applyAlignment="1">
      <alignment horizontal="right"/>
    </xf>
    <xf numFmtId="3" fontId="31" fillId="0" borderId="42" xfId="0" applyNumberFormat="1" applyFont="1" applyFill="1" applyBorder="1" applyAlignment="1">
      <alignment horizontal="center"/>
    </xf>
    <xf numFmtId="0" fontId="32" fillId="0" borderId="19" xfId="0" applyFont="1" applyFill="1" applyBorder="1" applyAlignment="1">
      <alignment/>
    </xf>
    <xf numFmtId="3" fontId="32" fillId="0" borderId="19" xfId="0" applyNumberFormat="1" applyFont="1" applyFill="1" applyBorder="1" applyAlignment="1">
      <alignment/>
    </xf>
    <xf numFmtId="0" fontId="31" fillId="0" borderId="14" xfId="0" applyFont="1" applyFill="1" applyBorder="1" applyAlignment="1">
      <alignment horizontal="center"/>
    </xf>
    <xf numFmtId="3" fontId="31" fillId="0" borderId="14" xfId="0" applyNumberFormat="1" applyFont="1" applyFill="1" applyBorder="1" applyAlignment="1">
      <alignment/>
    </xf>
    <xf numFmtId="3" fontId="31" fillId="0" borderId="14" xfId="0" applyNumberFormat="1" applyFont="1" applyFill="1" applyBorder="1" applyAlignment="1">
      <alignment horizontal="center"/>
    </xf>
    <xf numFmtId="165" fontId="12" fillId="0" borderId="42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36" xfId="0" applyFont="1" applyFill="1" applyBorder="1" applyAlignment="1">
      <alignment/>
    </xf>
    <xf numFmtId="164" fontId="0" fillId="0" borderId="36" xfId="0" applyNumberFormat="1" applyFont="1" applyFill="1" applyBorder="1" applyAlignment="1">
      <alignment/>
    </xf>
    <xf numFmtId="0" fontId="0" fillId="0" borderId="38" xfId="0" applyFont="1" applyFill="1" applyBorder="1" applyAlignment="1">
      <alignment/>
    </xf>
    <xf numFmtId="164" fontId="0" fillId="0" borderId="38" xfId="0" applyNumberFormat="1" applyFont="1" applyFill="1" applyBorder="1" applyAlignment="1">
      <alignment/>
    </xf>
    <xf numFmtId="164" fontId="0" fillId="0" borderId="55" xfId="0" applyNumberFormat="1" applyFont="1" applyFill="1" applyBorder="1" applyAlignment="1">
      <alignment horizontal="center"/>
    </xf>
    <xf numFmtId="3" fontId="0" fillId="0" borderId="36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31" fillId="0" borderId="48" xfId="0" applyFont="1" applyFill="1" applyBorder="1" applyAlignment="1">
      <alignment horizontal="center"/>
    </xf>
    <xf numFmtId="3" fontId="31" fillId="0" borderId="48" xfId="0" applyNumberFormat="1" applyFont="1" applyFill="1" applyBorder="1" applyAlignment="1">
      <alignment/>
    </xf>
    <xf numFmtId="3" fontId="31" fillId="0" borderId="68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/>
    </xf>
    <xf numFmtId="3" fontId="31" fillId="0" borderId="48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165" fontId="31" fillId="0" borderId="48" xfId="0" applyNumberFormat="1" applyFont="1" applyFill="1" applyBorder="1" applyAlignment="1">
      <alignment horizontal="right"/>
    </xf>
    <xf numFmtId="0" fontId="31" fillId="0" borderId="54" xfId="0" applyFont="1" applyFill="1" applyBorder="1" applyAlignment="1">
      <alignment horizontal="center"/>
    </xf>
    <xf numFmtId="3" fontId="31" fillId="0" borderId="54" xfId="0" applyNumberFormat="1" applyFont="1" applyFill="1" applyBorder="1" applyAlignment="1">
      <alignment/>
    </xf>
    <xf numFmtId="3" fontId="31" fillId="0" borderId="54" xfId="0" applyNumberFormat="1" applyFont="1" applyFill="1" applyBorder="1" applyAlignment="1">
      <alignment horizontal="center"/>
    </xf>
    <xf numFmtId="3" fontId="13" fillId="0" borderId="4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4" fontId="0" fillId="0" borderId="53" xfId="0" applyNumberFormat="1" applyFill="1" applyBorder="1" applyAlignment="1">
      <alignment/>
    </xf>
    <xf numFmtId="164" fontId="0" fillId="0" borderId="72" xfId="0" applyNumberFormat="1" applyFill="1" applyBorder="1" applyAlignment="1" applyProtection="1">
      <alignment/>
      <protection locked="0"/>
    </xf>
    <xf numFmtId="164" fontId="0" fillId="0" borderId="73" xfId="0" applyNumberFormat="1" applyFill="1" applyBorder="1" applyAlignment="1" applyProtection="1">
      <alignment/>
      <protection locked="0"/>
    </xf>
    <xf numFmtId="0" fontId="0" fillId="0" borderId="72" xfId="0" applyFill="1" applyBorder="1" applyAlignment="1" applyProtection="1">
      <alignment/>
      <protection locked="0"/>
    </xf>
    <xf numFmtId="0" fontId="0" fillId="0" borderId="73" xfId="0" applyFill="1" applyBorder="1" applyAlignment="1" applyProtection="1">
      <alignment/>
      <protection locked="0"/>
    </xf>
    <xf numFmtId="3" fontId="11" fillId="0" borderId="44" xfId="0" applyNumberFormat="1" applyFont="1" applyFill="1" applyBorder="1" applyAlignment="1" applyProtection="1">
      <alignment/>
      <protection locked="0"/>
    </xf>
    <xf numFmtId="3" fontId="11" fillId="0" borderId="37" xfId="0" applyNumberFormat="1" applyFont="1" applyFill="1" applyBorder="1" applyAlignment="1" applyProtection="1">
      <alignment/>
      <protection locked="0"/>
    </xf>
    <xf numFmtId="3" fontId="11" fillId="0" borderId="38" xfId="0" applyNumberFormat="1" applyFont="1" applyFill="1" applyBorder="1" applyAlignment="1" applyProtection="1">
      <alignment/>
      <protection locked="0"/>
    </xf>
    <xf numFmtId="3" fontId="11" fillId="0" borderId="36" xfId="0" applyNumberFormat="1" applyFont="1" applyFill="1" applyBorder="1" applyAlignment="1" applyProtection="1">
      <alignment/>
      <protection locked="0"/>
    </xf>
    <xf numFmtId="3" fontId="11" fillId="0" borderId="39" xfId="0" applyNumberFormat="1" applyFont="1" applyFill="1" applyBorder="1" applyAlignment="1" applyProtection="1">
      <alignment/>
      <protection locked="0"/>
    </xf>
    <xf numFmtId="0" fontId="0" fillId="0" borderId="74" xfId="0" applyFill="1" applyBorder="1" applyAlignment="1" applyProtection="1">
      <alignment/>
      <protection locked="0"/>
    </xf>
    <xf numFmtId="1" fontId="0" fillId="0" borderId="65" xfId="0" applyNumberFormat="1" applyFill="1" applyBorder="1" applyAlignment="1" applyProtection="1">
      <alignment/>
      <protection locked="0"/>
    </xf>
    <xf numFmtId="0" fontId="0" fillId="0" borderId="75" xfId="0" applyFill="1" applyBorder="1" applyAlignment="1" applyProtection="1">
      <alignment/>
      <protection locked="0"/>
    </xf>
    <xf numFmtId="3" fontId="11" fillId="0" borderId="62" xfId="0" applyNumberFormat="1" applyFont="1" applyFill="1" applyBorder="1" applyAlignment="1" applyProtection="1">
      <alignment/>
      <protection locked="0"/>
    </xf>
    <xf numFmtId="3" fontId="11" fillId="0" borderId="61" xfId="0" applyNumberFormat="1" applyFont="1" applyFill="1" applyBorder="1" applyAlignment="1" applyProtection="1">
      <alignment/>
      <protection locked="0"/>
    </xf>
    <xf numFmtId="3" fontId="11" fillId="0" borderId="63" xfId="0" applyNumberFormat="1" applyFont="1" applyFill="1" applyBorder="1" applyAlignment="1" applyProtection="1">
      <alignment/>
      <protection locked="0"/>
    </xf>
    <xf numFmtId="1" fontId="0" fillId="0" borderId="60" xfId="0" applyNumberFormat="1" applyFill="1" applyBorder="1" applyAlignment="1" applyProtection="1">
      <alignment/>
      <protection locked="0"/>
    </xf>
    <xf numFmtId="3" fontId="12" fillId="0" borderId="60" xfId="0" applyNumberFormat="1" applyFont="1" applyFill="1" applyBorder="1" applyAlignment="1" applyProtection="1">
      <alignment/>
      <protection locked="0"/>
    </xf>
    <xf numFmtId="3" fontId="12" fillId="0" borderId="40" xfId="0" applyNumberFormat="1" applyFont="1" applyFill="1" applyBorder="1" applyAlignment="1" applyProtection="1">
      <alignment/>
      <protection locked="0"/>
    </xf>
    <xf numFmtId="3" fontId="12" fillId="0" borderId="48" xfId="0" applyNumberFormat="1" applyFont="1" applyFill="1" applyBorder="1" applyAlignment="1" applyProtection="1">
      <alignment/>
      <protection locked="0"/>
    </xf>
    <xf numFmtId="165" fontId="12" fillId="0" borderId="49" xfId="0" applyNumberFormat="1" applyFont="1" applyFill="1" applyBorder="1" applyAlignment="1">
      <alignment horizontal="center"/>
    </xf>
    <xf numFmtId="164" fontId="0" fillId="0" borderId="26" xfId="0" applyNumberFormat="1" applyFont="1" applyFill="1" applyBorder="1" applyAlignment="1" applyProtection="1">
      <alignment horizontal="center"/>
      <protection hidden="1"/>
    </xf>
    <xf numFmtId="164" fontId="0" fillId="0" borderId="22" xfId="0" applyNumberFormat="1" applyFont="1" applyFill="1" applyBorder="1" applyAlignment="1" applyProtection="1">
      <alignment/>
      <protection hidden="1"/>
    </xf>
    <xf numFmtId="164" fontId="0" fillId="0" borderId="0" xfId="0" applyNumberFormat="1" applyFont="1" applyFill="1" applyBorder="1" applyAlignment="1" applyProtection="1">
      <alignment/>
      <protection hidden="1"/>
    </xf>
    <xf numFmtId="164" fontId="0" fillId="0" borderId="19" xfId="0" applyNumberFormat="1" applyFont="1" applyFill="1" applyBorder="1" applyAlignment="1" applyProtection="1">
      <alignment/>
      <protection locked="0"/>
    </xf>
    <xf numFmtId="164" fontId="0" fillId="0" borderId="18" xfId="0" applyNumberFormat="1" applyFont="1" applyFill="1" applyBorder="1" applyAlignment="1" applyProtection="1">
      <alignment/>
      <protection locked="0"/>
    </xf>
    <xf numFmtId="3" fontId="0" fillId="0" borderId="26" xfId="0" applyNumberFormat="1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/>
      <protection hidden="1"/>
    </xf>
    <xf numFmtId="1" fontId="0" fillId="0" borderId="76" xfId="0" applyNumberFormat="1" applyFont="1" applyFill="1" applyBorder="1" applyAlignment="1" applyProtection="1">
      <alignment/>
      <protection locked="0"/>
    </xf>
    <xf numFmtId="0" fontId="0" fillId="0" borderId="77" xfId="0" applyFont="1" applyFill="1" applyBorder="1" applyAlignment="1" applyProtection="1">
      <alignment/>
      <protection locked="0"/>
    </xf>
    <xf numFmtId="1" fontId="0" fillId="0" borderId="21" xfId="0" applyNumberFormat="1" applyFont="1" applyFill="1" applyBorder="1" applyAlignment="1" applyProtection="1">
      <alignment/>
      <protection locked="0"/>
    </xf>
    <xf numFmtId="3" fontId="11" fillId="0" borderId="19" xfId="0" applyNumberFormat="1" applyFont="1" applyFill="1" applyBorder="1" applyAlignment="1" applyProtection="1">
      <alignment horizontal="center"/>
      <protection hidden="1"/>
    </xf>
    <xf numFmtId="3" fontId="11" fillId="0" borderId="19" xfId="0" applyNumberFormat="1" applyFont="1" applyFill="1" applyBorder="1" applyAlignment="1" applyProtection="1">
      <alignment/>
      <protection hidden="1"/>
    </xf>
    <xf numFmtId="3" fontId="11" fillId="0" borderId="42" xfId="0" applyNumberFormat="1" applyFont="1" applyFill="1" applyBorder="1" applyAlignment="1" applyProtection="1">
      <alignment/>
      <protection hidden="1"/>
    </xf>
    <xf numFmtId="3" fontId="11" fillId="0" borderId="52" xfId="0" applyNumberFormat="1" applyFont="1" applyFill="1" applyBorder="1" applyAlignment="1" applyProtection="1">
      <alignment/>
      <protection hidden="1"/>
    </xf>
    <xf numFmtId="165" fontId="11" fillId="0" borderId="52" xfId="0" applyNumberFormat="1" applyFont="1" applyFill="1" applyBorder="1" applyAlignment="1" applyProtection="1">
      <alignment horizontal="right"/>
      <protection hidden="1"/>
    </xf>
    <xf numFmtId="0" fontId="60" fillId="0" borderId="0" xfId="0" applyFont="1" applyFill="1" applyAlignment="1" applyProtection="1">
      <alignment horizontal="left"/>
      <protection hidden="1"/>
    </xf>
    <xf numFmtId="0" fontId="95" fillId="0" borderId="0" xfId="0" applyFont="1" applyFill="1" applyAlignment="1" applyProtection="1">
      <alignment/>
      <protection hidden="1"/>
    </xf>
    <xf numFmtId="0" fontId="61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27" fillId="0" borderId="0" xfId="0" applyFont="1" applyFill="1" applyAlignment="1" applyProtection="1">
      <alignment/>
      <protection hidden="1"/>
    </xf>
    <xf numFmtId="0" fontId="27" fillId="0" borderId="51" xfId="0" applyFont="1" applyFill="1" applyBorder="1" applyAlignment="1" applyProtection="1">
      <alignment/>
      <protection hidden="1"/>
    </xf>
    <xf numFmtId="0" fontId="6" fillId="0" borderId="52" xfId="0" applyFont="1" applyFill="1" applyBorder="1" applyAlignment="1" applyProtection="1">
      <alignment/>
      <protection hidden="1"/>
    </xf>
    <xf numFmtId="0" fontId="6" fillId="0" borderId="52" xfId="0" applyFont="1" applyFill="1" applyBorder="1" applyAlignment="1" applyProtection="1">
      <alignment horizontal="center"/>
      <protection hidden="1"/>
    </xf>
    <xf numFmtId="0" fontId="6" fillId="0" borderId="41" xfId="0" applyFont="1" applyFill="1" applyBorder="1" applyAlignment="1" applyProtection="1">
      <alignment/>
      <protection hidden="1"/>
    </xf>
    <xf numFmtId="0" fontId="27" fillId="0" borderId="0" xfId="0" applyFont="1" applyFill="1" applyAlignment="1" applyProtection="1">
      <alignment/>
      <protection hidden="1"/>
    </xf>
    <xf numFmtId="0" fontId="0" fillId="0" borderId="78" xfId="0" applyFont="1" applyFill="1" applyBorder="1" applyAlignment="1" applyProtection="1">
      <alignment/>
      <protection hidden="1"/>
    </xf>
    <xf numFmtId="0" fontId="0" fillId="0" borderId="22" xfId="0" applyFont="1" applyFill="1" applyBorder="1" applyAlignment="1" applyProtection="1">
      <alignment/>
      <protection hidden="1"/>
    </xf>
    <xf numFmtId="0" fontId="0" fillId="0" borderId="2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/>
      <protection hidden="1"/>
    </xf>
    <xf numFmtId="0" fontId="13" fillId="0" borderId="22" xfId="0" applyFont="1" applyFill="1" applyBorder="1" applyAlignment="1" applyProtection="1">
      <alignment horizontal="center"/>
      <protection hidden="1"/>
    </xf>
    <xf numFmtId="0" fontId="0" fillId="0" borderId="79" xfId="0" applyFont="1" applyFill="1" applyBorder="1" applyAlignment="1" applyProtection="1">
      <alignment/>
      <protection hidden="1"/>
    </xf>
    <xf numFmtId="0" fontId="0" fillId="0" borderId="80" xfId="0" applyFont="1" applyFill="1" applyBorder="1" applyAlignment="1" applyProtection="1">
      <alignment/>
      <protection hidden="1"/>
    </xf>
    <xf numFmtId="0" fontId="8" fillId="0" borderId="80" xfId="0" applyFont="1" applyFill="1" applyBorder="1" applyAlignment="1" applyProtection="1">
      <alignment horizontal="center"/>
      <protection hidden="1"/>
    </xf>
    <xf numFmtId="0" fontId="16" fillId="0" borderId="29" xfId="0" applyFont="1" applyFill="1" applyBorder="1" applyAlignment="1" applyProtection="1">
      <alignment horizontal="center"/>
      <protection hidden="1"/>
    </xf>
    <xf numFmtId="0" fontId="62" fillId="0" borderId="76" xfId="0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0" fontId="0" fillId="0" borderId="23" xfId="0" applyFont="1" applyFill="1" applyBorder="1" applyAlignment="1" applyProtection="1">
      <alignment horizontal="center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13" fillId="0" borderId="14" xfId="0" applyFont="1" applyFill="1" applyBorder="1" applyAlignment="1" applyProtection="1">
      <alignment horizontal="center"/>
      <protection hidden="1"/>
    </xf>
    <xf numFmtId="0" fontId="0" fillId="0" borderId="81" xfId="0" applyFont="1" applyFill="1" applyBorder="1" applyAlignment="1" applyProtection="1">
      <alignment horizontal="center"/>
      <protection hidden="1"/>
    </xf>
    <xf numFmtId="0" fontId="16" fillId="0" borderId="23" xfId="0" applyFont="1" applyFill="1" applyBorder="1" applyAlignment="1" applyProtection="1">
      <alignment horizontal="center"/>
      <protection hidden="1"/>
    </xf>
    <xf numFmtId="0" fontId="62" fillId="0" borderId="21" xfId="0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/>
    </xf>
    <xf numFmtId="164" fontId="0" fillId="0" borderId="10" xfId="0" applyNumberFormat="1" applyFont="1" applyFill="1" applyBorder="1" applyAlignment="1" applyProtection="1">
      <alignment/>
      <protection hidden="1"/>
    </xf>
    <xf numFmtId="164" fontId="13" fillId="0" borderId="10" xfId="0" applyNumberFormat="1" applyFont="1" applyFill="1" applyBorder="1" applyAlignment="1" applyProtection="1">
      <alignment horizontal="right"/>
      <protection locked="0"/>
    </xf>
    <xf numFmtId="164" fontId="0" fillId="0" borderId="82" xfId="0" applyNumberFormat="1" applyFont="1" applyFill="1" applyBorder="1" applyAlignment="1" applyProtection="1">
      <alignment/>
      <protection locked="0"/>
    </xf>
    <xf numFmtId="164" fontId="0" fillId="0" borderId="83" xfId="0" applyNumberFormat="1" applyFont="1" applyFill="1" applyBorder="1" applyAlignment="1" applyProtection="1">
      <alignment/>
      <protection locked="0"/>
    </xf>
    <xf numFmtId="164" fontId="13" fillId="0" borderId="19" xfId="0" applyNumberFormat="1" applyFont="1" applyFill="1" applyBorder="1" applyAlignment="1" applyProtection="1">
      <alignment horizontal="center"/>
      <protection hidden="1"/>
    </xf>
    <xf numFmtId="3" fontId="13" fillId="0" borderId="25" xfId="0" applyNumberFormat="1" applyFont="1" applyFill="1" applyBorder="1" applyAlignment="1" applyProtection="1">
      <alignment horizontal="center"/>
      <protection hidden="1"/>
    </xf>
    <xf numFmtId="0" fontId="62" fillId="0" borderId="71" xfId="0" applyFont="1" applyFill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164" fontId="0" fillId="0" borderId="12" xfId="0" applyNumberFormat="1" applyFont="1" applyFill="1" applyBorder="1" applyAlignment="1" applyProtection="1">
      <alignment/>
      <protection hidden="1"/>
    </xf>
    <xf numFmtId="164" fontId="0" fillId="0" borderId="69" xfId="0" applyNumberFormat="1" applyFont="1" applyFill="1" applyBorder="1" applyAlignment="1" applyProtection="1">
      <alignment horizontal="center"/>
      <protection hidden="1"/>
    </xf>
    <xf numFmtId="164" fontId="0" fillId="0" borderId="69" xfId="0" applyNumberFormat="1" applyFont="1" applyFill="1" applyBorder="1" applyAlignment="1" applyProtection="1">
      <alignment/>
      <protection hidden="1"/>
    </xf>
    <xf numFmtId="164" fontId="0" fillId="0" borderId="12" xfId="0" applyNumberFormat="1" applyFont="1" applyFill="1" applyBorder="1" applyAlignment="1" applyProtection="1">
      <alignment/>
      <protection locked="0"/>
    </xf>
    <xf numFmtId="164" fontId="13" fillId="0" borderId="12" xfId="0" applyNumberFormat="1" applyFont="1" applyFill="1" applyBorder="1" applyAlignment="1" applyProtection="1">
      <alignment horizontal="right"/>
      <protection locked="0"/>
    </xf>
    <xf numFmtId="164" fontId="0" fillId="0" borderId="69" xfId="0" applyNumberFormat="1" applyFont="1" applyFill="1" applyBorder="1" applyAlignment="1" applyProtection="1">
      <alignment/>
      <protection locked="0"/>
    </xf>
    <xf numFmtId="164" fontId="0" fillId="0" borderId="81" xfId="0" applyNumberFormat="1" applyFont="1" applyFill="1" applyBorder="1" applyAlignment="1" applyProtection="1">
      <alignment/>
      <protection locked="0"/>
    </xf>
    <xf numFmtId="164" fontId="0" fillId="0" borderId="84" xfId="0" applyNumberFormat="1" applyFont="1" applyFill="1" applyBorder="1" applyAlignment="1" applyProtection="1">
      <alignment/>
      <protection locked="0"/>
    </xf>
    <xf numFmtId="164" fontId="13" fillId="0" borderId="12" xfId="0" applyNumberFormat="1" applyFont="1" applyFill="1" applyBorder="1" applyAlignment="1" applyProtection="1">
      <alignment/>
      <protection hidden="1"/>
    </xf>
    <xf numFmtId="3" fontId="13" fillId="0" borderId="27" xfId="0" applyNumberFormat="1" applyFont="1" applyFill="1" applyBorder="1" applyAlignment="1" applyProtection="1">
      <alignment horizontal="center"/>
      <protection hidden="1"/>
    </xf>
    <xf numFmtId="0" fontId="62" fillId="0" borderId="15" xfId="0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3" fontId="0" fillId="0" borderId="70" xfId="0" applyNumberFormat="1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/>
      <protection hidden="1"/>
    </xf>
    <xf numFmtId="0" fontId="0" fillId="0" borderId="70" xfId="0" applyFont="1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3" fontId="13" fillId="0" borderId="10" xfId="0" applyNumberFormat="1" applyFont="1" applyFill="1" applyBorder="1" applyAlignment="1" applyProtection="1">
      <alignment horizontal="center"/>
      <protection locked="0"/>
    </xf>
    <xf numFmtId="3" fontId="0" fillId="0" borderId="70" xfId="0" applyNumberFormat="1" applyFont="1" applyFill="1" applyBorder="1" applyAlignment="1" applyProtection="1">
      <alignment/>
      <protection locked="0"/>
    </xf>
    <xf numFmtId="3" fontId="0" fillId="0" borderId="85" xfId="0" applyNumberFormat="1" applyFont="1" applyFill="1" applyBorder="1" applyAlignment="1" applyProtection="1">
      <alignment/>
      <protection locked="0"/>
    </xf>
    <xf numFmtId="3" fontId="0" fillId="0" borderId="86" xfId="0" applyNumberFormat="1" applyFont="1" applyFill="1" applyBorder="1" applyAlignment="1" applyProtection="1">
      <alignment/>
      <protection locked="0"/>
    </xf>
    <xf numFmtId="0" fontId="0" fillId="0" borderId="85" xfId="0" applyFont="1" applyFill="1" applyBorder="1" applyAlignment="1" applyProtection="1">
      <alignment/>
      <protection locked="0"/>
    </xf>
    <xf numFmtId="0" fontId="0" fillId="0" borderId="70" xfId="0" applyFont="1" applyFill="1" applyBorder="1" applyAlignment="1" applyProtection="1">
      <alignment/>
      <protection locked="0"/>
    </xf>
    <xf numFmtId="3" fontId="13" fillId="0" borderId="11" xfId="0" applyNumberFormat="1" applyFont="1" applyFill="1" applyBorder="1" applyAlignment="1" applyProtection="1">
      <alignment horizontal="center"/>
      <protection hidden="1"/>
    </xf>
    <xf numFmtId="3" fontId="13" fillId="0" borderId="28" xfId="0" applyNumberFormat="1" applyFont="1" applyFill="1" applyBorder="1" applyAlignment="1" applyProtection="1">
      <alignment horizontal="center"/>
      <protection hidden="1"/>
    </xf>
    <xf numFmtId="0" fontId="62" fillId="0" borderId="16" xfId="0" applyFont="1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3" fontId="0" fillId="0" borderId="11" xfId="0" applyNumberFormat="1" applyFont="1" applyFill="1" applyBorder="1" applyAlignment="1" applyProtection="1">
      <alignment/>
      <protection hidden="1"/>
    </xf>
    <xf numFmtId="3" fontId="13" fillId="0" borderId="11" xfId="0" applyNumberFormat="1" applyFont="1" applyFill="1" applyBorder="1" applyAlignment="1" applyProtection="1">
      <alignment horizontal="center"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3" fontId="0" fillId="0" borderId="87" xfId="0" applyNumberFormat="1" applyFont="1" applyFill="1" applyBorder="1" applyAlignment="1" applyProtection="1">
      <alignment/>
      <protection locked="0"/>
    </xf>
    <xf numFmtId="3" fontId="0" fillId="0" borderId="88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center"/>
      <protection hidden="1"/>
    </xf>
    <xf numFmtId="3" fontId="0" fillId="0" borderId="13" xfId="0" applyNumberFormat="1" applyFont="1" applyFill="1" applyBorder="1" applyAlignment="1" applyProtection="1">
      <alignment/>
      <protection hidden="1"/>
    </xf>
    <xf numFmtId="3" fontId="13" fillId="0" borderId="13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18" xfId="0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 locked="0"/>
    </xf>
    <xf numFmtId="3" fontId="13" fillId="0" borderId="19" xfId="0" applyNumberFormat="1" applyFont="1" applyFill="1" applyBorder="1" applyAlignment="1" applyProtection="1">
      <alignment horizontal="center"/>
      <protection hidden="1"/>
    </xf>
    <xf numFmtId="0" fontId="62" fillId="0" borderId="51" xfId="0" applyFont="1" applyFill="1" applyBorder="1" applyAlignment="1" applyProtection="1">
      <alignment/>
      <protection hidden="1"/>
    </xf>
    <xf numFmtId="0" fontId="13" fillId="0" borderId="42" xfId="0" applyFont="1" applyFill="1" applyBorder="1" applyAlignment="1" applyProtection="1">
      <alignment horizontal="center"/>
      <protection hidden="1"/>
    </xf>
    <xf numFmtId="3" fontId="13" fillId="0" borderId="42" xfId="0" applyNumberFormat="1" applyFont="1" applyFill="1" applyBorder="1" applyAlignment="1" applyProtection="1">
      <alignment/>
      <protection hidden="1"/>
    </xf>
    <xf numFmtId="3" fontId="13" fillId="0" borderId="52" xfId="0" applyNumberFormat="1" applyFont="1" applyFill="1" applyBorder="1" applyAlignment="1" applyProtection="1">
      <alignment horizontal="center"/>
      <protection hidden="1"/>
    </xf>
    <xf numFmtId="0" fontId="13" fillId="0" borderId="42" xfId="0" applyFont="1" applyFill="1" applyBorder="1" applyAlignment="1" applyProtection="1">
      <alignment/>
      <protection hidden="1"/>
    </xf>
    <xf numFmtId="0" fontId="13" fillId="0" borderId="52" xfId="0" applyFont="1" applyFill="1" applyBorder="1" applyAlignment="1" applyProtection="1">
      <alignment/>
      <protection hidden="1"/>
    </xf>
    <xf numFmtId="3" fontId="13" fillId="0" borderId="42" xfId="0" applyNumberFormat="1" applyFont="1" applyFill="1" applyBorder="1" applyAlignment="1" applyProtection="1">
      <alignment horizontal="center"/>
      <protection hidden="1"/>
    </xf>
    <xf numFmtId="3" fontId="13" fillId="0" borderId="52" xfId="0" applyNumberFormat="1" applyFont="1" applyFill="1" applyBorder="1" applyAlignment="1" applyProtection="1">
      <alignment/>
      <protection locked="0"/>
    </xf>
    <xf numFmtId="3" fontId="13" fillId="0" borderId="89" xfId="0" applyNumberFormat="1" applyFont="1" applyFill="1" applyBorder="1" applyAlignment="1" applyProtection="1">
      <alignment/>
      <protection locked="0"/>
    </xf>
    <xf numFmtId="3" fontId="13" fillId="0" borderId="90" xfId="0" applyNumberFormat="1" applyFont="1" applyFill="1" applyBorder="1" applyAlignment="1" applyProtection="1">
      <alignment/>
      <protection locked="0"/>
    </xf>
    <xf numFmtId="0" fontId="13" fillId="0" borderId="89" xfId="0" applyFont="1" applyFill="1" applyBorder="1" applyAlignment="1" applyProtection="1">
      <alignment/>
      <protection locked="0"/>
    </xf>
    <xf numFmtId="0" fontId="13" fillId="0" borderId="52" xfId="0" applyFont="1" applyFill="1" applyBorder="1" applyAlignment="1" applyProtection="1">
      <alignment/>
      <protection locked="0"/>
    </xf>
    <xf numFmtId="3" fontId="13" fillId="0" borderId="41" xfId="0" applyNumberFormat="1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3" fontId="0" fillId="0" borderId="12" xfId="0" applyNumberFormat="1" applyFont="1" applyFill="1" applyBorder="1" applyAlignment="1" applyProtection="1">
      <alignment/>
      <protection hidden="1"/>
    </xf>
    <xf numFmtId="3" fontId="0" fillId="0" borderId="71" xfId="0" applyNumberFormat="1" applyFont="1" applyFill="1" applyBorder="1" applyAlignment="1" applyProtection="1">
      <alignment horizontal="center"/>
      <protection hidden="1"/>
    </xf>
    <xf numFmtId="0" fontId="0" fillId="0" borderId="13" xfId="0" applyFont="1" applyFill="1" applyBorder="1" applyAlignment="1" applyProtection="1">
      <alignment/>
      <protection locked="0"/>
    </xf>
    <xf numFmtId="3" fontId="13" fillId="0" borderId="12" xfId="0" applyNumberFormat="1" applyFont="1" applyFill="1" applyBorder="1" applyAlignment="1" applyProtection="1">
      <alignment horizontal="center"/>
      <protection locked="0"/>
    </xf>
    <xf numFmtId="3" fontId="13" fillId="0" borderId="13" xfId="0" applyNumberFormat="1" applyFont="1" applyFill="1" applyBorder="1" applyAlignment="1" applyProtection="1">
      <alignment horizontal="center"/>
      <protection hidden="1"/>
    </xf>
    <xf numFmtId="3" fontId="13" fillId="0" borderId="31" xfId="0" applyNumberFormat="1" applyFont="1" applyFill="1" applyBorder="1" applyAlignment="1" applyProtection="1">
      <alignment horizontal="center"/>
      <protection hidden="1"/>
    </xf>
    <xf numFmtId="0" fontId="62" fillId="0" borderId="10" xfId="0" applyFont="1" applyFill="1" applyBorder="1" applyAlignment="1" applyProtection="1">
      <alignment/>
      <protection hidden="1"/>
    </xf>
    <xf numFmtId="0" fontId="0" fillId="0" borderId="20" xfId="0" applyFont="1" applyFill="1" applyBorder="1" applyAlignment="1" applyProtection="1">
      <alignment/>
      <protection hidden="1"/>
    </xf>
    <xf numFmtId="0" fontId="0" fillId="0" borderId="20" xfId="0" applyFont="1" applyFill="1" applyBorder="1" applyAlignment="1" applyProtection="1">
      <alignment/>
      <protection locked="0"/>
    </xf>
    <xf numFmtId="3" fontId="11" fillId="0" borderId="10" xfId="0" applyNumberFormat="1" applyFont="1" applyFill="1" applyBorder="1" applyAlignment="1" applyProtection="1">
      <alignment/>
      <protection locked="0"/>
    </xf>
    <xf numFmtId="1" fontId="0" fillId="0" borderId="80" xfId="0" applyNumberFormat="1" applyFont="1" applyFill="1" applyBorder="1" applyAlignment="1" applyProtection="1">
      <alignment/>
      <protection locked="0"/>
    </xf>
    <xf numFmtId="1" fontId="0" fillId="0" borderId="91" xfId="0" applyNumberFormat="1" applyFont="1" applyFill="1" applyBorder="1" applyAlignment="1" applyProtection="1">
      <alignment/>
      <protection locked="0"/>
    </xf>
    <xf numFmtId="0" fontId="0" fillId="0" borderId="91" xfId="0" applyFont="1" applyFill="1" applyBorder="1" applyAlignment="1" applyProtection="1">
      <alignment/>
      <protection locked="0"/>
    </xf>
    <xf numFmtId="0" fontId="0" fillId="0" borderId="80" xfId="0" applyFont="1" applyFill="1" applyBorder="1" applyAlignment="1" applyProtection="1">
      <alignment/>
      <protection locked="0"/>
    </xf>
    <xf numFmtId="3" fontId="11" fillId="0" borderId="79" xfId="0" applyNumberFormat="1" applyFont="1" applyFill="1" applyBorder="1" applyAlignment="1" applyProtection="1">
      <alignment/>
      <protection hidden="1"/>
    </xf>
    <xf numFmtId="165" fontId="11" fillId="0" borderId="20" xfId="0" applyNumberFormat="1" applyFont="1" applyFill="1" applyBorder="1" applyAlignment="1" applyProtection="1">
      <alignment horizontal="right"/>
      <protection hidden="1"/>
    </xf>
    <xf numFmtId="3" fontId="11" fillId="0" borderId="11" xfId="0" applyNumberFormat="1" applyFont="1" applyFill="1" applyBorder="1" applyAlignment="1" applyProtection="1">
      <alignment/>
      <protection locked="0"/>
    </xf>
    <xf numFmtId="1" fontId="0" fillId="0" borderId="70" xfId="0" applyNumberFormat="1" applyFont="1" applyFill="1" applyBorder="1" applyAlignment="1" applyProtection="1">
      <alignment/>
      <protection locked="0"/>
    </xf>
    <xf numFmtId="1" fontId="0" fillId="0" borderId="85" xfId="0" applyNumberFormat="1" applyFont="1" applyFill="1" applyBorder="1" applyAlignment="1" applyProtection="1">
      <alignment/>
      <protection locked="0"/>
    </xf>
    <xf numFmtId="3" fontId="11" fillId="0" borderId="16" xfId="0" applyNumberFormat="1" applyFont="1" applyFill="1" applyBorder="1" applyAlignment="1" applyProtection="1">
      <alignment/>
      <protection hidden="1"/>
    </xf>
    <xf numFmtId="165" fontId="11" fillId="0" borderId="11" xfId="0" applyNumberFormat="1" applyFont="1" applyFill="1" applyBorder="1" applyAlignment="1" applyProtection="1">
      <alignment horizontal="right"/>
      <protection hidden="1"/>
    </xf>
    <xf numFmtId="3" fontId="11" fillId="0" borderId="12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0" fillId="0" borderId="18" xfId="0" applyNumberFormat="1" applyFont="1" applyFill="1" applyBorder="1" applyAlignment="1" applyProtection="1">
      <alignment/>
      <protection locked="0"/>
    </xf>
    <xf numFmtId="3" fontId="11" fillId="0" borderId="76" xfId="0" applyNumberFormat="1" applyFont="1" applyFill="1" applyBorder="1" applyAlignment="1" applyProtection="1">
      <alignment/>
      <protection hidden="1"/>
    </xf>
    <xf numFmtId="165" fontId="11" fillId="0" borderId="12" xfId="0" applyNumberFormat="1" applyFont="1" applyFill="1" applyBorder="1" applyAlignment="1" applyProtection="1">
      <alignment horizontal="right"/>
      <protection hidden="1"/>
    </xf>
    <xf numFmtId="0" fontId="0" fillId="0" borderId="92" xfId="0" applyFont="1" applyFill="1" applyBorder="1" applyAlignment="1" applyProtection="1">
      <alignment/>
      <protection hidden="1"/>
    </xf>
    <xf numFmtId="3" fontId="11" fillId="0" borderId="15" xfId="0" applyNumberFormat="1" applyFont="1" applyFill="1" applyBorder="1" applyAlignment="1" applyProtection="1">
      <alignment/>
      <protection locked="0"/>
    </xf>
    <xf numFmtId="1" fontId="0" fillId="0" borderId="82" xfId="0" applyNumberFormat="1" applyFont="1" applyFill="1" applyBorder="1" applyAlignment="1" applyProtection="1">
      <alignment/>
      <protection locked="0"/>
    </xf>
    <xf numFmtId="0" fontId="0" fillId="0" borderId="93" xfId="0" applyFont="1" applyFill="1" applyBorder="1" applyAlignment="1" applyProtection="1">
      <alignment/>
      <protection locked="0"/>
    </xf>
    <xf numFmtId="3" fontId="11" fillId="0" borderId="70" xfId="0" applyNumberFormat="1" applyFont="1" applyFill="1" applyBorder="1" applyAlignment="1" applyProtection="1">
      <alignment/>
      <protection hidden="1"/>
    </xf>
    <xf numFmtId="165" fontId="11" fillId="0" borderId="10" xfId="0" applyNumberFormat="1" applyFont="1" applyFill="1" applyBorder="1" applyAlignment="1" applyProtection="1">
      <alignment horizontal="right"/>
      <protection hidden="1"/>
    </xf>
    <xf numFmtId="0" fontId="0" fillId="0" borderId="28" xfId="0" applyFont="1" applyFill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/>
      <protection locked="0"/>
    </xf>
    <xf numFmtId="3" fontId="11" fillId="0" borderId="16" xfId="0" applyNumberFormat="1" applyFont="1" applyFill="1" applyBorder="1" applyAlignment="1" applyProtection="1">
      <alignment/>
      <protection locked="0"/>
    </xf>
    <xf numFmtId="1" fontId="0" fillId="0" borderId="16" xfId="0" applyNumberFormat="1" applyFon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13" fillId="0" borderId="11" xfId="0" applyFont="1" applyFill="1" applyBorder="1" applyAlignment="1" applyProtection="1">
      <alignment horizontal="center"/>
      <protection hidden="1"/>
    </xf>
    <xf numFmtId="3" fontId="11" fillId="0" borderId="17" xfId="0" applyNumberFormat="1" applyFont="1" applyFill="1" applyBorder="1" applyAlignment="1" applyProtection="1">
      <alignment/>
      <protection locked="0"/>
    </xf>
    <xf numFmtId="0" fontId="0" fillId="0" borderId="94" xfId="0" applyFont="1" applyFill="1" applyBorder="1" applyAlignment="1" applyProtection="1">
      <alignment/>
      <protection locked="0"/>
    </xf>
    <xf numFmtId="3" fontId="11" fillId="0" borderId="32" xfId="0" applyNumberFormat="1" applyFont="1" applyFill="1" applyBorder="1" applyAlignment="1" applyProtection="1">
      <alignment/>
      <protection hidden="1"/>
    </xf>
    <xf numFmtId="165" fontId="11" fillId="0" borderId="13" xfId="0" applyNumberFormat="1" applyFont="1" applyFill="1" applyBorder="1" applyAlignment="1" applyProtection="1">
      <alignment horizontal="right"/>
      <protection hidden="1"/>
    </xf>
    <xf numFmtId="0" fontId="63" fillId="0" borderId="51" xfId="0" applyFont="1" applyFill="1" applyBorder="1" applyAlignment="1" applyProtection="1">
      <alignment/>
      <protection hidden="1"/>
    </xf>
    <xf numFmtId="0" fontId="11" fillId="0" borderId="42" xfId="0" applyFont="1" applyFill="1" applyBorder="1" applyAlignment="1" applyProtection="1">
      <alignment horizontal="center"/>
      <protection hidden="1"/>
    </xf>
    <xf numFmtId="3" fontId="11" fillId="0" borderId="42" xfId="0" applyNumberFormat="1" applyFont="1" applyFill="1" applyBorder="1" applyAlignment="1" applyProtection="1">
      <alignment horizontal="center"/>
      <protection hidden="1"/>
    </xf>
    <xf numFmtId="3" fontId="11" fillId="0" borderId="41" xfId="0" applyNumberFormat="1" applyFont="1" applyFill="1" applyBorder="1" applyAlignment="1" applyProtection="1">
      <alignment/>
      <protection hidden="1"/>
    </xf>
    <xf numFmtId="3" fontId="11" fillId="0" borderId="89" xfId="0" applyNumberFormat="1" applyFont="1" applyFill="1" applyBorder="1" applyAlignment="1" applyProtection="1">
      <alignment/>
      <protection hidden="1"/>
    </xf>
    <xf numFmtId="3" fontId="11" fillId="0" borderId="51" xfId="0" applyNumberFormat="1" applyFont="1" applyFill="1" applyBorder="1" applyAlignment="1" applyProtection="1">
      <alignment/>
      <protection hidden="1"/>
    </xf>
    <xf numFmtId="165" fontId="11" fillId="0" borderId="42" xfId="0" applyNumberFormat="1" applyFont="1" applyFill="1" applyBorder="1" applyAlignment="1" applyProtection="1">
      <alignment horizontal="right"/>
      <protection hidden="1"/>
    </xf>
    <xf numFmtId="3" fontId="11" fillId="0" borderId="15" xfId="0" applyNumberFormat="1" applyFont="1" applyFill="1" applyBorder="1" applyAlignment="1" applyProtection="1">
      <alignment/>
      <protection hidden="1"/>
    </xf>
    <xf numFmtId="3" fontId="11" fillId="0" borderId="13" xfId="0" applyNumberFormat="1" applyFont="1" applyFill="1" applyBorder="1" applyAlignment="1" applyProtection="1">
      <alignment/>
      <protection locked="0"/>
    </xf>
    <xf numFmtId="3" fontId="11" fillId="0" borderId="90" xfId="0" applyNumberFormat="1" applyFont="1" applyFill="1" applyBorder="1" applyAlignment="1" applyProtection="1">
      <alignment/>
      <protection hidden="1"/>
    </xf>
    <xf numFmtId="3" fontId="0" fillId="0" borderId="19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hidden="1"/>
    </xf>
    <xf numFmtId="3" fontId="0" fillId="0" borderId="18" xfId="0" applyNumberFormat="1" applyFont="1" applyFill="1" applyBorder="1" applyAlignment="1" applyProtection="1">
      <alignment/>
      <protection hidden="1"/>
    </xf>
    <xf numFmtId="3" fontId="0" fillId="0" borderId="83" xfId="0" applyNumberFormat="1" applyFont="1" applyFill="1" applyBorder="1" applyAlignment="1" applyProtection="1">
      <alignment/>
      <protection hidden="1"/>
    </xf>
    <xf numFmtId="3" fontId="0" fillId="0" borderId="95" xfId="0" applyNumberFormat="1" applyFont="1" applyFill="1" applyBorder="1" applyAlignment="1" applyProtection="1">
      <alignment/>
      <protection hidden="1"/>
    </xf>
    <xf numFmtId="0" fontId="63" fillId="0" borderId="78" xfId="0" applyFont="1" applyFill="1" applyBorder="1" applyAlignment="1" applyProtection="1">
      <alignment/>
      <protection hidden="1"/>
    </xf>
    <xf numFmtId="3" fontId="11" fillId="0" borderId="95" xfId="0" applyNumberFormat="1" applyFont="1" applyFill="1" applyBorder="1" applyAlignment="1" applyProtection="1">
      <alignment/>
      <protection hidden="1"/>
    </xf>
    <xf numFmtId="0" fontId="63" fillId="0" borderId="76" xfId="0" applyFont="1" applyFill="1" applyBorder="1" applyAlignment="1" applyProtection="1">
      <alignment/>
      <protection hidden="1"/>
    </xf>
    <xf numFmtId="0" fontId="11" fillId="0" borderId="14" xfId="0" applyFont="1" applyFill="1" applyBorder="1" applyAlignment="1" applyProtection="1">
      <alignment horizontal="center"/>
      <protection hidden="1"/>
    </xf>
    <xf numFmtId="3" fontId="11" fillId="0" borderId="14" xfId="0" applyNumberFormat="1" applyFont="1" applyFill="1" applyBorder="1" applyAlignment="1" applyProtection="1">
      <alignment/>
      <protection hidden="1"/>
    </xf>
    <xf numFmtId="3" fontId="11" fillId="0" borderId="14" xfId="0" applyNumberFormat="1" applyFont="1" applyFill="1" applyBorder="1" applyAlignment="1" applyProtection="1">
      <alignment horizontal="center"/>
      <protection hidden="1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Alignment="1">
      <alignment/>
    </xf>
    <xf numFmtId="0" fontId="19" fillId="0" borderId="5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6" fillId="0" borderId="78" xfId="0" applyFont="1" applyFill="1" applyBorder="1" applyAlignment="1">
      <alignment/>
    </xf>
    <xf numFmtId="0" fontId="16" fillId="0" borderId="29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2" xfId="0" applyFill="1" applyBorder="1" applyAlignment="1">
      <alignment/>
    </xf>
    <xf numFmtId="0" fontId="9" fillId="0" borderId="29" xfId="0" applyFont="1" applyFill="1" applyBorder="1" applyAlignment="1">
      <alignment horizontal="center"/>
    </xf>
    <xf numFmtId="0" fontId="16" fillId="0" borderId="79" xfId="0" applyFont="1" applyFill="1" applyBorder="1" applyAlignment="1">
      <alignment/>
    </xf>
    <xf numFmtId="0" fontId="16" fillId="0" borderId="80" xfId="0" applyFont="1" applyFill="1" applyBorder="1" applyAlignment="1">
      <alignment/>
    </xf>
    <xf numFmtId="0" fontId="19" fillId="0" borderId="8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20" fillId="0" borderId="76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81" xfId="0" applyFont="1" applyFill="1" applyBorder="1" applyAlignment="1">
      <alignment horizontal="center"/>
    </xf>
    <xf numFmtId="0" fontId="16" fillId="0" borderId="21" xfId="0" applyFont="1" applyFill="1" applyBorder="1" applyAlignment="1">
      <alignment vertical="center"/>
    </xf>
    <xf numFmtId="0" fontId="9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164" fontId="0" fillId="0" borderId="25" xfId="0" applyNumberFormat="1" applyFill="1" applyBorder="1" applyAlignment="1">
      <alignment/>
    </xf>
    <xf numFmtId="1" fontId="22" fillId="0" borderId="25" xfId="0" applyNumberFormat="1" applyFont="1" applyFill="1" applyBorder="1" applyAlignment="1">
      <alignment horizontal="right" vertical="center"/>
    </xf>
    <xf numFmtId="3" fontId="21" fillId="0" borderId="82" xfId="0" applyNumberFormat="1" applyFont="1" applyFill="1" applyBorder="1" applyAlignment="1">
      <alignment vertical="center"/>
    </xf>
    <xf numFmtId="3" fontId="21" fillId="0" borderId="83" xfId="0" applyNumberFormat="1" applyFont="1" applyFill="1" applyBorder="1" applyAlignment="1">
      <alignment vertical="center"/>
    </xf>
    <xf numFmtId="3" fontId="22" fillId="0" borderId="19" xfId="0" applyNumberFormat="1" applyFont="1" applyFill="1" applyBorder="1" applyAlignment="1">
      <alignment horizontal="center" vertical="center"/>
    </xf>
    <xf numFmtId="3" fontId="22" fillId="0" borderId="25" xfId="0" applyNumberFormat="1" applyFont="1" applyFill="1" applyBorder="1" applyAlignment="1">
      <alignment horizontal="center" vertical="center"/>
    </xf>
    <xf numFmtId="0" fontId="16" fillId="0" borderId="71" xfId="0" applyFont="1" applyFill="1" applyBorder="1" applyAlignment="1">
      <alignment vertical="center"/>
    </xf>
    <xf numFmtId="0" fontId="9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164" fontId="0" fillId="0" borderId="27" xfId="0" applyNumberFormat="1" applyFill="1" applyBorder="1" applyAlignment="1">
      <alignment/>
    </xf>
    <xf numFmtId="2" fontId="21" fillId="0" borderId="69" xfId="0" applyNumberFormat="1" applyFont="1" applyFill="1" applyBorder="1" applyAlignment="1">
      <alignment vertical="center"/>
    </xf>
    <xf numFmtId="2" fontId="21" fillId="0" borderId="12" xfId="0" applyNumberFormat="1" applyFont="1" applyFill="1" applyBorder="1" applyAlignment="1">
      <alignment/>
    </xf>
    <xf numFmtId="2" fontId="22" fillId="0" borderId="27" xfId="0" applyNumberFormat="1" applyFont="1" applyFill="1" applyBorder="1" applyAlignment="1">
      <alignment horizontal="right" vertical="center"/>
    </xf>
    <xf numFmtId="4" fontId="21" fillId="0" borderId="69" xfId="0" applyNumberFormat="1" applyFont="1" applyFill="1" applyBorder="1" applyAlignment="1">
      <alignment vertical="center"/>
    </xf>
    <xf numFmtId="4" fontId="21" fillId="0" borderId="81" xfId="0" applyNumberFormat="1" applyFont="1" applyFill="1" applyBorder="1" applyAlignment="1">
      <alignment vertical="center"/>
    </xf>
    <xf numFmtId="4" fontId="21" fillId="0" borderId="84" xfId="0" applyNumberFormat="1" applyFont="1" applyFill="1" applyBorder="1" applyAlignment="1">
      <alignment vertical="center"/>
    </xf>
    <xf numFmtId="2" fontId="21" fillId="0" borderId="81" xfId="0" applyNumberFormat="1" applyFont="1" applyFill="1" applyBorder="1" applyAlignment="1">
      <alignment vertical="center"/>
    </xf>
    <xf numFmtId="165" fontId="22" fillId="0" borderId="12" xfId="0" applyNumberFormat="1" applyFont="1" applyFill="1" applyBorder="1" applyAlignment="1">
      <alignment vertical="center"/>
    </xf>
    <xf numFmtId="3" fontId="22" fillId="0" borderId="27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/>
    </xf>
    <xf numFmtId="0" fontId="23" fillId="0" borderId="28" xfId="0" applyFont="1" applyFill="1" applyBorder="1" applyAlignment="1">
      <alignment horizontal="center" vertical="center"/>
    </xf>
    <xf numFmtId="3" fontId="0" fillId="0" borderId="28" xfId="0" applyNumberFormat="1" applyFill="1" applyBorder="1" applyAlignment="1">
      <alignment/>
    </xf>
    <xf numFmtId="3" fontId="21" fillId="0" borderId="70" xfId="0" applyNumberFormat="1" applyFont="1" applyFill="1" applyBorder="1" applyAlignment="1">
      <alignment vertical="center"/>
    </xf>
    <xf numFmtId="3" fontId="22" fillId="0" borderId="28" xfId="0" applyNumberFormat="1" applyFont="1" applyFill="1" applyBorder="1" applyAlignment="1">
      <alignment horizontal="center" vertical="center"/>
    </xf>
    <xf numFmtId="3" fontId="21" fillId="0" borderId="91" xfId="0" applyNumberFormat="1" applyFont="1" applyFill="1" applyBorder="1" applyAlignment="1">
      <alignment vertical="center"/>
    </xf>
    <xf numFmtId="3" fontId="21" fillId="0" borderId="86" xfId="0" applyNumberFormat="1" applyFont="1" applyFill="1" applyBorder="1" applyAlignment="1">
      <alignment vertical="center"/>
    </xf>
    <xf numFmtId="3" fontId="21" fillId="0" borderId="85" xfId="0" applyNumberFormat="1" applyFont="1" applyFill="1" applyBorder="1" applyAlignment="1">
      <alignment vertical="center"/>
    </xf>
    <xf numFmtId="3" fontId="22" fillId="0" borderId="11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/>
    </xf>
    <xf numFmtId="3" fontId="0" fillId="0" borderId="33" xfId="0" applyNumberFormat="1" applyFill="1" applyBorder="1" applyAlignment="1">
      <alignment/>
    </xf>
    <xf numFmtId="3" fontId="21" fillId="0" borderId="34" xfId="0" applyNumberFormat="1" applyFont="1" applyFill="1" applyBorder="1" applyAlignment="1">
      <alignment vertical="center"/>
    </xf>
    <xf numFmtId="3" fontId="21" fillId="0" borderId="87" xfId="0" applyNumberFormat="1" applyFont="1" applyFill="1" applyBorder="1" applyAlignment="1">
      <alignment vertical="center"/>
    </xf>
    <xf numFmtId="3" fontId="21" fillId="0" borderId="88" xfId="0" applyNumberFormat="1" applyFont="1" applyFill="1" applyBorder="1" applyAlignment="1">
      <alignment vertical="center"/>
    </xf>
    <xf numFmtId="0" fontId="23" fillId="0" borderId="25" xfId="0" applyFont="1" applyFill="1" applyBorder="1" applyAlignment="1">
      <alignment horizontal="center" vertical="center"/>
    </xf>
    <xf numFmtId="3" fontId="0" fillId="0" borderId="25" xfId="0" applyNumberFormat="1" applyFill="1" applyBorder="1" applyAlignment="1">
      <alignment/>
    </xf>
    <xf numFmtId="3" fontId="21" fillId="0" borderId="0" xfId="0" applyNumberFormat="1" applyFont="1" applyFill="1" applyAlignment="1">
      <alignment vertical="center"/>
    </xf>
    <xf numFmtId="0" fontId="9" fillId="0" borderId="51" xfId="0" applyFont="1" applyFill="1" applyBorder="1" applyAlignment="1">
      <alignment vertical="center"/>
    </xf>
    <xf numFmtId="0" fontId="9" fillId="0" borderId="41" xfId="0" applyFont="1" applyFill="1" applyBorder="1" applyAlignment="1">
      <alignment/>
    </xf>
    <xf numFmtId="0" fontId="24" fillId="0" borderId="41" xfId="0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/>
    </xf>
    <xf numFmtId="3" fontId="22" fillId="0" borderId="52" xfId="0" applyNumberFormat="1" applyFont="1" applyFill="1" applyBorder="1" applyAlignment="1">
      <alignment vertical="center"/>
    </xf>
    <xf numFmtId="3" fontId="22" fillId="0" borderId="42" xfId="0" applyNumberFormat="1" applyFont="1" applyFill="1" applyBorder="1" applyAlignment="1">
      <alignment/>
    </xf>
    <xf numFmtId="3" fontId="22" fillId="0" borderId="41" xfId="0" applyNumberFormat="1" applyFont="1" applyFill="1" applyBorder="1" applyAlignment="1">
      <alignment horizontal="center" vertical="center"/>
    </xf>
    <xf numFmtId="3" fontId="22" fillId="0" borderId="89" xfId="0" applyNumberFormat="1" applyFont="1" applyFill="1" applyBorder="1" applyAlignment="1">
      <alignment vertical="center"/>
    </xf>
    <xf numFmtId="3" fontId="22" fillId="0" borderId="90" xfId="0" applyNumberFormat="1" applyFont="1" applyFill="1" applyBorder="1" applyAlignment="1">
      <alignment vertical="center"/>
    </xf>
    <xf numFmtId="3" fontId="22" fillId="0" borderId="42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/>
    </xf>
    <xf numFmtId="0" fontId="16" fillId="0" borderId="79" xfId="0" applyFont="1" applyFill="1" applyBorder="1" applyAlignment="1">
      <alignment vertical="center"/>
    </xf>
    <xf numFmtId="0" fontId="25" fillId="0" borderId="92" xfId="0" applyFont="1" applyFill="1" applyBorder="1" applyAlignment="1">
      <alignment horizontal="center"/>
    </xf>
    <xf numFmtId="3" fontId="0" fillId="0" borderId="92" xfId="0" applyNumberFormat="1" applyFill="1" applyBorder="1" applyAlignment="1">
      <alignment/>
    </xf>
    <xf numFmtId="3" fontId="22" fillId="0" borderId="29" xfId="0" applyNumberFormat="1" applyFont="1" applyFill="1" applyBorder="1" applyAlignment="1">
      <alignment vertical="center"/>
    </xf>
    <xf numFmtId="3" fontId="21" fillId="0" borderId="80" xfId="0" applyNumberFormat="1" applyFont="1" applyFill="1" applyBorder="1" applyAlignment="1">
      <alignment vertical="center"/>
    </xf>
    <xf numFmtId="3" fontId="22" fillId="0" borderId="22" xfId="0" applyNumberFormat="1" applyFont="1" applyFill="1" applyBorder="1" applyAlignment="1">
      <alignment vertical="center"/>
    </xf>
    <xf numFmtId="165" fontId="22" fillId="0" borderId="29" xfId="0" applyNumberFormat="1" applyFont="1" applyFill="1" applyBorder="1" applyAlignment="1">
      <alignment vertical="center"/>
    </xf>
    <xf numFmtId="0" fontId="25" fillId="0" borderId="28" xfId="0" applyFont="1" applyFill="1" applyBorder="1" applyAlignment="1">
      <alignment horizontal="center"/>
    </xf>
    <xf numFmtId="3" fontId="22" fillId="0" borderId="28" xfId="0" applyNumberFormat="1" applyFont="1" applyFill="1" applyBorder="1" applyAlignment="1">
      <alignment vertical="center"/>
    </xf>
    <xf numFmtId="3" fontId="22" fillId="0" borderId="11" xfId="0" applyNumberFormat="1" applyFont="1" applyFill="1" applyBorder="1" applyAlignment="1">
      <alignment vertical="center"/>
    </xf>
    <xf numFmtId="165" fontId="22" fillId="0" borderId="28" xfId="0" applyNumberFormat="1" applyFont="1" applyFill="1" applyBorder="1" applyAlignment="1">
      <alignment vertical="center"/>
    </xf>
    <xf numFmtId="0" fontId="16" fillId="0" borderId="76" xfId="0" applyFont="1" applyFill="1" applyBorder="1" applyAlignment="1">
      <alignment vertical="center"/>
    </xf>
    <xf numFmtId="0" fontId="25" fillId="0" borderId="23" xfId="0" applyFont="1" applyFill="1" applyBorder="1" applyAlignment="1">
      <alignment horizontal="center"/>
    </xf>
    <xf numFmtId="3" fontId="0" fillId="0" borderId="23" xfId="0" applyNumberFormat="1" applyFill="1" applyBorder="1" applyAlignment="1">
      <alignment/>
    </xf>
    <xf numFmtId="3" fontId="22" fillId="0" borderId="27" xfId="0" applyNumberFormat="1" applyFont="1" applyFill="1" applyBorder="1" applyAlignment="1">
      <alignment vertical="center"/>
    </xf>
    <xf numFmtId="3" fontId="21" fillId="0" borderId="24" xfId="0" applyNumberFormat="1" applyFont="1" applyFill="1" applyBorder="1" applyAlignment="1">
      <alignment vertical="center"/>
    </xf>
    <xf numFmtId="3" fontId="21" fillId="0" borderId="94" xfId="0" applyNumberFormat="1" applyFont="1" applyFill="1" applyBorder="1" applyAlignment="1">
      <alignment vertical="center"/>
    </xf>
    <xf numFmtId="3" fontId="22" fillId="0" borderId="14" xfId="0" applyNumberFormat="1" applyFont="1" applyFill="1" applyBorder="1" applyAlignment="1">
      <alignment vertical="center"/>
    </xf>
    <xf numFmtId="165" fontId="22" fillId="0" borderId="23" xfId="0" applyNumberFormat="1" applyFont="1" applyFill="1" applyBorder="1" applyAlignment="1">
      <alignment vertical="center"/>
    </xf>
    <xf numFmtId="0" fontId="16" fillId="0" borderId="92" xfId="0" applyFont="1" applyFill="1" applyBorder="1" applyAlignment="1">
      <alignment horizontal="center" vertical="center"/>
    </xf>
    <xf numFmtId="3" fontId="22" fillId="0" borderId="33" xfId="0" applyNumberFormat="1" applyFont="1" applyFill="1" applyBorder="1" applyAlignment="1">
      <alignment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3" fontId="22" fillId="0" borderId="31" xfId="0" applyNumberFormat="1" applyFont="1" applyFill="1" applyBorder="1" applyAlignment="1">
      <alignment vertical="center"/>
    </xf>
    <xf numFmtId="3" fontId="22" fillId="0" borderId="19" xfId="0" applyNumberFormat="1" applyFont="1" applyFill="1" applyBorder="1" applyAlignment="1">
      <alignment vertical="center"/>
    </xf>
    <xf numFmtId="165" fontId="22" fillId="0" borderId="25" xfId="0" applyNumberFormat="1" applyFont="1" applyFill="1" applyBorder="1" applyAlignment="1">
      <alignment vertical="center"/>
    </xf>
    <xf numFmtId="0" fontId="22" fillId="0" borderId="51" xfId="0" applyFont="1" applyFill="1" applyBorder="1" applyAlignment="1">
      <alignment vertical="center"/>
    </xf>
    <xf numFmtId="0" fontId="23" fillId="0" borderId="41" xfId="0" applyFont="1" applyFill="1" applyBorder="1" applyAlignment="1">
      <alignment horizontal="center" vertical="center"/>
    </xf>
    <xf numFmtId="3" fontId="12" fillId="0" borderId="41" xfId="0" applyNumberFormat="1" applyFont="1" applyFill="1" applyBorder="1" applyAlignment="1">
      <alignment/>
    </xf>
    <xf numFmtId="3" fontId="22" fillId="0" borderId="41" xfId="0" applyNumberFormat="1" applyFont="1" applyFill="1" applyBorder="1" applyAlignment="1">
      <alignment vertical="center"/>
    </xf>
    <xf numFmtId="3" fontId="22" fillId="0" borderId="42" xfId="0" applyNumberFormat="1" applyFont="1" applyFill="1" applyBorder="1" applyAlignment="1">
      <alignment vertical="center"/>
    </xf>
    <xf numFmtId="165" fontId="22" fillId="0" borderId="41" xfId="0" applyNumberFormat="1" applyFont="1" applyFill="1" applyBorder="1" applyAlignment="1">
      <alignment vertical="center"/>
    </xf>
    <xf numFmtId="0" fontId="23" fillId="0" borderId="28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23" fillId="0" borderId="25" xfId="0" applyFont="1" applyFill="1" applyBorder="1" applyAlignment="1">
      <alignment horizontal="center"/>
    </xf>
    <xf numFmtId="0" fontId="22" fillId="0" borderId="25" xfId="0" applyFont="1" applyFill="1" applyBorder="1" applyAlignment="1">
      <alignment/>
    </xf>
    <xf numFmtId="3" fontId="22" fillId="0" borderId="25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0" fontId="21" fillId="0" borderId="51" xfId="0" applyFont="1" applyFill="1" applyBorder="1" applyAlignment="1">
      <alignment vertical="center"/>
    </xf>
    <xf numFmtId="0" fontId="22" fillId="0" borderId="41" xfId="0" applyFont="1" applyFill="1" applyBorder="1" applyAlignment="1">
      <alignment/>
    </xf>
    <xf numFmtId="0" fontId="24" fillId="0" borderId="41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/>
    </xf>
    <xf numFmtId="3" fontId="22" fillId="0" borderId="51" xfId="0" applyNumberFormat="1" applyFont="1" applyFill="1" applyBorder="1" applyAlignment="1">
      <alignment vertical="center"/>
    </xf>
    <xf numFmtId="0" fontId="64" fillId="0" borderId="0" xfId="0" applyFont="1" applyFill="1" applyAlignment="1">
      <alignment/>
    </xf>
    <xf numFmtId="0" fontId="95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5" fillId="0" borderId="51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78" xfId="0" applyFill="1" applyBorder="1" applyAlignment="1">
      <alignment/>
    </xf>
    <xf numFmtId="0" fontId="0" fillId="0" borderId="79" xfId="0" applyFill="1" applyBorder="1" applyAlignment="1">
      <alignment/>
    </xf>
    <xf numFmtId="0" fontId="0" fillId="0" borderId="80" xfId="0" applyFill="1" applyBorder="1" applyAlignment="1">
      <alignment/>
    </xf>
    <xf numFmtId="0" fontId="8" fillId="0" borderId="8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10" fillId="0" borderId="7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164" fontId="3" fillId="0" borderId="19" xfId="0" applyNumberFormat="1" applyFont="1" applyFill="1" applyBorder="1" applyAlignment="1">
      <alignment horizontal="right"/>
    </xf>
    <xf numFmtId="165" fontId="0" fillId="0" borderId="82" xfId="0" applyNumberFormat="1" applyFill="1" applyBorder="1" applyAlignment="1">
      <alignment/>
    </xf>
    <xf numFmtId="165" fontId="0" fillId="0" borderId="83" xfId="0" applyNumberFormat="1" applyFill="1" applyBorder="1" applyAlignment="1">
      <alignment/>
    </xf>
    <xf numFmtId="3" fontId="3" fillId="0" borderId="19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0" fontId="10" fillId="0" borderId="71" xfId="0" applyFont="1" applyFill="1" applyBorder="1" applyAlignment="1">
      <alignment/>
    </xf>
    <xf numFmtId="165" fontId="0" fillId="0" borderId="69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164" fontId="3" fillId="0" borderId="12" xfId="0" applyNumberFormat="1" applyFont="1" applyFill="1" applyBorder="1" applyAlignment="1">
      <alignment horizontal="right"/>
    </xf>
    <xf numFmtId="165" fontId="0" fillId="0" borderId="81" xfId="0" applyNumberFormat="1" applyFill="1" applyBorder="1" applyAlignment="1">
      <alignment/>
    </xf>
    <xf numFmtId="165" fontId="0" fillId="0" borderId="84" xfId="0" applyNumberFormat="1" applyFill="1" applyBorder="1" applyAlignment="1">
      <alignment/>
    </xf>
    <xf numFmtId="165" fontId="3" fillId="0" borderId="12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0" fontId="0" fillId="0" borderId="11" xfId="0" applyFill="1" applyBorder="1" applyAlignment="1">
      <alignment/>
    </xf>
    <xf numFmtId="3" fontId="0" fillId="0" borderId="70" xfId="0" applyNumberFormat="1" applyFill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3" fontId="0" fillId="0" borderId="85" xfId="0" applyNumberFormat="1" applyFill="1" applyBorder="1" applyAlignment="1">
      <alignment/>
    </xf>
    <xf numFmtId="3" fontId="0" fillId="0" borderId="86" xfId="0" applyNumberFormat="1" applyFill="1" applyBorder="1" applyAlignment="1">
      <alignment/>
    </xf>
    <xf numFmtId="3" fontId="3" fillId="0" borderId="28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right"/>
    </xf>
    <xf numFmtId="3" fontId="0" fillId="0" borderId="34" xfId="0" applyNumberFormat="1" applyFill="1" applyBorder="1" applyAlignment="1">
      <alignment/>
    </xf>
    <xf numFmtId="3" fontId="0" fillId="0" borderId="87" xfId="0" applyNumberFormat="1" applyFill="1" applyBorder="1" applyAlignment="1">
      <alignment/>
    </xf>
    <xf numFmtId="3" fontId="0" fillId="0" borderId="88" xfId="0" applyNumberFormat="1" applyFill="1" applyBorder="1" applyAlignment="1">
      <alignment/>
    </xf>
    <xf numFmtId="3" fontId="0" fillId="0" borderId="83" xfId="0" applyNumberFormat="1" applyFill="1" applyBorder="1" applyAlignment="1">
      <alignment/>
    </xf>
    <xf numFmtId="0" fontId="10" fillId="0" borderId="5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3" fontId="3" fillId="0" borderId="41" xfId="0" applyNumberFormat="1" applyFont="1" applyFill="1" applyBorder="1" applyAlignment="1">
      <alignment horizontal="right"/>
    </xf>
    <xf numFmtId="3" fontId="3" fillId="0" borderId="52" xfId="0" applyNumberFormat="1" applyFont="1" applyFill="1" applyBorder="1" applyAlignment="1">
      <alignment/>
    </xf>
    <xf numFmtId="3" fontId="3" fillId="0" borderId="42" xfId="0" applyNumberFormat="1" applyFont="1" applyFill="1" applyBorder="1" applyAlignment="1">
      <alignment horizontal="center"/>
    </xf>
    <xf numFmtId="3" fontId="3" fillId="0" borderId="89" xfId="0" applyNumberFormat="1" applyFont="1" applyFill="1" applyBorder="1" applyAlignment="1">
      <alignment/>
    </xf>
    <xf numFmtId="3" fontId="3" fillId="0" borderId="90" xfId="0" applyNumberFormat="1" applyFont="1" applyFill="1" applyBorder="1" applyAlignment="1">
      <alignment/>
    </xf>
    <xf numFmtId="3" fontId="3" fillId="0" borderId="41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3" fontId="12" fillId="0" borderId="22" xfId="0" applyNumberFormat="1" applyFont="1" applyFill="1" applyBorder="1" applyAlignment="1">
      <alignment/>
    </xf>
    <xf numFmtId="3" fontId="0" fillId="0" borderId="80" xfId="0" applyNumberFormat="1" applyFill="1" applyBorder="1" applyAlignment="1">
      <alignment/>
    </xf>
    <xf numFmtId="3" fontId="0" fillId="0" borderId="91" xfId="0" applyNumberFormat="1" applyFill="1" applyBorder="1" applyAlignment="1">
      <alignment/>
    </xf>
    <xf numFmtId="165" fontId="12" fillId="0" borderId="29" xfId="0" applyNumberFormat="1" applyFon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165" fontId="12" fillId="0" borderId="28" xfId="0" applyNumberFormat="1" applyFont="1" applyFill="1" applyBorder="1" applyAlignment="1">
      <alignment/>
    </xf>
    <xf numFmtId="0" fontId="10" fillId="0" borderId="76" xfId="0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94" xfId="0" applyNumberFormat="1" applyFill="1" applyBorder="1" applyAlignment="1">
      <alignment/>
    </xf>
    <xf numFmtId="165" fontId="12" fillId="0" borderId="23" xfId="0" applyNumberFormat="1" applyFont="1" applyFill="1" applyBorder="1" applyAlignment="1">
      <alignment/>
    </xf>
    <xf numFmtId="3" fontId="12" fillId="0" borderId="13" xfId="0" applyNumberFormat="1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right"/>
    </xf>
    <xf numFmtId="165" fontId="12" fillId="0" borderId="25" xfId="0" applyNumberFormat="1" applyFont="1" applyFill="1" applyBorder="1" applyAlignment="1">
      <alignment/>
    </xf>
    <xf numFmtId="0" fontId="14" fillId="0" borderId="51" xfId="0" applyFont="1" applyFill="1" applyBorder="1" applyAlignment="1">
      <alignment/>
    </xf>
    <xf numFmtId="0" fontId="12" fillId="0" borderId="42" xfId="0" applyFont="1" applyFill="1" applyBorder="1" applyAlignment="1">
      <alignment/>
    </xf>
    <xf numFmtId="3" fontId="12" fillId="0" borderId="52" xfId="0" applyNumberFormat="1" applyFont="1" applyFill="1" applyBorder="1" applyAlignment="1">
      <alignment/>
    </xf>
    <xf numFmtId="3" fontId="12" fillId="0" borderId="89" xfId="0" applyNumberFormat="1" applyFont="1" applyFill="1" applyBorder="1" applyAlignment="1">
      <alignment/>
    </xf>
    <xf numFmtId="3" fontId="12" fillId="0" borderId="90" xfId="0" applyNumberFormat="1" applyFont="1" applyFill="1" applyBorder="1" applyAlignment="1">
      <alignment/>
    </xf>
    <xf numFmtId="165" fontId="12" fillId="0" borderId="41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2" fillId="0" borderId="42" xfId="0" applyFont="1" applyFill="1" applyBorder="1" applyAlignment="1">
      <alignment horizontal="right"/>
    </xf>
    <xf numFmtId="3" fontId="12" fillId="0" borderId="51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164" fontId="0" fillId="0" borderId="0" xfId="0" applyNumberFormat="1" applyFill="1" applyBorder="1" applyAlignment="1" applyProtection="1">
      <alignment/>
      <protection locked="0"/>
    </xf>
    <xf numFmtId="164" fontId="0" fillId="0" borderId="22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65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5" fillId="0" borderId="58" xfId="0" applyFont="1" applyFill="1" applyBorder="1" applyAlignment="1">
      <alignment/>
    </xf>
    <xf numFmtId="0" fontId="6" fillId="0" borderId="68" xfId="0" applyFont="1" applyFill="1" applyBorder="1" applyAlignment="1">
      <alignment/>
    </xf>
    <xf numFmtId="0" fontId="7" fillId="0" borderId="68" xfId="0" applyFont="1" applyFill="1" applyBorder="1" applyAlignment="1">
      <alignment horizontal="center"/>
    </xf>
    <xf numFmtId="0" fontId="6" fillId="0" borderId="49" xfId="0" applyFont="1" applyFill="1" applyBorder="1" applyAlignment="1">
      <alignment/>
    </xf>
    <xf numFmtId="0" fontId="0" fillId="0" borderId="59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3" xfId="0" applyFill="1" applyBorder="1" applyAlignment="1">
      <alignment horizontal="center"/>
    </xf>
    <xf numFmtId="0" fontId="0" fillId="0" borderId="43" xfId="0" applyFill="1" applyBorder="1" applyAlignment="1">
      <alignment/>
    </xf>
    <xf numFmtId="0" fontId="3" fillId="0" borderId="53" xfId="0" applyFont="1" applyFill="1" applyBorder="1" applyAlignment="1">
      <alignment horizontal="center"/>
    </xf>
    <xf numFmtId="0" fontId="0" fillId="0" borderId="64" xfId="0" applyFill="1" applyBorder="1" applyAlignment="1">
      <alignment/>
    </xf>
    <xf numFmtId="0" fontId="0" fillId="0" borderId="96" xfId="0" applyFill="1" applyBorder="1" applyAlignment="1">
      <alignment/>
    </xf>
    <xf numFmtId="0" fontId="8" fillId="0" borderId="96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97" xfId="0" applyFont="1" applyFill="1" applyBorder="1" applyAlignment="1">
      <alignment horizontal="center"/>
    </xf>
    <xf numFmtId="0" fontId="3" fillId="0" borderId="74" xfId="0" applyFont="1" applyFill="1" applyBorder="1" applyAlignment="1">
      <alignment horizontal="center"/>
    </xf>
    <xf numFmtId="0" fontId="10" fillId="0" borderId="60" xfId="0" applyFont="1" applyFill="1" applyBorder="1" applyAlignment="1">
      <alignment/>
    </xf>
    <xf numFmtId="164" fontId="3" fillId="0" borderId="67" xfId="0" applyNumberFormat="1" applyFont="1" applyFill="1" applyBorder="1" applyAlignment="1">
      <alignment horizontal="right"/>
    </xf>
    <xf numFmtId="164" fontId="0" fillId="0" borderId="98" xfId="0" applyNumberFormat="1" applyFill="1" applyBorder="1" applyAlignment="1" applyProtection="1">
      <alignment/>
      <protection locked="0"/>
    </xf>
    <xf numFmtId="164" fontId="3" fillId="0" borderId="40" xfId="0" applyNumberFormat="1" applyFont="1" applyFill="1" applyBorder="1" applyAlignment="1">
      <alignment horizontal="center"/>
    </xf>
    <xf numFmtId="3" fontId="3" fillId="0" borderId="47" xfId="0" applyNumberFormat="1" applyFont="1" applyFill="1" applyBorder="1" applyAlignment="1">
      <alignment horizontal="center"/>
    </xf>
    <xf numFmtId="0" fontId="10" fillId="0" borderId="57" xfId="0" applyFont="1" applyFill="1" applyBorder="1" applyAlignment="1">
      <alignment/>
    </xf>
    <xf numFmtId="164" fontId="0" fillId="0" borderId="55" xfId="0" applyNumberFormat="1" applyFill="1" applyBorder="1" applyAlignment="1" applyProtection="1">
      <alignment/>
      <protection locked="0"/>
    </xf>
    <xf numFmtId="164" fontId="0" fillId="0" borderId="99" xfId="0" applyNumberFormat="1" applyFill="1" applyBorder="1" applyAlignment="1" applyProtection="1">
      <alignment/>
      <protection locked="0"/>
    </xf>
    <xf numFmtId="164" fontId="3" fillId="0" borderId="45" xfId="0" applyNumberFormat="1" applyFont="1" applyFill="1" applyBorder="1" applyAlignment="1">
      <alignment horizontal="right"/>
    </xf>
    <xf numFmtId="164" fontId="0" fillId="0" borderId="97" xfId="0" applyNumberFormat="1" applyFill="1" applyBorder="1" applyAlignment="1" applyProtection="1">
      <alignment/>
      <protection locked="0"/>
    </xf>
    <xf numFmtId="164" fontId="0" fillId="0" borderId="100" xfId="0" applyNumberFormat="1" applyFill="1" applyBorder="1" applyAlignment="1" applyProtection="1">
      <alignment/>
      <protection locked="0"/>
    </xf>
    <xf numFmtId="164" fontId="3" fillId="0" borderId="38" xfId="0" applyNumberFormat="1" applyFont="1" applyFill="1" applyBorder="1" applyAlignment="1">
      <alignment/>
    </xf>
    <xf numFmtId="3" fontId="3" fillId="0" borderId="45" xfId="0" applyNumberFormat="1" applyFont="1" applyFill="1" applyBorder="1" applyAlignment="1">
      <alignment horizontal="center"/>
    </xf>
    <xf numFmtId="0" fontId="10" fillId="0" borderId="62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56" xfId="0" applyFill="1" applyBorder="1" applyAlignment="1" applyProtection="1">
      <alignment/>
      <protection locked="0"/>
    </xf>
    <xf numFmtId="0" fontId="0" fillId="0" borderId="101" xfId="0" applyFill="1" applyBorder="1" applyAlignment="1" applyProtection="1">
      <alignment/>
      <protection locked="0"/>
    </xf>
    <xf numFmtId="3" fontId="3" fillId="0" borderId="67" xfId="0" applyNumberFormat="1" applyFont="1" applyFill="1" applyBorder="1" applyAlignment="1">
      <alignment horizontal="center"/>
    </xf>
    <xf numFmtId="3" fontId="0" fillId="0" borderId="56" xfId="0" applyNumberFormat="1" applyFill="1" applyBorder="1" applyAlignment="1" applyProtection="1">
      <alignment/>
      <protection locked="0"/>
    </xf>
    <xf numFmtId="3" fontId="0" fillId="0" borderId="102" xfId="0" applyNumberFormat="1" applyFill="1" applyBorder="1" applyAlignment="1" applyProtection="1">
      <alignment/>
      <protection locked="0"/>
    </xf>
    <xf numFmtId="3" fontId="0" fillId="0" borderId="103" xfId="0" applyNumberFormat="1" applyFill="1" applyBorder="1" applyAlignment="1" applyProtection="1">
      <alignment/>
      <protection locked="0"/>
    </xf>
    <xf numFmtId="0" fontId="0" fillId="0" borderId="102" xfId="0" applyFill="1" applyBorder="1" applyAlignment="1" applyProtection="1">
      <alignment/>
      <protection locked="0"/>
    </xf>
    <xf numFmtId="3" fontId="3" fillId="0" borderId="37" xfId="0" applyNumberFormat="1" applyFont="1" applyFill="1" applyBorder="1" applyAlignment="1">
      <alignment horizontal="center"/>
    </xf>
    <xf numFmtId="3" fontId="3" fillId="0" borderId="46" xfId="0" applyNumberFormat="1" applyFont="1" applyFill="1" applyBorder="1" applyAlignment="1">
      <alignment horizontal="center"/>
    </xf>
    <xf numFmtId="0" fontId="10" fillId="0" borderId="61" xfId="0" applyFont="1" applyFill="1" applyBorder="1" applyAlignment="1">
      <alignment/>
    </xf>
    <xf numFmtId="3" fontId="0" fillId="0" borderId="104" xfId="0" applyNumberFormat="1" applyFill="1" applyBorder="1" applyAlignment="1" applyProtection="1">
      <alignment/>
      <protection locked="0"/>
    </xf>
    <xf numFmtId="3" fontId="0" fillId="0" borderId="105" xfId="0" applyNumberFormat="1" applyFill="1" applyBorder="1" applyAlignment="1" applyProtection="1">
      <alignment/>
      <protection locked="0"/>
    </xf>
    <xf numFmtId="3" fontId="0" fillId="0" borderId="106" xfId="0" applyNumberFormat="1" applyFill="1" applyBorder="1" applyAlignment="1" applyProtection="1">
      <alignment/>
      <protection locked="0"/>
    </xf>
    <xf numFmtId="3" fontId="3" fillId="0" borderId="50" xfId="0" applyNumberFormat="1" applyFont="1" applyFill="1" applyBorder="1" applyAlignment="1">
      <alignment horizontal="center"/>
    </xf>
    <xf numFmtId="3" fontId="0" fillId="0" borderId="0" xfId="0" applyNumberFormat="1" applyFill="1" applyAlignment="1" applyProtection="1">
      <alignment/>
      <protection locked="0"/>
    </xf>
    <xf numFmtId="3" fontId="0" fillId="0" borderId="73" xfId="0" applyNumberFormat="1" applyFill="1" applyBorder="1" applyAlignment="1" applyProtection="1">
      <alignment/>
      <protection locked="0"/>
    </xf>
    <xf numFmtId="3" fontId="0" fillId="0" borderId="72" xfId="0" applyNumberFormat="1" applyFill="1" applyBorder="1" applyAlignment="1" applyProtection="1">
      <alignment/>
      <protection locked="0"/>
    </xf>
    <xf numFmtId="3" fontId="3" fillId="0" borderId="40" xfId="0" applyNumberFormat="1" applyFont="1" applyFill="1" applyBorder="1" applyAlignment="1">
      <alignment horizontal="center"/>
    </xf>
    <xf numFmtId="0" fontId="10" fillId="0" borderId="58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42" xfId="0" applyFont="1" applyFill="1" applyBorder="1" applyAlignment="1" applyProtection="1">
      <alignment/>
      <protection locked="0"/>
    </xf>
    <xf numFmtId="3" fontId="3" fillId="0" borderId="49" xfId="0" applyNumberFormat="1" applyFont="1" applyFill="1" applyBorder="1" applyAlignment="1">
      <alignment horizontal="center"/>
    </xf>
    <xf numFmtId="3" fontId="3" fillId="0" borderId="68" xfId="0" applyNumberFormat="1" applyFont="1" applyFill="1" applyBorder="1" applyAlignment="1" applyProtection="1">
      <alignment/>
      <protection locked="0"/>
    </xf>
    <xf numFmtId="3" fontId="3" fillId="0" borderId="107" xfId="0" applyNumberFormat="1" applyFont="1" applyFill="1" applyBorder="1" applyAlignment="1" applyProtection="1">
      <alignment/>
      <protection locked="0"/>
    </xf>
    <xf numFmtId="3" fontId="3" fillId="0" borderId="108" xfId="0" applyNumberFormat="1" applyFont="1" applyFill="1" applyBorder="1" applyAlignment="1" applyProtection="1">
      <alignment/>
      <protection locked="0"/>
    </xf>
    <xf numFmtId="3" fontId="3" fillId="0" borderId="107" xfId="0" applyNumberFormat="1" applyFont="1" applyFill="1" applyBorder="1" applyAlignment="1" applyProtection="1">
      <alignment/>
      <protection locked="0"/>
    </xf>
    <xf numFmtId="0" fontId="3" fillId="0" borderId="107" xfId="0" applyFont="1" applyFill="1" applyBorder="1" applyAlignment="1" applyProtection="1">
      <alignment/>
      <protection locked="0"/>
    </xf>
    <xf numFmtId="0" fontId="3" fillId="0" borderId="68" xfId="0" applyFont="1" applyFill="1" applyBorder="1" applyAlignment="1" applyProtection="1">
      <alignment/>
      <protection locked="0"/>
    </xf>
    <xf numFmtId="3" fontId="3" fillId="0" borderId="48" xfId="0" applyNumberFormat="1" applyFont="1" applyFill="1" applyBorder="1" applyAlignment="1">
      <alignment horizontal="center"/>
    </xf>
    <xf numFmtId="3" fontId="3" fillId="0" borderId="36" xfId="0" applyNumberFormat="1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3" fontId="3" fillId="0" borderId="39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/>
    </xf>
    <xf numFmtId="0" fontId="0" fillId="0" borderId="96" xfId="0" applyFill="1" applyBorder="1" applyAlignment="1" applyProtection="1">
      <alignment/>
      <protection locked="0"/>
    </xf>
    <xf numFmtId="3" fontId="12" fillId="0" borderId="36" xfId="0" applyNumberFormat="1" applyFont="1" applyFill="1" applyBorder="1" applyAlignment="1" applyProtection="1">
      <alignment/>
      <protection locked="0"/>
    </xf>
    <xf numFmtId="1" fontId="0" fillId="0" borderId="96" xfId="0" applyNumberFormat="1" applyFill="1" applyBorder="1" applyAlignment="1" applyProtection="1">
      <alignment/>
      <protection locked="0"/>
    </xf>
    <xf numFmtId="1" fontId="0" fillId="0" borderId="109" xfId="0" applyNumberFormat="1" applyFill="1" applyBorder="1" applyAlignment="1" applyProtection="1">
      <alignment/>
      <protection locked="0"/>
    </xf>
    <xf numFmtId="0" fontId="0" fillId="0" borderId="109" xfId="0" applyFill="1" applyBorder="1" applyAlignment="1" applyProtection="1">
      <alignment/>
      <protection locked="0"/>
    </xf>
    <xf numFmtId="3" fontId="12" fillId="0" borderId="64" xfId="0" applyNumberFormat="1" applyFont="1" applyFill="1" applyBorder="1" applyAlignment="1">
      <alignment/>
    </xf>
    <xf numFmtId="165" fontId="12" fillId="0" borderId="44" xfId="0" applyNumberFormat="1" applyFont="1" applyFill="1" applyBorder="1" applyAlignment="1">
      <alignment horizontal="center"/>
    </xf>
    <xf numFmtId="3" fontId="12" fillId="0" borderId="37" xfId="0" applyNumberFormat="1" applyFont="1" applyFill="1" applyBorder="1" applyAlignment="1" applyProtection="1">
      <alignment/>
      <protection locked="0"/>
    </xf>
    <xf numFmtId="1" fontId="0" fillId="0" borderId="56" xfId="0" applyNumberFormat="1" applyFill="1" applyBorder="1" applyAlignment="1" applyProtection="1">
      <alignment/>
      <protection locked="0"/>
    </xf>
    <xf numFmtId="1" fontId="0" fillId="0" borderId="102" xfId="0" applyNumberFormat="1" applyFill="1" applyBorder="1" applyAlignment="1" applyProtection="1">
      <alignment/>
      <protection locked="0"/>
    </xf>
    <xf numFmtId="3" fontId="12" fillId="0" borderId="61" xfId="0" applyNumberFormat="1" applyFont="1" applyFill="1" applyBorder="1" applyAlignment="1">
      <alignment/>
    </xf>
    <xf numFmtId="165" fontId="12" fillId="0" borderId="37" xfId="0" applyNumberFormat="1" applyFont="1" applyFill="1" applyBorder="1" applyAlignment="1">
      <alignment horizontal="center"/>
    </xf>
    <xf numFmtId="3" fontId="12" fillId="0" borderId="38" xfId="0" applyNumberFormat="1" applyFon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" fontId="0" fillId="0" borderId="73" xfId="0" applyNumberFormat="1" applyFill="1" applyBorder="1" applyAlignment="1" applyProtection="1">
      <alignment/>
      <protection locked="0"/>
    </xf>
    <xf numFmtId="3" fontId="12" fillId="0" borderId="65" xfId="0" applyNumberFormat="1" applyFont="1" applyFill="1" applyBorder="1" applyAlignment="1">
      <alignment/>
    </xf>
    <xf numFmtId="165" fontId="12" fillId="0" borderId="38" xfId="0" applyNumberFormat="1" applyFont="1" applyFill="1" applyBorder="1" applyAlignment="1">
      <alignment horizontal="center"/>
    </xf>
    <xf numFmtId="0" fontId="0" fillId="0" borderId="110" xfId="0" applyFill="1" applyBorder="1" applyAlignment="1" applyProtection="1">
      <alignment/>
      <protection locked="0"/>
    </xf>
    <xf numFmtId="3" fontId="12" fillId="0" borderId="62" xfId="0" applyNumberFormat="1" applyFont="1" applyFill="1" applyBorder="1" applyAlignment="1" applyProtection="1">
      <alignment/>
      <protection locked="0"/>
    </xf>
    <xf numFmtId="1" fontId="0" fillId="0" borderId="98" xfId="0" applyNumberFormat="1" applyFill="1" applyBorder="1" applyAlignment="1" applyProtection="1">
      <alignment/>
      <protection locked="0"/>
    </xf>
    <xf numFmtId="0" fontId="0" fillId="0" borderId="111" xfId="0" applyFill="1" applyBorder="1" applyAlignment="1" applyProtection="1">
      <alignment/>
      <protection locked="0"/>
    </xf>
    <xf numFmtId="3" fontId="12" fillId="0" borderId="56" xfId="0" applyNumberFormat="1" applyFont="1" applyFill="1" applyBorder="1" applyAlignment="1">
      <alignment/>
    </xf>
    <xf numFmtId="165" fontId="12" fillId="0" borderId="36" xfId="0" applyNumberFormat="1" applyFont="1" applyFill="1" applyBorder="1" applyAlignment="1">
      <alignment horizontal="center"/>
    </xf>
    <xf numFmtId="0" fontId="0" fillId="0" borderId="46" xfId="0" applyFill="1" applyBorder="1" applyAlignment="1" applyProtection="1">
      <alignment/>
      <protection locked="0"/>
    </xf>
    <xf numFmtId="3" fontId="12" fillId="0" borderId="61" xfId="0" applyNumberFormat="1" applyFont="1" applyFill="1" applyBorder="1" applyAlignment="1" applyProtection="1">
      <alignment/>
      <protection locked="0"/>
    </xf>
    <xf numFmtId="1" fontId="0" fillId="0" borderId="61" xfId="0" applyNumberFormat="1" applyFill="1" applyBorder="1" applyAlignment="1" applyProtection="1">
      <alignment/>
      <protection locked="0"/>
    </xf>
    <xf numFmtId="0" fontId="0" fillId="0" borderId="61" xfId="0" applyFill="1" applyBorder="1" applyAlignment="1" applyProtection="1">
      <alignment/>
      <protection locked="0"/>
    </xf>
    <xf numFmtId="3" fontId="12" fillId="0" borderId="63" xfId="0" applyNumberFormat="1" applyFont="1" applyFill="1" applyBorder="1" applyAlignment="1" applyProtection="1">
      <alignment/>
      <protection locked="0"/>
    </xf>
    <xf numFmtId="0" fontId="0" fillId="0" borderId="112" xfId="0" applyFill="1" applyBorder="1" applyAlignment="1" applyProtection="1">
      <alignment/>
      <protection locked="0"/>
    </xf>
    <xf numFmtId="49" fontId="0" fillId="0" borderId="112" xfId="0" applyNumberFormat="1" applyFill="1" applyBorder="1" applyAlignment="1" applyProtection="1">
      <alignment horizontal="right"/>
      <protection locked="0"/>
    </xf>
    <xf numFmtId="3" fontId="12" fillId="0" borderId="113" xfId="0" applyNumberFormat="1" applyFont="1" applyFill="1" applyBorder="1" applyAlignment="1">
      <alignment/>
    </xf>
    <xf numFmtId="165" fontId="12" fillId="0" borderId="39" xfId="0" applyNumberFormat="1" applyFont="1" applyFill="1" applyBorder="1" applyAlignment="1">
      <alignment horizontal="center"/>
    </xf>
    <xf numFmtId="0" fontId="14" fillId="0" borderId="58" xfId="0" applyFont="1" applyFill="1" applyBorder="1" applyAlignment="1">
      <alignment/>
    </xf>
    <xf numFmtId="3" fontId="12" fillId="0" borderId="49" xfId="0" applyNumberFormat="1" applyFont="1" applyFill="1" applyBorder="1" applyAlignment="1" applyProtection="1">
      <alignment/>
      <protection locked="0"/>
    </xf>
    <xf numFmtId="3" fontId="12" fillId="0" borderId="48" xfId="0" applyNumberFormat="1" applyFont="1" applyFill="1" applyBorder="1" applyAlignment="1" applyProtection="1">
      <alignment/>
      <protection/>
    </xf>
    <xf numFmtId="3" fontId="12" fillId="0" borderId="68" xfId="0" applyNumberFormat="1" applyFont="1" applyFill="1" applyBorder="1" applyAlignment="1">
      <alignment/>
    </xf>
    <xf numFmtId="3" fontId="12" fillId="0" borderId="107" xfId="0" applyNumberFormat="1" applyFont="1" applyFill="1" applyBorder="1" applyAlignment="1">
      <alignment/>
    </xf>
    <xf numFmtId="3" fontId="12" fillId="0" borderId="108" xfId="0" applyNumberFormat="1" applyFont="1" applyFill="1" applyBorder="1" applyAlignment="1">
      <alignment/>
    </xf>
    <xf numFmtId="3" fontId="12" fillId="0" borderId="58" xfId="0" applyNumberFormat="1" applyFont="1" applyFill="1" applyBorder="1" applyAlignment="1">
      <alignment/>
    </xf>
    <xf numFmtId="165" fontId="12" fillId="0" borderId="48" xfId="0" applyNumberFormat="1" applyFont="1" applyFill="1" applyBorder="1" applyAlignment="1">
      <alignment horizontal="center"/>
    </xf>
    <xf numFmtId="3" fontId="12" fillId="0" borderId="62" xfId="0" applyNumberFormat="1" applyFont="1" applyFill="1" applyBorder="1" applyAlignment="1">
      <alignment/>
    </xf>
    <xf numFmtId="1" fontId="0" fillId="0" borderId="56" xfId="0" applyNumberFormat="1" applyFont="1" applyFill="1" applyBorder="1" applyAlignment="1" applyProtection="1">
      <alignment horizontal="right"/>
      <protection locked="0"/>
    </xf>
    <xf numFmtId="3" fontId="12" fillId="0" borderId="39" xfId="0" applyNumberFormat="1" applyFont="1" applyFill="1" applyBorder="1" applyAlignment="1" applyProtection="1">
      <alignment/>
      <protection locked="0"/>
    </xf>
    <xf numFmtId="3" fontId="12" fillId="0" borderId="58" xfId="0" applyNumberFormat="1" applyFont="1" applyFill="1" applyBorder="1" applyAlignment="1" applyProtection="1">
      <alignment/>
      <protection locked="0"/>
    </xf>
    <xf numFmtId="3" fontId="12" fillId="0" borderId="107" xfId="0" applyNumberFormat="1" applyFont="1" applyFill="1" applyBorder="1" applyAlignment="1" applyProtection="1">
      <alignment/>
      <protection/>
    </xf>
    <xf numFmtId="3" fontId="0" fillId="0" borderId="73" xfId="0" applyNumberFormat="1" applyFill="1" applyBorder="1" applyAlignment="1">
      <alignment/>
    </xf>
    <xf numFmtId="3" fontId="0" fillId="0" borderId="72" xfId="0" applyNumberFormat="1" applyFill="1" applyBorder="1" applyAlignment="1">
      <alignment/>
    </xf>
    <xf numFmtId="0" fontId="14" fillId="0" borderId="59" xfId="0" applyFont="1" applyFill="1" applyBorder="1" applyAlignment="1">
      <alignment/>
    </xf>
    <xf numFmtId="3" fontId="12" fillId="0" borderId="114" xfId="0" applyNumberFormat="1" applyFont="1" applyFill="1" applyBorder="1" applyAlignment="1">
      <alignment/>
    </xf>
    <xf numFmtId="0" fontId="14" fillId="0" borderId="65" xfId="0" applyFont="1" applyFill="1" applyBorder="1" applyAlignment="1">
      <alignment/>
    </xf>
    <xf numFmtId="3" fontId="12" fillId="0" borderId="65" xfId="0" applyNumberFormat="1" applyFont="1" applyFill="1" applyBorder="1" applyAlignment="1" applyProtection="1">
      <alignment/>
      <protection locked="0"/>
    </xf>
    <xf numFmtId="3" fontId="12" fillId="0" borderId="54" xfId="0" applyNumberFormat="1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/>
    </xf>
    <xf numFmtId="0" fontId="66" fillId="0" borderId="0" xfId="0" applyFont="1" applyFill="1" applyAlignment="1">
      <alignment/>
    </xf>
    <xf numFmtId="0" fontId="95" fillId="0" borderId="0" xfId="0" applyFont="1" applyFill="1" applyAlignment="1">
      <alignment horizontal="center"/>
    </xf>
    <xf numFmtId="0" fontId="0" fillId="0" borderId="47" xfId="0" applyFill="1" applyBorder="1" applyAlignment="1">
      <alignment horizontal="center"/>
    </xf>
    <xf numFmtId="0" fontId="67" fillId="0" borderId="36" xfId="0" applyFont="1" applyFill="1" applyBorder="1" applyAlignment="1">
      <alignment horizontal="center"/>
    </xf>
    <xf numFmtId="0" fontId="67" fillId="0" borderId="37" xfId="0" applyFont="1" applyFill="1" applyBorder="1" applyAlignment="1">
      <alignment horizontal="center"/>
    </xf>
    <xf numFmtId="0" fontId="67" fillId="0" borderId="39" xfId="0" applyFont="1" applyFill="1" applyBorder="1" applyAlignment="1">
      <alignment horizontal="center"/>
    </xf>
    <xf numFmtId="0" fontId="68" fillId="0" borderId="48" xfId="0" applyFont="1" applyFill="1" applyBorder="1" applyAlignment="1">
      <alignment horizontal="center"/>
    </xf>
    <xf numFmtId="0" fontId="67" fillId="0" borderId="38" xfId="0" applyFont="1" applyFill="1" applyBorder="1" applyAlignment="1">
      <alignment horizontal="center"/>
    </xf>
    <xf numFmtId="0" fontId="69" fillId="0" borderId="37" xfId="0" applyFont="1" applyFill="1" applyBorder="1" applyAlignment="1">
      <alignment horizontal="center"/>
    </xf>
    <xf numFmtId="0" fontId="67" fillId="0" borderId="40" xfId="0" applyFont="1" applyFill="1" applyBorder="1" applyAlignment="1">
      <alignment/>
    </xf>
    <xf numFmtId="0" fontId="68" fillId="0" borderId="54" xfId="0" applyFont="1" applyFill="1" applyBorder="1" applyAlignment="1">
      <alignment horizontal="center"/>
    </xf>
    <xf numFmtId="0" fontId="2" fillId="0" borderId="0" xfId="0" applyFont="1" applyFill="1" applyAlignment="1">
      <alignment horizontal="left" indent="1"/>
    </xf>
    <xf numFmtId="0" fontId="0" fillId="0" borderId="0" xfId="0" applyFill="1" applyAlignment="1">
      <alignment horizontal="right"/>
    </xf>
    <xf numFmtId="3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indent="1"/>
    </xf>
    <xf numFmtId="0" fontId="5" fillId="0" borderId="58" xfId="0" applyFont="1" applyFill="1" applyBorder="1" applyAlignment="1">
      <alignment horizontal="left" indent="1"/>
    </xf>
    <xf numFmtId="3" fontId="6" fillId="0" borderId="49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indent="1"/>
    </xf>
    <xf numFmtId="0" fontId="10" fillId="0" borderId="48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/>
    </xf>
    <xf numFmtId="3" fontId="31" fillId="0" borderId="48" xfId="0" applyNumberFormat="1" applyFont="1" applyFill="1" applyBorder="1" applyAlignment="1">
      <alignment horizontal="center" vertical="center"/>
    </xf>
    <xf numFmtId="3" fontId="31" fillId="0" borderId="48" xfId="0" applyNumberFormat="1" applyFont="1" applyFill="1" applyBorder="1" applyAlignment="1">
      <alignment horizontal="center"/>
    </xf>
    <xf numFmtId="3" fontId="3" fillId="0" borderId="58" xfId="0" applyNumberFormat="1" applyFont="1" applyFill="1" applyBorder="1" applyAlignment="1">
      <alignment horizontal="center"/>
    </xf>
    <xf numFmtId="0" fontId="31" fillId="0" borderId="48" xfId="0" applyFont="1" applyFill="1" applyBorder="1" applyAlignment="1">
      <alignment horizontal="center"/>
    </xf>
    <xf numFmtId="3" fontId="31" fillId="0" borderId="74" xfId="0" applyNumberFormat="1" applyFont="1" applyFill="1" applyBorder="1" applyAlignment="1">
      <alignment horizontal="center"/>
    </xf>
    <xf numFmtId="3" fontId="3" fillId="0" borderId="54" xfId="0" applyNumberFormat="1" applyFont="1" applyFill="1" applyBorder="1" applyAlignment="1">
      <alignment horizontal="center"/>
    </xf>
    <xf numFmtId="3" fontId="3" fillId="0" borderId="66" xfId="0" applyNumberFormat="1" applyFont="1" applyFill="1" applyBorder="1" applyAlignment="1">
      <alignment horizontal="center"/>
    </xf>
    <xf numFmtId="3" fontId="31" fillId="0" borderId="112" xfId="0" applyNumberFormat="1" applyFont="1" applyFill="1" applyBorder="1" applyAlignment="1">
      <alignment horizontal="center"/>
    </xf>
    <xf numFmtId="3" fontId="31" fillId="0" borderId="66" xfId="0" applyNumberFormat="1" applyFont="1" applyFill="1" applyBorder="1" applyAlignment="1">
      <alignment horizontal="center"/>
    </xf>
    <xf numFmtId="0" fontId="3" fillId="0" borderId="74" xfId="0" applyFont="1" applyFill="1" applyBorder="1" applyAlignment="1">
      <alignment horizontal="center" shrinkToFit="1"/>
    </xf>
    <xf numFmtId="0" fontId="31" fillId="0" borderId="40" xfId="0" applyFont="1" applyFill="1" applyBorder="1" applyAlignment="1">
      <alignment horizontal="center"/>
    </xf>
    <xf numFmtId="0" fontId="10" fillId="0" borderId="60" xfId="0" applyFont="1" applyFill="1" applyBorder="1" applyAlignment="1">
      <alignment horizontal="left" indent="1"/>
    </xf>
    <xf numFmtId="3" fontId="3" fillId="0" borderId="62" xfId="0" applyNumberFormat="1" applyFont="1" applyFill="1" applyBorder="1" applyAlignment="1">
      <alignment horizontal="right"/>
    </xf>
    <xf numFmtId="3" fontId="3" fillId="0" borderId="53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 applyProtection="1">
      <alignment horizontal="right"/>
      <protection locked="0"/>
    </xf>
    <xf numFmtId="3" fontId="0" fillId="0" borderId="53" xfId="0" applyNumberFormat="1" applyFill="1" applyBorder="1" applyAlignment="1" applyProtection="1">
      <alignment horizontal="right"/>
      <protection locked="0"/>
    </xf>
    <xf numFmtId="164" fontId="3" fillId="0" borderId="44" xfId="0" applyNumberFormat="1" applyFont="1" applyFill="1" applyBorder="1" applyAlignment="1">
      <alignment horizontal="right"/>
    </xf>
    <xf numFmtId="3" fontId="3" fillId="0" borderId="110" xfId="0" applyNumberFormat="1" applyFont="1" applyFill="1" applyBorder="1" applyAlignment="1">
      <alignment horizontal="right"/>
    </xf>
    <xf numFmtId="0" fontId="0" fillId="0" borderId="44" xfId="0" applyFill="1" applyBorder="1" applyAlignment="1">
      <alignment horizontal="right"/>
    </xf>
    <xf numFmtId="0" fontId="10" fillId="0" borderId="57" xfId="0" applyFont="1" applyFill="1" applyBorder="1" applyAlignment="1">
      <alignment horizontal="left" indent="1"/>
    </xf>
    <xf numFmtId="3" fontId="3" fillId="0" borderId="57" xfId="0" applyNumberFormat="1" applyFont="1" applyFill="1" applyBorder="1" applyAlignment="1">
      <alignment horizontal="right"/>
    </xf>
    <xf numFmtId="3" fontId="3" fillId="0" borderId="38" xfId="0" applyNumberFormat="1" applyFont="1" applyFill="1" applyBorder="1" applyAlignment="1">
      <alignment horizontal="right"/>
    </xf>
    <xf numFmtId="3" fontId="0" fillId="0" borderId="55" xfId="0" applyNumberFormat="1" applyFill="1" applyBorder="1" applyAlignment="1" applyProtection="1">
      <alignment horizontal="right"/>
      <protection locked="0"/>
    </xf>
    <xf numFmtId="3" fontId="0" fillId="0" borderId="39" xfId="0" applyNumberFormat="1" applyFill="1" applyBorder="1" applyAlignment="1" applyProtection="1">
      <alignment horizontal="right"/>
      <protection locked="0"/>
    </xf>
    <xf numFmtId="164" fontId="3" fillId="0" borderId="38" xfId="0" applyNumberFormat="1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10" fillId="0" borderId="62" xfId="0" applyFont="1" applyFill="1" applyBorder="1" applyAlignment="1">
      <alignment horizontal="left" indent="1"/>
    </xf>
    <xf numFmtId="3" fontId="13" fillId="0" borderId="36" xfId="0" applyNumberFormat="1" applyFont="1" applyFill="1" applyBorder="1" applyAlignment="1">
      <alignment horizontal="right"/>
    </xf>
    <xf numFmtId="3" fontId="0" fillId="0" borderId="56" xfId="0" applyNumberFormat="1" applyFill="1" applyBorder="1" applyAlignment="1" applyProtection="1">
      <alignment horizontal="right"/>
      <protection locked="0"/>
    </xf>
    <xf numFmtId="3" fontId="0" fillId="0" borderId="44" xfId="0" applyNumberFormat="1" applyFill="1" applyBorder="1" applyAlignment="1" applyProtection="1">
      <alignment horizontal="right"/>
      <protection locked="0"/>
    </xf>
    <xf numFmtId="3" fontId="3" fillId="0" borderId="36" xfId="0" applyNumberFormat="1" applyFont="1" applyFill="1" applyBorder="1" applyAlignment="1">
      <alignment horizontal="right"/>
    </xf>
    <xf numFmtId="3" fontId="3" fillId="0" borderId="44" xfId="0" applyNumberFormat="1" applyFont="1" applyFill="1" applyBorder="1" applyAlignment="1">
      <alignment horizontal="right"/>
    </xf>
    <xf numFmtId="0" fontId="10" fillId="0" borderId="61" xfId="0" applyFont="1" applyFill="1" applyBorder="1" applyAlignment="1">
      <alignment horizontal="left" indent="1"/>
    </xf>
    <xf numFmtId="3" fontId="3" fillId="0" borderId="61" xfId="0" applyNumberFormat="1" applyFont="1" applyFill="1" applyBorder="1" applyAlignment="1">
      <alignment horizontal="right"/>
    </xf>
    <xf numFmtId="3" fontId="0" fillId="0" borderId="37" xfId="0" applyNumberFormat="1" applyFill="1" applyBorder="1" applyAlignment="1" applyProtection="1">
      <alignment horizontal="right"/>
      <protection locked="0"/>
    </xf>
    <xf numFmtId="3" fontId="3" fillId="0" borderId="37" xfId="0" applyNumberFormat="1" applyFont="1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3" fontId="3" fillId="0" borderId="63" xfId="0" applyNumberFormat="1" applyFont="1" applyFill="1" applyBorder="1" applyAlignment="1">
      <alignment horizontal="right"/>
    </xf>
    <xf numFmtId="3" fontId="0" fillId="0" borderId="38" xfId="0" applyNumberFormat="1" applyFill="1" applyBorder="1" applyAlignment="1" applyProtection="1">
      <alignment horizontal="right"/>
      <protection locked="0"/>
    </xf>
    <xf numFmtId="3" fontId="0" fillId="0" borderId="113" xfId="0" applyNumberFormat="1" applyFill="1" applyBorder="1" applyAlignment="1" applyProtection="1">
      <alignment horizontal="right"/>
      <protection locked="0"/>
    </xf>
    <xf numFmtId="3" fontId="3" fillId="0" borderId="39" xfId="0" applyNumberFormat="1" applyFont="1" applyFill="1" applyBorder="1" applyAlignment="1">
      <alignment horizontal="right"/>
    </xf>
    <xf numFmtId="0" fontId="0" fillId="0" borderId="38" xfId="0" applyFill="1" applyBorder="1" applyAlignment="1">
      <alignment horizontal="right"/>
    </xf>
    <xf numFmtId="0" fontId="10" fillId="0" borderId="58" xfId="0" applyFont="1" applyFill="1" applyBorder="1" applyAlignment="1">
      <alignment horizontal="left" indent="1"/>
    </xf>
    <xf numFmtId="3" fontId="11" fillId="0" borderId="48" xfId="0" applyNumberFormat="1" applyFont="1" applyFill="1" applyBorder="1" applyAlignment="1">
      <alignment horizontal="right"/>
    </xf>
    <xf numFmtId="3" fontId="11" fillId="0" borderId="58" xfId="0" applyNumberFormat="1" applyFont="1" applyFill="1" applyBorder="1" applyAlignment="1">
      <alignment horizontal="right"/>
    </xf>
    <xf numFmtId="3" fontId="13" fillId="0" borderId="48" xfId="0" applyNumberFormat="1" applyFont="1" applyFill="1" applyBorder="1" applyAlignment="1">
      <alignment horizontal="right"/>
    </xf>
    <xf numFmtId="3" fontId="13" fillId="0" borderId="58" xfId="0" applyNumberFormat="1" applyFont="1" applyFill="1" applyBorder="1" applyAlignment="1">
      <alignment horizontal="right"/>
    </xf>
    <xf numFmtId="3" fontId="3" fillId="0" borderId="58" xfId="0" applyNumberFormat="1" applyFont="1" applyFill="1" applyBorder="1" applyAlignment="1">
      <alignment horizontal="right"/>
    </xf>
    <xf numFmtId="3" fontId="3" fillId="0" borderId="65" xfId="0" applyNumberFormat="1" applyFont="1" applyFill="1" applyBorder="1" applyAlignment="1">
      <alignment horizontal="right"/>
    </xf>
    <xf numFmtId="0" fontId="31" fillId="0" borderId="48" xfId="0" applyFont="1" applyFill="1" applyBorder="1" applyAlignment="1">
      <alignment horizontal="right"/>
    </xf>
    <xf numFmtId="3" fontId="13" fillId="0" borderId="64" xfId="0" applyNumberFormat="1" applyFont="1" applyFill="1" applyBorder="1" applyAlignment="1">
      <alignment horizontal="right"/>
    </xf>
    <xf numFmtId="3" fontId="0" fillId="0" borderId="67" xfId="0" applyNumberFormat="1" applyFill="1" applyBorder="1" applyAlignment="1" applyProtection="1">
      <alignment horizontal="right"/>
      <protection locked="0"/>
    </xf>
    <xf numFmtId="3" fontId="0" fillId="0" borderId="36" xfId="0" applyNumberFormat="1" applyFill="1" applyBorder="1" applyAlignment="1" applyProtection="1">
      <alignment horizontal="right"/>
      <protection locked="0"/>
    </xf>
    <xf numFmtId="0" fontId="0" fillId="0" borderId="36" xfId="0" applyFill="1" applyBorder="1" applyAlignment="1">
      <alignment horizontal="right"/>
    </xf>
    <xf numFmtId="3" fontId="0" fillId="0" borderId="47" xfId="0" applyNumberFormat="1" applyFill="1" applyBorder="1" applyAlignment="1" applyProtection="1">
      <alignment horizontal="right"/>
      <protection locked="0"/>
    </xf>
    <xf numFmtId="3" fontId="0" fillId="0" borderId="40" xfId="0" applyNumberFormat="1" applyFill="1" applyBorder="1" applyAlignment="1" applyProtection="1">
      <alignment horizontal="right"/>
      <protection locked="0"/>
    </xf>
    <xf numFmtId="0" fontId="10" fillId="0" borderId="36" xfId="0" applyFont="1" applyFill="1" applyBorder="1" applyAlignment="1">
      <alignment horizontal="left" indent="1"/>
    </xf>
    <xf numFmtId="3" fontId="11" fillId="0" borderId="64" xfId="0" applyNumberFormat="1" applyFont="1" applyFill="1" applyBorder="1" applyAlignment="1" applyProtection="1">
      <alignment horizontal="right"/>
      <protection locked="0"/>
    </xf>
    <xf numFmtId="3" fontId="11" fillId="0" borderId="44" xfId="0" applyNumberFormat="1" applyFont="1" applyFill="1" applyBorder="1" applyAlignment="1" applyProtection="1">
      <alignment horizontal="right"/>
      <protection locked="0"/>
    </xf>
    <xf numFmtId="3" fontId="0" fillId="0" borderId="104" xfId="0" applyNumberFormat="1" applyFill="1" applyBorder="1" applyAlignment="1" applyProtection="1">
      <alignment horizontal="right"/>
      <protection locked="0"/>
    </xf>
    <xf numFmtId="3" fontId="0" fillId="0" borderId="64" xfId="0" applyNumberFormat="1" applyFill="1" applyBorder="1" applyAlignment="1" applyProtection="1">
      <alignment horizontal="right"/>
      <protection locked="0"/>
    </xf>
    <xf numFmtId="3" fontId="12" fillId="0" borderId="67" xfId="0" applyNumberFormat="1" applyFont="1" applyFill="1" applyBorder="1" applyAlignment="1">
      <alignment horizontal="right"/>
    </xf>
    <xf numFmtId="165" fontId="12" fillId="0" borderId="110" xfId="0" applyNumberFormat="1" applyFont="1" applyFill="1" applyBorder="1" applyAlignment="1">
      <alignment horizontal="right"/>
    </xf>
    <xf numFmtId="165" fontId="11" fillId="0" borderId="110" xfId="0" applyNumberFormat="1" applyFont="1" applyFill="1" applyBorder="1" applyAlignment="1">
      <alignment horizontal="right"/>
    </xf>
    <xf numFmtId="165" fontId="11" fillId="0" borderId="44" xfId="0" applyNumberFormat="1" applyFont="1" applyFill="1" applyBorder="1" applyAlignment="1">
      <alignment horizontal="right"/>
    </xf>
    <xf numFmtId="3" fontId="11" fillId="0" borderId="61" xfId="0" applyNumberFormat="1" applyFont="1" applyFill="1" applyBorder="1" applyAlignment="1" applyProtection="1">
      <alignment horizontal="right"/>
      <protection locked="0"/>
    </xf>
    <xf numFmtId="165" fontId="11" fillId="0" borderId="61" xfId="0" applyNumberFormat="1" applyFont="1" applyFill="1" applyBorder="1" applyAlignment="1" applyProtection="1">
      <alignment horizontal="right"/>
      <protection locked="0"/>
    </xf>
    <xf numFmtId="3" fontId="11" fillId="0" borderId="37" xfId="0" applyNumberFormat="1" applyFont="1" applyFill="1" applyBorder="1" applyAlignment="1" applyProtection="1">
      <alignment horizontal="right"/>
      <protection locked="0"/>
    </xf>
    <xf numFmtId="3" fontId="0" fillId="0" borderId="61" xfId="0" applyNumberFormat="1" applyFill="1" applyBorder="1" applyAlignment="1" applyProtection="1">
      <alignment horizontal="right"/>
      <protection locked="0"/>
    </xf>
    <xf numFmtId="3" fontId="12" fillId="0" borderId="46" xfId="0" applyNumberFormat="1" applyFont="1" applyFill="1" applyBorder="1" applyAlignment="1">
      <alignment horizontal="right"/>
    </xf>
    <xf numFmtId="165" fontId="12" fillId="0" borderId="46" xfId="0" applyNumberFormat="1" applyFont="1" applyFill="1" applyBorder="1" applyAlignment="1">
      <alignment horizontal="right"/>
    </xf>
    <xf numFmtId="165" fontId="11" fillId="0" borderId="46" xfId="0" applyNumberFormat="1" applyFont="1" applyFill="1" applyBorder="1" applyAlignment="1">
      <alignment horizontal="right"/>
    </xf>
    <xf numFmtId="165" fontId="11" fillId="0" borderId="37" xfId="0" applyNumberFormat="1" applyFont="1" applyFill="1" applyBorder="1" applyAlignment="1">
      <alignment horizontal="right"/>
    </xf>
    <xf numFmtId="3" fontId="11" fillId="0" borderId="57" xfId="0" applyNumberFormat="1" applyFont="1" applyFill="1" applyBorder="1" applyAlignment="1" applyProtection="1">
      <alignment horizontal="right"/>
      <protection locked="0"/>
    </xf>
    <xf numFmtId="3" fontId="11" fillId="0" borderId="54" xfId="0" applyNumberFormat="1" applyFont="1" applyFill="1" applyBorder="1" applyAlignment="1" applyProtection="1">
      <alignment horizontal="right"/>
      <protection locked="0"/>
    </xf>
    <xf numFmtId="3" fontId="0" fillId="0" borderId="57" xfId="0" applyNumberFormat="1" applyFill="1" applyBorder="1" applyAlignment="1" applyProtection="1">
      <alignment horizontal="right"/>
      <protection locked="0"/>
    </xf>
    <xf numFmtId="3" fontId="12" fillId="0" borderId="50" xfId="0" applyNumberFormat="1" applyFont="1" applyFill="1" applyBorder="1" applyAlignment="1">
      <alignment horizontal="right"/>
    </xf>
    <xf numFmtId="165" fontId="12" fillId="0" borderId="45" xfId="0" applyNumberFormat="1" applyFont="1" applyFill="1" applyBorder="1" applyAlignment="1">
      <alignment horizontal="right"/>
    </xf>
    <xf numFmtId="165" fontId="11" fillId="0" borderId="45" xfId="0" applyNumberFormat="1" applyFont="1" applyFill="1" applyBorder="1" applyAlignment="1">
      <alignment horizontal="right"/>
    </xf>
    <xf numFmtId="165" fontId="11" fillId="0" borderId="38" xfId="0" applyNumberFormat="1" applyFont="1" applyFill="1" applyBorder="1" applyAlignment="1">
      <alignment horizontal="right"/>
    </xf>
    <xf numFmtId="3" fontId="11" fillId="0" borderId="62" xfId="0" applyNumberFormat="1" applyFont="1" applyFill="1" applyBorder="1" applyAlignment="1" applyProtection="1">
      <alignment horizontal="right"/>
      <protection locked="0"/>
    </xf>
    <xf numFmtId="165" fontId="11" fillId="0" borderId="62" xfId="0" applyNumberFormat="1" applyFont="1" applyFill="1" applyBorder="1" applyAlignment="1" applyProtection="1">
      <alignment horizontal="right"/>
      <protection locked="0"/>
    </xf>
    <xf numFmtId="3" fontId="0" fillId="0" borderId="62" xfId="0" applyNumberFormat="1" applyFill="1" applyBorder="1" applyAlignment="1" applyProtection="1">
      <alignment horizontal="right"/>
      <protection locked="0"/>
    </xf>
    <xf numFmtId="3" fontId="12" fillId="0" borderId="110" xfId="0" applyNumberFormat="1" applyFont="1" applyFill="1" applyBorder="1" applyAlignment="1">
      <alignment horizontal="right"/>
    </xf>
    <xf numFmtId="165" fontId="11" fillId="0" borderId="67" xfId="0" applyNumberFormat="1" applyFont="1" applyFill="1" applyBorder="1" applyAlignment="1">
      <alignment horizontal="right"/>
    </xf>
    <xf numFmtId="165" fontId="11" fillId="0" borderId="36" xfId="0" applyNumberFormat="1" applyFont="1" applyFill="1" applyBorder="1" applyAlignment="1">
      <alignment horizontal="right"/>
    </xf>
    <xf numFmtId="3" fontId="11" fillId="0" borderId="63" xfId="0" applyNumberFormat="1" applyFont="1" applyFill="1" applyBorder="1" applyAlignment="1" applyProtection="1">
      <alignment horizontal="right"/>
      <protection locked="0"/>
    </xf>
    <xf numFmtId="165" fontId="11" fillId="0" borderId="63" xfId="0" applyNumberFormat="1" applyFont="1" applyFill="1" applyBorder="1" applyAlignment="1" applyProtection="1">
      <alignment horizontal="right"/>
      <protection locked="0"/>
    </xf>
    <xf numFmtId="3" fontId="11" fillId="0" borderId="60" xfId="0" applyNumberFormat="1" applyFont="1" applyFill="1" applyBorder="1" applyAlignment="1" applyProtection="1">
      <alignment horizontal="right"/>
      <protection locked="0"/>
    </xf>
    <xf numFmtId="3" fontId="12" fillId="0" borderId="45" xfId="0" applyNumberFormat="1" applyFont="1" applyFill="1" applyBorder="1" applyAlignment="1">
      <alignment horizontal="right"/>
    </xf>
    <xf numFmtId="165" fontId="11" fillId="0" borderId="50" xfId="0" applyNumberFormat="1" applyFont="1" applyFill="1" applyBorder="1" applyAlignment="1">
      <alignment horizontal="right"/>
    </xf>
    <xf numFmtId="165" fontId="11" fillId="0" borderId="39" xfId="0" applyNumberFormat="1" applyFont="1" applyFill="1" applyBorder="1" applyAlignment="1">
      <alignment horizontal="right"/>
    </xf>
    <xf numFmtId="0" fontId="14" fillId="0" borderId="58" xfId="0" applyFont="1" applyFill="1" applyBorder="1" applyAlignment="1">
      <alignment horizontal="left" indent="1"/>
    </xf>
    <xf numFmtId="3" fontId="12" fillId="0" borderId="58" xfId="0" applyNumberFormat="1" applyFont="1" applyFill="1" applyBorder="1" applyAlignment="1" applyProtection="1">
      <alignment horizontal="right"/>
      <protection/>
    </xf>
    <xf numFmtId="165" fontId="12" fillId="0" borderId="58" xfId="0" applyNumberFormat="1" applyFont="1" applyFill="1" applyBorder="1" applyAlignment="1" applyProtection="1">
      <alignment horizontal="right"/>
      <protection/>
    </xf>
    <xf numFmtId="3" fontId="12" fillId="0" borderId="65" xfId="0" applyNumberFormat="1" applyFont="1" applyFill="1" applyBorder="1" applyAlignment="1">
      <alignment horizontal="right"/>
    </xf>
    <xf numFmtId="165" fontId="12" fillId="0" borderId="48" xfId="0" applyNumberFormat="1" applyFont="1" applyFill="1" applyBorder="1" applyAlignment="1">
      <alignment horizontal="right"/>
    </xf>
    <xf numFmtId="3" fontId="11" fillId="0" borderId="40" xfId="0" applyNumberFormat="1" applyFont="1" applyFill="1" applyBorder="1" applyAlignment="1" applyProtection="1">
      <alignment horizontal="right"/>
      <protection locked="0"/>
    </xf>
    <xf numFmtId="3" fontId="12" fillId="0" borderId="68" xfId="0" applyNumberFormat="1" applyFont="1" applyFill="1" applyBorder="1" applyAlignment="1">
      <alignment horizontal="right"/>
    </xf>
    <xf numFmtId="3" fontId="12" fillId="0" borderId="54" xfId="0" applyNumberFormat="1" applyFont="1" applyFill="1" applyBorder="1" applyAlignment="1">
      <alignment horizontal="right"/>
    </xf>
    <xf numFmtId="3" fontId="12" fillId="0" borderId="65" xfId="0" applyNumberFormat="1" applyFont="1" applyFill="1" applyBorder="1" applyAlignment="1" applyProtection="1">
      <alignment horizontal="right"/>
      <protection locked="0"/>
    </xf>
    <xf numFmtId="165" fontId="12" fillId="0" borderId="65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14" fillId="0" borderId="59" xfId="0" applyFont="1" applyFill="1" applyBorder="1" applyAlignment="1">
      <alignment horizontal="left" indent="1"/>
    </xf>
    <xf numFmtId="165" fontId="12" fillId="0" borderId="58" xfId="0" applyNumberFormat="1" applyFont="1" applyFill="1" applyBorder="1" applyAlignment="1">
      <alignment horizontal="right"/>
    </xf>
    <xf numFmtId="3" fontId="12" fillId="0" borderId="44" xfId="0" applyNumberFormat="1" applyFont="1" applyFill="1" applyBorder="1" applyAlignment="1">
      <alignment horizontal="right"/>
    </xf>
    <xf numFmtId="3" fontId="12" fillId="0" borderId="37" xfId="0" applyNumberFormat="1" applyFont="1" applyFill="1" applyBorder="1" applyAlignment="1">
      <alignment horizontal="right"/>
    </xf>
    <xf numFmtId="0" fontId="14" fillId="0" borderId="65" xfId="0" applyFont="1" applyFill="1" applyBorder="1" applyAlignment="1">
      <alignment horizontal="left" indent="1"/>
    </xf>
    <xf numFmtId="3" fontId="12" fillId="0" borderId="38" xfId="0" applyNumberFormat="1" applyFont="1" applyFill="1" applyBorder="1" applyAlignment="1">
      <alignment horizontal="right"/>
    </xf>
    <xf numFmtId="0" fontId="34" fillId="0" borderId="0" xfId="0" applyFont="1" applyFill="1" applyAlignment="1">
      <alignment horizontal="left" indent="1"/>
    </xf>
    <xf numFmtId="0" fontId="35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66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indent="1"/>
    </xf>
    <xf numFmtId="0" fontId="10" fillId="0" borderId="48" xfId="0" applyFont="1" applyFill="1" applyBorder="1" applyAlignment="1">
      <alignment horizontal="left" vertical="center" indent="1"/>
    </xf>
    <xf numFmtId="3" fontId="3" fillId="0" borderId="48" xfId="0" applyNumberFormat="1" applyFont="1" applyFill="1" applyBorder="1" applyAlignment="1">
      <alignment horizontal="center"/>
    </xf>
    <xf numFmtId="3" fontId="3" fillId="0" borderId="53" xfId="0" applyNumberFormat="1" applyFont="1" applyFill="1" applyBorder="1" applyAlignment="1">
      <alignment horizontal="center"/>
    </xf>
    <xf numFmtId="165" fontId="3" fillId="0" borderId="43" xfId="0" applyNumberFormat="1" applyFont="1" applyFill="1" applyBorder="1" applyAlignment="1">
      <alignment horizontal="center"/>
    </xf>
    <xf numFmtId="3" fontId="31" fillId="0" borderId="73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165" fontId="3" fillId="0" borderId="74" xfId="0" applyNumberFormat="1" applyFont="1" applyFill="1" applyBorder="1" applyAlignment="1">
      <alignment horizontal="center" shrinkToFit="1"/>
    </xf>
    <xf numFmtId="3" fontId="13" fillId="0" borderId="59" xfId="0" applyNumberFormat="1" applyFont="1" applyFill="1" applyBorder="1" applyAlignment="1">
      <alignment horizontal="right"/>
    </xf>
    <xf numFmtId="3" fontId="0" fillId="0" borderId="79" xfId="0" applyNumberFormat="1" applyFill="1" applyBorder="1" applyAlignment="1" applyProtection="1">
      <alignment horizontal="right"/>
      <protection locked="0"/>
    </xf>
    <xf numFmtId="3" fontId="0" fillId="0" borderId="20" xfId="0" applyNumberFormat="1" applyFill="1" applyBorder="1" applyAlignment="1" applyProtection="1">
      <alignment horizontal="right"/>
      <protection locked="0"/>
    </xf>
    <xf numFmtId="165" fontId="3" fillId="0" borderId="47" xfId="0" applyNumberFormat="1" applyFont="1" applyFill="1" applyBorder="1" applyAlignment="1">
      <alignment horizontal="right"/>
    </xf>
    <xf numFmtId="3" fontId="0" fillId="0" borderId="71" xfId="0" applyNumberFormat="1" applyFill="1" applyBorder="1" applyAlignment="1" applyProtection="1">
      <alignment horizontal="right"/>
      <protection locked="0"/>
    </xf>
    <xf numFmtId="3" fontId="0" fillId="0" borderId="12" xfId="0" applyNumberFormat="1" applyFill="1" applyBorder="1" applyAlignment="1" applyProtection="1">
      <alignment horizontal="right"/>
      <protection locked="0"/>
    </xf>
    <xf numFmtId="165" fontId="3" fillId="0" borderId="45" xfId="0" applyNumberFormat="1" applyFont="1" applyFill="1" applyBorder="1" applyAlignment="1">
      <alignment horizontal="right"/>
    </xf>
    <xf numFmtId="3" fontId="0" fillId="0" borderId="39" xfId="0" applyNumberFormat="1" applyFill="1" applyBorder="1" applyAlignment="1">
      <alignment horizontal="right"/>
    </xf>
    <xf numFmtId="165" fontId="3" fillId="0" borderId="36" xfId="0" applyNumberFormat="1" applyFont="1" applyFill="1" applyBorder="1" applyAlignment="1">
      <alignment horizontal="right"/>
    </xf>
    <xf numFmtId="165" fontId="3" fillId="0" borderId="46" xfId="0" applyNumberFormat="1" applyFont="1" applyFill="1" applyBorder="1" applyAlignment="1">
      <alignment horizontal="right"/>
    </xf>
    <xf numFmtId="165" fontId="3" fillId="0" borderId="37" xfId="0" applyNumberFormat="1" applyFont="1" applyFill="1" applyBorder="1" applyAlignment="1">
      <alignment horizontal="right"/>
    </xf>
    <xf numFmtId="3" fontId="0" fillId="0" borderId="16" xfId="0" applyNumberFormat="1" applyFill="1" applyBorder="1" applyAlignment="1" applyProtection="1">
      <alignment horizontal="right"/>
      <protection locked="0"/>
    </xf>
    <xf numFmtId="3" fontId="0" fillId="0" borderId="11" xfId="0" applyNumberFormat="1" applyFill="1" applyBorder="1" applyAlignment="1" applyProtection="1">
      <alignment horizontal="right"/>
      <protection locked="0"/>
    </xf>
    <xf numFmtId="165" fontId="3" fillId="0" borderId="39" xfId="0" applyNumberFormat="1" applyFont="1" applyFill="1" applyBorder="1" applyAlignment="1">
      <alignment horizontal="right"/>
    </xf>
    <xf numFmtId="3" fontId="0" fillId="0" borderId="17" xfId="0" applyNumberFormat="1" applyFill="1" applyBorder="1" applyAlignment="1" applyProtection="1">
      <alignment horizontal="right"/>
      <protection locked="0"/>
    </xf>
    <xf numFmtId="165" fontId="3" fillId="0" borderId="48" xfId="0" applyNumberFormat="1" applyFont="1" applyFill="1" applyBorder="1" applyAlignment="1">
      <alignment horizontal="right"/>
    </xf>
    <xf numFmtId="165" fontId="3" fillId="0" borderId="49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 applyProtection="1">
      <alignment horizontal="right"/>
      <protection locked="0"/>
    </xf>
    <xf numFmtId="3" fontId="41" fillId="0" borderId="47" xfId="0" applyNumberFormat="1" applyFont="1" applyFill="1" applyBorder="1" applyAlignment="1">
      <alignment horizontal="right"/>
    </xf>
    <xf numFmtId="165" fontId="3" fillId="0" borderId="38" xfId="0" applyNumberFormat="1" applyFont="1" applyFill="1" applyBorder="1" applyAlignment="1">
      <alignment horizontal="right"/>
    </xf>
    <xf numFmtId="165" fontId="3" fillId="0" borderId="50" xfId="0" applyNumberFormat="1" applyFont="1" applyFill="1" applyBorder="1" applyAlignment="1">
      <alignment horizontal="right"/>
    </xf>
    <xf numFmtId="3" fontId="11" fillId="0" borderId="67" xfId="0" applyNumberFormat="1" applyFont="1" applyFill="1" applyBorder="1" applyAlignment="1" applyProtection="1">
      <alignment horizontal="right"/>
      <protection locked="0"/>
    </xf>
    <xf numFmtId="3" fontId="0" fillId="0" borderId="115" xfId="0" applyNumberFormat="1" applyFill="1" applyBorder="1" applyAlignment="1" applyProtection="1">
      <alignment horizontal="right"/>
      <protection locked="0"/>
    </xf>
    <xf numFmtId="3" fontId="0" fillId="0" borderId="116" xfId="0" applyNumberFormat="1" applyFill="1" applyBorder="1" applyAlignment="1" applyProtection="1">
      <alignment horizontal="right"/>
      <protection locked="0"/>
    </xf>
    <xf numFmtId="3" fontId="11" fillId="0" borderId="110" xfId="0" applyNumberFormat="1" applyFont="1" applyFill="1" applyBorder="1" applyAlignment="1">
      <alignment horizontal="right"/>
    </xf>
    <xf numFmtId="3" fontId="11" fillId="0" borderId="46" xfId="0" applyNumberFormat="1" applyFont="1" applyFill="1" applyBorder="1" applyAlignment="1" applyProtection="1">
      <alignment horizontal="right"/>
      <protection locked="0"/>
    </xf>
    <xf numFmtId="165" fontId="11" fillId="0" borderId="37" xfId="0" applyNumberFormat="1" applyFont="1" applyFill="1" applyBorder="1" applyAlignment="1" applyProtection="1">
      <alignment horizontal="right"/>
      <protection locked="0"/>
    </xf>
    <xf numFmtId="3" fontId="0" fillId="0" borderId="117" xfId="0" applyNumberFormat="1" applyFill="1" applyBorder="1" applyAlignment="1" applyProtection="1">
      <alignment horizontal="right"/>
      <protection locked="0"/>
    </xf>
    <xf numFmtId="3" fontId="0" fillId="0" borderId="118" xfId="0" applyNumberFormat="1" applyFill="1" applyBorder="1" applyAlignment="1" applyProtection="1">
      <alignment horizontal="right"/>
      <protection locked="0"/>
    </xf>
    <xf numFmtId="3" fontId="11" fillId="0" borderId="46" xfId="0" applyNumberFormat="1" applyFont="1" applyFill="1" applyBorder="1" applyAlignment="1">
      <alignment horizontal="right"/>
    </xf>
    <xf numFmtId="3" fontId="11" fillId="0" borderId="45" xfId="0" applyNumberFormat="1" applyFont="1" applyFill="1" applyBorder="1" applyAlignment="1" applyProtection="1">
      <alignment horizontal="right"/>
      <protection locked="0"/>
    </xf>
    <xf numFmtId="3" fontId="11" fillId="0" borderId="65" xfId="0" applyNumberFormat="1" applyFont="1" applyFill="1" applyBorder="1" applyAlignment="1" applyProtection="1">
      <alignment horizontal="right"/>
      <protection locked="0"/>
    </xf>
    <xf numFmtId="3" fontId="0" fillId="0" borderId="76" xfId="0" applyNumberFormat="1" applyFill="1" applyBorder="1" applyAlignment="1" applyProtection="1">
      <alignment horizontal="right"/>
      <protection locked="0"/>
    </xf>
    <xf numFmtId="3" fontId="0" fillId="0" borderId="14" xfId="0" applyNumberFormat="1" applyFill="1" applyBorder="1" applyAlignment="1" applyProtection="1">
      <alignment horizontal="right"/>
      <protection locked="0"/>
    </xf>
    <xf numFmtId="3" fontId="11" fillId="0" borderId="45" xfId="0" applyNumberFormat="1" applyFont="1" applyFill="1" applyBorder="1" applyAlignment="1">
      <alignment horizontal="right"/>
    </xf>
    <xf numFmtId="3" fontId="11" fillId="0" borderId="36" xfId="0" applyNumberFormat="1" applyFont="1" applyFill="1" applyBorder="1" applyAlignment="1" applyProtection="1">
      <alignment horizontal="right"/>
      <protection locked="0"/>
    </xf>
    <xf numFmtId="3" fontId="12" fillId="0" borderId="106" xfId="0" applyNumberFormat="1" applyFont="1" applyFill="1" applyBorder="1" applyAlignment="1">
      <alignment horizontal="right"/>
    </xf>
    <xf numFmtId="3" fontId="11" fillId="0" borderId="67" xfId="0" applyNumberFormat="1" applyFont="1" applyFill="1" applyBorder="1" applyAlignment="1">
      <alignment horizontal="right"/>
    </xf>
    <xf numFmtId="3" fontId="12" fillId="0" borderId="103" xfId="0" applyNumberFormat="1" applyFont="1" applyFill="1" applyBorder="1" applyAlignment="1">
      <alignment horizontal="right"/>
    </xf>
    <xf numFmtId="3" fontId="11" fillId="0" borderId="39" xfId="0" applyNumberFormat="1" applyFont="1" applyFill="1" applyBorder="1" applyAlignment="1" applyProtection="1">
      <alignment horizontal="right"/>
      <protection locked="0"/>
    </xf>
    <xf numFmtId="3" fontId="12" fillId="0" borderId="119" xfId="0" applyNumberFormat="1" applyFont="1" applyFill="1" applyBorder="1" applyAlignment="1">
      <alignment horizontal="right"/>
    </xf>
    <xf numFmtId="3" fontId="11" fillId="0" borderId="50" xfId="0" applyNumberFormat="1" applyFont="1" applyFill="1" applyBorder="1" applyAlignment="1">
      <alignment horizontal="right"/>
    </xf>
    <xf numFmtId="3" fontId="12" fillId="0" borderId="48" xfId="0" applyNumberFormat="1" applyFont="1" applyFill="1" applyBorder="1" applyAlignment="1" applyProtection="1">
      <alignment horizontal="right"/>
      <protection/>
    </xf>
    <xf numFmtId="165" fontId="12" fillId="0" borderId="48" xfId="0" applyNumberFormat="1" applyFont="1" applyFill="1" applyBorder="1" applyAlignment="1" applyProtection="1">
      <alignment horizontal="right"/>
      <protection/>
    </xf>
    <xf numFmtId="165" fontId="12" fillId="0" borderId="42" xfId="0" applyNumberFormat="1" applyFont="1" applyFill="1" applyBorder="1" applyAlignment="1" applyProtection="1">
      <alignment horizontal="right"/>
      <protection/>
    </xf>
    <xf numFmtId="165" fontId="11" fillId="0" borderId="36" xfId="0" applyNumberFormat="1" applyFont="1" applyFill="1" applyBorder="1" applyAlignment="1" applyProtection="1">
      <alignment horizontal="right"/>
      <protection locked="0"/>
    </xf>
    <xf numFmtId="165" fontId="11" fillId="0" borderId="39" xfId="0" applyNumberFormat="1" applyFont="1" applyFill="1" applyBorder="1" applyAlignment="1" applyProtection="1">
      <alignment horizontal="right"/>
      <protection locked="0"/>
    </xf>
    <xf numFmtId="165" fontId="12" fillId="0" borderId="65" xfId="0" applyNumberFormat="1" applyFont="1" applyFill="1" applyBorder="1" applyAlignment="1" applyProtection="1">
      <alignment horizontal="right"/>
      <protection/>
    </xf>
    <xf numFmtId="165" fontId="12" fillId="0" borderId="44" xfId="0" applyNumberFormat="1" applyFont="1" applyFill="1" applyBorder="1" applyAlignment="1">
      <alignment horizontal="right"/>
    </xf>
    <xf numFmtId="3" fontId="12" fillId="0" borderId="48" xfId="0" applyNumberFormat="1" applyFont="1" applyFill="1" applyBorder="1" applyAlignment="1" applyProtection="1">
      <alignment horizontal="right"/>
      <protection locked="0"/>
    </xf>
    <xf numFmtId="165" fontId="12" fillId="0" borderId="48" xfId="0" applyNumberFormat="1" applyFont="1" applyFill="1" applyBorder="1" applyAlignment="1" applyProtection="1">
      <alignment horizontal="right"/>
      <protection locked="0"/>
    </xf>
    <xf numFmtId="3" fontId="12" fillId="0" borderId="59" xfId="0" applyNumberFormat="1" applyFont="1" applyFill="1" applyBorder="1" applyAlignment="1">
      <alignment horizontal="right"/>
    </xf>
    <xf numFmtId="3" fontId="12" fillId="0" borderId="116" xfId="0" applyNumberFormat="1" applyFont="1" applyFill="1" applyBorder="1" applyAlignment="1">
      <alignment horizontal="right"/>
    </xf>
    <xf numFmtId="3" fontId="12" fillId="0" borderId="120" xfId="0" applyNumberFormat="1" applyFont="1" applyFill="1" applyBorder="1" applyAlignment="1">
      <alignment horizontal="right"/>
    </xf>
    <xf numFmtId="3" fontId="12" fillId="0" borderId="121" xfId="0" applyNumberFormat="1" applyFont="1" applyFill="1" applyBorder="1" applyAlignment="1">
      <alignment horizontal="right"/>
    </xf>
    <xf numFmtId="0" fontId="65" fillId="0" borderId="0" xfId="0" applyFont="1" applyFill="1" applyBorder="1" applyAlignment="1">
      <alignment horizontal="center"/>
    </xf>
    <xf numFmtId="0" fontId="27" fillId="0" borderId="68" xfId="0" applyFont="1" applyFill="1" applyBorder="1" applyAlignment="1">
      <alignment/>
    </xf>
    <xf numFmtId="0" fontId="5" fillId="0" borderId="68" xfId="0" applyFont="1" applyFill="1" applyBorder="1" applyAlignment="1">
      <alignment horizontal="center"/>
    </xf>
    <xf numFmtId="0" fontId="27" fillId="0" borderId="49" xfId="0" applyFont="1" applyFill="1" applyBorder="1" applyAlignment="1">
      <alignment/>
    </xf>
    <xf numFmtId="3" fontId="27" fillId="0" borderId="49" xfId="0" applyNumberFormat="1" applyFont="1" applyFill="1" applyBorder="1" applyAlignment="1">
      <alignment/>
    </xf>
    <xf numFmtId="3" fontId="31" fillId="0" borderId="58" xfId="0" applyNumberFormat="1" applyFont="1" applyFill="1" applyBorder="1" applyAlignment="1">
      <alignment horizontal="center" vertical="center"/>
    </xf>
    <xf numFmtId="3" fontId="0" fillId="0" borderId="122" xfId="0" applyNumberFormat="1" applyFill="1" applyBorder="1" applyAlignment="1" applyProtection="1">
      <alignment horizontal="right"/>
      <protection locked="0"/>
    </xf>
    <xf numFmtId="3" fontId="31" fillId="0" borderId="54" xfId="0" applyNumberFormat="1" applyFont="1" applyFill="1" applyBorder="1" applyAlignment="1" applyProtection="1">
      <alignment horizontal="right"/>
      <protection locked="0"/>
    </xf>
    <xf numFmtId="3" fontId="31" fillId="0" borderId="60" xfId="0" applyNumberFormat="1" applyFont="1" applyFill="1" applyBorder="1" applyAlignment="1" applyProtection="1">
      <alignment horizontal="right"/>
      <protection locked="0"/>
    </xf>
    <xf numFmtId="165" fontId="3" fillId="0" borderId="43" xfId="0" applyNumberFormat="1" applyFont="1" applyFill="1" applyBorder="1" applyAlignment="1">
      <alignment horizontal="right"/>
    </xf>
    <xf numFmtId="165" fontId="13" fillId="0" borderId="37" xfId="0" applyNumberFormat="1" applyFont="1" applyFill="1" applyBorder="1" applyAlignment="1">
      <alignment horizontal="right"/>
    </xf>
    <xf numFmtId="165" fontId="13" fillId="0" borderId="38" xfId="0" applyNumberFormat="1" applyFont="1" applyFill="1" applyBorder="1" applyAlignment="1">
      <alignment horizontal="right"/>
    </xf>
    <xf numFmtId="3" fontId="0" fillId="0" borderId="63" xfId="0" applyNumberFormat="1" applyFill="1" applyBorder="1" applyAlignment="1" applyProtection="1">
      <alignment horizontal="right"/>
      <protection locked="0"/>
    </xf>
    <xf numFmtId="3" fontId="0" fillId="0" borderId="64" xfId="0" applyNumberFormat="1" applyFont="1" applyFill="1" applyBorder="1" applyAlignment="1" applyProtection="1">
      <alignment horizontal="right"/>
      <protection locked="0"/>
    </xf>
    <xf numFmtId="3" fontId="12" fillId="0" borderId="96" xfId="0" applyNumberFormat="1" applyFont="1" applyFill="1" applyBorder="1" applyAlignment="1">
      <alignment horizontal="right"/>
    </xf>
    <xf numFmtId="3" fontId="0" fillId="0" borderId="62" xfId="0" applyNumberFormat="1" applyFont="1" applyFill="1" applyBorder="1" applyAlignment="1" applyProtection="1">
      <alignment horizontal="right"/>
      <protection locked="0"/>
    </xf>
    <xf numFmtId="3" fontId="12" fillId="0" borderId="56" xfId="0" applyNumberFormat="1" applyFont="1" applyFill="1" applyBorder="1" applyAlignment="1">
      <alignment horizontal="right"/>
    </xf>
    <xf numFmtId="165" fontId="12" fillId="0" borderId="37" xfId="0" applyNumberFormat="1" applyFont="1" applyFill="1" applyBorder="1" applyAlignment="1">
      <alignment horizontal="right"/>
    </xf>
    <xf numFmtId="3" fontId="11" fillId="0" borderId="38" xfId="0" applyNumberFormat="1" applyFont="1" applyFill="1" applyBorder="1" applyAlignment="1" applyProtection="1">
      <alignment horizontal="right"/>
      <protection locked="0"/>
    </xf>
    <xf numFmtId="3" fontId="0" fillId="0" borderId="65" xfId="0" applyNumberFormat="1" applyFont="1" applyFill="1" applyBorder="1" applyAlignment="1" applyProtection="1">
      <alignment horizontal="right"/>
      <protection locked="0"/>
    </xf>
    <xf numFmtId="3" fontId="12" fillId="0" borderId="55" xfId="0" applyNumberFormat="1" applyFont="1" applyFill="1" applyBorder="1" applyAlignment="1">
      <alignment horizontal="right"/>
    </xf>
    <xf numFmtId="165" fontId="12" fillId="0" borderId="38" xfId="0" applyNumberFormat="1" applyFont="1" applyFill="1" applyBorder="1" applyAlignment="1">
      <alignment horizontal="right"/>
    </xf>
    <xf numFmtId="165" fontId="12" fillId="0" borderId="67" xfId="0" applyNumberFormat="1" applyFont="1" applyFill="1" applyBorder="1" applyAlignment="1">
      <alignment horizontal="right"/>
    </xf>
    <xf numFmtId="165" fontId="12" fillId="0" borderId="54" xfId="0" applyNumberFormat="1" applyFont="1" applyFill="1" applyBorder="1" applyAlignment="1" applyProtection="1">
      <alignment horizontal="right"/>
      <protection/>
    </xf>
    <xf numFmtId="0" fontId="0" fillId="0" borderId="38" xfId="0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65" xfId="0" applyNumberFormat="1" applyFill="1" applyBorder="1" applyAlignment="1" applyProtection="1">
      <alignment horizontal="right"/>
      <protection locked="0"/>
    </xf>
    <xf numFmtId="3" fontId="0" fillId="0" borderId="54" xfId="0" applyNumberFormat="1" applyFill="1" applyBorder="1" applyAlignment="1" applyProtection="1">
      <alignment horizontal="right"/>
      <protection locked="0"/>
    </xf>
    <xf numFmtId="3" fontId="42" fillId="0" borderId="37" xfId="0" applyNumberFormat="1" applyFont="1" applyFill="1" applyBorder="1" applyAlignment="1">
      <alignment horizontal="right"/>
    </xf>
    <xf numFmtId="3" fontId="12" fillId="0" borderId="62" xfId="0" applyNumberFormat="1" applyFont="1" applyFill="1" applyBorder="1" applyAlignment="1">
      <alignment horizontal="right"/>
    </xf>
    <xf numFmtId="165" fontId="12" fillId="0" borderId="36" xfId="0" applyNumberFormat="1" applyFont="1" applyFill="1" applyBorder="1" applyAlignment="1">
      <alignment horizontal="right"/>
    </xf>
    <xf numFmtId="3" fontId="12" fillId="0" borderId="64" xfId="0" applyNumberFormat="1" applyFont="1" applyFill="1" applyBorder="1" applyAlignment="1">
      <alignment horizontal="right"/>
    </xf>
    <xf numFmtId="165" fontId="13" fillId="0" borderId="43" xfId="0" applyNumberFormat="1" applyFont="1" applyFill="1" applyBorder="1" applyAlignment="1">
      <alignment horizontal="right"/>
    </xf>
    <xf numFmtId="165" fontId="13" fillId="0" borderId="45" xfId="0" applyNumberFormat="1" applyFont="1" applyFill="1" applyBorder="1" applyAlignment="1">
      <alignment horizontal="right"/>
    </xf>
    <xf numFmtId="3" fontId="12" fillId="0" borderId="39" xfId="0" applyNumberFormat="1" applyFont="1" applyFill="1" applyBorder="1" applyAlignment="1">
      <alignment horizontal="right"/>
    </xf>
    <xf numFmtId="165" fontId="12" fillId="0" borderId="50" xfId="0" applyNumberFormat="1" applyFont="1" applyFill="1" applyBorder="1" applyAlignment="1">
      <alignment horizontal="right"/>
    </xf>
    <xf numFmtId="3" fontId="42" fillId="0" borderId="39" xfId="0" applyNumberFormat="1" applyFont="1" applyFill="1" applyBorder="1" applyAlignment="1">
      <alignment horizontal="right"/>
    </xf>
    <xf numFmtId="3" fontId="12" fillId="0" borderId="123" xfId="0" applyNumberFormat="1" applyFont="1" applyFill="1" applyBorder="1" applyAlignment="1">
      <alignment horizontal="right"/>
    </xf>
    <xf numFmtId="0" fontId="31" fillId="0" borderId="53" xfId="0" applyFont="1" applyFill="1" applyBorder="1" applyAlignment="1">
      <alignment horizontal="center" vertical="center"/>
    </xf>
    <xf numFmtId="3" fontId="3" fillId="0" borderId="43" xfId="0" applyNumberFormat="1" applyFont="1" applyFill="1" applyBorder="1" applyAlignment="1">
      <alignment horizontal="center"/>
    </xf>
    <xf numFmtId="0" fontId="31" fillId="0" borderId="54" xfId="0" applyFont="1" applyFill="1" applyBorder="1" applyAlignment="1">
      <alignment horizontal="center" vertical="center"/>
    </xf>
    <xf numFmtId="3" fontId="31" fillId="0" borderId="48" xfId="0" applyNumberFormat="1" applyFont="1" applyFill="1" applyBorder="1" applyAlignment="1" applyProtection="1">
      <alignment horizontal="right"/>
      <protection locked="0"/>
    </xf>
    <xf numFmtId="3" fontId="31" fillId="0" borderId="59" xfId="0" applyNumberFormat="1" applyFont="1" applyFill="1" applyBorder="1" applyAlignment="1" applyProtection="1">
      <alignment horizontal="right"/>
      <protection locked="0"/>
    </xf>
    <xf numFmtId="3" fontId="12" fillId="0" borderId="37" xfId="0" applyNumberFormat="1" applyFont="1" applyFill="1" applyBorder="1" applyAlignment="1">
      <alignment horizontal="right" shrinkToFit="1"/>
    </xf>
    <xf numFmtId="165" fontId="12" fillId="0" borderId="37" xfId="0" applyNumberFormat="1" applyFont="1" applyFill="1" applyBorder="1" applyAlignment="1">
      <alignment horizontal="right" shrinkToFit="1"/>
    </xf>
    <xf numFmtId="0" fontId="66" fillId="0" borderId="0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left" indent="1"/>
    </xf>
    <xf numFmtId="0" fontId="7" fillId="0" borderId="68" xfId="0" applyFont="1" applyFill="1" applyBorder="1" applyAlignment="1">
      <alignment horizontal="left" indent="1"/>
    </xf>
    <xf numFmtId="0" fontId="6" fillId="0" borderId="49" xfId="0" applyFont="1" applyFill="1" applyBorder="1" applyAlignment="1">
      <alignment horizontal="left" indent="1"/>
    </xf>
    <xf numFmtId="3" fontId="6" fillId="0" borderId="49" xfId="0" applyNumberFormat="1" applyFont="1" applyFill="1" applyBorder="1" applyAlignment="1">
      <alignment horizontal="left" indent="1"/>
    </xf>
    <xf numFmtId="3" fontId="6" fillId="0" borderId="0" xfId="0" applyNumberFormat="1" applyFont="1" applyFill="1" applyBorder="1" applyAlignment="1">
      <alignment horizontal="left" indent="1"/>
    </xf>
    <xf numFmtId="3" fontId="0" fillId="0" borderId="60" xfId="0" applyNumberFormat="1" applyFill="1" applyBorder="1" applyAlignment="1" applyProtection="1">
      <alignment horizontal="right"/>
      <protection locked="0"/>
    </xf>
    <xf numFmtId="0" fontId="67" fillId="0" borderId="10" xfId="0" applyFont="1" applyFill="1" applyBorder="1" applyAlignment="1">
      <alignment horizontal="center"/>
    </xf>
    <xf numFmtId="0" fontId="67" fillId="0" borderId="11" xfId="0" applyFont="1" applyFill="1" applyBorder="1" applyAlignment="1">
      <alignment horizontal="center"/>
    </xf>
    <xf numFmtId="0" fontId="69" fillId="0" borderId="11" xfId="0" applyFont="1" applyFill="1" applyBorder="1" applyAlignment="1">
      <alignment horizontal="center"/>
    </xf>
    <xf numFmtId="0" fontId="67" fillId="0" borderId="13" xfId="0" applyFont="1" applyFill="1" applyBorder="1" applyAlignment="1">
      <alignment horizontal="center"/>
    </xf>
    <xf numFmtId="0" fontId="68" fillId="0" borderId="42" xfId="0" applyFont="1" applyFill="1" applyBorder="1" applyAlignment="1">
      <alignment horizontal="center"/>
    </xf>
    <xf numFmtId="0" fontId="5" fillId="0" borderId="0" xfId="0" applyFont="1" applyFill="1" applyAlignment="1">
      <alignment horizontal="left" indent="1"/>
    </xf>
    <xf numFmtId="0" fontId="5" fillId="0" borderId="51" xfId="0" applyFont="1" applyFill="1" applyBorder="1" applyAlignment="1">
      <alignment horizontal="left" indent="1"/>
    </xf>
    <xf numFmtId="0" fontId="6" fillId="0" borderId="52" xfId="0" applyFont="1" applyFill="1" applyBorder="1" applyAlignment="1">
      <alignment horizontal="left" indent="1"/>
    </xf>
    <xf numFmtId="0" fontId="7" fillId="0" borderId="52" xfId="0" applyFont="1" applyFill="1" applyBorder="1" applyAlignment="1">
      <alignment horizontal="left" indent="1"/>
    </xf>
    <xf numFmtId="0" fontId="6" fillId="0" borderId="41" xfId="0" applyFont="1" applyFill="1" applyBorder="1" applyAlignment="1">
      <alignment horizontal="left" indent="1"/>
    </xf>
    <xf numFmtId="3" fontId="6" fillId="0" borderId="41" xfId="0" applyNumberFormat="1" applyFont="1" applyFill="1" applyBorder="1" applyAlignment="1">
      <alignment horizontal="left" indent="1"/>
    </xf>
    <xf numFmtId="0" fontId="10" fillId="0" borderId="22" xfId="0" applyFont="1" applyFill="1" applyBorder="1" applyAlignment="1">
      <alignment horizontal="left" vertical="center" indent="1"/>
    </xf>
    <xf numFmtId="0" fontId="31" fillId="0" borderId="22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/>
    </xf>
    <xf numFmtId="3" fontId="31" fillId="0" borderId="22" xfId="0" applyNumberFormat="1" applyFont="1" applyFill="1" applyBorder="1" applyAlignment="1">
      <alignment horizontal="center" vertical="center"/>
    </xf>
    <xf numFmtId="3" fontId="3" fillId="0" borderId="51" xfId="0" applyNumberFormat="1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52" xfId="0" applyFill="1" applyBorder="1" applyAlignment="1">
      <alignment/>
    </xf>
    <xf numFmtId="0" fontId="0" fillId="0" borderId="41" xfId="0" applyFill="1" applyBorder="1" applyAlignment="1">
      <alignment/>
    </xf>
    <xf numFmtId="3" fontId="3" fillId="0" borderId="22" xfId="0" applyNumberFormat="1" applyFont="1" applyFill="1" applyBorder="1" applyAlignment="1">
      <alignment horizontal="center"/>
    </xf>
    <xf numFmtId="165" fontId="3" fillId="0" borderId="29" xfId="0" applyNumberFormat="1" applyFont="1" applyFill="1" applyBorder="1" applyAlignment="1">
      <alignment horizontal="center"/>
    </xf>
    <xf numFmtId="3" fontId="31" fillId="0" borderId="51" xfId="0" applyNumberFormat="1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31" fillId="0" borderId="14" xfId="0" applyFont="1" applyFill="1" applyBorder="1" applyAlignment="1">
      <alignment horizontal="left" vertical="center" indent="1"/>
    </xf>
    <xf numFmtId="0" fontId="31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3" fontId="31" fillId="0" borderId="18" xfId="0" applyNumberFormat="1" applyFont="1" applyFill="1" applyBorder="1" applyAlignment="1">
      <alignment horizontal="center"/>
    </xf>
    <xf numFmtId="3" fontId="31" fillId="0" borderId="94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165" fontId="3" fillId="0" borderId="23" xfId="0" applyNumberFormat="1" applyFont="1" applyFill="1" applyBorder="1" applyAlignment="1">
      <alignment horizontal="center" shrinkToFit="1"/>
    </xf>
    <xf numFmtId="0" fontId="10" fillId="0" borderId="21" xfId="0" applyFont="1" applyFill="1" applyBorder="1" applyAlignment="1">
      <alignment horizontal="left" indent="1"/>
    </xf>
    <xf numFmtId="3" fontId="3" fillId="0" borderId="20" xfId="0" applyNumberFormat="1" applyFont="1" applyFill="1" applyBorder="1" applyAlignment="1">
      <alignment horizontal="right"/>
    </xf>
    <xf numFmtId="3" fontId="13" fillId="0" borderId="78" xfId="0" applyNumberFormat="1" applyFont="1" applyFill="1" applyBorder="1" applyAlignment="1">
      <alignment horizontal="right"/>
    </xf>
    <xf numFmtId="3" fontId="32" fillId="0" borderId="30" xfId="0" applyNumberFormat="1" applyFont="1" applyFill="1" applyBorder="1" applyAlignment="1" applyProtection="1">
      <alignment horizontal="right"/>
      <protection locked="0"/>
    </xf>
    <xf numFmtId="3" fontId="32" fillId="0" borderId="20" xfId="0" applyNumberFormat="1" applyFont="1" applyFill="1" applyBorder="1" applyAlignment="1" applyProtection="1">
      <alignment horizontal="right"/>
      <protection locked="0"/>
    </xf>
    <xf numFmtId="165" fontId="3" fillId="0" borderId="25" xfId="0" applyNumberFormat="1" applyFont="1" applyFill="1" applyBorder="1" applyAlignment="1">
      <alignment horizontal="right"/>
    </xf>
    <xf numFmtId="0" fontId="10" fillId="0" borderId="71" xfId="0" applyFont="1" applyFill="1" applyBorder="1" applyAlignment="1">
      <alignment horizontal="left" indent="1"/>
    </xf>
    <xf numFmtId="3" fontId="3" fillId="0" borderId="12" xfId="0" applyNumberFormat="1" applyFont="1" applyFill="1" applyBorder="1" applyAlignment="1">
      <alignment horizontal="right"/>
    </xf>
    <xf numFmtId="3" fontId="13" fillId="0" borderId="71" xfId="0" applyNumberFormat="1" applyFont="1" applyFill="1" applyBorder="1" applyAlignment="1">
      <alignment horizontal="right"/>
    </xf>
    <xf numFmtId="3" fontId="32" fillId="0" borderId="32" xfId="0" applyNumberFormat="1" applyFont="1" applyFill="1" applyBorder="1" applyAlignment="1" applyProtection="1">
      <alignment horizontal="right"/>
      <protection locked="0"/>
    </xf>
    <xf numFmtId="3" fontId="32" fillId="0" borderId="12" xfId="0" applyNumberFormat="1" applyFont="1" applyFill="1" applyBorder="1" applyAlignment="1" applyProtection="1">
      <alignment horizontal="right"/>
      <protection locked="0"/>
    </xf>
    <xf numFmtId="165" fontId="3" fillId="0" borderId="27" xfId="0" applyNumberFormat="1" applyFon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0" fontId="10" fillId="0" borderId="15" xfId="0" applyFont="1" applyFill="1" applyBorder="1" applyAlignment="1">
      <alignment horizontal="left" indent="1"/>
    </xf>
    <xf numFmtId="3" fontId="3" fillId="0" borderId="10" xfId="0" applyNumberFormat="1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 horizontal="right"/>
    </xf>
    <xf numFmtId="3" fontId="32" fillId="0" borderId="79" xfId="0" applyNumberFormat="1" applyFont="1" applyFill="1" applyBorder="1" applyAlignment="1" applyProtection="1">
      <alignment horizontal="right"/>
      <protection locked="0"/>
    </xf>
    <xf numFmtId="165" fontId="3" fillId="0" borderId="28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 horizontal="left" indent="1"/>
    </xf>
    <xf numFmtId="3" fontId="3" fillId="0" borderId="11" xfId="0" applyNumberFormat="1" applyFont="1" applyFill="1" applyBorder="1" applyAlignment="1">
      <alignment horizontal="right"/>
    </xf>
    <xf numFmtId="3" fontId="13" fillId="0" borderId="16" xfId="0" applyNumberFormat="1" applyFont="1" applyFill="1" applyBorder="1" applyAlignment="1">
      <alignment horizontal="right"/>
    </xf>
    <xf numFmtId="3" fontId="32" fillId="0" borderId="16" xfId="0" applyNumberFormat="1" applyFont="1" applyFill="1" applyBorder="1" applyAlignment="1" applyProtection="1">
      <alignment horizontal="right"/>
      <protection locked="0"/>
    </xf>
    <xf numFmtId="3" fontId="32" fillId="0" borderId="11" xfId="0" applyNumberFormat="1" applyFont="1" applyFill="1" applyBorder="1" applyAlignment="1" applyProtection="1">
      <alignment horizontal="right"/>
      <protection locked="0"/>
    </xf>
    <xf numFmtId="3" fontId="3" fillId="0" borderId="13" xfId="0" applyNumberFormat="1" applyFont="1" applyFill="1" applyBorder="1" applyAlignment="1">
      <alignment horizontal="right"/>
    </xf>
    <xf numFmtId="3" fontId="13" fillId="0" borderId="21" xfId="0" applyNumberFormat="1" applyFont="1" applyFill="1" applyBorder="1" applyAlignment="1">
      <alignment horizontal="right"/>
    </xf>
    <xf numFmtId="3" fontId="32" fillId="0" borderId="71" xfId="0" applyNumberFormat="1" applyFont="1" applyFill="1" applyBorder="1" applyAlignment="1" applyProtection="1">
      <alignment horizontal="right"/>
      <protection locked="0"/>
    </xf>
    <xf numFmtId="3" fontId="31" fillId="0" borderId="51" xfId="0" applyNumberFormat="1" applyFont="1" applyFill="1" applyBorder="1" applyAlignment="1">
      <alignment horizontal="right"/>
    </xf>
    <xf numFmtId="165" fontId="3" fillId="0" borderId="41" xfId="0" applyNumberFormat="1" applyFont="1" applyFill="1" applyBorder="1" applyAlignment="1">
      <alignment horizontal="right"/>
    </xf>
    <xf numFmtId="3" fontId="32" fillId="0" borderId="34" xfId="0" applyNumberFormat="1" applyFont="1" applyFill="1" applyBorder="1" applyAlignment="1" applyProtection="1">
      <alignment horizontal="right"/>
      <protection locked="0"/>
    </xf>
    <xf numFmtId="3" fontId="13" fillId="0" borderId="17" xfId="0" applyNumberFormat="1" applyFont="1" applyFill="1" applyBorder="1" applyAlignment="1">
      <alignment horizontal="right"/>
    </xf>
    <xf numFmtId="165" fontId="3" fillId="0" borderId="31" xfId="0" applyNumberFormat="1" applyFont="1" applyFill="1" applyBorder="1" applyAlignment="1">
      <alignment horizontal="right"/>
    </xf>
    <xf numFmtId="3" fontId="32" fillId="0" borderId="13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indent="1"/>
    </xf>
    <xf numFmtId="3" fontId="11" fillId="0" borderId="10" xfId="0" applyNumberFormat="1" applyFont="1" applyFill="1" applyBorder="1" applyAlignment="1" applyProtection="1">
      <alignment horizontal="right"/>
      <protection locked="0"/>
    </xf>
    <xf numFmtId="3" fontId="11" fillId="0" borderId="20" xfId="0" applyNumberFormat="1" applyFont="1" applyFill="1" applyBorder="1" applyAlignment="1" applyProtection="1">
      <alignment horizontal="right"/>
      <protection locked="0"/>
    </xf>
    <xf numFmtId="3" fontId="12" fillId="0" borderId="20" xfId="0" applyNumberFormat="1" applyFont="1" applyFill="1" applyBorder="1" applyAlignment="1">
      <alignment horizontal="right"/>
    </xf>
    <xf numFmtId="165" fontId="12" fillId="0" borderId="20" xfId="0" applyNumberFormat="1" applyFont="1" applyFill="1" applyBorder="1" applyAlignment="1">
      <alignment horizontal="right"/>
    </xf>
    <xf numFmtId="3" fontId="11" fillId="0" borderId="92" xfId="0" applyNumberFormat="1" applyFont="1" applyFill="1" applyBorder="1" applyAlignment="1">
      <alignment horizontal="right"/>
    </xf>
    <xf numFmtId="3" fontId="11" fillId="0" borderId="11" xfId="0" applyNumberFormat="1" applyFont="1" applyFill="1" applyBorder="1" applyAlignment="1" applyProtection="1">
      <alignment horizontal="right"/>
      <protection locked="0"/>
    </xf>
    <xf numFmtId="165" fontId="11" fillId="0" borderId="11" xfId="0" applyNumberFormat="1" applyFont="1" applyFill="1" applyBorder="1" applyAlignment="1" applyProtection="1">
      <alignment horizontal="right"/>
      <protection locked="0"/>
    </xf>
    <xf numFmtId="3" fontId="32" fillId="0" borderId="10" xfId="0" applyNumberFormat="1" applyFont="1" applyFill="1" applyBorder="1" applyAlignment="1" applyProtection="1">
      <alignment horizontal="right"/>
      <protection locked="0"/>
    </xf>
    <xf numFmtId="3" fontId="12" fillId="0" borderId="11" xfId="0" applyNumberFormat="1" applyFont="1" applyFill="1" applyBorder="1" applyAlignment="1">
      <alignment horizontal="right" shrinkToFit="1"/>
    </xf>
    <xf numFmtId="165" fontId="12" fillId="0" borderId="11" xfId="0" applyNumberFormat="1" applyFont="1" applyFill="1" applyBorder="1" applyAlignment="1">
      <alignment horizontal="right" shrinkToFit="1"/>
    </xf>
    <xf numFmtId="3" fontId="11" fillId="0" borderId="28" xfId="0" applyNumberFormat="1" applyFont="1" applyFill="1" applyBorder="1" applyAlignment="1">
      <alignment horizontal="right"/>
    </xf>
    <xf numFmtId="3" fontId="11" fillId="0" borderId="12" xfId="0" applyNumberFormat="1" applyFont="1" applyFill="1" applyBorder="1" applyAlignment="1" applyProtection="1">
      <alignment horizontal="right"/>
      <protection locked="0"/>
    </xf>
    <xf numFmtId="3" fontId="11" fillId="0" borderId="14" xfId="0" applyNumberFormat="1" applyFont="1" applyFill="1" applyBorder="1" applyAlignment="1" applyProtection="1">
      <alignment horizontal="right"/>
      <protection locked="0"/>
    </xf>
    <xf numFmtId="3" fontId="32" fillId="0" borderId="14" xfId="0" applyNumberFormat="1" applyFont="1" applyFill="1" applyBorder="1" applyAlignment="1" applyProtection="1">
      <alignment horizontal="right"/>
      <protection locked="0"/>
    </xf>
    <xf numFmtId="3" fontId="12" fillId="0" borderId="12" xfId="0" applyNumberFormat="1" applyFont="1" applyFill="1" applyBorder="1" applyAlignment="1">
      <alignment horizontal="right"/>
    </xf>
    <xf numFmtId="165" fontId="12" fillId="0" borderId="12" xfId="0" applyNumberFormat="1" applyFont="1" applyFill="1" applyBorder="1" applyAlignment="1">
      <alignment horizontal="right"/>
    </xf>
    <xf numFmtId="3" fontId="11" fillId="0" borderId="27" xfId="0" applyNumberFormat="1" applyFont="1" applyFill="1" applyBorder="1" applyAlignment="1">
      <alignment horizontal="right"/>
    </xf>
    <xf numFmtId="3" fontId="11" fillId="0" borderId="33" xfId="0" applyNumberFormat="1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 horizontal="right"/>
    </xf>
    <xf numFmtId="165" fontId="12" fillId="0" borderId="11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 applyProtection="1">
      <alignment horizontal="right"/>
      <protection locked="0"/>
    </xf>
    <xf numFmtId="3" fontId="11" fillId="0" borderId="19" xfId="0" applyNumberFormat="1" applyFont="1" applyFill="1" applyBorder="1" applyAlignment="1" applyProtection="1">
      <alignment horizontal="right"/>
      <protection locked="0"/>
    </xf>
    <xf numFmtId="3" fontId="12" fillId="0" borderId="13" xfId="0" applyNumberFormat="1" applyFont="1" applyFill="1" applyBorder="1" applyAlignment="1">
      <alignment horizontal="right"/>
    </xf>
    <xf numFmtId="3" fontId="11" fillId="0" borderId="31" xfId="0" applyNumberFormat="1" applyFont="1" applyFill="1" applyBorder="1" applyAlignment="1">
      <alignment horizontal="right"/>
    </xf>
    <xf numFmtId="0" fontId="14" fillId="0" borderId="51" xfId="0" applyFont="1" applyFill="1" applyBorder="1" applyAlignment="1">
      <alignment horizontal="left" indent="1"/>
    </xf>
    <xf numFmtId="3" fontId="12" fillId="0" borderId="42" xfId="0" applyNumberFormat="1" applyFont="1" applyFill="1" applyBorder="1" applyAlignment="1" applyProtection="1">
      <alignment horizontal="right"/>
      <protection/>
    </xf>
    <xf numFmtId="165" fontId="12" fillId="0" borderId="42" xfId="0" applyNumberFormat="1" applyFont="1" applyFill="1" applyBorder="1" applyAlignment="1" applyProtection="1">
      <alignment horizontal="right" shrinkToFit="1"/>
      <protection/>
    </xf>
    <xf numFmtId="165" fontId="11" fillId="0" borderId="10" xfId="0" applyNumberFormat="1" applyFont="1" applyFill="1" applyBorder="1" applyAlignment="1" applyProtection="1">
      <alignment horizontal="right"/>
      <protection locked="0"/>
    </xf>
    <xf numFmtId="3" fontId="32" fillId="0" borderId="15" xfId="0" applyNumberFormat="1" applyFont="1" applyFill="1" applyBorder="1" applyAlignment="1" applyProtection="1">
      <alignment horizontal="right"/>
      <protection locked="0"/>
    </xf>
    <xf numFmtId="165" fontId="12" fillId="0" borderId="10" xfId="0" applyNumberFormat="1" applyFont="1" applyFill="1" applyBorder="1" applyAlignment="1">
      <alignment horizontal="right"/>
    </xf>
    <xf numFmtId="165" fontId="11" fillId="0" borderId="13" xfId="0" applyNumberFormat="1" applyFont="1" applyFill="1" applyBorder="1" applyAlignment="1" applyProtection="1">
      <alignment horizontal="right"/>
      <protection locked="0"/>
    </xf>
    <xf numFmtId="3" fontId="12" fillId="0" borderId="124" xfId="0" applyNumberFormat="1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 horizontal="right"/>
    </xf>
    <xf numFmtId="3" fontId="12" fillId="0" borderId="42" xfId="0" applyNumberFormat="1" applyFont="1" applyFill="1" applyBorder="1" applyAlignment="1" applyProtection="1">
      <alignment horizontal="right"/>
      <protection locked="0"/>
    </xf>
    <xf numFmtId="165" fontId="12" fillId="0" borderId="42" xfId="0" applyNumberFormat="1" applyFont="1" applyFill="1" applyBorder="1" applyAlignment="1" applyProtection="1">
      <alignment horizontal="right"/>
      <protection locked="0"/>
    </xf>
    <xf numFmtId="3" fontId="0" fillId="0" borderId="22" xfId="0" applyNumberFormat="1" applyFill="1" applyBorder="1" applyAlignment="1" applyProtection="1">
      <alignment horizontal="right"/>
      <protection locked="0"/>
    </xf>
    <xf numFmtId="3" fontId="12" fillId="0" borderId="79" xfId="0" applyNumberFormat="1" applyFont="1" applyFill="1" applyBorder="1" applyAlignment="1">
      <alignment horizontal="right"/>
    </xf>
    <xf numFmtId="0" fontId="14" fillId="0" borderId="78" xfId="0" applyFont="1" applyFill="1" applyBorder="1" applyAlignment="1">
      <alignment horizontal="left" indent="1"/>
    </xf>
    <xf numFmtId="0" fontId="14" fillId="0" borderId="76" xfId="0" applyFont="1" applyFill="1" applyBorder="1" applyAlignment="1">
      <alignment horizontal="left" indent="1"/>
    </xf>
    <xf numFmtId="0" fontId="0" fillId="0" borderId="0" xfId="0" applyFill="1" applyAlignment="1">
      <alignment horizontal="left"/>
    </xf>
    <xf numFmtId="0" fontId="34" fillId="0" borderId="0" xfId="0" applyFont="1" applyFill="1" applyAlignment="1">
      <alignment horizontal="left" indent="1"/>
    </xf>
    <xf numFmtId="0" fontId="35" fillId="0" borderId="0" xfId="0" applyFont="1" applyFill="1" applyAlignment="1">
      <alignment horizontal="left" indent="1"/>
    </xf>
    <xf numFmtId="0" fontId="66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  <xf numFmtId="3" fontId="3" fillId="0" borderId="41" xfId="0" applyNumberFormat="1" applyFont="1" applyFill="1" applyBorder="1" applyAlignment="1">
      <alignment horizontal="center"/>
    </xf>
    <xf numFmtId="165" fontId="3" fillId="0" borderId="20" xfId="0" applyNumberFormat="1" applyFont="1" applyFill="1" applyBorder="1" applyAlignment="1">
      <alignment horizontal="right"/>
    </xf>
    <xf numFmtId="3" fontId="0" fillId="0" borderId="30" xfId="0" applyNumberFormat="1" applyFill="1" applyBorder="1" applyAlignment="1" applyProtection="1">
      <alignment horizontal="right"/>
      <protection locked="0"/>
    </xf>
    <xf numFmtId="3" fontId="0" fillId="0" borderId="20" xfId="0" applyNumberFormat="1" applyFont="1" applyFill="1" applyBorder="1" applyAlignment="1">
      <alignment horizontal="right"/>
    </xf>
    <xf numFmtId="165" fontId="3" fillId="0" borderId="12" xfId="0" applyNumberFormat="1" applyFont="1" applyFill="1" applyBorder="1" applyAlignment="1">
      <alignment horizontal="right"/>
    </xf>
    <xf numFmtId="3" fontId="0" fillId="0" borderId="32" xfId="0" applyNumberFormat="1" applyFill="1" applyBorder="1" applyAlignment="1" applyProtection="1">
      <alignment horizontal="right"/>
      <protection locked="0"/>
    </xf>
    <xf numFmtId="3" fontId="0" fillId="0" borderId="13" xfId="0" applyNumberFormat="1" applyFill="1" applyBorder="1" applyAlignment="1" applyProtection="1">
      <alignment horizontal="right"/>
      <protection locked="0"/>
    </xf>
    <xf numFmtId="3" fontId="0" fillId="0" borderId="13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165" fontId="3" fillId="0" borderId="13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165" fontId="3" fillId="0" borderId="42" xfId="0" applyNumberFormat="1" applyFont="1" applyFill="1" applyBorder="1" applyAlignment="1">
      <alignment horizontal="right"/>
    </xf>
    <xf numFmtId="3" fontId="31" fillId="0" borderId="51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165" fontId="13" fillId="0" borderId="10" xfId="0" applyNumberFormat="1" applyFont="1" applyFill="1" applyBorder="1" applyAlignment="1">
      <alignment horizontal="right"/>
    </xf>
    <xf numFmtId="3" fontId="0" fillId="0" borderId="70" xfId="0" applyNumberFormat="1" applyFill="1" applyBorder="1" applyAlignment="1" applyProtection="1">
      <alignment horizontal="right"/>
      <protection locked="0"/>
    </xf>
    <xf numFmtId="3" fontId="0" fillId="0" borderId="10" xfId="0" applyNumberFormat="1" applyFont="1" applyFill="1" applyBorder="1" applyAlignment="1">
      <alignment horizontal="right"/>
    </xf>
    <xf numFmtId="165" fontId="13" fillId="0" borderId="11" xfId="0" applyNumberFormat="1" applyFont="1" applyFill="1" applyBorder="1" applyAlignment="1">
      <alignment horizontal="right"/>
    </xf>
    <xf numFmtId="165" fontId="13" fillId="0" borderId="12" xfId="0" applyNumberFormat="1" applyFont="1" applyFill="1" applyBorder="1" applyAlignment="1">
      <alignment horizontal="right"/>
    </xf>
    <xf numFmtId="165" fontId="11" fillId="0" borderId="12" xfId="0" applyNumberFormat="1" applyFont="1" applyFill="1" applyBorder="1" applyAlignment="1" applyProtection="1">
      <alignment horizontal="right"/>
      <protection locked="0"/>
    </xf>
    <xf numFmtId="3" fontId="32" fillId="0" borderId="76" xfId="0" applyNumberFormat="1" applyFont="1" applyFill="1" applyBorder="1" applyAlignment="1" applyProtection="1">
      <alignment horizontal="right"/>
      <protection locked="0"/>
    </xf>
    <xf numFmtId="165" fontId="12" fillId="0" borderId="51" xfId="0" applyNumberFormat="1" applyFont="1" applyFill="1" applyBorder="1" applyAlignment="1" applyProtection="1">
      <alignment horizontal="right"/>
      <protection/>
    </xf>
    <xf numFmtId="3" fontId="0" fillId="0" borderId="125" xfId="0" applyNumberFormat="1" applyFill="1" applyBorder="1" applyAlignment="1" applyProtection="1">
      <alignment horizontal="right"/>
      <protection locked="0"/>
    </xf>
    <xf numFmtId="3" fontId="0" fillId="0" borderId="126" xfId="0" applyNumberFormat="1" applyFill="1" applyBorder="1" applyAlignment="1" applyProtection="1">
      <alignment horizontal="right"/>
      <protection locked="0"/>
    </xf>
    <xf numFmtId="3" fontId="0" fillId="0" borderId="127" xfId="0" applyNumberFormat="1" applyFill="1" applyBorder="1" applyAlignment="1" applyProtection="1">
      <alignment horizontal="right"/>
      <protection locked="0"/>
    </xf>
    <xf numFmtId="0" fontId="37" fillId="0" borderId="0" xfId="0" applyFont="1" applyFill="1" applyAlignment="1">
      <alignment horizontal="center"/>
    </xf>
    <xf numFmtId="0" fontId="66" fillId="0" borderId="0" xfId="0" applyFont="1" applyFill="1" applyAlignment="1">
      <alignment horizontal="center" vertical="center"/>
    </xf>
    <xf numFmtId="0" fontId="95" fillId="0" borderId="0" xfId="0" applyFont="1" applyFill="1" applyAlignment="1">
      <alignment horizontal="center" vertical="center"/>
    </xf>
    <xf numFmtId="0" fontId="67" fillId="0" borderId="10" xfId="0" applyFont="1" applyFill="1" applyBorder="1" applyAlignment="1">
      <alignment horizontal="center"/>
    </xf>
    <xf numFmtId="0" fontId="67" fillId="0" borderId="11" xfId="0" applyFont="1" applyFill="1" applyBorder="1" applyAlignment="1">
      <alignment horizontal="center"/>
    </xf>
    <xf numFmtId="0" fontId="67" fillId="0" borderId="13" xfId="0" applyFont="1" applyFill="1" applyBorder="1" applyAlignment="1">
      <alignment horizontal="center"/>
    </xf>
    <xf numFmtId="0" fontId="71" fillId="0" borderId="42" xfId="0" applyFont="1" applyFill="1" applyBorder="1" applyAlignment="1">
      <alignment horizontal="center"/>
    </xf>
    <xf numFmtId="3" fontId="3" fillId="0" borderId="0" xfId="0" applyNumberFormat="1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12" fillId="0" borderId="51" xfId="0" applyFont="1" applyFill="1" applyBorder="1" applyAlignment="1">
      <alignment horizontal="left" indent="1"/>
    </xf>
    <xf numFmtId="3" fontId="6" fillId="0" borderId="52" xfId="0" applyNumberFormat="1" applyFont="1" applyFill="1" applyBorder="1" applyAlignment="1">
      <alignment horizontal="left" indent="1"/>
    </xf>
    <xf numFmtId="3" fontId="5" fillId="0" borderId="52" xfId="0" applyNumberFormat="1" applyFont="1" applyFill="1" applyBorder="1" applyAlignment="1">
      <alignment horizontal="left" indent="1"/>
    </xf>
    <xf numFmtId="3" fontId="0" fillId="0" borderId="52" xfId="0" applyNumberFormat="1" applyFill="1" applyBorder="1" applyAlignment="1">
      <alignment horizontal="left" indent="1"/>
    </xf>
    <xf numFmtId="165" fontId="0" fillId="0" borderId="52" xfId="0" applyNumberFormat="1" applyFill="1" applyBorder="1" applyAlignment="1">
      <alignment horizontal="left" indent="1"/>
    </xf>
    <xf numFmtId="3" fontId="0" fillId="0" borderId="41" xfId="0" applyNumberFormat="1" applyFill="1" applyBorder="1" applyAlignment="1">
      <alignment horizontal="left" indent="1"/>
    </xf>
    <xf numFmtId="0" fontId="38" fillId="0" borderId="22" xfId="0" applyFont="1" applyFill="1" applyBorder="1" applyAlignment="1">
      <alignment horizontal="left" vertical="center" indent="1"/>
    </xf>
    <xf numFmtId="0" fontId="31" fillId="0" borderId="22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/>
    </xf>
    <xf numFmtId="3" fontId="31" fillId="0" borderId="22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left" vertical="center" indent="1"/>
    </xf>
    <xf numFmtId="0" fontId="31" fillId="0" borderId="14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left" indent="1"/>
    </xf>
    <xf numFmtId="165" fontId="13" fillId="0" borderId="25" xfId="0" applyNumberFormat="1" applyFont="1" applyFill="1" applyBorder="1" applyAlignment="1">
      <alignment horizontal="right"/>
    </xf>
    <xf numFmtId="3" fontId="32" fillId="0" borderId="0" xfId="0" applyNumberFormat="1" applyFont="1" applyFill="1" applyAlignment="1">
      <alignment horizontal="right"/>
    </xf>
    <xf numFmtId="0" fontId="38" fillId="0" borderId="71" xfId="0" applyFont="1" applyFill="1" applyBorder="1" applyAlignment="1">
      <alignment horizontal="left" indent="1"/>
    </xf>
    <xf numFmtId="3" fontId="32" fillId="0" borderId="69" xfId="0" applyNumberFormat="1" applyFont="1" applyFill="1" applyBorder="1" applyAlignment="1" applyProtection="1">
      <alignment horizontal="right"/>
      <protection locked="0"/>
    </xf>
    <xf numFmtId="0" fontId="38" fillId="0" borderId="15" xfId="0" applyFont="1" applyFill="1" applyBorder="1" applyAlignment="1">
      <alignment horizontal="left" indent="1"/>
    </xf>
    <xf numFmtId="3" fontId="32" fillId="0" borderId="70" xfId="0" applyNumberFormat="1" applyFont="1" applyFill="1" applyBorder="1" applyAlignment="1" applyProtection="1">
      <alignment horizontal="right"/>
      <protection locked="0"/>
    </xf>
    <xf numFmtId="165" fontId="13" fillId="0" borderId="28" xfId="0" applyNumberFormat="1" applyFont="1" applyFill="1" applyBorder="1" applyAlignment="1">
      <alignment horizontal="right"/>
    </xf>
    <xf numFmtId="0" fontId="38" fillId="0" borderId="16" xfId="0" applyFont="1" applyFill="1" applyBorder="1" applyAlignment="1">
      <alignment horizontal="left" indent="1"/>
    </xf>
    <xf numFmtId="3" fontId="13" fillId="0" borderId="13" xfId="0" applyNumberFormat="1" applyFont="1" applyFill="1" applyBorder="1" applyAlignment="1">
      <alignment horizontal="right"/>
    </xf>
    <xf numFmtId="165" fontId="13" fillId="0" borderId="13" xfId="0" applyNumberFormat="1" applyFont="1" applyFill="1" applyBorder="1" applyAlignment="1">
      <alignment horizontal="right"/>
    </xf>
    <xf numFmtId="3" fontId="32" fillId="0" borderId="13" xfId="0" applyNumberFormat="1" applyFont="1" applyFill="1" applyBorder="1" applyAlignment="1" applyProtection="1">
      <alignment horizontal="right"/>
      <protection locked="0"/>
    </xf>
    <xf numFmtId="3" fontId="32" fillId="0" borderId="12" xfId="0" applyNumberFormat="1" applyFont="1" applyFill="1" applyBorder="1" applyAlignment="1">
      <alignment horizontal="right"/>
    </xf>
    <xf numFmtId="0" fontId="38" fillId="0" borderId="51" xfId="0" applyFont="1" applyFill="1" applyBorder="1" applyAlignment="1">
      <alignment horizontal="left" indent="1"/>
    </xf>
    <xf numFmtId="3" fontId="31" fillId="0" borderId="0" xfId="0" applyNumberFormat="1" applyFont="1" applyFill="1" applyAlignment="1">
      <alignment horizontal="right"/>
    </xf>
    <xf numFmtId="3" fontId="96" fillId="0" borderId="28" xfId="0" applyNumberFormat="1" applyFont="1" applyFill="1" applyBorder="1" applyAlignment="1">
      <alignment horizontal="right"/>
    </xf>
    <xf numFmtId="165" fontId="13" fillId="0" borderId="31" xfId="0" applyNumberFormat="1" applyFont="1" applyFill="1" applyBorder="1" applyAlignment="1">
      <alignment horizontal="right"/>
    </xf>
    <xf numFmtId="0" fontId="38" fillId="0" borderId="10" xfId="0" applyFont="1" applyFill="1" applyBorder="1" applyAlignment="1">
      <alignment horizontal="left" indent="1"/>
    </xf>
    <xf numFmtId="3" fontId="13" fillId="0" borderId="10" xfId="0" applyNumberFormat="1" applyFont="1" applyFill="1" applyBorder="1" applyAlignment="1" applyProtection="1">
      <alignment horizontal="right"/>
      <protection locked="0"/>
    </xf>
    <xf numFmtId="3" fontId="13" fillId="0" borderId="11" xfId="0" applyNumberFormat="1" applyFont="1" applyFill="1" applyBorder="1" applyAlignment="1" applyProtection="1">
      <alignment horizontal="right"/>
      <protection locked="0"/>
    </xf>
    <xf numFmtId="165" fontId="13" fillId="0" borderId="11" xfId="0" applyNumberFormat="1" applyFont="1" applyFill="1" applyBorder="1" applyAlignment="1" applyProtection="1">
      <alignment horizontal="right"/>
      <protection locked="0"/>
    </xf>
    <xf numFmtId="3" fontId="13" fillId="0" borderId="12" xfId="0" applyNumberFormat="1" applyFont="1" applyFill="1" applyBorder="1" applyAlignment="1" applyProtection="1">
      <alignment horizontal="right"/>
      <protection locked="0"/>
    </xf>
    <xf numFmtId="3" fontId="32" fillId="0" borderId="21" xfId="0" applyNumberFormat="1" applyFont="1" applyFill="1" applyBorder="1" applyAlignment="1" applyProtection="1">
      <alignment horizontal="right"/>
      <protection locked="0"/>
    </xf>
    <xf numFmtId="3" fontId="13" fillId="0" borderId="13" xfId="0" applyNumberFormat="1" applyFont="1" applyFill="1" applyBorder="1" applyAlignment="1" applyProtection="1">
      <alignment horizontal="right"/>
      <protection locked="0"/>
    </xf>
    <xf numFmtId="3" fontId="3" fillId="0" borderId="42" xfId="0" applyNumberFormat="1" applyFont="1" applyFill="1" applyBorder="1" applyAlignment="1" applyProtection="1">
      <alignment horizontal="right"/>
      <protection/>
    </xf>
    <xf numFmtId="165" fontId="3" fillId="0" borderId="42" xfId="0" applyNumberFormat="1" applyFont="1" applyFill="1" applyBorder="1" applyAlignment="1" applyProtection="1">
      <alignment horizontal="right"/>
      <protection/>
    </xf>
    <xf numFmtId="165" fontId="3" fillId="0" borderId="51" xfId="0" applyNumberFormat="1" applyFont="1" applyFill="1" applyBorder="1" applyAlignment="1" applyProtection="1">
      <alignment horizontal="right"/>
      <protection/>
    </xf>
    <xf numFmtId="165" fontId="13" fillId="0" borderId="10" xfId="0" applyNumberFormat="1" applyFont="1" applyFill="1" applyBorder="1" applyAlignment="1" applyProtection="1">
      <alignment horizontal="right"/>
      <protection locked="0"/>
    </xf>
    <xf numFmtId="165" fontId="13" fillId="0" borderId="13" xfId="0" applyNumberFormat="1" applyFont="1" applyFill="1" applyBorder="1" applyAlignment="1" applyProtection="1">
      <alignment horizontal="right"/>
      <protection locked="0"/>
    </xf>
    <xf numFmtId="3" fontId="12" fillId="0" borderId="14" xfId="0" applyNumberFormat="1" applyFont="1" applyFill="1" applyBorder="1" applyAlignment="1">
      <alignment horizontal="right"/>
    </xf>
    <xf numFmtId="3" fontId="12" fillId="0" borderId="90" xfId="0" applyNumberFormat="1" applyFont="1" applyFill="1" applyBorder="1" applyAlignment="1">
      <alignment horizontal="right"/>
    </xf>
    <xf numFmtId="3" fontId="3" fillId="0" borderId="42" xfId="0" applyNumberFormat="1" applyFont="1" applyFill="1" applyBorder="1" applyAlignment="1" applyProtection="1">
      <alignment horizontal="right"/>
      <protection locked="0"/>
    </xf>
    <xf numFmtId="165" fontId="3" fillId="0" borderId="42" xfId="0" applyNumberFormat="1" applyFont="1" applyFill="1" applyBorder="1" applyAlignment="1" applyProtection="1">
      <alignment horizontal="right"/>
      <protection locked="0"/>
    </xf>
    <xf numFmtId="0" fontId="38" fillId="0" borderId="78" xfId="0" applyFont="1" applyFill="1" applyBorder="1" applyAlignment="1">
      <alignment horizontal="left" indent="1"/>
    </xf>
    <xf numFmtId="0" fontId="38" fillId="0" borderId="76" xfId="0" applyFont="1" applyFill="1" applyBorder="1" applyAlignment="1">
      <alignment horizontal="left" indent="1"/>
    </xf>
    <xf numFmtId="3" fontId="0" fillId="0" borderId="69" xfId="0" applyNumberFormat="1" applyFill="1" applyBorder="1" applyAlignment="1" applyProtection="1">
      <alignment horizontal="right"/>
      <protection locked="0"/>
    </xf>
    <xf numFmtId="3" fontId="0" fillId="0" borderId="15" xfId="0" applyNumberFormat="1" applyFill="1" applyBorder="1" applyAlignment="1" applyProtection="1">
      <alignment horizontal="right"/>
      <protection locked="0"/>
    </xf>
    <xf numFmtId="3" fontId="12" fillId="0" borderId="16" xfId="0" applyNumberFormat="1" applyFont="1" applyFill="1" applyBorder="1" applyAlignment="1">
      <alignment horizontal="right"/>
    </xf>
    <xf numFmtId="3" fontId="0" fillId="0" borderId="21" xfId="0" applyNumberFormat="1" applyFill="1" applyBorder="1" applyAlignment="1" applyProtection="1">
      <alignment horizontal="right"/>
      <protection locked="0"/>
    </xf>
    <xf numFmtId="3" fontId="12" fillId="0" borderId="71" xfId="0" applyNumberFormat="1" applyFont="1" applyFill="1" applyBorder="1" applyAlignment="1">
      <alignment horizontal="right"/>
    </xf>
    <xf numFmtId="165" fontId="12" fillId="0" borderId="33" xfId="0" applyNumberFormat="1" applyFont="1" applyFill="1" applyBorder="1" applyAlignment="1">
      <alignment horizontal="right"/>
    </xf>
    <xf numFmtId="165" fontId="12" fillId="0" borderId="28" xfId="0" applyNumberFormat="1" applyFont="1" applyFill="1" applyBorder="1" applyAlignment="1">
      <alignment horizontal="right"/>
    </xf>
    <xf numFmtId="165" fontId="12" fillId="0" borderId="31" xfId="0" applyNumberFormat="1" applyFont="1" applyFill="1" applyBorder="1" applyAlignment="1">
      <alignment horizontal="right"/>
    </xf>
    <xf numFmtId="165" fontId="12" fillId="0" borderId="41" xfId="0" applyNumberFormat="1" applyFont="1" applyFill="1" applyBorder="1" applyAlignment="1">
      <alignment horizontal="right"/>
    </xf>
    <xf numFmtId="165" fontId="12" fillId="0" borderId="13" xfId="0" applyNumberFormat="1" applyFont="1" applyFill="1" applyBorder="1" applyAlignment="1">
      <alignment horizontal="right"/>
    </xf>
    <xf numFmtId="3" fontId="12" fillId="0" borderId="24" xfId="0" applyNumberFormat="1" applyFont="1" applyFill="1" applyBorder="1" applyAlignment="1">
      <alignment horizontal="right"/>
    </xf>
    <xf numFmtId="3" fontId="31" fillId="0" borderId="42" xfId="0" applyNumberFormat="1" applyFont="1" applyFill="1" applyBorder="1" applyAlignment="1" applyProtection="1">
      <alignment horizontal="right"/>
      <protection locked="0"/>
    </xf>
    <xf numFmtId="3" fontId="31" fillId="0" borderId="51" xfId="0" applyNumberFormat="1" applyFont="1" applyFill="1" applyBorder="1" applyAlignment="1" applyProtection="1">
      <alignment horizontal="right"/>
      <protection locked="0"/>
    </xf>
    <xf numFmtId="3" fontId="11" fillId="0" borderId="79" xfId="0" applyNumberFormat="1" applyFont="1" applyFill="1" applyBorder="1" applyAlignment="1" applyProtection="1">
      <alignment horizontal="right"/>
      <protection locked="0"/>
    </xf>
    <xf numFmtId="165" fontId="0" fillId="0" borderId="20" xfId="0" applyNumberFormat="1" applyFill="1" applyBorder="1" applyAlignment="1" applyProtection="1">
      <alignment horizontal="right"/>
      <protection locked="0"/>
    </xf>
    <xf numFmtId="3" fontId="11" fillId="0" borderId="16" xfId="0" applyNumberFormat="1" applyFont="1" applyFill="1" applyBorder="1" applyAlignment="1" applyProtection="1">
      <alignment horizontal="right"/>
      <protection locked="0"/>
    </xf>
    <xf numFmtId="165" fontId="0" fillId="0" borderId="10" xfId="0" applyNumberFormat="1" applyFill="1" applyBorder="1" applyAlignment="1" applyProtection="1">
      <alignment horizontal="right"/>
      <protection locked="0"/>
    </xf>
    <xf numFmtId="3" fontId="11" fillId="0" borderId="76" xfId="0" applyNumberFormat="1" applyFont="1" applyFill="1" applyBorder="1" applyAlignment="1" applyProtection="1">
      <alignment horizontal="right"/>
      <protection locked="0"/>
    </xf>
    <xf numFmtId="165" fontId="0" fillId="0" borderId="14" xfId="0" applyNumberFormat="1" applyFill="1" applyBorder="1" applyAlignment="1" applyProtection="1">
      <alignment horizontal="right"/>
      <protection locked="0"/>
    </xf>
    <xf numFmtId="3" fontId="32" fillId="0" borderId="125" xfId="0" applyNumberFormat="1" applyFont="1" applyFill="1" applyBorder="1" applyAlignment="1" applyProtection="1">
      <alignment horizontal="right"/>
      <protection locked="0"/>
    </xf>
    <xf numFmtId="3" fontId="32" fillId="0" borderId="87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ill="1" applyBorder="1" applyAlignment="1">
      <alignment horizontal="right"/>
    </xf>
    <xf numFmtId="165" fontId="12" fillId="0" borderId="15" xfId="0" applyNumberFormat="1" applyFont="1" applyFill="1" applyBorder="1" applyAlignment="1">
      <alignment horizontal="right"/>
    </xf>
    <xf numFmtId="165" fontId="12" fillId="0" borderId="79" xfId="0" applyNumberFormat="1" applyFont="1" applyFill="1" applyBorder="1" applyAlignment="1">
      <alignment horizontal="right"/>
    </xf>
    <xf numFmtId="0" fontId="71" fillId="0" borderId="48" xfId="0" applyFont="1" applyFill="1" applyBorder="1" applyAlignment="1">
      <alignment horizontal="center"/>
    </xf>
    <xf numFmtId="0" fontId="38" fillId="0" borderId="48" xfId="0" applyFont="1" applyFill="1" applyBorder="1" applyAlignment="1">
      <alignment horizontal="left" vertical="center" indent="1"/>
    </xf>
    <xf numFmtId="3" fontId="31" fillId="0" borderId="59" xfId="0" applyNumberFormat="1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left" indent="1"/>
    </xf>
    <xf numFmtId="0" fontId="38" fillId="0" borderId="57" xfId="0" applyFont="1" applyFill="1" applyBorder="1" applyAlignment="1">
      <alignment horizontal="left" indent="1"/>
    </xf>
    <xf numFmtId="0" fontId="38" fillId="0" borderId="62" xfId="0" applyFont="1" applyFill="1" applyBorder="1" applyAlignment="1">
      <alignment horizontal="left" indent="1"/>
    </xf>
    <xf numFmtId="0" fontId="38" fillId="0" borderId="61" xfId="0" applyFont="1" applyFill="1" applyBorder="1" applyAlignment="1">
      <alignment horizontal="left" indent="1"/>
    </xf>
    <xf numFmtId="0" fontId="38" fillId="0" borderId="58" xfId="0" applyFont="1" applyFill="1" applyBorder="1" applyAlignment="1">
      <alignment horizontal="left" indent="1"/>
    </xf>
    <xf numFmtId="0" fontId="38" fillId="0" borderId="36" xfId="0" applyFont="1" applyFill="1" applyBorder="1" applyAlignment="1">
      <alignment horizontal="left" indent="1"/>
    </xf>
    <xf numFmtId="165" fontId="11" fillId="0" borderId="38" xfId="0" applyNumberFormat="1" applyFont="1" applyFill="1" applyBorder="1" applyAlignment="1" applyProtection="1">
      <alignment horizontal="right"/>
      <protection locked="0"/>
    </xf>
    <xf numFmtId="0" fontId="38" fillId="0" borderId="59" xfId="0" applyFont="1" applyFill="1" applyBorder="1" applyAlignment="1">
      <alignment horizontal="left" indent="1"/>
    </xf>
    <xf numFmtId="0" fontId="38" fillId="0" borderId="65" xfId="0" applyFont="1" applyFill="1" applyBorder="1" applyAlignment="1">
      <alignment horizontal="left" indent="1"/>
    </xf>
    <xf numFmtId="0" fontId="0" fillId="0" borderId="0" xfId="0" applyFont="1" applyFill="1" applyAlignment="1">
      <alignment horizontal="left"/>
    </xf>
    <xf numFmtId="3" fontId="72" fillId="0" borderId="0" xfId="0" applyNumberFormat="1" applyFont="1" applyFill="1" applyBorder="1" applyAlignment="1">
      <alignment/>
    </xf>
    <xf numFmtId="0" fontId="67" fillId="0" borderId="36" xfId="0" applyFont="1" applyFill="1" applyBorder="1" applyAlignment="1">
      <alignment/>
    </xf>
    <xf numFmtId="164" fontId="67" fillId="0" borderId="36" xfId="0" applyNumberFormat="1" applyFont="1" applyFill="1" applyBorder="1" applyAlignment="1">
      <alignment/>
    </xf>
    <xf numFmtId="164" fontId="67" fillId="0" borderId="35" xfId="0" applyNumberFormat="1" applyFont="1" applyFill="1" applyBorder="1" applyAlignment="1">
      <alignment horizontal="center"/>
    </xf>
    <xf numFmtId="3" fontId="67" fillId="0" borderId="53" xfId="0" applyNumberFormat="1" applyFont="1" applyFill="1" applyBorder="1" applyAlignment="1">
      <alignment/>
    </xf>
    <xf numFmtId="3" fontId="69" fillId="0" borderId="53" xfId="0" applyNumberFormat="1" applyFont="1" applyFill="1" applyBorder="1" applyAlignment="1">
      <alignment horizontal="right"/>
    </xf>
    <xf numFmtId="3" fontId="69" fillId="0" borderId="43" xfId="0" applyNumberFormat="1" applyFont="1" applyFill="1" applyBorder="1" applyAlignment="1">
      <alignment horizontal="right"/>
    </xf>
    <xf numFmtId="3" fontId="67" fillId="0" borderId="0" xfId="0" applyNumberFormat="1" applyFont="1" applyFill="1" applyAlignment="1">
      <alignment/>
    </xf>
    <xf numFmtId="0" fontId="67" fillId="0" borderId="38" xfId="0" applyFont="1" applyFill="1" applyBorder="1" applyAlignment="1">
      <alignment/>
    </xf>
    <xf numFmtId="164" fontId="67" fillId="0" borderId="38" xfId="0" applyNumberFormat="1" applyFont="1" applyFill="1" applyBorder="1" applyAlignment="1">
      <alignment/>
    </xf>
    <xf numFmtId="164" fontId="67" fillId="0" borderId="55" xfId="0" applyNumberFormat="1" applyFont="1" applyFill="1" applyBorder="1" applyAlignment="1">
      <alignment horizontal="center"/>
    </xf>
    <xf numFmtId="3" fontId="67" fillId="0" borderId="38" xfId="0" applyNumberFormat="1" applyFont="1" applyFill="1" applyBorder="1" applyAlignment="1">
      <alignment/>
    </xf>
    <xf numFmtId="3" fontId="69" fillId="0" borderId="38" xfId="0" applyNumberFormat="1" applyFont="1" applyFill="1" applyBorder="1" applyAlignment="1">
      <alignment horizontal="right"/>
    </xf>
    <xf numFmtId="3" fontId="69" fillId="0" borderId="45" xfId="0" applyNumberFormat="1" applyFont="1" applyFill="1" applyBorder="1" applyAlignment="1">
      <alignment horizontal="right"/>
    </xf>
    <xf numFmtId="3" fontId="67" fillId="0" borderId="36" xfId="0" applyNumberFormat="1" applyFont="1" applyFill="1" applyBorder="1" applyAlignment="1">
      <alignment/>
    </xf>
    <xf numFmtId="3" fontId="67" fillId="0" borderId="56" xfId="0" applyNumberFormat="1" applyFont="1" applyFill="1" applyBorder="1" applyAlignment="1">
      <alignment horizontal="center"/>
    </xf>
    <xf numFmtId="3" fontId="67" fillId="0" borderId="37" xfId="0" applyNumberFormat="1" applyFont="1" applyFill="1" applyBorder="1" applyAlignment="1">
      <alignment/>
    </xf>
    <xf numFmtId="3" fontId="69" fillId="0" borderId="37" xfId="0" applyNumberFormat="1" applyFont="1" applyFill="1" applyBorder="1" applyAlignment="1">
      <alignment horizontal="right"/>
    </xf>
    <xf numFmtId="3" fontId="69" fillId="0" borderId="46" xfId="0" applyNumberFormat="1" applyFont="1" applyFill="1" applyBorder="1" applyAlignment="1">
      <alignment horizontal="right"/>
    </xf>
    <xf numFmtId="3" fontId="67" fillId="0" borderId="39" xfId="0" applyNumberFormat="1" applyFont="1" applyFill="1" applyBorder="1" applyAlignment="1">
      <alignment/>
    </xf>
    <xf numFmtId="3" fontId="67" fillId="0" borderId="35" xfId="0" applyNumberFormat="1" applyFont="1" applyFill="1" applyBorder="1" applyAlignment="1">
      <alignment horizontal="center"/>
    </xf>
    <xf numFmtId="3" fontId="67" fillId="0" borderId="40" xfId="0" applyNumberFormat="1" applyFont="1" applyFill="1" applyBorder="1" applyAlignment="1">
      <alignment/>
    </xf>
    <xf numFmtId="3" fontId="69" fillId="0" borderId="40" xfId="0" applyNumberFormat="1" applyFont="1" applyFill="1" applyBorder="1" applyAlignment="1">
      <alignment horizontal="right"/>
    </xf>
    <xf numFmtId="3" fontId="69" fillId="0" borderId="47" xfId="0" applyNumberFormat="1" applyFont="1" applyFill="1" applyBorder="1" applyAlignment="1">
      <alignment horizontal="right"/>
    </xf>
    <xf numFmtId="3" fontId="68" fillId="0" borderId="48" xfId="0" applyNumberFormat="1" applyFont="1" applyFill="1" applyBorder="1" applyAlignment="1">
      <alignment/>
    </xf>
    <xf numFmtId="3" fontId="68" fillId="0" borderId="68" xfId="0" applyNumberFormat="1" applyFont="1" applyFill="1" applyBorder="1" applyAlignment="1">
      <alignment horizontal="center"/>
    </xf>
    <xf numFmtId="3" fontId="69" fillId="0" borderId="48" xfId="0" applyNumberFormat="1" applyFont="1" applyFill="1" applyBorder="1" applyAlignment="1">
      <alignment horizontal="right"/>
    </xf>
    <xf numFmtId="3" fontId="71" fillId="0" borderId="48" xfId="0" applyNumberFormat="1" applyFont="1" applyFill="1" applyBorder="1" applyAlignment="1">
      <alignment/>
    </xf>
    <xf numFmtId="3" fontId="67" fillId="0" borderId="57" xfId="0" applyNumberFormat="1" applyFont="1" applyFill="1" applyBorder="1" applyAlignment="1">
      <alignment horizontal="center"/>
    </xf>
    <xf numFmtId="3" fontId="69" fillId="0" borderId="50" xfId="0" applyNumberFormat="1" applyFont="1" applyFill="1" applyBorder="1" applyAlignment="1">
      <alignment horizontal="right"/>
    </xf>
    <xf numFmtId="3" fontId="69" fillId="0" borderId="36" xfId="0" applyNumberFormat="1" applyFont="1" applyFill="1" applyBorder="1" applyAlignment="1">
      <alignment horizontal="center"/>
    </xf>
    <xf numFmtId="3" fontId="67" fillId="0" borderId="44" xfId="0" applyNumberFormat="1" applyFont="1" applyFill="1" applyBorder="1" applyAlignment="1">
      <alignment/>
    </xf>
    <xf numFmtId="3" fontId="69" fillId="0" borderId="44" xfId="0" applyNumberFormat="1" applyFont="1" applyFill="1" applyBorder="1" applyAlignment="1">
      <alignment horizontal="right"/>
    </xf>
    <xf numFmtId="3" fontId="69" fillId="0" borderId="37" xfId="0" applyNumberFormat="1" applyFont="1" applyFill="1" applyBorder="1" applyAlignment="1">
      <alignment horizontal="center"/>
    </xf>
    <xf numFmtId="3" fontId="69" fillId="0" borderId="38" xfId="0" applyNumberFormat="1" applyFont="1" applyFill="1" applyBorder="1" applyAlignment="1">
      <alignment horizontal="center"/>
    </xf>
    <xf numFmtId="3" fontId="67" fillId="0" borderId="54" xfId="0" applyNumberFormat="1" applyFont="1" applyFill="1" applyBorder="1" applyAlignment="1">
      <alignment/>
    </xf>
    <xf numFmtId="3" fontId="69" fillId="0" borderId="36" xfId="0" applyNumberFormat="1" applyFont="1" applyFill="1" applyBorder="1" applyAlignment="1">
      <alignment horizontal="right"/>
    </xf>
    <xf numFmtId="3" fontId="69" fillId="0" borderId="39" xfId="0" applyNumberFormat="1" applyFont="1" applyFill="1" applyBorder="1" applyAlignment="1">
      <alignment horizontal="center"/>
    </xf>
    <xf numFmtId="3" fontId="69" fillId="0" borderId="39" xfId="0" applyNumberFormat="1" applyFont="1" applyFill="1" applyBorder="1" applyAlignment="1">
      <alignment horizontal="right"/>
    </xf>
    <xf numFmtId="3" fontId="68" fillId="0" borderId="48" xfId="0" applyNumberFormat="1" applyFont="1" applyFill="1" applyBorder="1" applyAlignment="1">
      <alignment horizontal="center"/>
    </xf>
    <xf numFmtId="3" fontId="68" fillId="0" borderId="48" xfId="0" applyNumberFormat="1" applyFont="1" applyFill="1" applyBorder="1" applyAlignment="1">
      <alignment horizontal="right"/>
    </xf>
    <xf numFmtId="3" fontId="68" fillId="0" borderId="40" xfId="0" applyNumberFormat="1" applyFont="1" applyFill="1" applyBorder="1" applyAlignment="1">
      <alignment horizontal="center"/>
    </xf>
    <xf numFmtId="3" fontId="68" fillId="0" borderId="49" xfId="0" applyNumberFormat="1" applyFont="1" applyFill="1" applyBorder="1" applyAlignment="1">
      <alignment horizontal="right"/>
    </xf>
    <xf numFmtId="3" fontId="68" fillId="0" borderId="54" xfId="0" applyNumberFormat="1" applyFont="1" applyFill="1" applyBorder="1" applyAlignment="1">
      <alignment/>
    </xf>
    <xf numFmtId="3" fontId="68" fillId="0" borderId="54" xfId="0" applyNumberFormat="1" applyFont="1" applyFill="1" applyBorder="1" applyAlignment="1">
      <alignment horizontal="center"/>
    </xf>
    <xf numFmtId="0" fontId="74" fillId="0" borderId="0" xfId="0" applyFont="1" applyFill="1" applyBorder="1" applyAlignment="1">
      <alignment horizontal="left" indent="1"/>
    </xf>
    <xf numFmtId="0" fontId="75" fillId="0" borderId="0" xfId="0" applyFont="1" applyFill="1" applyBorder="1" applyAlignment="1">
      <alignment horizontal="left" indent="1"/>
    </xf>
    <xf numFmtId="0" fontId="68" fillId="0" borderId="0" xfId="0" applyFont="1" applyFill="1" applyAlignment="1">
      <alignment horizontal="left" indent="1"/>
    </xf>
    <xf numFmtId="0" fontId="67" fillId="0" borderId="0" xfId="0" applyFont="1" applyFill="1" applyAlignment="1">
      <alignment horizontal="right"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 horizontal="center"/>
    </xf>
    <xf numFmtId="3" fontId="68" fillId="0" borderId="0" xfId="0" applyNumberFormat="1" applyFont="1" applyFill="1" applyAlignment="1">
      <alignment/>
    </xf>
    <xf numFmtId="165" fontId="67" fillId="0" borderId="0" xfId="0" applyNumberFormat="1" applyFont="1" applyFill="1" applyAlignment="1">
      <alignment/>
    </xf>
    <xf numFmtId="0" fontId="67" fillId="0" borderId="0" xfId="0" applyFont="1" applyFill="1" applyAlignment="1">
      <alignment horizontal="left" indent="1"/>
    </xf>
    <xf numFmtId="0" fontId="67" fillId="0" borderId="0" xfId="0" applyFont="1" applyFill="1" applyBorder="1" applyAlignment="1">
      <alignment/>
    </xf>
    <xf numFmtId="0" fontId="67" fillId="0" borderId="0" xfId="0" applyFont="1" applyFill="1" applyBorder="1" applyAlignment="1">
      <alignment horizontal="center"/>
    </xf>
    <xf numFmtId="0" fontId="68" fillId="0" borderId="58" xfId="0" applyFont="1" applyFill="1" applyBorder="1" applyAlignment="1">
      <alignment horizontal="left" indent="1"/>
    </xf>
    <xf numFmtId="0" fontId="72" fillId="0" borderId="68" xfId="0" applyFont="1" applyFill="1" applyBorder="1" applyAlignment="1">
      <alignment horizontal="left" indent="1"/>
    </xf>
    <xf numFmtId="0" fontId="73" fillId="0" borderId="68" xfId="0" applyFont="1" applyFill="1" applyBorder="1" applyAlignment="1">
      <alignment horizontal="left" indent="1"/>
    </xf>
    <xf numFmtId="0" fontId="72" fillId="0" borderId="49" xfId="0" applyFont="1" applyFill="1" applyBorder="1" applyAlignment="1">
      <alignment horizontal="left" indent="1"/>
    </xf>
    <xf numFmtId="0" fontId="74" fillId="0" borderId="48" xfId="0" applyFont="1" applyFill="1" applyBorder="1" applyAlignment="1">
      <alignment horizontal="left" vertical="center" indent="1"/>
    </xf>
    <xf numFmtId="0" fontId="71" fillId="0" borderId="48" xfId="0" applyFont="1" applyFill="1" applyBorder="1" applyAlignment="1">
      <alignment horizontal="center" vertical="center"/>
    </xf>
    <xf numFmtId="0" fontId="71" fillId="0" borderId="53" xfId="0" applyFont="1" applyFill="1" applyBorder="1" applyAlignment="1">
      <alignment/>
    </xf>
    <xf numFmtId="3" fontId="71" fillId="0" borderId="48" xfId="0" applyNumberFormat="1" applyFont="1" applyFill="1" applyBorder="1" applyAlignment="1">
      <alignment horizontal="center" vertical="center"/>
    </xf>
    <xf numFmtId="3" fontId="68" fillId="0" borderId="48" xfId="0" applyNumberFormat="1" applyFont="1" applyFill="1" applyBorder="1" applyAlignment="1">
      <alignment horizontal="center"/>
    </xf>
    <xf numFmtId="3" fontId="68" fillId="0" borderId="53" xfId="0" applyNumberFormat="1" applyFont="1" applyFill="1" applyBorder="1" applyAlignment="1">
      <alignment horizontal="center"/>
    </xf>
    <xf numFmtId="165" fontId="68" fillId="0" borderId="43" xfId="0" applyNumberFormat="1" applyFont="1" applyFill="1" applyBorder="1" applyAlignment="1">
      <alignment horizontal="center"/>
    </xf>
    <xf numFmtId="3" fontId="71" fillId="0" borderId="48" xfId="0" applyNumberFormat="1" applyFont="1" applyFill="1" applyBorder="1" applyAlignment="1">
      <alignment horizontal="center"/>
    </xf>
    <xf numFmtId="0" fontId="71" fillId="0" borderId="54" xfId="0" applyFont="1" applyFill="1" applyBorder="1" applyAlignment="1">
      <alignment horizontal="center"/>
    </xf>
    <xf numFmtId="3" fontId="68" fillId="0" borderId="66" xfId="0" applyNumberFormat="1" applyFont="1" applyFill="1" applyBorder="1" applyAlignment="1">
      <alignment horizontal="center"/>
    </xf>
    <xf numFmtId="3" fontId="71" fillId="0" borderId="73" xfId="0" applyNumberFormat="1" applyFont="1" applyFill="1" applyBorder="1" applyAlignment="1">
      <alignment horizontal="center"/>
    </xf>
    <xf numFmtId="3" fontId="71" fillId="0" borderId="112" xfId="0" applyNumberFormat="1" applyFont="1" applyFill="1" applyBorder="1" applyAlignment="1">
      <alignment horizontal="center"/>
    </xf>
    <xf numFmtId="3" fontId="71" fillId="0" borderId="0" xfId="0" applyNumberFormat="1" applyFont="1" applyFill="1" applyBorder="1" applyAlignment="1">
      <alignment horizontal="center"/>
    </xf>
    <xf numFmtId="165" fontId="68" fillId="0" borderId="74" xfId="0" applyNumberFormat="1" applyFont="1" applyFill="1" applyBorder="1" applyAlignment="1">
      <alignment horizontal="center" shrinkToFit="1"/>
    </xf>
    <xf numFmtId="3" fontId="71" fillId="0" borderId="40" xfId="0" applyNumberFormat="1" applyFont="1" applyFill="1" applyBorder="1" applyAlignment="1">
      <alignment horizontal="center"/>
    </xf>
    <xf numFmtId="3" fontId="71" fillId="0" borderId="54" xfId="0" applyNumberFormat="1" applyFont="1" applyFill="1" applyBorder="1" applyAlignment="1">
      <alignment horizontal="center"/>
    </xf>
    <xf numFmtId="0" fontId="74" fillId="0" borderId="60" xfId="0" applyFont="1" applyFill="1" applyBorder="1" applyAlignment="1">
      <alignment horizontal="left" indent="1"/>
    </xf>
    <xf numFmtId="3" fontId="69" fillId="0" borderId="59" xfId="0" applyNumberFormat="1" applyFont="1" applyFill="1" applyBorder="1" applyAlignment="1">
      <alignment/>
    </xf>
    <xf numFmtId="3" fontId="67" fillId="0" borderId="44" xfId="0" applyNumberFormat="1" applyFont="1" applyFill="1" applyBorder="1" applyAlignment="1" applyProtection="1">
      <alignment/>
      <protection locked="0"/>
    </xf>
    <xf numFmtId="3" fontId="67" fillId="0" borderId="122" xfId="0" applyNumberFormat="1" applyFont="1" applyFill="1" applyBorder="1" applyAlignment="1" applyProtection="1">
      <alignment/>
      <protection locked="0"/>
    </xf>
    <xf numFmtId="3" fontId="69" fillId="0" borderId="47" xfId="0" applyNumberFormat="1" applyFont="1" applyFill="1" applyBorder="1" applyAlignment="1">
      <alignment horizontal="center"/>
    </xf>
    <xf numFmtId="165" fontId="69" fillId="0" borderId="47" xfId="0" applyNumberFormat="1" applyFont="1" applyFill="1" applyBorder="1" applyAlignment="1">
      <alignment horizontal="center"/>
    </xf>
    <xf numFmtId="0" fontId="74" fillId="0" borderId="57" xfId="0" applyFont="1" applyFill="1" applyBorder="1" applyAlignment="1">
      <alignment horizontal="left" indent="1"/>
    </xf>
    <xf numFmtId="3" fontId="69" fillId="0" borderId="57" xfId="0" applyNumberFormat="1" applyFont="1" applyFill="1" applyBorder="1" applyAlignment="1">
      <alignment/>
    </xf>
    <xf numFmtId="3" fontId="67" fillId="0" borderId="38" xfId="0" applyNumberFormat="1" applyFont="1" applyFill="1" applyBorder="1" applyAlignment="1" applyProtection="1">
      <alignment/>
      <protection locked="0"/>
    </xf>
    <xf numFmtId="3" fontId="67" fillId="0" borderId="55" xfId="0" applyNumberFormat="1" applyFont="1" applyFill="1" applyBorder="1" applyAlignment="1" applyProtection="1">
      <alignment/>
      <protection locked="0"/>
    </xf>
    <xf numFmtId="3" fontId="69" fillId="0" borderId="45" xfId="0" applyNumberFormat="1" applyFont="1" applyFill="1" applyBorder="1" applyAlignment="1">
      <alignment horizontal="center"/>
    </xf>
    <xf numFmtId="165" fontId="69" fillId="0" borderId="45" xfId="0" applyNumberFormat="1" applyFont="1" applyFill="1" applyBorder="1" applyAlignment="1">
      <alignment horizontal="center"/>
    </xf>
    <xf numFmtId="0" fontId="74" fillId="0" borderId="62" xfId="0" applyFont="1" applyFill="1" applyBorder="1" applyAlignment="1">
      <alignment horizontal="left" indent="1"/>
    </xf>
    <xf numFmtId="3" fontId="69" fillId="0" borderId="62" xfId="0" applyNumberFormat="1" applyFont="1" applyFill="1" applyBorder="1" applyAlignment="1">
      <alignment/>
    </xf>
    <xf numFmtId="3" fontId="67" fillId="0" borderId="56" xfId="0" applyNumberFormat="1" applyFont="1" applyFill="1" applyBorder="1" applyAlignment="1" applyProtection="1">
      <alignment/>
      <protection locked="0"/>
    </xf>
    <xf numFmtId="3" fontId="69" fillId="0" borderId="46" xfId="0" applyNumberFormat="1" applyFont="1" applyFill="1" applyBorder="1" applyAlignment="1">
      <alignment horizontal="center"/>
    </xf>
    <xf numFmtId="165" fontId="69" fillId="0" borderId="46" xfId="0" applyNumberFormat="1" applyFont="1" applyFill="1" applyBorder="1" applyAlignment="1">
      <alignment horizontal="center"/>
    </xf>
    <xf numFmtId="0" fontId="74" fillId="0" borderId="61" xfId="0" applyFont="1" applyFill="1" applyBorder="1" applyAlignment="1">
      <alignment horizontal="left" indent="1"/>
    </xf>
    <xf numFmtId="3" fontId="69" fillId="0" borderId="61" xfId="0" applyNumberFormat="1" applyFont="1" applyFill="1" applyBorder="1" applyAlignment="1">
      <alignment/>
    </xf>
    <xf numFmtId="3" fontId="67" fillId="0" borderId="37" xfId="0" applyNumberFormat="1" applyFont="1" applyFill="1" applyBorder="1" applyAlignment="1" applyProtection="1">
      <alignment/>
      <protection locked="0"/>
    </xf>
    <xf numFmtId="3" fontId="69" fillId="0" borderId="60" xfId="0" applyNumberFormat="1" applyFont="1" applyFill="1" applyBorder="1" applyAlignment="1">
      <alignment/>
    </xf>
    <xf numFmtId="3" fontId="67" fillId="0" borderId="39" xfId="0" applyNumberFormat="1" applyFont="1" applyFill="1" applyBorder="1" applyAlignment="1" applyProtection="1">
      <alignment/>
      <protection locked="0"/>
    </xf>
    <xf numFmtId="0" fontId="74" fillId="0" borderId="58" xfId="0" applyFont="1" applyFill="1" applyBorder="1" applyAlignment="1">
      <alignment horizontal="left" indent="1"/>
    </xf>
    <xf numFmtId="3" fontId="69" fillId="0" borderId="48" xfId="0" applyNumberFormat="1" applyFont="1" applyFill="1" applyBorder="1" applyAlignment="1">
      <alignment horizontal="center"/>
    </xf>
    <xf numFmtId="3" fontId="71" fillId="0" borderId="58" xfId="0" applyNumberFormat="1" applyFont="1" applyFill="1" applyBorder="1" applyAlignment="1">
      <alignment/>
    </xf>
    <xf numFmtId="3" fontId="69" fillId="0" borderId="49" xfId="0" applyNumberFormat="1" applyFont="1" applyFill="1" applyBorder="1" applyAlignment="1">
      <alignment horizontal="center"/>
    </xf>
    <xf numFmtId="165" fontId="69" fillId="0" borderId="49" xfId="0" applyNumberFormat="1" applyFont="1" applyFill="1" applyBorder="1" applyAlignment="1">
      <alignment horizontal="center"/>
    </xf>
    <xf numFmtId="3" fontId="67" fillId="0" borderId="36" xfId="0" applyNumberFormat="1" applyFont="1" applyFill="1" applyBorder="1" applyAlignment="1" applyProtection="1">
      <alignment/>
      <protection locked="0"/>
    </xf>
    <xf numFmtId="3" fontId="69" fillId="0" borderId="63" xfId="0" applyNumberFormat="1" applyFont="1" applyFill="1" applyBorder="1" applyAlignment="1">
      <alignment/>
    </xf>
    <xf numFmtId="3" fontId="67" fillId="0" borderId="113" xfId="0" applyNumberFormat="1" applyFont="1" applyFill="1" applyBorder="1" applyAlignment="1" applyProtection="1">
      <alignment/>
      <protection locked="0"/>
    </xf>
    <xf numFmtId="3" fontId="69" fillId="0" borderId="50" xfId="0" applyNumberFormat="1" applyFont="1" applyFill="1" applyBorder="1" applyAlignment="1">
      <alignment horizontal="center"/>
    </xf>
    <xf numFmtId="165" fontId="69" fillId="0" borderId="50" xfId="0" applyNumberFormat="1" applyFont="1" applyFill="1" applyBorder="1" applyAlignment="1">
      <alignment horizontal="center"/>
    </xf>
    <xf numFmtId="0" fontId="74" fillId="0" borderId="36" xfId="0" applyFont="1" applyFill="1" applyBorder="1" applyAlignment="1">
      <alignment horizontal="left" indent="1"/>
    </xf>
    <xf numFmtId="3" fontId="69" fillId="0" borderId="36" xfId="0" applyNumberFormat="1" applyFont="1" applyFill="1" applyBorder="1" applyAlignment="1" applyProtection="1">
      <alignment/>
      <protection locked="0"/>
    </xf>
    <xf numFmtId="3" fontId="69" fillId="0" borderId="44" xfId="0" applyNumberFormat="1" applyFont="1" applyFill="1" applyBorder="1" applyAlignment="1" applyProtection="1">
      <alignment/>
      <protection locked="0"/>
    </xf>
    <xf numFmtId="3" fontId="67" fillId="0" borderId="64" xfId="0" applyNumberFormat="1" applyFont="1" applyFill="1" applyBorder="1" applyAlignment="1" applyProtection="1">
      <alignment horizontal="right"/>
      <protection locked="0"/>
    </xf>
    <xf numFmtId="3" fontId="67" fillId="0" borderId="64" xfId="0" applyNumberFormat="1" applyFont="1" applyFill="1" applyBorder="1" applyAlignment="1" applyProtection="1">
      <alignment/>
      <protection locked="0"/>
    </xf>
    <xf numFmtId="3" fontId="68" fillId="0" borderId="44" xfId="0" applyNumberFormat="1" applyFont="1" applyFill="1" applyBorder="1" applyAlignment="1">
      <alignment/>
    </xf>
    <xf numFmtId="165" fontId="68" fillId="0" borderId="44" xfId="0" applyNumberFormat="1" applyFont="1" applyFill="1" applyBorder="1" applyAlignment="1">
      <alignment/>
    </xf>
    <xf numFmtId="3" fontId="69" fillId="0" borderId="37" xfId="0" applyNumberFormat="1" applyFont="1" applyFill="1" applyBorder="1" applyAlignment="1" applyProtection="1">
      <alignment/>
      <protection locked="0"/>
    </xf>
    <xf numFmtId="165" fontId="69" fillId="0" borderId="37" xfId="0" applyNumberFormat="1" applyFont="1" applyFill="1" applyBorder="1" applyAlignment="1" applyProtection="1">
      <alignment/>
      <protection locked="0"/>
    </xf>
    <xf numFmtId="3" fontId="69" fillId="0" borderId="37" xfId="0" applyNumberFormat="1" applyFont="1" applyFill="1" applyBorder="1" applyAlignment="1" applyProtection="1">
      <alignment/>
      <protection locked="0"/>
    </xf>
    <xf numFmtId="3" fontId="67" fillId="0" borderId="62" xfId="0" applyNumberFormat="1" applyFont="1" applyFill="1" applyBorder="1" applyAlignment="1" applyProtection="1">
      <alignment horizontal="right"/>
      <protection locked="0"/>
    </xf>
    <xf numFmtId="3" fontId="67" fillId="0" borderId="61" xfId="0" applyNumberFormat="1" applyFont="1" applyFill="1" applyBorder="1" applyAlignment="1" applyProtection="1">
      <alignment/>
      <protection locked="0"/>
    </xf>
    <xf numFmtId="3" fontId="68" fillId="0" borderId="37" xfId="0" applyNumberFormat="1" applyFont="1" applyFill="1" applyBorder="1" applyAlignment="1">
      <alignment/>
    </xf>
    <xf numFmtId="165" fontId="68" fillId="0" borderId="37" xfId="0" applyNumberFormat="1" applyFont="1" applyFill="1" applyBorder="1" applyAlignment="1">
      <alignment/>
    </xf>
    <xf numFmtId="3" fontId="69" fillId="0" borderId="38" xfId="0" applyNumberFormat="1" applyFont="1" applyFill="1" applyBorder="1" applyAlignment="1" applyProtection="1">
      <alignment/>
      <protection locked="0"/>
    </xf>
    <xf numFmtId="3" fontId="69" fillId="0" borderId="54" xfId="0" applyNumberFormat="1" applyFont="1" applyFill="1" applyBorder="1" applyAlignment="1" applyProtection="1">
      <alignment/>
      <protection locked="0"/>
    </xf>
    <xf numFmtId="3" fontId="67" fillId="0" borderId="65" xfId="0" applyNumberFormat="1" applyFont="1" applyFill="1" applyBorder="1" applyAlignment="1" applyProtection="1">
      <alignment horizontal="right"/>
      <protection locked="0"/>
    </xf>
    <xf numFmtId="3" fontId="67" fillId="0" borderId="57" xfId="0" applyNumberFormat="1" applyFont="1" applyFill="1" applyBorder="1" applyAlignment="1" applyProtection="1">
      <alignment/>
      <protection locked="0"/>
    </xf>
    <xf numFmtId="3" fontId="68" fillId="0" borderId="38" xfId="0" applyNumberFormat="1" applyFont="1" applyFill="1" applyBorder="1" applyAlignment="1">
      <alignment/>
    </xf>
    <xf numFmtId="165" fontId="68" fillId="0" borderId="38" xfId="0" applyNumberFormat="1" applyFont="1" applyFill="1" applyBorder="1" applyAlignment="1">
      <alignment/>
    </xf>
    <xf numFmtId="3" fontId="69" fillId="0" borderId="36" xfId="0" applyNumberFormat="1" applyFont="1" applyFill="1" applyBorder="1" applyAlignment="1" applyProtection="1">
      <alignment/>
      <protection locked="0"/>
    </xf>
    <xf numFmtId="3" fontId="67" fillId="0" borderId="62" xfId="0" applyNumberFormat="1" applyFont="1" applyFill="1" applyBorder="1" applyAlignment="1" applyProtection="1">
      <alignment/>
      <protection locked="0"/>
    </xf>
    <xf numFmtId="3" fontId="69" fillId="0" borderId="39" xfId="0" applyNumberFormat="1" applyFont="1" applyFill="1" applyBorder="1" applyAlignment="1" applyProtection="1">
      <alignment/>
      <protection locked="0"/>
    </xf>
    <xf numFmtId="3" fontId="69" fillId="0" borderId="40" xfId="0" applyNumberFormat="1" applyFont="1" applyFill="1" applyBorder="1" applyAlignment="1" applyProtection="1">
      <alignment/>
      <protection locked="0"/>
    </xf>
    <xf numFmtId="3" fontId="67" fillId="0" borderId="63" xfId="0" applyNumberFormat="1" applyFont="1" applyFill="1" applyBorder="1" applyAlignment="1" applyProtection="1">
      <alignment/>
      <protection locked="0"/>
    </xf>
    <xf numFmtId="3" fontId="68" fillId="0" borderId="48" xfId="0" applyNumberFormat="1" applyFont="1" applyFill="1" applyBorder="1" applyAlignment="1" applyProtection="1">
      <alignment/>
      <protection/>
    </xf>
    <xf numFmtId="165" fontId="68" fillId="0" borderId="48" xfId="0" applyNumberFormat="1" applyFont="1" applyFill="1" applyBorder="1" applyAlignment="1" applyProtection="1">
      <alignment/>
      <protection/>
    </xf>
    <xf numFmtId="165" fontId="68" fillId="0" borderId="58" xfId="0" applyNumberFormat="1" applyFont="1" applyFill="1" applyBorder="1" applyAlignment="1" applyProtection="1">
      <alignment/>
      <protection/>
    </xf>
    <xf numFmtId="165" fontId="68" fillId="0" borderId="48" xfId="0" applyNumberFormat="1" applyFont="1" applyFill="1" applyBorder="1" applyAlignment="1">
      <alignment/>
    </xf>
    <xf numFmtId="165" fontId="69" fillId="0" borderId="36" xfId="0" applyNumberFormat="1" applyFont="1" applyFill="1" applyBorder="1" applyAlignment="1" applyProtection="1">
      <alignment/>
      <protection locked="0"/>
    </xf>
    <xf numFmtId="165" fontId="69" fillId="0" borderId="39" xfId="0" applyNumberFormat="1" applyFont="1" applyFill="1" applyBorder="1" applyAlignment="1" applyProtection="1">
      <alignment/>
      <protection locked="0"/>
    </xf>
    <xf numFmtId="3" fontId="67" fillId="0" borderId="54" xfId="0" applyNumberFormat="1" applyFont="1" applyFill="1" applyBorder="1" applyAlignment="1" applyProtection="1">
      <alignment/>
      <protection locked="0"/>
    </xf>
    <xf numFmtId="3" fontId="68" fillId="0" borderId="48" xfId="0" applyNumberFormat="1" applyFont="1" applyFill="1" applyBorder="1" applyAlignment="1">
      <alignment/>
    </xf>
    <xf numFmtId="3" fontId="68" fillId="0" borderId="66" xfId="0" applyNumberFormat="1" applyFont="1" applyFill="1" applyBorder="1" applyAlignment="1">
      <alignment/>
    </xf>
    <xf numFmtId="3" fontId="68" fillId="0" borderId="48" xfId="0" applyNumberFormat="1" applyFont="1" applyFill="1" applyBorder="1" applyAlignment="1" applyProtection="1">
      <alignment/>
      <protection locked="0"/>
    </xf>
    <xf numFmtId="165" fontId="68" fillId="0" borderId="48" xfId="0" applyNumberFormat="1" applyFont="1" applyFill="1" applyBorder="1" applyAlignment="1" applyProtection="1">
      <alignment/>
      <protection locked="0"/>
    </xf>
    <xf numFmtId="3" fontId="67" fillId="0" borderId="40" xfId="0" applyNumberFormat="1" applyFont="1" applyFill="1" applyBorder="1" applyAlignment="1">
      <alignment/>
    </xf>
    <xf numFmtId="3" fontId="67" fillId="0" borderId="36" xfId="0" applyNumberFormat="1" applyFont="1" applyFill="1" applyBorder="1" applyAlignment="1" applyProtection="1">
      <alignment horizontal="right"/>
      <protection locked="0"/>
    </xf>
    <xf numFmtId="3" fontId="67" fillId="0" borderId="53" xfId="0" applyNumberFormat="1" applyFont="1" applyFill="1" applyBorder="1" applyAlignment="1" applyProtection="1">
      <alignment/>
      <protection locked="0"/>
    </xf>
    <xf numFmtId="3" fontId="67" fillId="0" borderId="0" xfId="0" applyNumberFormat="1" applyFont="1" applyFill="1" applyBorder="1" applyAlignment="1">
      <alignment/>
    </xf>
    <xf numFmtId="3" fontId="68" fillId="0" borderId="62" xfId="0" applyNumberFormat="1" applyFont="1" applyFill="1" applyBorder="1" applyAlignment="1">
      <alignment/>
    </xf>
    <xf numFmtId="165" fontId="68" fillId="0" borderId="73" xfId="0" applyNumberFormat="1" applyFont="1" applyFill="1" applyBorder="1" applyAlignment="1">
      <alignment/>
    </xf>
    <xf numFmtId="0" fontId="74" fillId="0" borderId="59" xfId="0" applyFont="1" applyFill="1" applyBorder="1" applyAlignment="1">
      <alignment horizontal="left" indent="1"/>
    </xf>
    <xf numFmtId="165" fontId="68" fillId="0" borderId="48" xfId="0" applyNumberFormat="1" applyFont="1" applyFill="1" applyBorder="1" applyAlignment="1">
      <alignment/>
    </xf>
    <xf numFmtId="3" fontId="68" fillId="0" borderId="49" xfId="0" applyNumberFormat="1" applyFont="1" applyFill="1" applyBorder="1" applyAlignment="1">
      <alignment/>
    </xf>
    <xf numFmtId="3" fontId="68" fillId="0" borderId="64" xfId="0" applyNumberFormat="1" applyFont="1" applyFill="1" applyBorder="1" applyAlignment="1">
      <alignment/>
    </xf>
    <xf numFmtId="0" fontId="74" fillId="0" borderId="65" xfId="0" applyFont="1" applyFill="1" applyBorder="1" applyAlignment="1">
      <alignment horizontal="left" indent="1"/>
    </xf>
    <xf numFmtId="0" fontId="76" fillId="0" borderId="0" xfId="0" applyFont="1" applyFill="1" applyAlignment="1">
      <alignment horizontal="left" indent="1"/>
    </xf>
    <xf numFmtId="0" fontId="77" fillId="0" borderId="0" xfId="0" applyFont="1" applyFill="1" applyAlignment="1">
      <alignment horizontal="left" indent="1"/>
    </xf>
    <xf numFmtId="0" fontId="78" fillId="0" borderId="0" xfId="0" applyFont="1" applyFill="1" applyAlignment="1">
      <alignment horizontal="left" indent="1"/>
    </xf>
    <xf numFmtId="0" fontId="78" fillId="0" borderId="0" xfId="0" applyFont="1" applyFill="1" applyAlignment="1">
      <alignment/>
    </xf>
    <xf numFmtId="0" fontId="78" fillId="0" borderId="0" xfId="0" applyFont="1" applyFill="1" applyAlignment="1">
      <alignment horizontal="center"/>
    </xf>
    <xf numFmtId="3" fontId="78" fillId="0" borderId="0" xfId="0" applyNumberFormat="1" applyFont="1" applyFill="1" applyAlignment="1">
      <alignment/>
    </xf>
    <xf numFmtId="165" fontId="78" fillId="0" borderId="0" xfId="0" applyNumberFormat="1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35.7109375" style="365" customWidth="1"/>
    <col min="2" max="2" width="9.140625" style="365" customWidth="1"/>
    <col min="3" max="4" width="0" style="365" hidden="1" customWidth="1"/>
    <col min="5" max="5" width="0" style="366" hidden="1" customWidth="1"/>
    <col min="6" max="8" width="0" style="365" hidden="1" customWidth="1"/>
    <col min="9" max="16384" width="9.140625" style="365" customWidth="1"/>
  </cols>
  <sheetData>
    <row r="1" spans="1:17" s="362" customFormat="1" ht="18.75">
      <c r="A1" s="361" t="s">
        <v>215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</row>
    <row r="2" spans="1:24" ht="18.75" thickBot="1">
      <c r="A2" s="363"/>
      <c r="B2" s="364"/>
      <c r="J2" s="367"/>
      <c r="R2" s="368" t="s">
        <v>0</v>
      </c>
      <c r="S2" s="368"/>
      <c r="T2" s="368"/>
      <c r="U2" s="368"/>
      <c r="V2" s="368"/>
      <c r="W2" s="368"/>
      <c r="X2" s="368"/>
    </row>
    <row r="3" spans="1:10" ht="16.5" thickBot="1">
      <c r="A3" s="369" t="s">
        <v>1</v>
      </c>
      <c r="B3" s="370" t="s">
        <v>2</v>
      </c>
      <c r="C3" s="371"/>
      <c r="D3" s="371"/>
      <c r="E3" s="372"/>
      <c r="F3" s="371"/>
      <c r="G3" s="373"/>
      <c r="H3" s="1"/>
      <c r="I3" s="1"/>
      <c r="J3" s="374"/>
    </row>
    <row r="4" spans="1:10" ht="15.75" thickBot="1">
      <c r="A4" s="367" t="s">
        <v>3</v>
      </c>
      <c r="J4" s="367"/>
    </row>
    <row r="5" spans="1:24" ht="15.75">
      <c r="A5" s="375"/>
      <c r="B5" s="376"/>
      <c r="C5" s="376"/>
      <c r="D5" s="376"/>
      <c r="E5" s="377"/>
      <c r="F5" s="376"/>
      <c r="G5" s="378"/>
      <c r="H5" s="376"/>
      <c r="I5" s="376"/>
      <c r="J5" s="379" t="s">
        <v>4</v>
      </c>
      <c r="K5" s="380"/>
      <c r="L5" s="381"/>
      <c r="M5" s="381"/>
      <c r="N5" s="381"/>
      <c r="O5" s="381"/>
      <c r="P5" s="382" t="s">
        <v>5</v>
      </c>
      <c r="Q5" s="381"/>
      <c r="R5" s="381"/>
      <c r="S5" s="381"/>
      <c r="T5" s="381"/>
      <c r="U5" s="381"/>
      <c r="V5" s="381"/>
      <c r="W5" s="379" t="s">
        <v>216</v>
      </c>
      <c r="X5" s="383" t="s">
        <v>7</v>
      </c>
    </row>
    <row r="6" spans="1:24" ht="15.75" thickBot="1">
      <c r="A6" s="384" t="s">
        <v>8</v>
      </c>
      <c r="B6" s="385" t="s">
        <v>9</v>
      </c>
      <c r="C6" s="385" t="s">
        <v>10</v>
      </c>
      <c r="D6" s="385" t="s">
        <v>11</v>
      </c>
      <c r="E6" s="385" t="s">
        <v>12</v>
      </c>
      <c r="F6" s="386" t="s">
        <v>13</v>
      </c>
      <c r="G6" s="387" t="s">
        <v>14</v>
      </c>
      <c r="H6" s="385" t="s">
        <v>15</v>
      </c>
      <c r="I6" s="385" t="s">
        <v>217</v>
      </c>
      <c r="J6" s="388">
        <v>2013</v>
      </c>
      <c r="K6" s="387" t="s">
        <v>16</v>
      </c>
      <c r="L6" s="389" t="s">
        <v>17</v>
      </c>
      <c r="M6" s="389" t="s">
        <v>18</v>
      </c>
      <c r="N6" s="389" t="s">
        <v>19</v>
      </c>
      <c r="O6" s="389" t="s">
        <v>20</v>
      </c>
      <c r="P6" s="389" t="s">
        <v>21</v>
      </c>
      <c r="Q6" s="389" t="s">
        <v>22</v>
      </c>
      <c r="R6" s="389" t="s">
        <v>23</v>
      </c>
      <c r="S6" s="389" t="s">
        <v>24</v>
      </c>
      <c r="T6" s="389" t="s">
        <v>25</v>
      </c>
      <c r="U6" s="389" t="s">
        <v>26</v>
      </c>
      <c r="V6" s="387" t="s">
        <v>27</v>
      </c>
      <c r="W6" s="388" t="s">
        <v>28</v>
      </c>
      <c r="X6" s="390" t="s">
        <v>29</v>
      </c>
    </row>
    <row r="7" spans="1:24" ht="15">
      <c r="A7" s="391" t="s">
        <v>30</v>
      </c>
      <c r="B7" s="392"/>
      <c r="C7" s="393">
        <v>104</v>
      </c>
      <c r="D7" s="393">
        <v>104</v>
      </c>
      <c r="E7" s="339"/>
      <c r="F7" s="340">
        <v>142</v>
      </c>
      <c r="G7" s="341">
        <v>139</v>
      </c>
      <c r="H7" s="342">
        <v>133</v>
      </c>
      <c r="I7" s="342">
        <v>139</v>
      </c>
      <c r="J7" s="394">
        <v>139</v>
      </c>
      <c r="K7" s="395">
        <v>141</v>
      </c>
      <c r="L7" s="396">
        <v>142</v>
      </c>
      <c r="M7" s="396">
        <v>141</v>
      </c>
      <c r="N7" s="396">
        <v>144</v>
      </c>
      <c r="O7" s="343">
        <v>146</v>
      </c>
      <c r="P7" s="343">
        <v>147</v>
      </c>
      <c r="Q7" s="343">
        <v>147</v>
      </c>
      <c r="R7" s="343">
        <v>146</v>
      </c>
      <c r="S7" s="343">
        <v>146</v>
      </c>
      <c r="T7" s="343">
        <v>147</v>
      </c>
      <c r="U7" s="343">
        <v>147</v>
      </c>
      <c r="V7" s="343">
        <v>148</v>
      </c>
      <c r="W7" s="397" t="s">
        <v>31</v>
      </c>
      <c r="X7" s="398" t="s">
        <v>31</v>
      </c>
    </row>
    <row r="8" spans="1:24" ht="15.75" thickBot="1">
      <c r="A8" s="399" t="s">
        <v>32</v>
      </c>
      <c r="B8" s="400"/>
      <c r="C8" s="401">
        <v>101</v>
      </c>
      <c r="D8" s="401">
        <v>104</v>
      </c>
      <c r="E8" s="402"/>
      <c r="F8" s="401">
        <v>139</v>
      </c>
      <c r="G8" s="403">
        <v>137</v>
      </c>
      <c r="H8" s="404">
        <v>129</v>
      </c>
      <c r="I8" s="404">
        <v>138</v>
      </c>
      <c r="J8" s="405">
        <v>138</v>
      </c>
      <c r="K8" s="406">
        <v>138</v>
      </c>
      <c r="L8" s="407">
        <v>138</v>
      </c>
      <c r="M8" s="408">
        <v>138</v>
      </c>
      <c r="N8" s="408">
        <v>141</v>
      </c>
      <c r="O8" s="407">
        <v>142.75</v>
      </c>
      <c r="P8" s="407">
        <v>144.25</v>
      </c>
      <c r="Q8" s="407">
        <v>145.3</v>
      </c>
      <c r="R8" s="407">
        <v>144.3</v>
      </c>
      <c r="S8" s="407">
        <v>143.25</v>
      </c>
      <c r="T8" s="407">
        <v>144.63</v>
      </c>
      <c r="U8" s="407">
        <v>144.75</v>
      </c>
      <c r="V8" s="406">
        <v>145.5</v>
      </c>
      <c r="W8" s="409"/>
      <c r="X8" s="410" t="s">
        <v>31</v>
      </c>
    </row>
    <row r="9" spans="1:24" ht="15">
      <c r="A9" s="411" t="s">
        <v>33</v>
      </c>
      <c r="B9" s="412" t="s">
        <v>34</v>
      </c>
      <c r="C9" s="413">
        <v>37915</v>
      </c>
      <c r="D9" s="413">
        <v>39774</v>
      </c>
      <c r="E9" s="414" t="s">
        <v>35</v>
      </c>
      <c r="F9" s="415">
        <v>22515</v>
      </c>
      <c r="G9" s="416">
        <v>23549</v>
      </c>
      <c r="H9" s="417">
        <v>24376</v>
      </c>
      <c r="I9" s="418">
        <v>24327</v>
      </c>
      <c r="J9" s="419" t="s">
        <v>31</v>
      </c>
      <c r="K9" s="420">
        <v>24338</v>
      </c>
      <c r="L9" s="421">
        <v>24382</v>
      </c>
      <c r="M9" s="422">
        <v>24417</v>
      </c>
      <c r="N9" s="422">
        <v>24472</v>
      </c>
      <c r="O9" s="421">
        <v>24657</v>
      </c>
      <c r="P9" s="421">
        <v>24688</v>
      </c>
      <c r="Q9" s="423">
        <v>24702</v>
      </c>
      <c r="R9" s="423">
        <v>24797</v>
      </c>
      <c r="S9" s="423">
        <v>25310</v>
      </c>
      <c r="T9" s="423">
        <v>24611</v>
      </c>
      <c r="U9" s="423">
        <v>24685</v>
      </c>
      <c r="V9" s="424">
        <v>24978</v>
      </c>
      <c r="W9" s="425" t="s">
        <v>31</v>
      </c>
      <c r="X9" s="426" t="s">
        <v>31</v>
      </c>
    </row>
    <row r="10" spans="1:24" ht="15">
      <c r="A10" s="427" t="s">
        <v>36</v>
      </c>
      <c r="B10" s="428" t="s">
        <v>37</v>
      </c>
      <c r="C10" s="429">
        <v>-16164</v>
      </c>
      <c r="D10" s="429">
        <v>-17825</v>
      </c>
      <c r="E10" s="414" t="s">
        <v>38</v>
      </c>
      <c r="F10" s="415">
        <v>-20194</v>
      </c>
      <c r="G10" s="416">
        <v>-21592</v>
      </c>
      <c r="H10" s="417">
        <v>-22365</v>
      </c>
      <c r="I10" s="417">
        <v>22791</v>
      </c>
      <c r="J10" s="430" t="s">
        <v>31</v>
      </c>
      <c r="K10" s="431">
        <v>22800</v>
      </c>
      <c r="L10" s="432">
        <v>22835</v>
      </c>
      <c r="M10" s="433">
        <v>22933</v>
      </c>
      <c r="N10" s="433">
        <v>23024</v>
      </c>
      <c r="O10" s="421">
        <v>23127</v>
      </c>
      <c r="P10" s="421">
        <v>23194</v>
      </c>
      <c r="Q10" s="423">
        <v>23244</v>
      </c>
      <c r="R10" s="423">
        <v>23379</v>
      </c>
      <c r="S10" s="423">
        <v>23489</v>
      </c>
      <c r="T10" s="423">
        <v>22819</v>
      </c>
      <c r="U10" s="423">
        <v>22934</v>
      </c>
      <c r="V10" s="424">
        <v>23076</v>
      </c>
      <c r="W10" s="425" t="s">
        <v>31</v>
      </c>
      <c r="X10" s="426" t="s">
        <v>31</v>
      </c>
    </row>
    <row r="11" spans="1:24" ht="15">
      <c r="A11" s="427" t="s">
        <v>39</v>
      </c>
      <c r="B11" s="428" t="s">
        <v>40</v>
      </c>
      <c r="C11" s="429">
        <v>604</v>
      </c>
      <c r="D11" s="429">
        <v>619</v>
      </c>
      <c r="E11" s="414" t="s">
        <v>41</v>
      </c>
      <c r="F11" s="415">
        <v>856</v>
      </c>
      <c r="G11" s="416">
        <v>965</v>
      </c>
      <c r="H11" s="417">
        <v>754</v>
      </c>
      <c r="I11" s="417">
        <v>666</v>
      </c>
      <c r="J11" s="430" t="s">
        <v>31</v>
      </c>
      <c r="K11" s="431">
        <v>700</v>
      </c>
      <c r="L11" s="432">
        <v>576</v>
      </c>
      <c r="M11" s="433">
        <v>633</v>
      </c>
      <c r="N11" s="433">
        <v>659</v>
      </c>
      <c r="O11" s="421">
        <v>659</v>
      </c>
      <c r="P11" s="421">
        <v>644</v>
      </c>
      <c r="Q11" s="423">
        <v>688</v>
      </c>
      <c r="R11" s="423">
        <v>677</v>
      </c>
      <c r="S11" s="423">
        <v>551</v>
      </c>
      <c r="T11" s="423">
        <v>547</v>
      </c>
      <c r="U11" s="423">
        <v>537</v>
      </c>
      <c r="V11" s="424">
        <v>526</v>
      </c>
      <c r="W11" s="425" t="s">
        <v>31</v>
      </c>
      <c r="X11" s="426" t="s">
        <v>31</v>
      </c>
    </row>
    <row r="12" spans="1:24" ht="15">
      <c r="A12" s="427" t="s">
        <v>42</v>
      </c>
      <c r="B12" s="428" t="s">
        <v>43</v>
      </c>
      <c r="C12" s="429">
        <v>221</v>
      </c>
      <c r="D12" s="429">
        <v>610</v>
      </c>
      <c r="E12" s="414" t="s">
        <v>31</v>
      </c>
      <c r="F12" s="415">
        <v>920</v>
      </c>
      <c r="G12" s="416">
        <v>975</v>
      </c>
      <c r="H12" s="417">
        <v>1032</v>
      </c>
      <c r="I12" s="417">
        <v>586</v>
      </c>
      <c r="J12" s="430" t="s">
        <v>31</v>
      </c>
      <c r="K12" s="431">
        <v>876</v>
      </c>
      <c r="L12" s="432">
        <v>652</v>
      </c>
      <c r="M12" s="433">
        <v>811</v>
      </c>
      <c r="N12" s="433">
        <v>1129</v>
      </c>
      <c r="O12" s="421">
        <v>1182</v>
      </c>
      <c r="P12" s="421">
        <v>1249</v>
      </c>
      <c r="Q12" s="423">
        <v>1198</v>
      </c>
      <c r="R12" s="423">
        <v>1335</v>
      </c>
      <c r="S12" s="423">
        <v>1340</v>
      </c>
      <c r="T12" s="423">
        <v>1556</v>
      </c>
      <c r="U12" s="423">
        <v>1812</v>
      </c>
      <c r="V12" s="424">
        <v>3077</v>
      </c>
      <c r="W12" s="425" t="s">
        <v>31</v>
      </c>
      <c r="X12" s="426" t="s">
        <v>31</v>
      </c>
    </row>
    <row r="13" spans="1:24" ht="15.75" thickBot="1">
      <c r="A13" s="391" t="s">
        <v>44</v>
      </c>
      <c r="B13" s="434" t="s">
        <v>45</v>
      </c>
      <c r="C13" s="435">
        <v>2021</v>
      </c>
      <c r="D13" s="435">
        <v>852</v>
      </c>
      <c r="E13" s="344" t="s">
        <v>46</v>
      </c>
      <c r="F13" s="345">
        <v>5418</v>
      </c>
      <c r="G13" s="346">
        <v>3509</v>
      </c>
      <c r="H13" s="347">
        <v>5236</v>
      </c>
      <c r="I13" s="347">
        <v>2489</v>
      </c>
      <c r="J13" s="436" t="s">
        <v>31</v>
      </c>
      <c r="K13" s="437">
        <v>3436</v>
      </c>
      <c r="L13" s="438">
        <v>2553</v>
      </c>
      <c r="M13" s="439">
        <v>866</v>
      </c>
      <c r="N13" s="439">
        <v>4828</v>
      </c>
      <c r="O13" s="438">
        <v>3111</v>
      </c>
      <c r="P13" s="438">
        <v>6159</v>
      </c>
      <c r="Q13" s="348">
        <v>7360</v>
      </c>
      <c r="R13" s="348">
        <v>5702</v>
      </c>
      <c r="S13" s="348">
        <v>4209</v>
      </c>
      <c r="T13" s="348">
        <v>7320</v>
      </c>
      <c r="U13" s="348">
        <v>6609</v>
      </c>
      <c r="V13" s="348">
        <v>4741</v>
      </c>
      <c r="W13" s="440" t="s">
        <v>31</v>
      </c>
      <c r="X13" s="398" t="s">
        <v>31</v>
      </c>
    </row>
    <row r="14" spans="1:24" ht="15.75" thickBot="1">
      <c r="A14" s="441" t="s">
        <v>47</v>
      </c>
      <c r="B14" s="442"/>
      <c r="C14" s="443">
        <v>24618</v>
      </c>
      <c r="D14" s="443">
        <v>24087</v>
      </c>
      <c r="E14" s="444"/>
      <c r="F14" s="445">
        <v>9516</v>
      </c>
      <c r="G14" s="446">
        <v>9516</v>
      </c>
      <c r="H14" s="445">
        <v>9034</v>
      </c>
      <c r="I14" s="445">
        <v>5277</v>
      </c>
      <c r="J14" s="447" t="s">
        <v>31</v>
      </c>
      <c r="K14" s="448">
        <v>6584</v>
      </c>
      <c r="L14" s="449">
        <v>5332</v>
      </c>
      <c r="M14" s="450">
        <v>3794</v>
      </c>
      <c r="N14" s="450">
        <v>8064</v>
      </c>
      <c r="O14" s="449">
        <v>6481</v>
      </c>
      <c r="P14" s="449">
        <v>9547</v>
      </c>
      <c r="Q14" s="451">
        <v>10703</v>
      </c>
      <c r="R14" s="451">
        <v>9132</v>
      </c>
      <c r="S14" s="451">
        <v>7921</v>
      </c>
      <c r="T14" s="451">
        <v>11216</v>
      </c>
      <c r="U14" s="451">
        <v>10709</v>
      </c>
      <c r="V14" s="452">
        <v>10245</v>
      </c>
      <c r="W14" s="447" t="s">
        <v>31</v>
      </c>
      <c r="X14" s="453" t="s">
        <v>31</v>
      </c>
    </row>
    <row r="15" spans="1:24" ht="15">
      <c r="A15" s="391" t="s">
        <v>48</v>
      </c>
      <c r="B15" s="412" t="s">
        <v>49</v>
      </c>
      <c r="C15" s="413">
        <v>7043</v>
      </c>
      <c r="D15" s="413">
        <v>7240</v>
      </c>
      <c r="E15" s="344">
        <v>401</v>
      </c>
      <c r="F15" s="345">
        <v>2330</v>
      </c>
      <c r="G15" s="346">
        <v>1966</v>
      </c>
      <c r="H15" s="347">
        <v>2011</v>
      </c>
      <c r="I15" s="347">
        <v>1536</v>
      </c>
      <c r="J15" s="419" t="s">
        <v>31</v>
      </c>
      <c r="K15" s="437">
        <v>1571</v>
      </c>
      <c r="L15" s="438">
        <v>2101</v>
      </c>
      <c r="M15" s="439">
        <v>1484</v>
      </c>
      <c r="N15" s="439">
        <v>1448</v>
      </c>
      <c r="O15" s="438">
        <v>1530</v>
      </c>
      <c r="P15" s="438">
        <v>1494</v>
      </c>
      <c r="Q15" s="348">
        <v>1457</v>
      </c>
      <c r="R15" s="348">
        <v>1418</v>
      </c>
      <c r="S15" s="348">
        <v>1713</v>
      </c>
      <c r="T15" s="348">
        <v>1791</v>
      </c>
      <c r="U15" s="348">
        <v>1750</v>
      </c>
      <c r="V15" s="348">
        <v>1902</v>
      </c>
      <c r="W15" s="440" t="s">
        <v>31</v>
      </c>
      <c r="X15" s="398" t="s">
        <v>31</v>
      </c>
    </row>
    <row r="16" spans="1:24" ht="15">
      <c r="A16" s="427" t="s">
        <v>50</v>
      </c>
      <c r="B16" s="428" t="s">
        <v>51</v>
      </c>
      <c r="C16" s="429">
        <v>1001</v>
      </c>
      <c r="D16" s="429">
        <v>820</v>
      </c>
      <c r="E16" s="414" t="s">
        <v>52</v>
      </c>
      <c r="F16" s="415">
        <v>1130</v>
      </c>
      <c r="G16" s="416">
        <v>1207</v>
      </c>
      <c r="H16" s="417">
        <v>1401</v>
      </c>
      <c r="I16" s="417">
        <v>1388</v>
      </c>
      <c r="J16" s="430" t="s">
        <v>31</v>
      </c>
      <c r="K16" s="420">
        <v>1332</v>
      </c>
      <c r="L16" s="421">
        <v>1256</v>
      </c>
      <c r="M16" s="422">
        <v>1575</v>
      </c>
      <c r="N16" s="422">
        <v>1652</v>
      </c>
      <c r="O16" s="421">
        <v>1561</v>
      </c>
      <c r="P16" s="421">
        <v>1664</v>
      </c>
      <c r="Q16" s="423">
        <v>1704</v>
      </c>
      <c r="R16" s="423">
        <v>1754</v>
      </c>
      <c r="S16" s="423">
        <v>1389</v>
      </c>
      <c r="T16" s="423">
        <v>1248</v>
      </c>
      <c r="U16" s="423">
        <v>1762</v>
      </c>
      <c r="V16" s="424">
        <v>1714</v>
      </c>
      <c r="W16" s="425" t="s">
        <v>31</v>
      </c>
      <c r="X16" s="426" t="s">
        <v>31</v>
      </c>
    </row>
    <row r="17" spans="1:24" ht="15">
      <c r="A17" s="427" t="s">
        <v>53</v>
      </c>
      <c r="B17" s="428" t="s">
        <v>54</v>
      </c>
      <c r="C17" s="429">
        <v>14718</v>
      </c>
      <c r="D17" s="429">
        <v>14718</v>
      </c>
      <c r="E17" s="414" t="s">
        <v>31</v>
      </c>
      <c r="F17" s="415">
        <v>0</v>
      </c>
      <c r="G17" s="416">
        <v>0</v>
      </c>
      <c r="H17" s="417">
        <v>0</v>
      </c>
      <c r="I17" s="417">
        <v>0</v>
      </c>
      <c r="J17" s="430" t="s">
        <v>31</v>
      </c>
      <c r="K17" s="431">
        <v>0</v>
      </c>
      <c r="L17" s="432">
        <v>0</v>
      </c>
      <c r="M17" s="433">
        <v>0</v>
      </c>
      <c r="N17" s="433">
        <v>0</v>
      </c>
      <c r="O17" s="421">
        <v>0</v>
      </c>
      <c r="P17" s="421">
        <v>0</v>
      </c>
      <c r="Q17" s="423">
        <v>0</v>
      </c>
      <c r="R17" s="423">
        <v>0</v>
      </c>
      <c r="S17" s="423">
        <v>0</v>
      </c>
      <c r="T17" s="423">
        <v>0</v>
      </c>
      <c r="U17" s="423">
        <v>0</v>
      </c>
      <c r="V17" s="424">
        <v>0</v>
      </c>
      <c r="W17" s="425" t="s">
        <v>31</v>
      </c>
      <c r="X17" s="426" t="s">
        <v>31</v>
      </c>
    </row>
    <row r="18" spans="1:24" ht="15">
      <c r="A18" s="427" t="s">
        <v>55</v>
      </c>
      <c r="B18" s="428" t="s">
        <v>56</v>
      </c>
      <c r="C18" s="429">
        <v>1758</v>
      </c>
      <c r="D18" s="429">
        <v>1762</v>
      </c>
      <c r="E18" s="414" t="s">
        <v>31</v>
      </c>
      <c r="F18" s="415">
        <v>6031</v>
      </c>
      <c r="G18" s="416">
        <v>4210</v>
      </c>
      <c r="H18" s="417">
        <v>5453</v>
      </c>
      <c r="I18" s="417">
        <v>8278</v>
      </c>
      <c r="J18" s="430" t="s">
        <v>31</v>
      </c>
      <c r="K18" s="431">
        <v>6392</v>
      </c>
      <c r="L18" s="432">
        <v>6101</v>
      </c>
      <c r="M18" s="433">
        <v>4691</v>
      </c>
      <c r="N18" s="433">
        <v>4166</v>
      </c>
      <c r="O18" s="421">
        <v>4390</v>
      </c>
      <c r="P18" s="421">
        <v>4532</v>
      </c>
      <c r="Q18" s="423">
        <v>4511</v>
      </c>
      <c r="R18" s="423">
        <v>4543</v>
      </c>
      <c r="S18" s="423">
        <v>4825</v>
      </c>
      <c r="T18" s="423">
        <v>4720</v>
      </c>
      <c r="U18" s="423">
        <v>5425</v>
      </c>
      <c r="V18" s="424">
        <v>8491</v>
      </c>
      <c r="W18" s="425" t="s">
        <v>31</v>
      </c>
      <c r="X18" s="426" t="s">
        <v>31</v>
      </c>
    </row>
    <row r="19" spans="1:24" ht="15.75" thickBot="1">
      <c r="A19" s="399" t="s">
        <v>57</v>
      </c>
      <c r="B19" s="454" t="s">
        <v>58</v>
      </c>
      <c r="C19" s="455">
        <v>0</v>
      </c>
      <c r="D19" s="455">
        <v>0</v>
      </c>
      <c r="E19" s="456" t="s">
        <v>31</v>
      </c>
      <c r="F19" s="415">
        <v>0</v>
      </c>
      <c r="G19" s="416">
        <v>0</v>
      </c>
      <c r="H19" s="417">
        <v>0</v>
      </c>
      <c r="I19" s="457">
        <v>0</v>
      </c>
      <c r="J19" s="458" t="s">
        <v>31</v>
      </c>
      <c r="K19" s="431">
        <v>0</v>
      </c>
      <c r="L19" s="432">
        <v>0</v>
      </c>
      <c r="M19" s="433">
        <v>0</v>
      </c>
      <c r="N19" s="433">
        <v>0</v>
      </c>
      <c r="O19" s="421">
        <v>0</v>
      </c>
      <c r="P19" s="421">
        <v>0</v>
      </c>
      <c r="Q19" s="423">
        <v>0</v>
      </c>
      <c r="R19" s="423">
        <v>0</v>
      </c>
      <c r="S19" s="423">
        <v>0</v>
      </c>
      <c r="T19" s="423">
        <v>0</v>
      </c>
      <c r="U19" s="423">
        <v>0</v>
      </c>
      <c r="V19" s="424">
        <v>0</v>
      </c>
      <c r="W19" s="459" t="s">
        <v>31</v>
      </c>
      <c r="X19" s="460" t="s">
        <v>31</v>
      </c>
    </row>
    <row r="20" spans="1:24" ht="15">
      <c r="A20" s="461" t="s">
        <v>59</v>
      </c>
      <c r="B20" s="412" t="s">
        <v>60</v>
      </c>
      <c r="C20" s="413">
        <v>12472</v>
      </c>
      <c r="D20" s="413">
        <v>13728</v>
      </c>
      <c r="E20" s="2" t="s">
        <v>31</v>
      </c>
      <c r="F20" s="462">
        <v>24200</v>
      </c>
      <c r="G20" s="381">
        <v>25027</v>
      </c>
      <c r="H20" s="463">
        <v>26221</v>
      </c>
      <c r="I20" s="463">
        <v>16950</v>
      </c>
      <c r="J20" s="464">
        <v>23487</v>
      </c>
      <c r="K20" s="465">
        <v>2000</v>
      </c>
      <c r="L20" s="466">
        <v>2000</v>
      </c>
      <c r="M20" s="467">
        <v>4200</v>
      </c>
      <c r="N20" s="467">
        <v>6115</v>
      </c>
      <c r="O20" s="467">
        <v>0</v>
      </c>
      <c r="P20" s="467">
        <v>4586</v>
      </c>
      <c r="Q20" s="467">
        <v>2790</v>
      </c>
      <c r="R20" s="467">
        <v>0</v>
      </c>
      <c r="S20" s="467">
        <v>0</v>
      </c>
      <c r="T20" s="467">
        <v>4586</v>
      </c>
      <c r="U20" s="467">
        <v>0</v>
      </c>
      <c r="V20" s="468">
        <v>0</v>
      </c>
      <c r="W20" s="469">
        <f>SUM(K20:V20)</f>
        <v>26277</v>
      </c>
      <c r="X20" s="470">
        <f>IF(J20&lt;&gt;0,+W20/J20*100," - - - - -")</f>
        <v>111.87891173840848</v>
      </c>
    </row>
    <row r="21" spans="1:24" ht="15">
      <c r="A21" s="427" t="s">
        <v>61</v>
      </c>
      <c r="B21" s="428" t="s">
        <v>62</v>
      </c>
      <c r="C21" s="429">
        <v>0</v>
      </c>
      <c r="D21" s="429">
        <v>0</v>
      </c>
      <c r="E21" s="3" t="s">
        <v>31</v>
      </c>
      <c r="F21" s="415">
        <v>0</v>
      </c>
      <c r="G21" s="416">
        <v>0</v>
      </c>
      <c r="H21" s="417">
        <v>0</v>
      </c>
      <c r="I21" s="417">
        <v>0</v>
      </c>
      <c r="J21" s="471">
        <v>0</v>
      </c>
      <c r="K21" s="472">
        <v>0</v>
      </c>
      <c r="L21" s="473">
        <v>0</v>
      </c>
      <c r="M21" s="423">
        <v>0</v>
      </c>
      <c r="N21" s="423">
        <v>0</v>
      </c>
      <c r="O21" s="423">
        <v>0</v>
      </c>
      <c r="P21" s="423">
        <v>0</v>
      </c>
      <c r="Q21" s="423">
        <v>0</v>
      </c>
      <c r="R21" s="423">
        <v>0</v>
      </c>
      <c r="S21" s="423">
        <v>0</v>
      </c>
      <c r="T21" s="423">
        <v>0</v>
      </c>
      <c r="U21" s="423">
        <v>481</v>
      </c>
      <c r="V21" s="424">
        <v>0</v>
      </c>
      <c r="W21" s="474">
        <f aca="true" t="shared" si="0" ref="W21:W43">SUM(K21:V21)</f>
        <v>481</v>
      </c>
      <c r="X21" s="475" t="str">
        <f aca="true" t="shared" si="1" ref="X21:X43">IF(J21&lt;&gt;0,+W21/J21*100," - - - - -")</f>
        <v> - - - - -</v>
      </c>
    </row>
    <row r="22" spans="1:24" ht="15.75" thickBot="1">
      <c r="A22" s="399" t="s">
        <v>63</v>
      </c>
      <c r="B22" s="454" t="s">
        <v>62</v>
      </c>
      <c r="C22" s="455">
        <v>0</v>
      </c>
      <c r="D22" s="455">
        <v>1215</v>
      </c>
      <c r="E22" s="4">
        <v>672</v>
      </c>
      <c r="F22" s="349">
        <v>7300</v>
      </c>
      <c r="G22" s="346">
        <v>8200</v>
      </c>
      <c r="H22" s="347">
        <v>6200</v>
      </c>
      <c r="I22" s="350">
        <v>12200</v>
      </c>
      <c r="J22" s="476">
        <v>8200</v>
      </c>
      <c r="K22" s="477">
        <v>2000</v>
      </c>
      <c r="L22" s="478">
        <v>2000</v>
      </c>
      <c r="M22" s="348">
        <v>4200</v>
      </c>
      <c r="N22" s="348">
        <v>0</v>
      </c>
      <c r="O22" s="348">
        <v>0</v>
      </c>
      <c r="P22" s="348">
        <v>0</v>
      </c>
      <c r="Q22" s="348">
        <v>0</v>
      </c>
      <c r="R22" s="348">
        <v>0</v>
      </c>
      <c r="S22" s="348">
        <v>0</v>
      </c>
      <c r="T22" s="348">
        <v>0</v>
      </c>
      <c r="U22" s="348">
        <v>267</v>
      </c>
      <c r="V22" s="348">
        <v>0</v>
      </c>
      <c r="W22" s="479">
        <f t="shared" si="0"/>
        <v>8467</v>
      </c>
      <c r="X22" s="480">
        <f t="shared" si="1"/>
        <v>103.2560975609756</v>
      </c>
    </row>
    <row r="23" spans="1:24" ht="15.75" thickBot="1">
      <c r="A23" s="411" t="s">
        <v>64</v>
      </c>
      <c r="B23" s="412" t="s">
        <v>65</v>
      </c>
      <c r="C23" s="413">
        <v>6341</v>
      </c>
      <c r="D23" s="413">
        <v>6960</v>
      </c>
      <c r="E23" s="5">
        <v>501</v>
      </c>
      <c r="F23" s="481">
        <v>17004</v>
      </c>
      <c r="G23" s="381">
        <v>13339</v>
      </c>
      <c r="H23" s="463">
        <v>13542</v>
      </c>
      <c r="I23" s="350">
        <v>11081</v>
      </c>
      <c r="J23" s="482">
        <v>8190</v>
      </c>
      <c r="K23" s="483">
        <v>970</v>
      </c>
      <c r="L23" s="466">
        <v>869</v>
      </c>
      <c r="M23" s="466">
        <v>891</v>
      </c>
      <c r="N23" s="466">
        <v>937</v>
      </c>
      <c r="O23" s="466">
        <v>914</v>
      </c>
      <c r="P23" s="466">
        <v>897</v>
      </c>
      <c r="Q23" s="466">
        <v>865</v>
      </c>
      <c r="R23" s="466">
        <v>918</v>
      </c>
      <c r="S23" s="466">
        <v>878</v>
      </c>
      <c r="T23" s="466">
        <v>995</v>
      </c>
      <c r="U23" s="466">
        <v>928</v>
      </c>
      <c r="V23" s="484">
        <v>940</v>
      </c>
      <c r="W23" s="485">
        <f t="shared" si="0"/>
        <v>11002</v>
      </c>
      <c r="X23" s="486">
        <f t="shared" si="1"/>
        <v>134.33455433455433</v>
      </c>
    </row>
    <row r="24" spans="1:24" ht="15">
      <c r="A24" s="427" t="s">
        <v>66</v>
      </c>
      <c r="B24" s="428" t="s">
        <v>67</v>
      </c>
      <c r="C24" s="429">
        <v>1745</v>
      </c>
      <c r="D24" s="429">
        <v>2223</v>
      </c>
      <c r="E24" s="6">
        <v>502</v>
      </c>
      <c r="F24" s="487">
        <v>4342</v>
      </c>
      <c r="G24" s="416">
        <v>4564</v>
      </c>
      <c r="H24" s="417">
        <v>4450</v>
      </c>
      <c r="I24" s="488">
        <v>3230</v>
      </c>
      <c r="J24" s="489">
        <v>4720</v>
      </c>
      <c r="K24" s="490">
        <v>82</v>
      </c>
      <c r="L24" s="423">
        <v>613</v>
      </c>
      <c r="M24" s="423">
        <v>1233</v>
      </c>
      <c r="N24" s="423">
        <v>41</v>
      </c>
      <c r="O24" s="423">
        <v>237</v>
      </c>
      <c r="P24" s="423">
        <v>481</v>
      </c>
      <c r="Q24" s="423">
        <v>147</v>
      </c>
      <c r="R24" s="423">
        <v>234</v>
      </c>
      <c r="S24" s="423">
        <v>313</v>
      </c>
      <c r="T24" s="423">
        <v>187</v>
      </c>
      <c r="U24" s="423">
        <v>619</v>
      </c>
      <c r="V24" s="491">
        <v>583</v>
      </c>
      <c r="W24" s="485">
        <f t="shared" si="0"/>
        <v>4770</v>
      </c>
      <c r="X24" s="475">
        <f t="shared" si="1"/>
        <v>101.05932203389831</v>
      </c>
    </row>
    <row r="25" spans="1:24" ht="15">
      <c r="A25" s="427" t="s">
        <v>68</v>
      </c>
      <c r="B25" s="428" t="s">
        <v>69</v>
      </c>
      <c r="C25" s="429">
        <v>0</v>
      </c>
      <c r="D25" s="429">
        <v>0</v>
      </c>
      <c r="E25" s="6">
        <v>504</v>
      </c>
      <c r="F25" s="487">
        <v>0</v>
      </c>
      <c r="G25" s="416">
        <v>0</v>
      </c>
      <c r="H25" s="417">
        <v>0</v>
      </c>
      <c r="I25" s="492">
        <v>0</v>
      </c>
      <c r="J25" s="489">
        <v>0</v>
      </c>
      <c r="K25" s="490">
        <v>0</v>
      </c>
      <c r="L25" s="423">
        <v>0</v>
      </c>
      <c r="M25" s="423"/>
      <c r="N25" s="423">
        <v>0</v>
      </c>
      <c r="O25" s="423">
        <v>0</v>
      </c>
      <c r="P25" s="423">
        <v>0</v>
      </c>
      <c r="Q25" s="423">
        <v>0</v>
      </c>
      <c r="R25" s="423">
        <v>0</v>
      </c>
      <c r="S25" s="423">
        <v>0</v>
      </c>
      <c r="T25" s="423">
        <v>0</v>
      </c>
      <c r="U25" s="423">
        <v>0</v>
      </c>
      <c r="V25" s="491">
        <v>0</v>
      </c>
      <c r="W25" s="485">
        <f t="shared" si="0"/>
        <v>0</v>
      </c>
      <c r="X25" s="475" t="str">
        <f t="shared" si="1"/>
        <v> - - - - -</v>
      </c>
    </row>
    <row r="26" spans="1:24" ht="15">
      <c r="A26" s="427" t="s">
        <v>70</v>
      </c>
      <c r="B26" s="428" t="s">
        <v>71</v>
      </c>
      <c r="C26" s="429">
        <v>428</v>
      </c>
      <c r="D26" s="429">
        <v>253</v>
      </c>
      <c r="E26" s="6">
        <v>511</v>
      </c>
      <c r="F26" s="487">
        <v>3058</v>
      </c>
      <c r="G26" s="416">
        <v>2570</v>
      </c>
      <c r="H26" s="417">
        <v>1878</v>
      </c>
      <c r="I26" s="492">
        <v>298</v>
      </c>
      <c r="J26" s="489">
        <v>385</v>
      </c>
      <c r="K26" s="490">
        <v>35</v>
      </c>
      <c r="L26" s="423">
        <v>19</v>
      </c>
      <c r="M26" s="423">
        <v>18</v>
      </c>
      <c r="N26" s="423">
        <v>18</v>
      </c>
      <c r="O26" s="423">
        <v>59</v>
      </c>
      <c r="P26" s="423">
        <v>29</v>
      </c>
      <c r="Q26" s="423">
        <v>36</v>
      </c>
      <c r="R26" s="423">
        <v>280</v>
      </c>
      <c r="S26" s="423">
        <v>31</v>
      </c>
      <c r="T26" s="423">
        <v>35</v>
      </c>
      <c r="U26" s="423">
        <v>60</v>
      </c>
      <c r="V26" s="491">
        <v>113</v>
      </c>
      <c r="W26" s="485">
        <f t="shared" si="0"/>
        <v>733</v>
      </c>
      <c r="X26" s="475">
        <f t="shared" si="1"/>
        <v>190.3896103896104</v>
      </c>
    </row>
    <row r="27" spans="1:24" ht="15">
      <c r="A27" s="427" t="s">
        <v>72</v>
      </c>
      <c r="B27" s="428" t="s">
        <v>73</v>
      </c>
      <c r="C27" s="429">
        <v>1057</v>
      </c>
      <c r="D27" s="429">
        <v>1451</v>
      </c>
      <c r="E27" s="6">
        <v>518</v>
      </c>
      <c r="F27" s="487">
        <v>5195</v>
      </c>
      <c r="G27" s="416">
        <v>5446</v>
      </c>
      <c r="H27" s="417">
        <v>5643</v>
      </c>
      <c r="I27" s="492">
        <v>4031</v>
      </c>
      <c r="J27" s="489">
        <v>3220</v>
      </c>
      <c r="K27" s="490">
        <v>378</v>
      </c>
      <c r="L27" s="423">
        <v>260</v>
      </c>
      <c r="M27" s="423">
        <v>292</v>
      </c>
      <c r="N27" s="423">
        <v>237</v>
      </c>
      <c r="O27" s="423">
        <v>237</v>
      </c>
      <c r="P27" s="423">
        <v>340</v>
      </c>
      <c r="Q27" s="423">
        <v>437</v>
      </c>
      <c r="R27" s="423">
        <v>92</v>
      </c>
      <c r="S27" s="423">
        <v>228</v>
      </c>
      <c r="T27" s="423">
        <v>262</v>
      </c>
      <c r="U27" s="423">
        <v>217</v>
      </c>
      <c r="V27" s="491">
        <v>562</v>
      </c>
      <c r="W27" s="485">
        <f t="shared" si="0"/>
        <v>3542</v>
      </c>
      <c r="X27" s="475">
        <f t="shared" si="1"/>
        <v>110.00000000000001</v>
      </c>
    </row>
    <row r="28" spans="1:24" ht="15">
      <c r="A28" s="427" t="s">
        <v>74</v>
      </c>
      <c r="B28" s="493" t="s">
        <v>75</v>
      </c>
      <c r="C28" s="429">
        <v>10408</v>
      </c>
      <c r="D28" s="429">
        <v>11792</v>
      </c>
      <c r="E28" s="6">
        <v>521</v>
      </c>
      <c r="F28" s="487">
        <v>26441</v>
      </c>
      <c r="G28" s="416">
        <v>29754</v>
      </c>
      <c r="H28" s="417">
        <v>30358</v>
      </c>
      <c r="I28" s="492">
        <v>30500</v>
      </c>
      <c r="J28" s="489">
        <v>31400</v>
      </c>
      <c r="K28" s="492">
        <v>2943</v>
      </c>
      <c r="L28" s="423">
        <v>2473</v>
      </c>
      <c r="M28" s="423">
        <v>2477</v>
      </c>
      <c r="N28" s="423">
        <v>2467</v>
      </c>
      <c r="O28" s="423">
        <v>2573</v>
      </c>
      <c r="P28" s="423">
        <v>2434</v>
      </c>
      <c r="Q28" s="423">
        <v>2639</v>
      </c>
      <c r="R28" s="423">
        <v>2555</v>
      </c>
      <c r="S28" s="423">
        <v>2583</v>
      </c>
      <c r="T28" s="423">
        <v>2557</v>
      </c>
      <c r="U28" s="423">
        <v>2587</v>
      </c>
      <c r="V28" s="491">
        <v>3638</v>
      </c>
      <c r="W28" s="485">
        <f t="shared" si="0"/>
        <v>31926</v>
      </c>
      <c r="X28" s="475">
        <f t="shared" si="1"/>
        <v>101.67515923566879</v>
      </c>
    </row>
    <row r="29" spans="1:24" ht="15">
      <c r="A29" s="427" t="s">
        <v>76</v>
      </c>
      <c r="B29" s="493" t="s">
        <v>77</v>
      </c>
      <c r="C29" s="429">
        <v>3640</v>
      </c>
      <c r="D29" s="429">
        <v>4174</v>
      </c>
      <c r="E29" s="6" t="s">
        <v>78</v>
      </c>
      <c r="F29" s="487">
        <v>8345</v>
      </c>
      <c r="G29" s="416">
        <v>10022</v>
      </c>
      <c r="H29" s="417">
        <v>10317</v>
      </c>
      <c r="I29" s="492">
        <v>10420</v>
      </c>
      <c r="J29" s="489">
        <v>10290</v>
      </c>
      <c r="K29" s="492">
        <v>953</v>
      </c>
      <c r="L29" s="423">
        <v>825</v>
      </c>
      <c r="M29" s="423">
        <v>826</v>
      </c>
      <c r="N29" s="423">
        <v>823</v>
      </c>
      <c r="O29" s="423">
        <v>863</v>
      </c>
      <c r="P29" s="423">
        <v>936</v>
      </c>
      <c r="Q29" s="423">
        <v>890</v>
      </c>
      <c r="R29" s="423">
        <v>885</v>
      </c>
      <c r="S29" s="423">
        <v>930</v>
      </c>
      <c r="T29" s="423">
        <v>886</v>
      </c>
      <c r="U29" s="423">
        <v>895</v>
      </c>
      <c r="V29" s="491">
        <v>1493</v>
      </c>
      <c r="W29" s="485">
        <f t="shared" si="0"/>
        <v>11205</v>
      </c>
      <c r="X29" s="475">
        <f t="shared" si="1"/>
        <v>108.89212827988337</v>
      </c>
    </row>
    <row r="30" spans="1:24" ht="15">
      <c r="A30" s="427" t="s">
        <v>79</v>
      </c>
      <c r="B30" s="428" t="s">
        <v>80</v>
      </c>
      <c r="C30" s="429">
        <v>0</v>
      </c>
      <c r="D30" s="429">
        <v>0</v>
      </c>
      <c r="E30" s="6">
        <v>557</v>
      </c>
      <c r="F30" s="487">
        <v>0</v>
      </c>
      <c r="G30" s="416">
        <v>0</v>
      </c>
      <c r="H30" s="417">
        <v>0</v>
      </c>
      <c r="I30" s="492">
        <v>0</v>
      </c>
      <c r="J30" s="489">
        <v>0</v>
      </c>
      <c r="K30" s="490">
        <v>0</v>
      </c>
      <c r="L30" s="423">
        <v>0</v>
      </c>
      <c r="M30" s="423">
        <v>0</v>
      </c>
      <c r="N30" s="423">
        <v>0</v>
      </c>
      <c r="O30" s="423">
        <v>0</v>
      </c>
      <c r="P30" s="423">
        <v>0</v>
      </c>
      <c r="Q30" s="423">
        <v>0</v>
      </c>
      <c r="R30" s="423">
        <v>0</v>
      </c>
      <c r="S30" s="423">
        <v>0</v>
      </c>
      <c r="T30" s="423">
        <v>0</v>
      </c>
      <c r="U30" s="423">
        <v>0</v>
      </c>
      <c r="V30" s="491">
        <v>0</v>
      </c>
      <c r="W30" s="485">
        <f t="shared" si="0"/>
        <v>0</v>
      </c>
      <c r="X30" s="475" t="str">
        <f t="shared" si="1"/>
        <v> - - - - -</v>
      </c>
    </row>
    <row r="31" spans="1:24" ht="15">
      <c r="A31" s="427" t="s">
        <v>81</v>
      </c>
      <c r="B31" s="428" t="s">
        <v>82</v>
      </c>
      <c r="C31" s="429">
        <v>1711</v>
      </c>
      <c r="D31" s="429">
        <v>1801</v>
      </c>
      <c r="E31" s="6">
        <v>551</v>
      </c>
      <c r="F31" s="487">
        <v>700</v>
      </c>
      <c r="G31" s="416">
        <v>801</v>
      </c>
      <c r="H31" s="417">
        <v>648</v>
      </c>
      <c r="I31" s="492">
        <v>475</v>
      </c>
      <c r="J31" s="489">
        <v>450</v>
      </c>
      <c r="K31" s="490">
        <v>35</v>
      </c>
      <c r="L31" s="423">
        <v>36</v>
      </c>
      <c r="M31" s="423">
        <v>36</v>
      </c>
      <c r="N31" s="423">
        <v>36</v>
      </c>
      <c r="O31" s="423">
        <v>35</v>
      </c>
      <c r="P31" s="423">
        <v>37</v>
      </c>
      <c r="Q31" s="423">
        <v>37</v>
      </c>
      <c r="R31" s="423">
        <v>39</v>
      </c>
      <c r="S31" s="423">
        <v>37</v>
      </c>
      <c r="T31" s="423">
        <v>40</v>
      </c>
      <c r="U31" s="423">
        <v>41</v>
      </c>
      <c r="V31" s="491">
        <v>39</v>
      </c>
      <c r="W31" s="485">
        <f t="shared" si="0"/>
        <v>448</v>
      </c>
      <c r="X31" s="475">
        <f t="shared" si="1"/>
        <v>99.55555555555556</v>
      </c>
    </row>
    <row r="32" spans="1:24" ht="15.75" thickBot="1">
      <c r="A32" s="391" t="s">
        <v>83</v>
      </c>
      <c r="B32" s="434"/>
      <c r="C32" s="435">
        <v>569</v>
      </c>
      <c r="D32" s="435">
        <v>614</v>
      </c>
      <c r="E32" s="7" t="s">
        <v>84</v>
      </c>
      <c r="F32" s="351">
        <v>853</v>
      </c>
      <c r="G32" s="352">
        <v>1120</v>
      </c>
      <c r="H32" s="350">
        <v>863</v>
      </c>
      <c r="I32" s="492">
        <v>1061</v>
      </c>
      <c r="J32" s="494">
        <v>1255</v>
      </c>
      <c r="K32" s="353">
        <v>132</v>
      </c>
      <c r="L32" s="495">
        <v>71</v>
      </c>
      <c r="M32" s="495">
        <v>46</v>
      </c>
      <c r="N32" s="495">
        <v>96</v>
      </c>
      <c r="O32" s="495">
        <v>77</v>
      </c>
      <c r="P32" s="495">
        <v>171</v>
      </c>
      <c r="Q32" s="495">
        <v>47</v>
      </c>
      <c r="R32" s="495">
        <v>107</v>
      </c>
      <c r="S32" s="495">
        <v>139</v>
      </c>
      <c r="T32" s="495">
        <v>138</v>
      </c>
      <c r="U32" s="495">
        <v>46</v>
      </c>
      <c r="V32" s="354">
        <v>106</v>
      </c>
      <c r="W32" s="496">
        <f t="shared" si="0"/>
        <v>1176</v>
      </c>
      <c r="X32" s="497">
        <f t="shared" si="1"/>
        <v>93.70517928286853</v>
      </c>
    </row>
    <row r="33" spans="1:24" ht="15.75" thickBot="1">
      <c r="A33" s="498" t="s">
        <v>85</v>
      </c>
      <c r="B33" s="499" t="s">
        <v>86</v>
      </c>
      <c r="C33" s="358">
        <v>25899</v>
      </c>
      <c r="D33" s="358">
        <v>29268</v>
      </c>
      <c r="E33" s="500"/>
      <c r="F33" s="501">
        <v>65938</v>
      </c>
      <c r="G33" s="359">
        <v>67288</v>
      </c>
      <c r="H33" s="358">
        <v>67699</v>
      </c>
      <c r="I33" s="358">
        <v>61096</v>
      </c>
      <c r="J33" s="358">
        <f>SUM(J23:J32)</f>
        <v>59910</v>
      </c>
      <c r="K33" s="359">
        <f>SUM(K23:K32)</f>
        <v>5528</v>
      </c>
      <c r="L33" s="502">
        <f>SUM(L23:L32)</f>
        <v>5166</v>
      </c>
      <c r="M33" s="502">
        <f aca="true" t="shared" si="2" ref="M33:V33">SUM(M23:M32)</f>
        <v>5819</v>
      </c>
      <c r="N33" s="502">
        <f t="shared" si="2"/>
        <v>4655</v>
      </c>
      <c r="O33" s="502">
        <f t="shared" si="2"/>
        <v>4995</v>
      </c>
      <c r="P33" s="502">
        <f t="shared" si="2"/>
        <v>5325</v>
      </c>
      <c r="Q33" s="502">
        <f t="shared" si="2"/>
        <v>5098</v>
      </c>
      <c r="R33" s="502">
        <f t="shared" si="2"/>
        <v>5110</v>
      </c>
      <c r="S33" s="502">
        <f t="shared" si="2"/>
        <v>5139</v>
      </c>
      <c r="T33" s="502">
        <f t="shared" si="2"/>
        <v>5100</v>
      </c>
      <c r="U33" s="502">
        <f t="shared" si="2"/>
        <v>5393</v>
      </c>
      <c r="V33" s="502">
        <f t="shared" si="2"/>
        <v>7474</v>
      </c>
      <c r="W33" s="503">
        <f t="shared" si="0"/>
        <v>64802</v>
      </c>
      <c r="X33" s="504">
        <f t="shared" si="1"/>
        <v>108.16558170589217</v>
      </c>
    </row>
    <row r="34" spans="1:24" ht="15">
      <c r="A34" s="411" t="s">
        <v>87</v>
      </c>
      <c r="B34" s="412" t="s">
        <v>88</v>
      </c>
      <c r="C34" s="413">
        <v>0</v>
      </c>
      <c r="D34" s="413">
        <v>0</v>
      </c>
      <c r="E34" s="5">
        <v>601</v>
      </c>
      <c r="F34" s="9">
        <v>2899</v>
      </c>
      <c r="G34" s="10">
        <v>2880</v>
      </c>
      <c r="H34" s="11">
        <v>2944</v>
      </c>
      <c r="I34" s="11">
        <v>3214</v>
      </c>
      <c r="J34" s="464">
        <v>2400</v>
      </c>
      <c r="K34" s="472">
        <v>264</v>
      </c>
      <c r="L34" s="423">
        <v>148</v>
      </c>
      <c r="M34" s="423">
        <v>159</v>
      </c>
      <c r="N34" s="423">
        <v>187</v>
      </c>
      <c r="O34" s="423">
        <v>158</v>
      </c>
      <c r="P34" s="423">
        <v>138</v>
      </c>
      <c r="Q34" s="423">
        <v>150</v>
      </c>
      <c r="R34" s="423">
        <v>154</v>
      </c>
      <c r="S34" s="423">
        <v>147</v>
      </c>
      <c r="T34" s="423">
        <v>165</v>
      </c>
      <c r="U34" s="423">
        <v>151</v>
      </c>
      <c r="V34" s="424">
        <v>150</v>
      </c>
      <c r="W34" s="505">
        <f t="shared" si="0"/>
        <v>1971</v>
      </c>
      <c r="X34" s="486">
        <f t="shared" si="1"/>
        <v>82.125</v>
      </c>
    </row>
    <row r="35" spans="1:24" ht="15">
      <c r="A35" s="427" t="s">
        <v>89</v>
      </c>
      <c r="B35" s="428" t="s">
        <v>90</v>
      </c>
      <c r="C35" s="429">
        <v>1190</v>
      </c>
      <c r="D35" s="429">
        <v>1857</v>
      </c>
      <c r="E35" s="6">
        <v>602</v>
      </c>
      <c r="F35" s="12">
        <v>5666</v>
      </c>
      <c r="G35" s="13">
        <v>5586</v>
      </c>
      <c r="H35" s="14">
        <v>6073</v>
      </c>
      <c r="I35" s="11">
        <v>4204</v>
      </c>
      <c r="J35" s="471">
        <v>3800</v>
      </c>
      <c r="K35" s="472">
        <v>361</v>
      </c>
      <c r="L35" s="423">
        <v>318</v>
      </c>
      <c r="M35" s="423">
        <v>384</v>
      </c>
      <c r="N35" s="423">
        <v>353</v>
      </c>
      <c r="O35" s="423">
        <v>353</v>
      </c>
      <c r="P35" s="423">
        <v>351</v>
      </c>
      <c r="Q35" s="423">
        <v>381</v>
      </c>
      <c r="R35" s="423">
        <v>390</v>
      </c>
      <c r="S35" s="423">
        <v>378</v>
      </c>
      <c r="T35" s="423">
        <v>454</v>
      </c>
      <c r="U35" s="423">
        <v>383</v>
      </c>
      <c r="V35" s="424">
        <v>371</v>
      </c>
      <c r="W35" s="474">
        <f t="shared" si="0"/>
        <v>4477</v>
      </c>
      <c r="X35" s="475">
        <f t="shared" si="1"/>
        <v>117.8157894736842</v>
      </c>
    </row>
    <row r="36" spans="1:24" ht="15">
      <c r="A36" s="427" t="s">
        <v>91</v>
      </c>
      <c r="B36" s="428" t="s">
        <v>92</v>
      </c>
      <c r="C36" s="429">
        <v>0</v>
      </c>
      <c r="D36" s="429">
        <v>0</v>
      </c>
      <c r="E36" s="6">
        <v>604</v>
      </c>
      <c r="F36" s="12">
        <v>0</v>
      </c>
      <c r="G36" s="13">
        <v>0</v>
      </c>
      <c r="H36" s="14">
        <v>0</v>
      </c>
      <c r="I36" s="14">
        <v>0</v>
      </c>
      <c r="J36" s="471">
        <v>0</v>
      </c>
      <c r="K36" s="472">
        <v>0</v>
      </c>
      <c r="L36" s="423">
        <v>0</v>
      </c>
      <c r="M36" s="423">
        <v>0</v>
      </c>
      <c r="N36" s="423">
        <v>0</v>
      </c>
      <c r="O36" s="423">
        <v>0</v>
      </c>
      <c r="P36" s="423">
        <v>0</v>
      </c>
      <c r="Q36" s="423">
        <v>0</v>
      </c>
      <c r="R36" s="423">
        <v>0</v>
      </c>
      <c r="S36" s="423">
        <v>0</v>
      </c>
      <c r="T36" s="423">
        <v>0</v>
      </c>
      <c r="U36" s="423">
        <v>0</v>
      </c>
      <c r="V36" s="424">
        <v>0</v>
      </c>
      <c r="W36" s="474">
        <f t="shared" si="0"/>
        <v>0</v>
      </c>
      <c r="X36" s="475" t="str">
        <f t="shared" si="1"/>
        <v> - - - - -</v>
      </c>
    </row>
    <row r="37" spans="1:24" ht="15">
      <c r="A37" s="427" t="s">
        <v>93</v>
      </c>
      <c r="B37" s="428" t="s">
        <v>94</v>
      </c>
      <c r="C37" s="429">
        <v>12472</v>
      </c>
      <c r="D37" s="429">
        <v>13728</v>
      </c>
      <c r="E37" s="6" t="s">
        <v>95</v>
      </c>
      <c r="F37" s="12">
        <v>24200</v>
      </c>
      <c r="G37" s="13">
        <v>25527</v>
      </c>
      <c r="H37" s="14">
        <v>26221</v>
      </c>
      <c r="I37" s="14">
        <v>12950</v>
      </c>
      <c r="J37" s="471">
        <v>23487</v>
      </c>
      <c r="K37" s="472">
        <v>2000</v>
      </c>
      <c r="L37" s="423">
        <v>2000</v>
      </c>
      <c r="M37" s="423">
        <v>4200</v>
      </c>
      <c r="N37" s="423">
        <v>6115</v>
      </c>
      <c r="O37" s="423">
        <v>0</v>
      </c>
      <c r="P37" s="423">
        <v>4586</v>
      </c>
      <c r="Q37" s="423">
        <v>2790</v>
      </c>
      <c r="R37" s="423">
        <v>0</v>
      </c>
      <c r="S37" s="423">
        <v>0</v>
      </c>
      <c r="T37" s="423">
        <v>4586</v>
      </c>
      <c r="U37" s="423">
        <v>267</v>
      </c>
      <c r="V37" s="424">
        <v>0</v>
      </c>
      <c r="W37" s="474">
        <f t="shared" si="0"/>
        <v>26544</v>
      </c>
      <c r="X37" s="475">
        <f t="shared" si="1"/>
        <v>113.01571081875079</v>
      </c>
    </row>
    <row r="38" spans="1:24" ht="15.75" thickBot="1">
      <c r="A38" s="391" t="s">
        <v>96</v>
      </c>
      <c r="B38" s="434"/>
      <c r="C38" s="435">
        <v>12330</v>
      </c>
      <c r="D38" s="435">
        <v>13218</v>
      </c>
      <c r="E38" s="7" t="s">
        <v>97</v>
      </c>
      <c r="F38" s="15">
        <v>33197</v>
      </c>
      <c r="G38" s="16">
        <v>33218</v>
      </c>
      <c r="H38" s="17">
        <v>32629</v>
      </c>
      <c r="I38" s="14">
        <v>34803</v>
      </c>
      <c r="J38" s="506">
        <v>35200</v>
      </c>
      <c r="K38" s="355">
        <v>2924</v>
      </c>
      <c r="L38" s="348">
        <v>2840</v>
      </c>
      <c r="M38" s="348">
        <v>2886</v>
      </c>
      <c r="N38" s="348">
        <v>2778</v>
      </c>
      <c r="O38" s="348">
        <v>2928</v>
      </c>
      <c r="P38" s="348">
        <v>2899</v>
      </c>
      <c r="Q38" s="348">
        <v>2952</v>
      </c>
      <c r="R38" s="348">
        <v>3000</v>
      </c>
      <c r="S38" s="348">
        <v>3255</v>
      </c>
      <c r="T38" s="348">
        <v>3306</v>
      </c>
      <c r="U38" s="348">
        <v>2956</v>
      </c>
      <c r="V38" s="348">
        <v>3150</v>
      </c>
      <c r="W38" s="474">
        <f t="shared" si="0"/>
        <v>35874</v>
      </c>
      <c r="X38" s="497">
        <f t="shared" si="1"/>
        <v>101.91477272727272</v>
      </c>
    </row>
    <row r="39" spans="1:24" ht="15.75" thickBot="1">
      <c r="A39" s="498" t="s">
        <v>98</v>
      </c>
      <c r="B39" s="499" t="s">
        <v>99</v>
      </c>
      <c r="C39" s="358">
        <v>25992</v>
      </c>
      <c r="D39" s="358">
        <v>28803</v>
      </c>
      <c r="E39" s="500" t="s">
        <v>31</v>
      </c>
      <c r="F39" s="358">
        <v>65962</v>
      </c>
      <c r="G39" s="503">
        <v>65962</v>
      </c>
      <c r="H39" s="358">
        <v>67867</v>
      </c>
      <c r="I39" s="359">
        <v>55171</v>
      </c>
      <c r="J39" s="502">
        <f>SUM(J34:J38)</f>
        <v>64887</v>
      </c>
      <c r="K39" s="502">
        <f>SUM(K34:K38)</f>
        <v>5549</v>
      </c>
      <c r="L39" s="502">
        <f>SUM(L34:L38)</f>
        <v>5306</v>
      </c>
      <c r="M39" s="507">
        <f aca="true" t="shared" si="3" ref="M39:V39">SUM(M34:M38)</f>
        <v>7629</v>
      </c>
      <c r="N39" s="507">
        <f t="shared" si="3"/>
        <v>9433</v>
      </c>
      <c r="O39" s="502">
        <f t="shared" si="3"/>
        <v>3439</v>
      </c>
      <c r="P39" s="502">
        <f t="shared" si="3"/>
        <v>7974</v>
      </c>
      <c r="Q39" s="502">
        <f t="shared" si="3"/>
        <v>6273</v>
      </c>
      <c r="R39" s="502">
        <f t="shared" si="3"/>
        <v>3544</v>
      </c>
      <c r="S39" s="502">
        <f t="shared" si="3"/>
        <v>3780</v>
      </c>
      <c r="T39" s="502">
        <f t="shared" si="3"/>
        <v>8511</v>
      </c>
      <c r="U39" s="502">
        <f t="shared" si="3"/>
        <v>3757</v>
      </c>
      <c r="V39" s="502">
        <f t="shared" si="3"/>
        <v>3671</v>
      </c>
      <c r="W39" s="503">
        <f t="shared" si="0"/>
        <v>68866</v>
      </c>
      <c r="X39" s="504">
        <f t="shared" si="1"/>
        <v>106.13219905373958</v>
      </c>
    </row>
    <row r="40" spans="1:24" ht="15.75" thickBot="1">
      <c r="A40" s="391"/>
      <c r="B40" s="345"/>
      <c r="C40" s="508"/>
      <c r="D40" s="508"/>
      <c r="E40" s="356"/>
      <c r="F40" s="357"/>
      <c r="G40" s="357"/>
      <c r="H40" s="357"/>
      <c r="I40" s="357"/>
      <c r="J40" s="358"/>
      <c r="K40" s="509"/>
      <c r="L40" s="510"/>
      <c r="M40" s="511"/>
      <c r="N40" s="511"/>
      <c r="O40" s="510"/>
      <c r="P40" s="510"/>
      <c r="Q40" s="510"/>
      <c r="R40" s="510"/>
      <c r="S40" s="510"/>
      <c r="T40" s="510"/>
      <c r="U40" s="510"/>
      <c r="V40" s="512"/>
      <c r="W40" s="359"/>
      <c r="X40" s="360"/>
    </row>
    <row r="41" spans="1:24" ht="15.75" thickBot="1">
      <c r="A41" s="513" t="s">
        <v>100</v>
      </c>
      <c r="B41" s="499" t="s">
        <v>62</v>
      </c>
      <c r="C41" s="358">
        <v>13520</v>
      </c>
      <c r="D41" s="358">
        <v>15075</v>
      </c>
      <c r="E41" s="500" t="s">
        <v>31</v>
      </c>
      <c r="F41" s="358">
        <v>41762</v>
      </c>
      <c r="G41" s="358">
        <v>41762</v>
      </c>
      <c r="H41" s="358">
        <v>41646</v>
      </c>
      <c r="I41" s="358">
        <v>42221</v>
      </c>
      <c r="J41" s="358">
        <f>J39-J37</f>
        <v>41400</v>
      </c>
      <c r="K41" s="359">
        <f>K39-K37</f>
        <v>3549</v>
      </c>
      <c r="L41" s="502">
        <f aca="true" t="shared" si="4" ref="L41:V41">L39-L37</f>
        <v>3306</v>
      </c>
      <c r="M41" s="502">
        <f t="shared" si="4"/>
        <v>3429</v>
      </c>
      <c r="N41" s="502">
        <f t="shared" si="4"/>
        <v>3318</v>
      </c>
      <c r="O41" s="502">
        <f t="shared" si="4"/>
        <v>3439</v>
      </c>
      <c r="P41" s="502">
        <f t="shared" si="4"/>
        <v>3388</v>
      </c>
      <c r="Q41" s="502">
        <f t="shared" si="4"/>
        <v>3483</v>
      </c>
      <c r="R41" s="502">
        <f t="shared" si="4"/>
        <v>3544</v>
      </c>
      <c r="S41" s="502">
        <f t="shared" si="4"/>
        <v>3780</v>
      </c>
      <c r="T41" s="502">
        <f t="shared" si="4"/>
        <v>3925</v>
      </c>
      <c r="U41" s="502">
        <f t="shared" si="4"/>
        <v>3490</v>
      </c>
      <c r="V41" s="502">
        <f t="shared" si="4"/>
        <v>3671</v>
      </c>
      <c r="W41" s="358">
        <f t="shared" si="0"/>
        <v>42322</v>
      </c>
      <c r="X41" s="504">
        <f t="shared" si="1"/>
        <v>102.22705314009661</v>
      </c>
    </row>
    <row r="42" spans="1:24" ht="15.75" thickBot="1">
      <c r="A42" s="498" t="s">
        <v>101</v>
      </c>
      <c r="B42" s="499" t="s">
        <v>102</v>
      </c>
      <c r="C42" s="358">
        <v>93</v>
      </c>
      <c r="D42" s="358">
        <v>-465</v>
      </c>
      <c r="E42" s="500" t="s">
        <v>31</v>
      </c>
      <c r="F42" s="358">
        <v>24</v>
      </c>
      <c r="G42" s="358">
        <v>24</v>
      </c>
      <c r="H42" s="358">
        <v>168</v>
      </c>
      <c r="I42" s="358">
        <v>-5925</v>
      </c>
      <c r="J42" s="358">
        <f>J39-J33</f>
        <v>4977</v>
      </c>
      <c r="K42" s="359">
        <f>K39-K33</f>
        <v>21</v>
      </c>
      <c r="L42" s="502">
        <f aca="true" t="shared" si="5" ref="L42:V42">L39-L33</f>
        <v>140</v>
      </c>
      <c r="M42" s="502">
        <f t="shared" si="5"/>
        <v>1810</v>
      </c>
      <c r="N42" s="502">
        <f t="shared" si="5"/>
        <v>4778</v>
      </c>
      <c r="O42" s="502">
        <f t="shared" si="5"/>
        <v>-1556</v>
      </c>
      <c r="P42" s="502">
        <f t="shared" si="5"/>
        <v>2649</v>
      </c>
      <c r="Q42" s="502">
        <f t="shared" si="5"/>
        <v>1175</v>
      </c>
      <c r="R42" s="502">
        <f t="shared" si="5"/>
        <v>-1566</v>
      </c>
      <c r="S42" s="502">
        <f t="shared" si="5"/>
        <v>-1359</v>
      </c>
      <c r="T42" s="502">
        <f t="shared" si="5"/>
        <v>3411</v>
      </c>
      <c r="U42" s="502">
        <f t="shared" si="5"/>
        <v>-1636</v>
      </c>
      <c r="V42" s="514">
        <f t="shared" si="5"/>
        <v>-3803</v>
      </c>
      <c r="W42" s="358">
        <f t="shared" si="0"/>
        <v>4064</v>
      </c>
      <c r="X42" s="504">
        <f t="shared" si="1"/>
        <v>81.65561583283102</v>
      </c>
    </row>
    <row r="43" spans="1:24" ht="15.75" thickBot="1">
      <c r="A43" s="515" t="s">
        <v>103</v>
      </c>
      <c r="B43" s="516" t="s">
        <v>62</v>
      </c>
      <c r="C43" s="517">
        <v>-12379</v>
      </c>
      <c r="D43" s="517">
        <v>-14193</v>
      </c>
      <c r="E43" s="518" t="s">
        <v>31</v>
      </c>
      <c r="F43" s="517">
        <v>-24176</v>
      </c>
      <c r="G43" s="517">
        <v>-24176</v>
      </c>
      <c r="H43" s="517">
        <v>-26053</v>
      </c>
      <c r="I43" s="517">
        <v>-18875</v>
      </c>
      <c r="J43" s="358">
        <f>J41-J33</f>
        <v>-18510</v>
      </c>
      <c r="K43" s="359">
        <f>K41-K33</f>
        <v>-1979</v>
      </c>
      <c r="L43" s="502">
        <f aca="true" t="shared" si="6" ref="L43:V43">L41-L33</f>
        <v>-1860</v>
      </c>
      <c r="M43" s="502">
        <f t="shared" si="6"/>
        <v>-2390</v>
      </c>
      <c r="N43" s="502">
        <f t="shared" si="6"/>
        <v>-1337</v>
      </c>
      <c r="O43" s="502">
        <f t="shared" si="6"/>
        <v>-1556</v>
      </c>
      <c r="P43" s="502">
        <f t="shared" si="6"/>
        <v>-1937</v>
      </c>
      <c r="Q43" s="502">
        <f t="shared" si="6"/>
        <v>-1615</v>
      </c>
      <c r="R43" s="502">
        <f t="shared" si="6"/>
        <v>-1566</v>
      </c>
      <c r="S43" s="502">
        <f t="shared" si="6"/>
        <v>-1359</v>
      </c>
      <c r="T43" s="502">
        <f t="shared" si="6"/>
        <v>-1175</v>
      </c>
      <c r="U43" s="502">
        <f t="shared" si="6"/>
        <v>-1903</v>
      </c>
      <c r="V43" s="502">
        <f t="shared" si="6"/>
        <v>-3803</v>
      </c>
      <c r="W43" s="358">
        <f t="shared" si="0"/>
        <v>-22480</v>
      </c>
      <c r="X43" s="504">
        <f t="shared" si="1"/>
        <v>121.44786601836846</v>
      </c>
    </row>
  </sheetData>
  <sheetProtection/>
  <mergeCells count="2">
    <mergeCell ref="A1:Q1"/>
    <mergeCell ref="R2:X2"/>
  </mergeCells>
  <printOptions/>
  <pageMargins left="0.9055118110236221" right="0.31496062992125984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37.7109375" style="188" customWidth="1"/>
    <col min="2" max="2" width="13.57421875" style="188" customWidth="1"/>
    <col min="3" max="4" width="0" style="188" hidden="1" customWidth="1"/>
    <col min="5" max="5" width="9.140625" style="296" customWidth="1"/>
    <col min="6" max="8" width="0" style="188" hidden="1" customWidth="1"/>
    <col min="9" max="10" width="0" style="198" hidden="1" customWidth="1"/>
    <col min="11" max="11" width="11.57421875" style="198" customWidth="1"/>
    <col min="12" max="12" width="11.421875" style="198" customWidth="1"/>
    <col min="13" max="13" width="9.8515625" style="198" customWidth="1"/>
    <col min="14" max="14" width="9.140625" style="198" customWidth="1"/>
    <col min="15" max="15" width="9.28125" style="198" customWidth="1"/>
    <col min="16" max="16" width="9.140625" style="198" customWidth="1"/>
    <col min="17" max="17" width="12.00390625" style="198" customWidth="1"/>
    <col min="18" max="18" width="9.140625" style="663" customWidth="1"/>
    <col min="19" max="19" width="3.421875" style="198" customWidth="1"/>
    <col min="20" max="20" width="12.57421875" style="198" customWidth="1"/>
    <col min="21" max="21" width="11.8515625" style="198" customWidth="1"/>
    <col min="22" max="22" width="12.00390625" style="198" customWidth="1"/>
    <col min="23" max="16384" width="9.140625" style="188" customWidth="1"/>
  </cols>
  <sheetData>
    <row r="1" spans="1:22" s="642" customFormat="1" ht="18.75">
      <c r="A1" s="1090" t="s">
        <v>233</v>
      </c>
      <c r="B1" s="1090"/>
      <c r="C1" s="1090"/>
      <c r="D1" s="1090"/>
      <c r="E1" s="1090"/>
      <c r="F1" s="1090"/>
      <c r="G1" s="1090"/>
      <c r="H1" s="1090"/>
      <c r="I1" s="1090"/>
      <c r="J1" s="1090"/>
      <c r="K1" s="1090"/>
      <c r="L1" s="1090"/>
      <c r="M1" s="1090"/>
      <c r="N1" s="1090"/>
      <c r="O1" s="1090"/>
      <c r="P1" s="1090"/>
      <c r="Q1" s="1090"/>
      <c r="R1" s="1090"/>
      <c r="S1" s="1090"/>
      <c r="T1" s="1090"/>
      <c r="U1" s="1090"/>
      <c r="V1" s="1090"/>
    </row>
    <row r="2" spans="1:13" ht="21.75" customHeight="1">
      <c r="A2" s="857" t="s">
        <v>218</v>
      </c>
      <c r="B2" s="858"/>
      <c r="L2" s="859"/>
      <c r="M2" s="859"/>
    </row>
    <row r="3" spans="1:13" ht="15">
      <c r="A3" s="864"/>
      <c r="L3" s="859"/>
      <c r="M3" s="859"/>
    </row>
    <row r="4" spans="1:13" ht="15.75" thickBot="1">
      <c r="A4" s="982"/>
      <c r="B4" s="525"/>
      <c r="C4" s="525"/>
      <c r="D4" s="525"/>
      <c r="E4" s="724"/>
      <c r="F4" s="525"/>
      <c r="G4" s="525"/>
      <c r="L4" s="859"/>
      <c r="M4" s="859"/>
    </row>
    <row r="5" spans="1:13" ht="16.5" thickBot="1">
      <c r="A5" s="860" t="s">
        <v>189</v>
      </c>
      <c r="B5" s="861" t="s">
        <v>194</v>
      </c>
      <c r="C5" s="726"/>
      <c r="D5" s="726"/>
      <c r="E5" s="727"/>
      <c r="F5" s="726"/>
      <c r="G5" s="728"/>
      <c r="H5" s="728"/>
      <c r="I5" s="70"/>
      <c r="J5" s="70"/>
      <c r="K5" s="70"/>
      <c r="L5" s="863"/>
      <c r="M5" s="863"/>
    </row>
    <row r="6" spans="1:13" ht="23.25" customHeight="1" thickBot="1">
      <c r="A6" s="864" t="s">
        <v>3</v>
      </c>
      <c r="L6" s="859"/>
      <c r="M6" s="859"/>
    </row>
    <row r="7" spans="1:22" ht="15.75" thickBot="1">
      <c r="A7" s="983" t="s">
        <v>8</v>
      </c>
      <c r="B7" s="866" t="s">
        <v>9</v>
      </c>
      <c r="C7" s="1083"/>
      <c r="D7" s="1083"/>
      <c r="E7" s="866" t="s">
        <v>12</v>
      </c>
      <c r="F7" s="1083"/>
      <c r="G7" s="1083"/>
      <c r="H7" s="866" t="s">
        <v>173</v>
      </c>
      <c r="I7" s="1050" t="s">
        <v>174</v>
      </c>
      <c r="J7" s="1050" t="s">
        <v>175</v>
      </c>
      <c r="K7" s="984" t="s">
        <v>219</v>
      </c>
      <c r="L7" s="984"/>
      <c r="M7" s="984" t="s">
        <v>5</v>
      </c>
      <c r="N7" s="984"/>
      <c r="O7" s="984"/>
      <c r="P7" s="984"/>
      <c r="Q7" s="1084" t="s">
        <v>220</v>
      </c>
      <c r="R7" s="986" t="s">
        <v>7</v>
      </c>
      <c r="T7" s="869" t="s">
        <v>176</v>
      </c>
      <c r="U7" s="869"/>
      <c r="V7" s="869"/>
    </row>
    <row r="8" spans="1:22" ht="15.75" thickBot="1">
      <c r="A8" s="983"/>
      <c r="B8" s="866"/>
      <c r="C8" s="1085" t="s">
        <v>10</v>
      </c>
      <c r="D8" s="1085" t="s">
        <v>11</v>
      </c>
      <c r="E8" s="866"/>
      <c r="F8" s="1085" t="s">
        <v>177</v>
      </c>
      <c r="G8" s="1085" t="s">
        <v>178</v>
      </c>
      <c r="H8" s="866"/>
      <c r="I8" s="866"/>
      <c r="J8" s="866"/>
      <c r="K8" s="873" t="s">
        <v>179</v>
      </c>
      <c r="L8" s="873" t="s">
        <v>185</v>
      </c>
      <c r="M8" s="874" t="s">
        <v>18</v>
      </c>
      <c r="N8" s="987" t="s">
        <v>21</v>
      </c>
      <c r="O8" s="875" t="s">
        <v>24</v>
      </c>
      <c r="P8" s="988" t="s">
        <v>27</v>
      </c>
      <c r="Q8" s="873" t="s">
        <v>28</v>
      </c>
      <c r="R8" s="989" t="s">
        <v>29</v>
      </c>
      <c r="T8" s="194" t="s">
        <v>221</v>
      </c>
      <c r="U8" s="315" t="s">
        <v>222</v>
      </c>
      <c r="V8" s="315" t="s">
        <v>223</v>
      </c>
    </row>
    <row r="9" spans="1:22" ht="15">
      <c r="A9" s="879" t="s">
        <v>30</v>
      </c>
      <c r="B9" s="229"/>
      <c r="C9" s="230">
        <v>104</v>
      </c>
      <c r="D9" s="230">
        <v>104</v>
      </c>
      <c r="E9" s="63"/>
      <c r="F9" s="133">
        <v>10</v>
      </c>
      <c r="G9" s="133">
        <v>10</v>
      </c>
      <c r="H9" s="133">
        <v>10</v>
      </c>
      <c r="I9" s="107">
        <v>10</v>
      </c>
      <c r="J9" s="107">
        <v>10</v>
      </c>
      <c r="K9" s="899"/>
      <c r="L9" s="899"/>
      <c r="M9" s="990">
        <v>10</v>
      </c>
      <c r="N9" s="897">
        <f>T9</f>
        <v>10</v>
      </c>
      <c r="O9" s="1051">
        <f>U9</f>
        <v>10</v>
      </c>
      <c r="P9" s="897">
        <f>V9</f>
        <v>10</v>
      </c>
      <c r="Q9" s="112" t="s">
        <v>31</v>
      </c>
      <c r="R9" s="993" t="s">
        <v>31</v>
      </c>
      <c r="S9" s="177"/>
      <c r="T9" s="137">
        <v>10</v>
      </c>
      <c r="U9" s="181">
        <v>10</v>
      </c>
      <c r="V9" s="107">
        <v>10</v>
      </c>
    </row>
    <row r="10" spans="1:22" ht="15.75" thickBot="1">
      <c r="A10" s="887" t="s">
        <v>32</v>
      </c>
      <c r="B10" s="140"/>
      <c r="C10" s="141">
        <v>101</v>
      </c>
      <c r="D10" s="141">
        <v>104</v>
      </c>
      <c r="E10" s="142"/>
      <c r="F10" s="113">
        <v>9</v>
      </c>
      <c r="G10" s="113">
        <v>9</v>
      </c>
      <c r="H10" s="113">
        <v>9</v>
      </c>
      <c r="I10" s="109">
        <v>9</v>
      </c>
      <c r="J10" s="109">
        <v>9</v>
      </c>
      <c r="K10" s="889"/>
      <c r="L10" s="889"/>
      <c r="M10" s="212">
        <v>9</v>
      </c>
      <c r="N10" s="906">
        <f aca="true" t="shared" si="0" ref="N10:P21">T10</f>
        <v>9</v>
      </c>
      <c r="O10" s="907">
        <f t="shared" si="0"/>
        <v>9</v>
      </c>
      <c r="P10" s="906">
        <f t="shared" si="0"/>
        <v>9</v>
      </c>
      <c r="Q10" s="109" t="s">
        <v>31</v>
      </c>
      <c r="R10" s="996" t="s">
        <v>31</v>
      </c>
      <c r="S10" s="177"/>
      <c r="T10" s="184">
        <v>9</v>
      </c>
      <c r="U10" s="183">
        <v>9</v>
      </c>
      <c r="V10" s="109">
        <v>9</v>
      </c>
    </row>
    <row r="11" spans="1:22" ht="15">
      <c r="A11" s="894" t="s">
        <v>33</v>
      </c>
      <c r="B11" s="143" t="s">
        <v>34</v>
      </c>
      <c r="C11" s="144">
        <v>37915</v>
      </c>
      <c r="D11" s="144">
        <v>39774</v>
      </c>
      <c r="E11" s="145" t="s">
        <v>35</v>
      </c>
      <c r="F11" s="111">
        <v>1910.49</v>
      </c>
      <c r="G11" s="111">
        <v>2472</v>
      </c>
      <c r="H11" s="111">
        <v>2529</v>
      </c>
      <c r="I11" s="110">
        <v>2500</v>
      </c>
      <c r="J11" s="110">
        <v>2683</v>
      </c>
      <c r="K11" s="898" t="s">
        <v>31</v>
      </c>
      <c r="L11" s="898" t="s">
        <v>31</v>
      </c>
      <c r="M11" s="214">
        <v>2683</v>
      </c>
      <c r="N11" s="928">
        <f t="shared" si="0"/>
        <v>2683</v>
      </c>
      <c r="O11" s="928">
        <f t="shared" si="0"/>
        <v>2683</v>
      </c>
      <c r="P11" s="897">
        <f t="shared" si="0"/>
        <v>2877</v>
      </c>
      <c r="Q11" s="110" t="s">
        <v>31</v>
      </c>
      <c r="R11" s="999" t="s">
        <v>31</v>
      </c>
      <c r="S11" s="177"/>
      <c r="T11" s="137">
        <v>2683</v>
      </c>
      <c r="U11" s="118">
        <v>2683</v>
      </c>
      <c r="V11" s="110">
        <v>2877</v>
      </c>
    </row>
    <row r="12" spans="1:22" ht="15">
      <c r="A12" s="900" t="s">
        <v>36</v>
      </c>
      <c r="B12" s="146" t="s">
        <v>37</v>
      </c>
      <c r="C12" s="147">
        <v>-16164</v>
      </c>
      <c r="D12" s="147">
        <v>-17825</v>
      </c>
      <c r="E12" s="145" t="s">
        <v>38</v>
      </c>
      <c r="F12" s="111">
        <v>-1864.79</v>
      </c>
      <c r="G12" s="111">
        <v>-2333</v>
      </c>
      <c r="H12" s="111">
        <v>2430</v>
      </c>
      <c r="I12" s="110">
        <v>2430</v>
      </c>
      <c r="J12" s="110">
        <v>2639</v>
      </c>
      <c r="K12" s="903" t="s">
        <v>31</v>
      </c>
      <c r="L12" s="903" t="s">
        <v>31</v>
      </c>
      <c r="M12" s="215">
        <v>2639</v>
      </c>
      <c r="N12" s="936">
        <f t="shared" si="0"/>
        <v>2639</v>
      </c>
      <c r="O12" s="936">
        <f t="shared" si="0"/>
        <v>2639</v>
      </c>
      <c r="P12" s="902">
        <f t="shared" si="0"/>
        <v>2833</v>
      </c>
      <c r="Q12" s="110" t="s">
        <v>31</v>
      </c>
      <c r="R12" s="999" t="s">
        <v>31</v>
      </c>
      <c r="S12" s="177"/>
      <c r="T12" s="136">
        <v>2639</v>
      </c>
      <c r="U12" s="118">
        <v>2639</v>
      </c>
      <c r="V12" s="110">
        <v>2833</v>
      </c>
    </row>
    <row r="13" spans="1:22" ht="15">
      <c r="A13" s="900" t="s">
        <v>39</v>
      </c>
      <c r="B13" s="146" t="s">
        <v>234</v>
      </c>
      <c r="C13" s="147">
        <v>604</v>
      </c>
      <c r="D13" s="147">
        <v>619</v>
      </c>
      <c r="E13" s="145" t="s">
        <v>41</v>
      </c>
      <c r="F13" s="111">
        <v>17</v>
      </c>
      <c r="G13" s="111">
        <v>21</v>
      </c>
      <c r="H13" s="111">
        <v>23</v>
      </c>
      <c r="I13" s="110">
        <v>32</v>
      </c>
      <c r="J13" s="110">
        <v>33</v>
      </c>
      <c r="K13" s="903" t="s">
        <v>31</v>
      </c>
      <c r="L13" s="903" t="s">
        <v>31</v>
      </c>
      <c r="M13" s="215">
        <v>16</v>
      </c>
      <c r="N13" s="936">
        <f t="shared" si="0"/>
        <v>16</v>
      </c>
      <c r="O13" s="936">
        <f t="shared" si="0"/>
        <v>26</v>
      </c>
      <c r="P13" s="902">
        <f t="shared" si="0"/>
        <v>20</v>
      </c>
      <c r="Q13" s="110" t="s">
        <v>31</v>
      </c>
      <c r="R13" s="999" t="s">
        <v>31</v>
      </c>
      <c r="S13" s="177"/>
      <c r="T13" s="136">
        <v>16</v>
      </c>
      <c r="U13" s="118">
        <v>26</v>
      </c>
      <c r="V13" s="110">
        <v>20</v>
      </c>
    </row>
    <row r="14" spans="1:22" ht="15">
      <c r="A14" s="900" t="s">
        <v>42</v>
      </c>
      <c r="B14" s="146" t="s">
        <v>235</v>
      </c>
      <c r="C14" s="147">
        <v>221</v>
      </c>
      <c r="D14" s="147">
        <v>610</v>
      </c>
      <c r="E14" s="145" t="s">
        <v>31</v>
      </c>
      <c r="F14" s="111">
        <v>277</v>
      </c>
      <c r="G14" s="111">
        <v>397</v>
      </c>
      <c r="H14" s="111">
        <v>476</v>
      </c>
      <c r="I14" s="110">
        <v>459</v>
      </c>
      <c r="J14" s="110">
        <v>467</v>
      </c>
      <c r="K14" s="903" t="s">
        <v>31</v>
      </c>
      <c r="L14" s="903" t="s">
        <v>31</v>
      </c>
      <c r="M14" s="215">
        <v>1268</v>
      </c>
      <c r="N14" s="936">
        <f t="shared" si="0"/>
        <v>997</v>
      </c>
      <c r="O14" s="936">
        <f t="shared" si="0"/>
        <v>696</v>
      </c>
      <c r="P14" s="902">
        <f t="shared" si="0"/>
        <v>527</v>
      </c>
      <c r="Q14" s="110" t="s">
        <v>31</v>
      </c>
      <c r="R14" s="999" t="s">
        <v>31</v>
      </c>
      <c r="S14" s="177"/>
      <c r="T14" s="136">
        <v>997</v>
      </c>
      <c r="U14" s="118">
        <v>696</v>
      </c>
      <c r="V14" s="110">
        <v>527</v>
      </c>
    </row>
    <row r="15" spans="1:22" ht="15.75" thickBot="1">
      <c r="A15" s="879" t="s">
        <v>44</v>
      </c>
      <c r="B15" s="148" t="s">
        <v>236</v>
      </c>
      <c r="C15" s="149">
        <v>2021</v>
      </c>
      <c r="D15" s="149">
        <v>852</v>
      </c>
      <c r="E15" s="64" t="s">
        <v>46</v>
      </c>
      <c r="F15" s="134">
        <v>586</v>
      </c>
      <c r="G15" s="134">
        <v>530</v>
      </c>
      <c r="H15" s="134">
        <v>649</v>
      </c>
      <c r="I15" s="112">
        <v>628</v>
      </c>
      <c r="J15" s="112">
        <v>836</v>
      </c>
      <c r="K15" s="908" t="s">
        <v>31</v>
      </c>
      <c r="L15" s="908" t="s">
        <v>31</v>
      </c>
      <c r="M15" s="209">
        <v>1165</v>
      </c>
      <c r="N15" s="943">
        <f t="shared" si="0"/>
        <v>1394</v>
      </c>
      <c r="O15" s="943">
        <f t="shared" si="0"/>
        <v>800</v>
      </c>
      <c r="P15" s="906">
        <f t="shared" si="0"/>
        <v>604</v>
      </c>
      <c r="Q15" s="112" t="s">
        <v>31</v>
      </c>
      <c r="R15" s="993" t="s">
        <v>31</v>
      </c>
      <c r="S15" s="177"/>
      <c r="T15" s="182">
        <v>1394</v>
      </c>
      <c r="U15" s="116">
        <v>800</v>
      </c>
      <c r="V15" s="112">
        <v>604</v>
      </c>
    </row>
    <row r="16" spans="1:22" ht="15.75" thickBot="1">
      <c r="A16" s="910" t="s">
        <v>47</v>
      </c>
      <c r="B16" s="231"/>
      <c r="C16" s="232">
        <v>24618</v>
      </c>
      <c r="D16" s="232">
        <v>24087</v>
      </c>
      <c r="E16" s="233"/>
      <c r="F16" s="114">
        <v>946</v>
      </c>
      <c r="G16" s="114">
        <v>1109</v>
      </c>
      <c r="H16" s="114">
        <f>H11-H12+H13+H14+H15</f>
        <v>1247</v>
      </c>
      <c r="I16" s="114">
        <f>I11-I12+I13+I14+I15</f>
        <v>1189</v>
      </c>
      <c r="J16" s="185">
        <f>J11-J12+J13+J14+J15</f>
        <v>1380</v>
      </c>
      <c r="K16" s="265" t="s">
        <v>31</v>
      </c>
      <c r="L16" s="265" t="s">
        <v>31</v>
      </c>
      <c r="M16" s="186">
        <f>M11-M12+M13+M14+M15</f>
        <v>2493</v>
      </c>
      <c r="N16" s="1086">
        <f t="shared" si="0"/>
        <v>2451</v>
      </c>
      <c r="O16" s="1087">
        <f>U16</f>
        <v>1566</v>
      </c>
      <c r="P16" s="1086">
        <f>V16</f>
        <v>1195</v>
      </c>
      <c r="Q16" s="115" t="s">
        <v>31</v>
      </c>
      <c r="R16" s="1006" t="s">
        <v>31</v>
      </c>
      <c r="S16" s="177"/>
      <c r="T16" s="185">
        <v>2451</v>
      </c>
      <c r="U16" s="185">
        <v>1566</v>
      </c>
      <c r="V16" s="185">
        <f>V11-V12+V13+V14+V15</f>
        <v>1195</v>
      </c>
    </row>
    <row r="17" spans="1:22" ht="15">
      <c r="A17" s="879" t="s">
        <v>48</v>
      </c>
      <c r="B17" s="143" t="s">
        <v>49</v>
      </c>
      <c r="C17" s="144">
        <v>7043</v>
      </c>
      <c r="D17" s="144">
        <v>7240</v>
      </c>
      <c r="E17" s="64">
        <v>401</v>
      </c>
      <c r="F17" s="134">
        <v>60</v>
      </c>
      <c r="G17" s="134">
        <v>154</v>
      </c>
      <c r="H17" s="135">
        <v>113</v>
      </c>
      <c r="I17" s="116">
        <v>84</v>
      </c>
      <c r="J17" s="112">
        <v>59</v>
      </c>
      <c r="K17" s="895" t="s">
        <v>31</v>
      </c>
      <c r="L17" s="895" t="s">
        <v>31</v>
      </c>
      <c r="M17" s="209">
        <v>59</v>
      </c>
      <c r="N17" s="928">
        <f t="shared" si="0"/>
        <v>59</v>
      </c>
      <c r="O17" s="928">
        <f>U17</f>
        <v>59</v>
      </c>
      <c r="P17" s="897">
        <f t="shared" si="0"/>
        <v>59</v>
      </c>
      <c r="Q17" s="112" t="s">
        <v>31</v>
      </c>
      <c r="R17" s="993" t="s">
        <v>31</v>
      </c>
      <c r="S17" s="177"/>
      <c r="T17" s="187">
        <v>59</v>
      </c>
      <c r="U17" s="116">
        <v>59</v>
      </c>
      <c r="V17" s="112">
        <v>59</v>
      </c>
    </row>
    <row r="18" spans="1:22" ht="15">
      <c r="A18" s="900" t="s">
        <v>50</v>
      </c>
      <c r="B18" s="146" t="s">
        <v>51</v>
      </c>
      <c r="C18" s="147">
        <v>1001</v>
      </c>
      <c r="D18" s="147">
        <v>820</v>
      </c>
      <c r="E18" s="145" t="s">
        <v>52</v>
      </c>
      <c r="F18" s="111">
        <v>364</v>
      </c>
      <c r="G18" s="111">
        <v>213</v>
      </c>
      <c r="H18" s="136">
        <v>352</v>
      </c>
      <c r="I18" s="118">
        <v>246</v>
      </c>
      <c r="J18" s="110">
        <v>236</v>
      </c>
      <c r="K18" s="204" t="s">
        <v>31</v>
      </c>
      <c r="L18" s="204" t="s">
        <v>31</v>
      </c>
      <c r="M18" s="215">
        <v>240</v>
      </c>
      <c r="N18" s="936">
        <f t="shared" si="0"/>
        <v>333</v>
      </c>
      <c r="O18" s="936">
        <f>U18</f>
        <v>313</v>
      </c>
      <c r="P18" s="902">
        <f t="shared" si="0"/>
        <v>223</v>
      </c>
      <c r="Q18" s="110" t="s">
        <v>31</v>
      </c>
      <c r="R18" s="999" t="s">
        <v>31</v>
      </c>
      <c r="S18" s="177"/>
      <c r="T18" s="136">
        <v>333</v>
      </c>
      <c r="U18" s="118">
        <v>313</v>
      </c>
      <c r="V18" s="110">
        <v>223</v>
      </c>
    </row>
    <row r="19" spans="1:22" ht="15">
      <c r="A19" s="900" t="s">
        <v>53</v>
      </c>
      <c r="B19" s="146" t="s">
        <v>237</v>
      </c>
      <c r="C19" s="147">
        <v>14718</v>
      </c>
      <c r="D19" s="147">
        <v>14718</v>
      </c>
      <c r="E19" s="145" t="s">
        <v>31</v>
      </c>
      <c r="F19" s="111">
        <v>0</v>
      </c>
      <c r="G19" s="111">
        <v>0</v>
      </c>
      <c r="H19" s="136">
        <v>0</v>
      </c>
      <c r="I19" s="118">
        <v>0</v>
      </c>
      <c r="J19" s="110">
        <v>0</v>
      </c>
      <c r="K19" s="204" t="s">
        <v>31</v>
      </c>
      <c r="L19" s="204" t="s">
        <v>31</v>
      </c>
      <c r="M19" s="215">
        <v>0</v>
      </c>
      <c r="N19" s="936">
        <f t="shared" si="0"/>
        <v>0</v>
      </c>
      <c r="O19" s="936">
        <f>U19</f>
        <v>0</v>
      </c>
      <c r="P19" s="902">
        <f t="shared" si="0"/>
        <v>0</v>
      </c>
      <c r="Q19" s="110" t="s">
        <v>31</v>
      </c>
      <c r="R19" s="999" t="s">
        <v>31</v>
      </c>
      <c r="S19" s="177"/>
      <c r="T19" s="136">
        <v>0</v>
      </c>
      <c r="U19" s="118">
        <v>0</v>
      </c>
      <c r="V19" s="110">
        <v>0</v>
      </c>
    </row>
    <row r="20" spans="1:22" ht="15">
      <c r="A20" s="900" t="s">
        <v>55</v>
      </c>
      <c r="B20" s="146" t="s">
        <v>54</v>
      </c>
      <c r="C20" s="147">
        <v>1758</v>
      </c>
      <c r="D20" s="147">
        <v>1762</v>
      </c>
      <c r="E20" s="145" t="s">
        <v>31</v>
      </c>
      <c r="F20" s="111">
        <v>195</v>
      </c>
      <c r="G20" s="111">
        <v>249</v>
      </c>
      <c r="H20" s="136">
        <v>742</v>
      </c>
      <c r="I20" s="118">
        <v>745</v>
      </c>
      <c r="J20" s="110">
        <v>984</v>
      </c>
      <c r="K20" s="204" t="s">
        <v>31</v>
      </c>
      <c r="L20" s="204" t="s">
        <v>31</v>
      </c>
      <c r="M20" s="215">
        <v>1852</v>
      </c>
      <c r="N20" s="936">
        <f t="shared" si="0"/>
        <v>1817</v>
      </c>
      <c r="O20" s="936">
        <f>U20</f>
        <v>1207</v>
      </c>
      <c r="P20" s="902">
        <f t="shared" si="0"/>
        <v>804</v>
      </c>
      <c r="Q20" s="110" t="s">
        <v>31</v>
      </c>
      <c r="R20" s="999" t="s">
        <v>31</v>
      </c>
      <c r="S20" s="177"/>
      <c r="T20" s="136">
        <v>1817</v>
      </c>
      <c r="U20" s="118">
        <v>1207</v>
      </c>
      <c r="V20" s="110">
        <v>804</v>
      </c>
    </row>
    <row r="21" spans="1:22" ht="15.75" thickBot="1">
      <c r="A21" s="887" t="s">
        <v>57</v>
      </c>
      <c r="B21" s="150"/>
      <c r="C21" s="151">
        <v>0</v>
      </c>
      <c r="D21" s="151">
        <v>0</v>
      </c>
      <c r="E21" s="152" t="s">
        <v>31</v>
      </c>
      <c r="F21" s="111">
        <v>0</v>
      </c>
      <c r="G21" s="111">
        <v>0</v>
      </c>
      <c r="H21" s="136">
        <v>0</v>
      </c>
      <c r="I21" s="119">
        <v>0</v>
      </c>
      <c r="J21" s="120">
        <v>0</v>
      </c>
      <c r="K21" s="211" t="s">
        <v>31</v>
      </c>
      <c r="L21" s="211" t="s">
        <v>31</v>
      </c>
      <c r="M21" s="217">
        <v>0</v>
      </c>
      <c r="N21" s="1057">
        <f t="shared" si="0"/>
        <v>0</v>
      </c>
      <c r="O21" s="1057">
        <f>U21</f>
        <v>0</v>
      </c>
      <c r="P21" s="906">
        <f t="shared" si="0"/>
        <v>0</v>
      </c>
      <c r="Q21" s="120" t="s">
        <v>31</v>
      </c>
      <c r="R21" s="1010" t="s">
        <v>31</v>
      </c>
      <c r="S21" s="177"/>
      <c r="T21" s="184">
        <v>0</v>
      </c>
      <c r="U21" s="119">
        <v>0</v>
      </c>
      <c r="V21" s="120">
        <v>0</v>
      </c>
    </row>
    <row r="22" spans="1:22" ht="15">
      <c r="A22" s="924" t="s">
        <v>59</v>
      </c>
      <c r="B22" s="143" t="s">
        <v>60</v>
      </c>
      <c r="C22" s="144">
        <v>12472</v>
      </c>
      <c r="D22" s="144">
        <v>13728</v>
      </c>
      <c r="E22" s="65" t="s">
        <v>31</v>
      </c>
      <c r="F22" s="108">
        <v>3705</v>
      </c>
      <c r="G22" s="108">
        <v>3925</v>
      </c>
      <c r="H22" s="137">
        <v>4006</v>
      </c>
      <c r="I22" s="121">
        <v>3942</v>
      </c>
      <c r="J22" s="121">
        <v>4360</v>
      </c>
      <c r="K22" s="1025">
        <f>K35</f>
        <v>4443</v>
      </c>
      <c r="L22" s="1025">
        <f>L35</f>
        <v>4443</v>
      </c>
      <c r="M22" s="925">
        <v>1124</v>
      </c>
      <c r="N22" s="1058">
        <v>1125</v>
      </c>
      <c r="O22" s="897">
        <f>U22-T22</f>
        <v>1129</v>
      </c>
      <c r="P22" s="897">
        <f>V22-U22</f>
        <v>1065</v>
      </c>
      <c r="Q22" s="974">
        <f>SUM(M22:P22)</f>
        <v>4443</v>
      </c>
      <c r="R22" s="1038">
        <f>(Q22/L22)*100</f>
        <v>100</v>
      </c>
      <c r="S22" s="177"/>
      <c r="T22" s="137">
        <v>2249</v>
      </c>
      <c r="U22" s="1014">
        <v>3378</v>
      </c>
      <c r="V22" s="121">
        <v>4443</v>
      </c>
    </row>
    <row r="23" spans="1:22" ht="15">
      <c r="A23" s="900" t="s">
        <v>61</v>
      </c>
      <c r="B23" s="146" t="s">
        <v>62</v>
      </c>
      <c r="C23" s="147">
        <v>0</v>
      </c>
      <c r="D23" s="147">
        <v>0</v>
      </c>
      <c r="E23" s="66" t="s">
        <v>31</v>
      </c>
      <c r="F23" s="111"/>
      <c r="G23" s="111">
        <v>0</v>
      </c>
      <c r="H23" s="136">
        <v>0</v>
      </c>
      <c r="I23" s="122"/>
      <c r="J23" s="122">
        <v>0</v>
      </c>
      <c r="K23" s="935"/>
      <c r="L23" s="1016"/>
      <c r="M23" s="933"/>
      <c r="N23" s="1060">
        <f aca="true" t="shared" si="1" ref="N23:N40">T23-M23</f>
        <v>0</v>
      </c>
      <c r="O23" s="902">
        <f aca="true" t="shared" si="2" ref="O23:P40">U23-T23</f>
        <v>0</v>
      </c>
      <c r="P23" s="920">
        <f t="shared" si="2"/>
        <v>0</v>
      </c>
      <c r="Q23" s="975">
        <f aca="true" t="shared" si="3" ref="Q23:Q45">SUM(M23:P23)</f>
        <v>0</v>
      </c>
      <c r="R23" s="1062" t="e">
        <f aca="true" t="shared" si="4" ref="R23:R45">(Q23/L23)*100</f>
        <v>#DIV/0!</v>
      </c>
      <c r="S23" s="177"/>
      <c r="T23" s="136">
        <v>0</v>
      </c>
      <c r="U23" s="1019">
        <v>0</v>
      </c>
      <c r="V23" s="122">
        <v>0</v>
      </c>
    </row>
    <row r="24" spans="1:22" ht="15.75" thickBot="1">
      <c r="A24" s="887" t="s">
        <v>63</v>
      </c>
      <c r="B24" s="150" t="s">
        <v>62</v>
      </c>
      <c r="C24" s="151">
        <v>0</v>
      </c>
      <c r="D24" s="151">
        <v>1215</v>
      </c>
      <c r="E24" s="67">
        <v>672</v>
      </c>
      <c r="F24" s="138">
        <v>1145</v>
      </c>
      <c r="G24" s="138">
        <v>1350</v>
      </c>
      <c r="H24" s="139">
        <v>1190</v>
      </c>
      <c r="I24" s="123">
        <v>1100</v>
      </c>
      <c r="J24" s="123">
        <v>1300</v>
      </c>
      <c r="K24" s="1063">
        <f>K25+K26+K28+K29</f>
        <v>1400</v>
      </c>
      <c r="L24" s="1063">
        <f>L25+L26+L28+L29</f>
        <v>1400</v>
      </c>
      <c r="M24" s="1021">
        <v>350</v>
      </c>
      <c r="N24" s="1064">
        <f t="shared" si="1"/>
        <v>352</v>
      </c>
      <c r="O24" s="906">
        <f t="shared" si="2"/>
        <v>351</v>
      </c>
      <c r="P24" s="1072">
        <f t="shared" si="2"/>
        <v>347</v>
      </c>
      <c r="Q24" s="977">
        <f t="shared" si="3"/>
        <v>1400</v>
      </c>
      <c r="R24" s="1066">
        <f t="shared" si="4"/>
        <v>100</v>
      </c>
      <c r="S24" s="177"/>
      <c r="T24" s="182">
        <v>702</v>
      </c>
      <c r="U24" s="1024">
        <v>1053</v>
      </c>
      <c r="V24" s="123">
        <v>1400</v>
      </c>
    </row>
    <row r="25" spans="1:22" ht="15">
      <c r="A25" s="894" t="s">
        <v>64</v>
      </c>
      <c r="B25" s="849" t="s">
        <v>238</v>
      </c>
      <c r="C25" s="144">
        <v>6341</v>
      </c>
      <c r="D25" s="144">
        <v>6960</v>
      </c>
      <c r="E25" s="65">
        <v>501</v>
      </c>
      <c r="F25" s="111">
        <v>503</v>
      </c>
      <c r="G25" s="111">
        <v>881</v>
      </c>
      <c r="H25" s="136">
        <v>732</v>
      </c>
      <c r="I25" s="124">
        <v>548</v>
      </c>
      <c r="J25" s="124">
        <v>746</v>
      </c>
      <c r="K25" s="1025">
        <v>250</v>
      </c>
      <c r="L25" s="1025">
        <v>250</v>
      </c>
      <c r="M25" s="1025">
        <v>120</v>
      </c>
      <c r="N25" s="1060">
        <f t="shared" si="1"/>
        <v>411</v>
      </c>
      <c r="O25" s="897">
        <f t="shared" si="2"/>
        <v>316</v>
      </c>
      <c r="P25" s="897">
        <f t="shared" si="2"/>
        <v>214</v>
      </c>
      <c r="Q25" s="126">
        <f t="shared" si="3"/>
        <v>1061</v>
      </c>
      <c r="R25" s="1075">
        <f t="shared" si="4"/>
        <v>424.4</v>
      </c>
      <c r="S25" s="177"/>
      <c r="T25" s="187">
        <v>531</v>
      </c>
      <c r="U25" s="1027">
        <v>847</v>
      </c>
      <c r="V25" s="124">
        <v>1061</v>
      </c>
    </row>
    <row r="26" spans="1:22" ht="15">
      <c r="A26" s="900" t="s">
        <v>66</v>
      </c>
      <c r="B26" s="850" t="s">
        <v>239</v>
      </c>
      <c r="C26" s="147">
        <v>1745</v>
      </c>
      <c r="D26" s="147">
        <v>2223</v>
      </c>
      <c r="E26" s="66">
        <v>502</v>
      </c>
      <c r="F26" s="111">
        <v>357</v>
      </c>
      <c r="G26" s="111">
        <v>361</v>
      </c>
      <c r="H26" s="136">
        <v>412</v>
      </c>
      <c r="I26" s="122">
        <v>444</v>
      </c>
      <c r="J26" s="122">
        <v>405</v>
      </c>
      <c r="K26" s="935">
        <v>520</v>
      </c>
      <c r="L26" s="935">
        <v>520</v>
      </c>
      <c r="M26" s="935">
        <v>130</v>
      </c>
      <c r="N26" s="1060">
        <f t="shared" si="1"/>
        <v>94</v>
      </c>
      <c r="O26" s="902">
        <f t="shared" si="2"/>
        <v>45</v>
      </c>
      <c r="P26" s="920">
        <f t="shared" si="2"/>
        <v>118</v>
      </c>
      <c r="Q26" s="975">
        <f t="shared" si="3"/>
        <v>387</v>
      </c>
      <c r="R26" s="1062">
        <f t="shared" si="4"/>
        <v>74.42307692307692</v>
      </c>
      <c r="S26" s="177"/>
      <c r="T26" s="136">
        <v>224</v>
      </c>
      <c r="U26" s="1019">
        <v>269</v>
      </c>
      <c r="V26" s="122">
        <v>387</v>
      </c>
    </row>
    <row r="27" spans="1:22" ht="15">
      <c r="A27" s="900" t="s">
        <v>68</v>
      </c>
      <c r="B27" s="850" t="s">
        <v>240</v>
      </c>
      <c r="C27" s="147">
        <v>0</v>
      </c>
      <c r="D27" s="147">
        <v>0</v>
      </c>
      <c r="E27" s="66">
        <v>504</v>
      </c>
      <c r="F27" s="111">
        <v>0</v>
      </c>
      <c r="G27" s="111">
        <v>0</v>
      </c>
      <c r="H27" s="136">
        <v>0</v>
      </c>
      <c r="I27" s="122">
        <v>0</v>
      </c>
      <c r="J27" s="122">
        <v>0</v>
      </c>
      <c r="K27" s="935"/>
      <c r="L27" s="935"/>
      <c r="M27" s="935">
        <v>0</v>
      </c>
      <c r="N27" s="1060">
        <f t="shared" si="1"/>
        <v>0</v>
      </c>
      <c r="O27" s="902">
        <f t="shared" si="2"/>
        <v>0</v>
      </c>
      <c r="P27" s="920">
        <f t="shared" si="2"/>
        <v>0</v>
      </c>
      <c r="Q27" s="1088">
        <f t="shared" si="3"/>
        <v>0</v>
      </c>
      <c r="R27" s="1089" t="e">
        <f t="shared" si="4"/>
        <v>#DIV/0!</v>
      </c>
      <c r="S27" s="177"/>
      <c r="T27" s="136">
        <v>0</v>
      </c>
      <c r="U27" s="1019">
        <v>0</v>
      </c>
      <c r="V27" s="122">
        <v>0</v>
      </c>
    </row>
    <row r="28" spans="1:22" ht="15">
      <c r="A28" s="900" t="s">
        <v>70</v>
      </c>
      <c r="B28" s="850" t="s">
        <v>241</v>
      </c>
      <c r="C28" s="147">
        <v>428</v>
      </c>
      <c r="D28" s="147">
        <v>253</v>
      </c>
      <c r="E28" s="66">
        <v>511</v>
      </c>
      <c r="F28" s="111">
        <v>307</v>
      </c>
      <c r="G28" s="111">
        <v>518</v>
      </c>
      <c r="H28" s="136">
        <v>234</v>
      </c>
      <c r="I28" s="122">
        <v>217</v>
      </c>
      <c r="J28" s="122">
        <v>470</v>
      </c>
      <c r="K28" s="935">
        <v>400</v>
      </c>
      <c r="L28" s="935">
        <v>400</v>
      </c>
      <c r="M28" s="935">
        <v>0</v>
      </c>
      <c r="N28" s="1060">
        <f t="shared" si="1"/>
        <v>1</v>
      </c>
      <c r="O28" s="902">
        <f t="shared" si="2"/>
        <v>207</v>
      </c>
      <c r="P28" s="920">
        <f t="shared" si="2"/>
        <v>46</v>
      </c>
      <c r="Q28" s="975">
        <f t="shared" si="3"/>
        <v>254</v>
      </c>
      <c r="R28" s="1062">
        <f t="shared" si="4"/>
        <v>63.5</v>
      </c>
      <c r="S28" s="177"/>
      <c r="T28" s="136">
        <v>1</v>
      </c>
      <c r="U28" s="1019">
        <v>208</v>
      </c>
      <c r="V28" s="122">
        <v>254</v>
      </c>
    </row>
    <row r="29" spans="1:22" ht="15">
      <c r="A29" s="900" t="s">
        <v>72</v>
      </c>
      <c r="B29" s="850" t="s">
        <v>242</v>
      </c>
      <c r="C29" s="147">
        <v>1057</v>
      </c>
      <c r="D29" s="147">
        <v>1451</v>
      </c>
      <c r="E29" s="66">
        <v>518</v>
      </c>
      <c r="F29" s="111">
        <v>286</v>
      </c>
      <c r="G29" s="111">
        <v>217</v>
      </c>
      <c r="H29" s="136">
        <v>278</v>
      </c>
      <c r="I29" s="122">
        <v>259</v>
      </c>
      <c r="J29" s="122">
        <v>268</v>
      </c>
      <c r="K29" s="935">
        <v>230</v>
      </c>
      <c r="L29" s="935">
        <v>230</v>
      </c>
      <c r="M29" s="935">
        <v>29</v>
      </c>
      <c r="N29" s="1060">
        <f t="shared" si="1"/>
        <v>97</v>
      </c>
      <c r="O29" s="902">
        <f t="shared" si="2"/>
        <v>68</v>
      </c>
      <c r="P29" s="920">
        <f t="shared" si="2"/>
        <v>75</v>
      </c>
      <c r="Q29" s="975">
        <f t="shared" si="3"/>
        <v>269</v>
      </c>
      <c r="R29" s="1062">
        <f t="shared" si="4"/>
        <v>116.95652173913042</v>
      </c>
      <c r="S29" s="177"/>
      <c r="T29" s="136">
        <v>126</v>
      </c>
      <c r="U29" s="1019">
        <v>194</v>
      </c>
      <c r="V29" s="122">
        <v>269</v>
      </c>
    </row>
    <row r="30" spans="1:22" ht="15">
      <c r="A30" s="900" t="s">
        <v>74</v>
      </c>
      <c r="B30" s="854" t="s">
        <v>243</v>
      </c>
      <c r="C30" s="147">
        <v>10408</v>
      </c>
      <c r="D30" s="147">
        <v>11792</v>
      </c>
      <c r="E30" s="66">
        <v>521</v>
      </c>
      <c r="F30" s="111">
        <v>1901</v>
      </c>
      <c r="G30" s="111">
        <v>1921</v>
      </c>
      <c r="H30" s="136">
        <v>2177</v>
      </c>
      <c r="I30" s="122">
        <v>2180</v>
      </c>
      <c r="J30" s="122">
        <v>2306</v>
      </c>
      <c r="K30" s="935">
        <v>2226</v>
      </c>
      <c r="L30" s="935">
        <v>2226</v>
      </c>
      <c r="M30" s="935">
        <v>569</v>
      </c>
      <c r="N30" s="1060">
        <f t="shared" si="1"/>
        <v>562</v>
      </c>
      <c r="O30" s="902">
        <f t="shared" si="2"/>
        <v>595</v>
      </c>
      <c r="P30" s="920">
        <f t="shared" si="2"/>
        <v>600</v>
      </c>
      <c r="Q30" s="975">
        <f t="shared" si="3"/>
        <v>2326</v>
      </c>
      <c r="R30" s="1062">
        <f t="shared" si="4"/>
        <v>104.49236298292901</v>
      </c>
      <c r="S30" s="177"/>
      <c r="T30" s="136">
        <v>1131</v>
      </c>
      <c r="U30" s="1019">
        <v>1726</v>
      </c>
      <c r="V30" s="122">
        <v>2326</v>
      </c>
    </row>
    <row r="31" spans="1:22" ht="15">
      <c r="A31" s="900" t="s">
        <v>76</v>
      </c>
      <c r="B31" s="854" t="s">
        <v>244</v>
      </c>
      <c r="C31" s="147">
        <v>3640</v>
      </c>
      <c r="D31" s="147">
        <v>4174</v>
      </c>
      <c r="E31" s="66" t="s">
        <v>78</v>
      </c>
      <c r="F31" s="111">
        <v>674</v>
      </c>
      <c r="G31" s="111">
        <v>689</v>
      </c>
      <c r="H31" s="136">
        <v>772</v>
      </c>
      <c r="I31" s="122">
        <v>770</v>
      </c>
      <c r="J31" s="122">
        <v>805</v>
      </c>
      <c r="K31" s="935">
        <v>779</v>
      </c>
      <c r="L31" s="935">
        <v>779</v>
      </c>
      <c r="M31" s="935">
        <v>201</v>
      </c>
      <c r="N31" s="1060">
        <f t="shared" si="1"/>
        <v>199</v>
      </c>
      <c r="O31" s="902">
        <f t="shared" si="2"/>
        <v>209</v>
      </c>
      <c r="P31" s="920">
        <f t="shared" si="2"/>
        <v>210</v>
      </c>
      <c r="Q31" s="975">
        <f t="shared" si="3"/>
        <v>819</v>
      </c>
      <c r="R31" s="1062">
        <f t="shared" si="4"/>
        <v>105.13478818998716</v>
      </c>
      <c r="S31" s="177"/>
      <c r="T31" s="136">
        <v>400</v>
      </c>
      <c r="U31" s="1019">
        <v>609</v>
      </c>
      <c r="V31" s="122">
        <v>819</v>
      </c>
    </row>
    <row r="32" spans="1:22" ht="15">
      <c r="A32" s="900" t="s">
        <v>79</v>
      </c>
      <c r="B32" s="850" t="s">
        <v>245</v>
      </c>
      <c r="C32" s="147">
        <v>0</v>
      </c>
      <c r="D32" s="147">
        <v>0</v>
      </c>
      <c r="E32" s="66">
        <v>557</v>
      </c>
      <c r="F32" s="111">
        <v>0</v>
      </c>
      <c r="G32" s="111">
        <v>0</v>
      </c>
      <c r="H32" s="136">
        <v>0</v>
      </c>
      <c r="I32" s="122">
        <v>0</v>
      </c>
      <c r="J32" s="122">
        <v>0</v>
      </c>
      <c r="K32" s="935"/>
      <c r="L32" s="935"/>
      <c r="M32" s="935">
        <v>0</v>
      </c>
      <c r="N32" s="1060">
        <f t="shared" si="1"/>
        <v>0</v>
      </c>
      <c r="O32" s="902">
        <f t="shared" si="2"/>
        <v>0</v>
      </c>
      <c r="P32" s="920">
        <f t="shared" si="2"/>
        <v>0</v>
      </c>
      <c r="Q32" s="975">
        <f t="shared" si="3"/>
        <v>0</v>
      </c>
      <c r="R32" s="1062" t="e">
        <f t="shared" si="4"/>
        <v>#DIV/0!</v>
      </c>
      <c r="S32" s="177"/>
      <c r="T32" s="136">
        <v>0</v>
      </c>
      <c r="U32" s="1019">
        <v>0</v>
      </c>
      <c r="V32" s="122">
        <v>0</v>
      </c>
    </row>
    <row r="33" spans="1:22" ht="15">
      <c r="A33" s="900" t="s">
        <v>81</v>
      </c>
      <c r="B33" s="850" t="s">
        <v>246</v>
      </c>
      <c r="C33" s="147">
        <v>1711</v>
      </c>
      <c r="D33" s="147">
        <v>1801</v>
      </c>
      <c r="E33" s="66">
        <v>551</v>
      </c>
      <c r="F33" s="111">
        <v>16</v>
      </c>
      <c r="G33" s="111">
        <v>13</v>
      </c>
      <c r="H33" s="136">
        <v>40</v>
      </c>
      <c r="I33" s="122">
        <v>30</v>
      </c>
      <c r="J33" s="122">
        <v>25</v>
      </c>
      <c r="K33" s="935"/>
      <c r="L33" s="935"/>
      <c r="M33" s="935">
        <v>0</v>
      </c>
      <c r="N33" s="1060">
        <f t="shared" si="1"/>
        <v>0</v>
      </c>
      <c r="O33" s="902">
        <f t="shared" si="2"/>
        <v>0</v>
      </c>
      <c r="P33" s="920">
        <f t="shared" si="2"/>
        <v>0</v>
      </c>
      <c r="Q33" s="975">
        <f t="shared" si="3"/>
        <v>0</v>
      </c>
      <c r="R33" s="1062" t="e">
        <f t="shared" si="4"/>
        <v>#DIV/0!</v>
      </c>
      <c r="S33" s="177"/>
      <c r="T33" s="136">
        <v>0</v>
      </c>
      <c r="U33" s="1019">
        <v>0</v>
      </c>
      <c r="V33" s="122">
        <v>0</v>
      </c>
    </row>
    <row r="34" spans="1:22" ht="15.75" thickBot="1">
      <c r="A34" s="879" t="s">
        <v>83</v>
      </c>
      <c r="B34" s="851" t="s">
        <v>247</v>
      </c>
      <c r="C34" s="149">
        <v>569</v>
      </c>
      <c r="D34" s="149">
        <v>614</v>
      </c>
      <c r="E34" s="68" t="s">
        <v>84</v>
      </c>
      <c r="F34" s="134">
        <v>22</v>
      </c>
      <c r="G34" s="134">
        <v>15</v>
      </c>
      <c r="H34" s="135">
        <v>21</v>
      </c>
      <c r="I34" s="125">
        <v>19</v>
      </c>
      <c r="J34" s="125">
        <v>24</v>
      </c>
      <c r="K34" s="1029">
        <v>38</v>
      </c>
      <c r="L34" s="1029">
        <v>38</v>
      </c>
      <c r="M34" s="965">
        <v>3</v>
      </c>
      <c r="N34" s="1060">
        <f t="shared" si="1"/>
        <v>5</v>
      </c>
      <c r="O34" s="906">
        <f t="shared" si="2"/>
        <v>3</v>
      </c>
      <c r="P34" s="1072">
        <f t="shared" si="2"/>
        <v>5</v>
      </c>
      <c r="Q34" s="977">
        <f t="shared" si="3"/>
        <v>16</v>
      </c>
      <c r="R34" s="1066">
        <f t="shared" si="4"/>
        <v>42.10526315789473</v>
      </c>
      <c r="S34" s="177"/>
      <c r="T34" s="184">
        <v>8</v>
      </c>
      <c r="U34" s="1031">
        <v>11</v>
      </c>
      <c r="V34" s="125">
        <v>16</v>
      </c>
    </row>
    <row r="35" spans="1:22" ht="15.75" thickBot="1">
      <c r="A35" s="960" t="s">
        <v>85</v>
      </c>
      <c r="B35" s="852" t="s">
        <v>86</v>
      </c>
      <c r="C35" s="206">
        <f>SUM(C25:C34)</f>
        <v>25899</v>
      </c>
      <c r="D35" s="206">
        <f>SUM(D25:D34)</f>
        <v>29268</v>
      </c>
      <c r="E35" s="235"/>
      <c r="F35" s="114">
        <f aca="true" t="shared" si="5" ref="F35:P35">SUM(F25:F34)</f>
        <v>4066</v>
      </c>
      <c r="G35" s="114">
        <f t="shared" si="5"/>
        <v>4615</v>
      </c>
      <c r="H35" s="114">
        <f t="shared" si="5"/>
        <v>4666</v>
      </c>
      <c r="I35" s="114">
        <f t="shared" si="5"/>
        <v>4467</v>
      </c>
      <c r="J35" s="114">
        <f>SUM(J25:J34)</f>
        <v>5049</v>
      </c>
      <c r="K35" s="1032">
        <f t="shared" si="5"/>
        <v>4443</v>
      </c>
      <c r="L35" s="1033">
        <f t="shared" si="5"/>
        <v>4443</v>
      </c>
      <c r="M35" s="1033">
        <f t="shared" si="5"/>
        <v>1052</v>
      </c>
      <c r="N35" s="962">
        <f t="shared" si="5"/>
        <v>1369</v>
      </c>
      <c r="O35" s="1033">
        <f t="shared" si="5"/>
        <v>1443</v>
      </c>
      <c r="P35" s="1033">
        <f t="shared" si="5"/>
        <v>1268</v>
      </c>
      <c r="Q35" s="114">
        <f t="shared" si="3"/>
        <v>5132</v>
      </c>
      <c r="R35" s="964">
        <f t="shared" si="4"/>
        <v>115.5075399504839</v>
      </c>
      <c r="S35" s="177"/>
      <c r="T35" s="114">
        <f>SUM(T25:T34)</f>
        <v>2421</v>
      </c>
      <c r="U35" s="127">
        <v>3864</v>
      </c>
      <c r="V35" s="114">
        <f>SUM(V25:V34)</f>
        <v>5132</v>
      </c>
    </row>
    <row r="36" spans="1:22" ht="15">
      <c r="A36" s="894" t="s">
        <v>87</v>
      </c>
      <c r="B36" s="849" t="s">
        <v>248</v>
      </c>
      <c r="C36" s="144">
        <v>0</v>
      </c>
      <c r="D36" s="144">
        <v>0</v>
      </c>
      <c r="E36" s="65">
        <v>601</v>
      </c>
      <c r="F36" s="117">
        <v>0</v>
      </c>
      <c r="G36" s="117">
        <v>0</v>
      </c>
      <c r="H36" s="187">
        <v>0</v>
      </c>
      <c r="I36" s="124">
        <v>0</v>
      </c>
      <c r="J36" s="124">
        <v>0</v>
      </c>
      <c r="K36" s="1025"/>
      <c r="L36" s="1035"/>
      <c r="M36" s="926">
        <v>0</v>
      </c>
      <c r="N36" s="1060">
        <f t="shared" si="1"/>
        <v>0</v>
      </c>
      <c r="O36" s="897">
        <f t="shared" si="2"/>
        <v>0</v>
      </c>
      <c r="P36" s="927">
        <f t="shared" si="2"/>
        <v>0</v>
      </c>
      <c r="Q36" s="974">
        <f t="shared" si="3"/>
        <v>0</v>
      </c>
      <c r="R36" s="1038" t="e">
        <f t="shared" si="4"/>
        <v>#DIV/0!</v>
      </c>
      <c r="S36" s="177"/>
      <c r="T36" s="187">
        <v>0</v>
      </c>
      <c r="U36" s="1027">
        <v>0</v>
      </c>
      <c r="V36" s="124">
        <v>0</v>
      </c>
    </row>
    <row r="37" spans="1:22" ht="15">
      <c r="A37" s="900" t="s">
        <v>89</v>
      </c>
      <c r="B37" s="850" t="s">
        <v>249</v>
      </c>
      <c r="C37" s="147">
        <v>1190</v>
      </c>
      <c r="D37" s="147">
        <v>1857</v>
      </c>
      <c r="E37" s="66">
        <v>602</v>
      </c>
      <c r="F37" s="111">
        <v>454</v>
      </c>
      <c r="G37" s="111">
        <v>476</v>
      </c>
      <c r="H37" s="136">
        <v>626</v>
      </c>
      <c r="I37" s="122">
        <v>616</v>
      </c>
      <c r="J37" s="122">
        <v>634</v>
      </c>
      <c r="K37" s="935"/>
      <c r="L37" s="1016"/>
      <c r="M37" s="935">
        <v>171</v>
      </c>
      <c r="N37" s="1060">
        <f t="shared" si="1"/>
        <v>243</v>
      </c>
      <c r="O37" s="902">
        <f t="shared" si="2"/>
        <v>35</v>
      </c>
      <c r="P37" s="927">
        <f t="shared" si="2"/>
        <v>235</v>
      </c>
      <c r="Q37" s="975">
        <f t="shared" si="3"/>
        <v>684</v>
      </c>
      <c r="R37" s="1062" t="e">
        <f t="shared" si="4"/>
        <v>#DIV/0!</v>
      </c>
      <c r="S37" s="177"/>
      <c r="T37" s="136">
        <v>414</v>
      </c>
      <c r="U37" s="1019">
        <v>449</v>
      </c>
      <c r="V37" s="122">
        <v>684</v>
      </c>
    </row>
    <row r="38" spans="1:22" ht="15">
      <c r="A38" s="900" t="s">
        <v>91</v>
      </c>
      <c r="B38" s="850" t="s">
        <v>250</v>
      </c>
      <c r="C38" s="147">
        <v>0</v>
      </c>
      <c r="D38" s="147">
        <v>0</v>
      </c>
      <c r="E38" s="66">
        <v>604</v>
      </c>
      <c r="F38" s="111">
        <v>0</v>
      </c>
      <c r="G38" s="111">
        <v>0</v>
      </c>
      <c r="H38" s="136">
        <v>0</v>
      </c>
      <c r="I38" s="122">
        <v>0</v>
      </c>
      <c r="J38" s="122">
        <v>0</v>
      </c>
      <c r="K38" s="935"/>
      <c r="L38" s="1016"/>
      <c r="M38" s="935">
        <v>0</v>
      </c>
      <c r="N38" s="1060">
        <f t="shared" si="1"/>
        <v>0</v>
      </c>
      <c r="O38" s="902">
        <f t="shared" si="2"/>
        <v>0</v>
      </c>
      <c r="P38" s="927">
        <f t="shared" si="2"/>
        <v>0</v>
      </c>
      <c r="Q38" s="975">
        <f t="shared" si="3"/>
        <v>0</v>
      </c>
      <c r="R38" s="1062" t="e">
        <f t="shared" si="4"/>
        <v>#DIV/0!</v>
      </c>
      <c r="S38" s="177"/>
      <c r="T38" s="136">
        <v>0</v>
      </c>
      <c r="U38" s="1019">
        <v>0</v>
      </c>
      <c r="V38" s="122">
        <v>0</v>
      </c>
    </row>
    <row r="39" spans="1:22" ht="15">
      <c r="A39" s="900" t="s">
        <v>93</v>
      </c>
      <c r="B39" s="850" t="s">
        <v>251</v>
      </c>
      <c r="C39" s="147">
        <v>12472</v>
      </c>
      <c r="D39" s="147">
        <v>13728</v>
      </c>
      <c r="E39" s="66" t="s">
        <v>95</v>
      </c>
      <c r="F39" s="111">
        <v>3705</v>
      </c>
      <c r="G39" s="111">
        <v>3925</v>
      </c>
      <c r="H39" s="136">
        <v>4006</v>
      </c>
      <c r="I39" s="122">
        <v>3942</v>
      </c>
      <c r="J39" s="122">
        <v>4360</v>
      </c>
      <c r="K39" s="935">
        <f>K35</f>
        <v>4443</v>
      </c>
      <c r="L39" s="1016">
        <v>4443</v>
      </c>
      <c r="M39" s="935">
        <v>1122</v>
      </c>
      <c r="N39" s="1060">
        <f t="shared" si="1"/>
        <v>1127</v>
      </c>
      <c r="O39" s="902">
        <f t="shared" si="2"/>
        <v>1129</v>
      </c>
      <c r="P39" s="927">
        <f t="shared" si="2"/>
        <v>1065</v>
      </c>
      <c r="Q39" s="975">
        <f t="shared" si="3"/>
        <v>4443</v>
      </c>
      <c r="R39" s="1062">
        <f t="shared" si="4"/>
        <v>100</v>
      </c>
      <c r="S39" s="177"/>
      <c r="T39" s="136">
        <v>2249</v>
      </c>
      <c r="U39" s="1019">
        <v>3378</v>
      </c>
      <c r="V39" s="122">
        <v>4443</v>
      </c>
    </row>
    <row r="40" spans="1:22" ht="15.75" thickBot="1">
      <c r="A40" s="879" t="s">
        <v>96</v>
      </c>
      <c r="B40" s="851" t="s">
        <v>247</v>
      </c>
      <c r="C40" s="149">
        <v>12330</v>
      </c>
      <c r="D40" s="149">
        <v>13218</v>
      </c>
      <c r="E40" s="68" t="s">
        <v>97</v>
      </c>
      <c r="F40" s="134">
        <v>100</v>
      </c>
      <c r="G40" s="134">
        <v>323</v>
      </c>
      <c r="H40" s="135">
        <v>74</v>
      </c>
      <c r="I40" s="125">
        <v>23</v>
      </c>
      <c r="J40" s="125">
        <v>156</v>
      </c>
      <c r="K40" s="1029"/>
      <c r="L40" s="1036"/>
      <c r="M40" s="965">
        <v>0</v>
      </c>
      <c r="N40" s="1060">
        <f t="shared" si="1"/>
        <v>0</v>
      </c>
      <c r="O40" s="906">
        <f t="shared" si="2"/>
        <v>25</v>
      </c>
      <c r="P40" s="927">
        <f t="shared" si="2"/>
        <v>90</v>
      </c>
      <c r="Q40" s="977">
        <f t="shared" si="3"/>
        <v>115</v>
      </c>
      <c r="R40" s="1066" t="e">
        <f t="shared" si="4"/>
        <v>#DIV/0!</v>
      </c>
      <c r="S40" s="177"/>
      <c r="T40" s="184">
        <v>0</v>
      </c>
      <c r="U40" s="1031">
        <v>25</v>
      </c>
      <c r="V40" s="125">
        <v>115</v>
      </c>
    </row>
    <row r="41" spans="1:22" ht="15.75" thickBot="1">
      <c r="A41" s="960" t="s">
        <v>98</v>
      </c>
      <c r="B41" s="852" t="s">
        <v>99</v>
      </c>
      <c r="C41" s="206">
        <f>SUM(C36:C40)</f>
        <v>25992</v>
      </c>
      <c r="D41" s="206">
        <f>SUM(D36:D40)</f>
        <v>28803</v>
      </c>
      <c r="E41" s="235" t="s">
        <v>31</v>
      </c>
      <c r="F41" s="114">
        <f aca="true" t="shared" si="6" ref="F41:P41">SUM(F36:F40)</f>
        <v>4259</v>
      </c>
      <c r="G41" s="114">
        <f t="shared" si="6"/>
        <v>4724</v>
      </c>
      <c r="H41" s="114">
        <f t="shared" si="6"/>
        <v>4706</v>
      </c>
      <c r="I41" s="114">
        <f t="shared" si="6"/>
        <v>4581</v>
      </c>
      <c r="J41" s="114">
        <f>SUM(J36:J40)</f>
        <v>5150</v>
      </c>
      <c r="K41" s="1032">
        <f t="shared" si="6"/>
        <v>4443</v>
      </c>
      <c r="L41" s="1033">
        <f t="shared" si="6"/>
        <v>4443</v>
      </c>
      <c r="M41" s="1033">
        <f t="shared" si="6"/>
        <v>1293</v>
      </c>
      <c r="N41" s="1033">
        <f t="shared" si="6"/>
        <v>1370</v>
      </c>
      <c r="O41" s="967">
        <f t="shared" si="6"/>
        <v>1189</v>
      </c>
      <c r="P41" s="967">
        <f t="shared" si="6"/>
        <v>1390</v>
      </c>
      <c r="Q41" s="1074">
        <f t="shared" si="3"/>
        <v>5242</v>
      </c>
      <c r="R41" s="964">
        <f t="shared" si="4"/>
        <v>117.98334458699078</v>
      </c>
      <c r="S41" s="177"/>
      <c r="T41" s="114">
        <f>SUM(T36:T40)</f>
        <v>2663</v>
      </c>
      <c r="U41" s="127">
        <v>3852</v>
      </c>
      <c r="V41" s="114">
        <v>5242</v>
      </c>
    </row>
    <row r="42" spans="1:22" ht="6.75" customHeight="1" thickBot="1">
      <c r="A42" s="879"/>
      <c r="B42" s="205"/>
      <c r="C42" s="237"/>
      <c r="D42" s="237"/>
      <c r="E42" s="69"/>
      <c r="F42" s="134"/>
      <c r="G42" s="134"/>
      <c r="H42" s="134"/>
      <c r="I42" s="127"/>
      <c r="J42" s="127"/>
      <c r="K42" s="1039"/>
      <c r="L42" s="1040"/>
      <c r="M42" s="134"/>
      <c r="N42" s="1060"/>
      <c r="O42" s="883"/>
      <c r="P42" s="970"/>
      <c r="Q42" s="1076"/>
      <c r="R42" s="1075"/>
      <c r="S42" s="177"/>
      <c r="T42" s="134"/>
      <c r="U42" s="127"/>
      <c r="V42" s="127"/>
    </row>
    <row r="43" spans="1:22" ht="15.75" thickBot="1">
      <c r="A43" s="972" t="s">
        <v>100</v>
      </c>
      <c r="B43" s="234" t="s">
        <v>62</v>
      </c>
      <c r="C43" s="206">
        <f>+C41-C39</f>
        <v>13520</v>
      </c>
      <c r="D43" s="206">
        <f>+D41-D39</f>
        <v>15075</v>
      </c>
      <c r="E43" s="235" t="s">
        <v>31</v>
      </c>
      <c r="F43" s="114">
        <f aca="true" t="shared" si="7" ref="F43:P43">F41-F39</f>
        <v>554</v>
      </c>
      <c r="G43" s="114">
        <f t="shared" si="7"/>
        <v>799</v>
      </c>
      <c r="H43" s="114">
        <f t="shared" si="7"/>
        <v>700</v>
      </c>
      <c r="I43" s="114">
        <f t="shared" si="7"/>
        <v>639</v>
      </c>
      <c r="J43" s="114">
        <f>J41-J39</f>
        <v>790</v>
      </c>
      <c r="K43" s="114">
        <f>K41-K39</f>
        <v>0</v>
      </c>
      <c r="L43" s="964">
        <f t="shared" si="7"/>
        <v>0</v>
      </c>
      <c r="M43" s="964">
        <f t="shared" si="7"/>
        <v>171</v>
      </c>
      <c r="N43" s="964">
        <f t="shared" si="7"/>
        <v>243</v>
      </c>
      <c r="O43" s="114">
        <f t="shared" si="7"/>
        <v>60</v>
      </c>
      <c r="P43" s="127">
        <f t="shared" si="7"/>
        <v>325</v>
      </c>
      <c r="Q43" s="1076">
        <f t="shared" si="3"/>
        <v>799</v>
      </c>
      <c r="R43" s="1038" t="e">
        <f t="shared" si="4"/>
        <v>#DIV/0!</v>
      </c>
      <c r="S43" s="177"/>
      <c r="T43" s="114">
        <f>T41-T39</f>
        <v>414</v>
      </c>
      <c r="U43" s="114">
        <f>U41-U39</f>
        <v>474</v>
      </c>
      <c r="V43" s="114">
        <f>V41-V39</f>
        <v>799</v>
      </c>
    </row>
    <row r="44" spans="1:22" ht="15.75" thickBot="1">
      <c r="A44" s="960" t="s">
        <v>101</v>
      </c>
      <c r="B44" s="234" t="s">
        <v>102</v>
      </c>
      <c r="C44" s="206">
        <f>+C41-C35</f>
        <v>93</v>
      </c>
      <c r="D44" s="206">
        <f>+D41-D35</f>
        <v>-465</v>
      </c>
      <c r="E44" s="235" t="s">
        <v>31</v>
      </c>
      <c r="F44" s="114">
        <f aca="true" t="shared" si="8" ref="F44:P44">F41-F35</f>
        <v>193</v>
      </c>
      <c r="G44" s="114">
        <f t="shared" si="8"/>
        <v>109</v>
      </c>
      <c r="H44" s="114">
        <f t="shared" si="8"/>
        <v>40</v>
      </c>
      <c r="I44" s="114">
        <f t="shared" si="8"/>
        <v>114</v>
      </c>
      <c r="J44" s="114">
        <f>J41-J35</f>
        <v>101</v>
      </c>
      <c r="K44" s="114">
        <f>K41-K35</f>
        <v>0</v>
      </c>
      <c r="L44" s="964">
        <f t="shared" si="8"/>
        <v>0</v>
      </c>
      <c r="M44" s="964">
        <f t="shared" si="8"/>
        <v>241</v>
      </c>
      <c r="N44" s="964">
        <f t="shared" si="8"/>
        <v>1</v>
      </c>
      <c r="O44" s="114">
        <f t="shared" si="8"/>
        <v>-254</v>
      </c>
      <c r="P44" s="127">
        <f t="shared" si="8"/>
        <v>122</v>
      </c>
      <c r="Q44" s="1076">
        <f t="shared" si="3"/>
        <v>110</v>
      </c>
      <c r="R44" s="1038" t="e">
        <f t="shared" si="4"/>
        <v>#DIV/0!</v>
      </c>
      <c r="S44" s="177"/>
      <c r="T44" s="114">
        <f>T41-T35</f>
        <v>242</v>
      </c>
      <c r="U44" s="114">
        <f>U41-U35</f>
        <v>-12</v>
      </c>
      <c r="V44" s="114">
        <f>V41-V35</f>
        <v>110</v>
      </c>
    </row>
    <row r="45" spans="1:22" ht="15.75" thickBot="1">
      <c r="A45" s="976" t="s">
        <v>103</v>
      </c>
      <c r="B45" s="239" t="s">
        <v>62</v>
      </c>
      <c r="C45" s="240">
        <f>+C44-C39</f>
        <v>-12379</v>
      </c>
      <c r="D45" s="240">
        <f>+D44-D39</f>
        <v>-14193</v>
      </c>
      <c r="E45" s="241" t="s">
        <v>31</v>
      </c>
      <c r="F45" s="114">
        <f aca="true" t="shared" si="9" ref="F45:P45">F44-F39</f>
        <v>-3512</v>
      </c>
      <c r="G45" s="114">
        <f t="shared" si="9"/>
        <v>-3816</v>
      </c>
      <c r="H45" s="114">
        <f t="shared" si="9"/>
        <v>-3966</v>
      </c>
      <c r="I45" s="114">
        <f t="shared" si="9"/>
        <v>-3828</v>
      </c>
      <c r="J45" s="114">
        <f>J44-J39</f>
        <v>-4259</v>
      </c>
      <c r="K45" s="114">
        <f t="shared" si="9"/>
        <v>-4443</v>
      </c>
      <c r="L45" s="964">
        <f t="shared" si="9"/>
        <v>-4443</v>
      </c>
      <c r="M45" s="964">
        <f t="shared" si="9"/>
        <v>-881</v>
      </c>
      <c r="N45" s="966">
        <f t="shared" si="9"/>
        <v>-1126</v>
      </c>
      <c r="O45" s="114">
        <f t="shared" si="9"/>
        <v>-1383</v>
      </c>
      <c r="P45" s="127">
        <f t="shared" si="9"/>
        <v>-943</v>
      </c>
      <c r="Q45" s="1076">
        <f t="shared" si="3"/>
        <v>-4333</v>
      </c>
      <c r="R45" s="964">
        <f t="shared" si="4"/>
        <v>97.52419536349313</v>
      </c>
      <c r="S45" s="177"/>
      <c r="T45" s="114">
        <f>T44-T39</f>
        <v>-2007</v>
      </c>
      <c r="U45" s="114">
        <f>U44-U39</f>
        <v>-3390</v>
      </c>
      <c r="V45" s="114">
        <f>V44-V39</f>
        <v>-4333</v>
      </c>
    </row>
    <row r="46" ht="15">
      <c r="A46" s="982"/>
    </row>
    <row r="47" ht="15">
      <c r="A47" s="982"/>
    </row>
    <row r="48" spans="1:22" ht="15">
      <c r="A48" s="97" t="s">
        <v>181</v>
      </c>
      <c r="Q48" s="188"/>
      <c r="R48" s="188"/>
      <c r="S48" s="188"/>
      <c r="T48" s="188"/>
      <c r="U48" s="188"/>
      <c r="V48" s="188"/>
    </row>
    <row r="49" spans="1:22" ht="15">
      <c r="A49" s="98" t="s">
        <v>252</v>
      </c>
      <c r="Q49" s="188"/>
      <c r="R49" s="188"/>
      <c r="S49" s="188"/>
      <c r="T49" s="188"/>
      <c r="U49" s="188"/>
      <c r="V49" s="188"/>
    </row>
    <row r="50" spans="1:22" ht="15">
      <c r="A50" s="978" t="s">
        <v>182</v>
      </c>
      <c r="Q50" s="188"/>
      <c r="R50" s="188"/>
      <c r="S50" s="188"/>
      <c r="T50" s="188"/>
      <c r="U50" s="188"/>
      <c r="V50" s="188"/>
    </row>
    <row r="51" spans="1:22" ht="15">
      <c r="A51" s="979"/>
      <c r="Q51" s="188"/>
      <c r="R51" s="188"/>
      <c r="S51" s="188"/>
      <c r="T51" s="188"/>
      <c r="U51" s="188"/>
      <c r="V51" s="188"/>
    </row>
    <row r="52" spans="1:22" ht="15">
      <c r="A52" s="982" t="s">
        <v>188</v>
      </c>
      <c r="Q52" s="188"/>
      <c r="R52" s="188"/>
      <c r="S52" s="188"/>
      <c r="T52" s="188"/>
      <c r="U52" s="188"/>
      <c r="V52" s="188"/>
    </row>
    <row r="53" spans="1:22" ht="15">
      <c r="A53" s="982"/>
      <c r="Q53" s="188"/>
      <c r="R53" s="188"/>
      <c r="S53" s="188"/>
      <c r="T53" s="188"/>
      <c r="U53" s="188"/>
      <c r="V53" s="188"/>
    </row>
    <row r="54" spans="1:22" ht="15">
      <c r="A54" s="982" t="s">
        <v>225</v>
      </c>
      <c r="Q54" s="188"/>
      <c r="R54" s="188"/>
      <c r="S54" s="188"/>
      <c r="T54" s="188"/>
      <c r="U54" s="188"/>
      <c r="V54" s="188"/>
    </row>
    <row r="55" ht="15">
      <c r="A55" s="982" t="s">
        <v>214</v>
      </c>
    </row>
  </sheetData>
  <sheetProtection/>
  <mergeCells count="10">
    <mergeCell ref="A1:V1"/>
    <mergeCell ref="J7:J8"/>
    <mergeCell ref="K7:L7"/>
    <mergeCell ref="M7:P7"/>
    <mergeCell ref="T7:V7"/>
    <mergeCell ref="A7:A8"/>
    <mergeCell ref="B7:B8"/>
    <mergeCell ref="E7:E8"/>
    <mergeCell ref="H7:H8"/>
    <mergeCell ref="I7:I8"/>
  </mergeCells>
  <printOptions/>
  <pageMargins left="1.1023622047244095" right="0.7086614173228347" top="0.5905511811023623" bottom="0.5905511811023623" header="0.31496062992125984" footer="0.31496062992125984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8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37.7109375" style="188" customWidth="1"/>
    <col min="2" max="2" width="13.57421875" style="188" customWidth="1"/>
    <col min="3" max="4" width="0" style="188" hidden="1" customWidth="1"/>
    <col min="5" max="5" width="9.140625" style="296" customWidth="1"/>
    <col min="6" max="8" width="0" style="188" hidden="1" customWidth="1"/>
    <col min="9" max="10" width="0" style="198" hidden="1" customWidth="1"/>
    <col min="11" max="11" width="11.57421875" style="198" customWidth="1"/>
    <col min="12" max="12" width="11.421875" style="198" customWidth="1"/>
    <col min="13" max="13" width="9.8515625" style="198" customWidth="1"/>
    <col min="14" max="14" width="9.140625" style="198" customWidth="1"/>
    <col min="15" max="15" width="9.28125" style="198" customWidth="1"/>
    <col min="16" max="16" width="9.140625" style="198" customWidth="1"/>
    <col min="17" max="17" width="12.00390625" style="198" customWidth="1"/>
    <col min="18" max="18" width="9.140625" style="663" customWidth="1"/>
    <col min="19" max="19" width="3.421875" style="198" customWidth="1"/>
    <col min="20" max="20" width="12.57421875" style="198" customWidth="1"/>
    <col min="21" max="21" width="11.8515625" style="198" customWidth="1"/>
    <col min="22" max="22" width="12.00390625" style="198" customWidth="1"/>
    <col min="23" max="16384" width="9.140625" style="188" customWidth="1"/>
  </cols>
  <sheetData>
    <row r="1" spans="1:22" s="642" customFormat="1" ht="18.75">
      <c r="A1" s="1090" t="s">
        <v>233</v>
      </c>
      <c r="B1" s="1090"/>
      <c r="C1" s="1090"/>
      <c r="D1" s="1090"/>
      <c r="E1" s="1090"/>
      <c r="F1" s="1090"/>
      <c r="G1" s="1090"/>
      <c r="H1" s="1090"/>
      <c r="I1" s="1090"/>
      <c r="J1" s="1090"/>
      <c r="K1" s="1090"/>
      <c r="L1" s="1090"/>
      <c r="M1" s="1090"/>
      <c r="N1" s="1090"/>
      <c r="O1" s="1090"/>
      <c r="P1" s="1090"/>
      <c r="Q1" s="1090"/>
      <c r="R1" s="1090"/>
      <c r="S1" s="1090"/>
      <c r="T1" s="1090"/>
      <c r="U1" s="1090"/>
      <c r="V1" s="1090"/>
    </row>
    <row r="2" spans="1:13" ht="21.75" customHeight="1">
      <c r="A2" s="857" t="s">
        <v>218</v>
      </c>
      <c r="B2" s="858"/>
      <c r="L2" s="859"/>
      <c r="M2" s="859"/>
    </row>
    <row r="3" spans="1:13" ht="15">
      <c r="A3" s="864"/>
      <c r="L3" s="859"/>
      <c r="M3" s="859"/>
    </row>
    <row r="4" spans="1:13" ht="15.75" thickBot="1">
      <c r="A4" s="982"/>
      <c r="B4" s="525"/>
      <c r="C4" s="525"/>
      <c r="D4" s="525"/>
      <c r="E4" s="724"/>
      <c r="F4" s="525"/>
      <c r="G4" s="525"/>
      <c r="L4" s="859"/>
      <c r="M4" s="859"/>
    </row>
    <row r="5" spans="1:13" ht="16.5" thickBot="1">
      <c r="A5" s="860" t="s">
        <v>189</v>
      </c>
      <c r="B5" s="861" t="s">
        <v>195</v>
      </c>
      <c r="C5" s="1091"/>
      <c r="D5" s="1091"/>
      <c r="E5" s="1092"/>
      <c r="F5" s="1091"/>
      <c r="G5" s="1093"/>
      <c r="H5" s="1091"/>
      <c r="I5" s="1094"/>
      <c r="J5" s="1095"/>
      <c r="K5" s="70"/>
      <c r="L5" s="863"/>
      <c r="M5" s="863"/>
    </row>
    <row r="6" spans="1:13" ht="23.25" customHeight="1" thickBot="1">
      <c r="A6" s="864" t="s">
        <v>3</v>
      </c>
      <c r="L6" s="859"/>
      <c r="M6" s="859"/>
    </row>
    <row r="7" spans="1:22" ht="15.75" thickBot="1">
      <c r="A7" s="983" t="s">
        <v>8</v>
      </c>
      <c r="B7" s="866" t="s">
        <v>9</v>
      </c>
      <c r="C7" s="867"/>
      <c r="D7" s="867"/>
      <c r="E7" s="866" t="s">
        <v>12</v>
      </c>
      <c r="F7" s="867"/>
      <c r="G7" s="867"/>
      <c r="H7" s="866" t="s">
        <v>173</v>
      </c>
      <c r="I7" s="1050" t="s">
        <v>174</v>
      </c>
      <c r="J7" s="1050" t="s">
        <v>175</v>
      </c>
      <c r="K7" s="984" t="s">
        <v>219</v>
      </c>
      <c r="L7" s="984"/>
      <c r="M7" s="984" t="s">
        <v>5</v>
      </c>
      <c r="N7" s="984"/>
      <c r="O7" s="984"/>
      <c r="P7" s="984"/>
      <c r="Q7" s="1084" t="s">
        <v>220</v>
      </c>
      <c r="R7" s="986" t="s">
        <v>7</v>
      </c>
      <c r="T7" s="869" t="s">
        <v>176</v>
      </c>
      <c r="U7" s="869"/>
      <c r="V7" s="869"/>
    </row>
    <row r="8" spans="1:22" ht="15.75" thickBot="1">
      <c r="A8" s="983"/>
      <c r="B8" s="866"/>
      <c r="C8" s="313" t="s">
        <v>10</v>
      </c>
      <c r="D8" s="313" t="s">
        <v>11</v>
      </c>
      <c r="E8" s="866"/>
      <c r="F8" s="313" t="s">
        <v>177</v>
      </c>
      <c r="G8" s="313" t="s">
        <v>178</v>
      </c>
      <c r="H8" s="866"/>
      <c r="I8" s="1050"/>
      <c r="J8" s="1050"/>
      <c r="K8" s="873" t="s">
        <v>179</v>
      </c>
      <c r="L8" s="873" t="s">
        <v>185</v>
      </c>
      <c r="M8" s="874" t="s">
        <v>18</v>
      </c>
      <c r="N8" s="987" t="s">
        <v>21</v>
      </c>
      <c r="O8" s="875" t="s">
        <v>24</v>
      </c>
      <c r="P8" s="988" t="s">
        <v>27</v>
      </c>
      <c r="Q8" s="873" t="s">
        <v>28</v>
      </c>
      <c r="R8" s="989" t="s">
        <v>29</v>
      </c>
      <c r="T8" s="194" t="s">
        <v>221</v>
      </c>
      <c r="U8" s="315" t="s">
        <v>222</v>
      </c>
      <c r="V8" s="315" t="s">
        <v>223</v>
      </c>
    </row>
    <row r="9" spans="1:22" ht="15">
      <c r="A9" s="879" t="s">
        <v>30</v>
      </c>
      <c r="B9" s="229"/>
      <c r="C9" s="230">
        <v>104</v>
      </c>
      <c r="D9" s="230">
        <v>104</v>
      </c>
      <c r="E9" s="63"/>
      <c r="F9" s="133">
        <v>6</v>
      </c>
      <c r="G9" s="133">
        <v>6</v>
      </c>
      <c r="H9" s="133">
        <v>9</v>
      </c>
      <c r="I9" s="107">
        <v>10</v>
      </c>
      <c r="J9" s="107">
        <v>10</v>
      </c>
      <c r="K9" s="899"/>
      <c r="L9" s="899"/>
      <c r="M9" s="990">
        <v>10</v>
      </c>
      <c r="N9" s="897">
        <f>T9</f>
        <v>10</v>
      </c>
      <c r="O9" s="1051">
        <f>U9</f>
        <v>10</v>
      </c>
      <c r="P9" s="897">
        <f>V9</f>
        <v>10</v>
      </c>
      <c r="Q9" s="112" t="s">
        <v>31</v>
      </c>
      <c r="R9" s="993" t="s">
        <v>31</v>
      </c>
      <c r="S9" s="177"/>
      <c r="T9" s="137">
        <v>10</v>
      </c>
      <c r="U9" s="181">
        <v>10</v>
      </c>
      <c r="V9" s="107">
        <v>10</v>
      </c>
    </row>
    <row r="10" spans="1:22" ht="15.75" thickBot="1">
      <c r="A10" s="887" t="s">
        <v>32</v>
      </c>
      <c r="B10" s="140"/>
      <c r="C10" s="141">
        <v>101</v>
      </c>
      <c r="D10" s="141">
        <v>104</v>
      </c>
      <c r="E10" s="142"/>
      <c r="F10" s="113">
        <v>6.2</v>
      </c>
      <c r="G10" s="113">
        <v>6</v>
      </c>
      <c r="H10" s="113">
        <v>9</v>
      </c>
      <c r="I10" s="109">
        <v>9</v>
      </c>
      <c r="J10" s="109">
        <v>9</v>
      </c>
      <c r="K10" s="889"/>
      <c r="L10" s="889"/>
      <c r="M10" s="212">
        <v>9</v>
      </c>
      <c r="N10" s="906">
        <f aca="true" t="shared" si="0" ref="N10:P21">T10</f>
        <v>9</v>
      </c>
      <c r="O10" s="907">
        <f t="shared" si="0"/>
        <v>9</v>
      </c>
      <c r="P10" s="906">
        <f t="shared" si="0"/>
        <v>9</v>
      </c>
      <c r="Q10" s="109" t="s">
        <v>31</v>
      </c>
      <c r="R10" s="996" t="s">
        <v>31</v>
      </c>
      <c r="S10" s="177"/>
      <c r="T10" s="184">
        <v>9</v>
      </c>
      <c r="U10" s="183">
        <v>9</v>
      </c>
      <c r="V10" s="109">
        <v>9</v>
      </c>
    </row>
    <row r="11" spans="1:23" ht="15">
      <c r="A11" s="894" t="s">
        <v>33</v>
      </c>
      <c r="B11" s="143" t="s">
        <v>34</v>
      </c>
      <c r="C11" s="144">
        <v>37915</v>
      </c>
      <c r="D11" s="144">
        <v>39774</v>
      </c>
      <c r="E11" s="145" t="s">
        <v>35</v>
      </c>
      <c r="F11" s="111">
        <v>1168</v>
      </c>
      <c r="G11" s="111">
        <v>1177</v>
      </c>
      <c r="H11" s="111">
        <v>1361</v>
      </c>
      <c r="I11" s="118">
        <v>1504</v>
      </c>
      <c r="J11" s="118">
        <v>1655</v>
      </c>
      <c r="K11" s="898" t="s">
        <v>31</v>
      </c>
      <c r="L11" s="898" t="s">
        <v>31</v>
      </c>
      <c r="M11" s="214">
        <v>1655</v>
      </c>
      <c r="N11" s="928">
        <f t="shared" si="0"/>
        <v>1665</v>
      </c>
      <c r="O11" s="928">
        <f t="shared" si="0"/>
        <v>1655</v>
      </c>
      <c r="P11" s="897">
        <f t="shared" si="0"/>
        <v>1801</v>
      </c>
      <c r="Q11" s="110" t="s">
        <v>31</v>
      </c>
      <c r="R11" s="999" t="s">
        <v>31</v>
      </c>
      <c r="S11" s="177"/>
      <c r="T11" s="137">
        <v>1665</v>
      </c>
      <c r="U11" s="118">
        <v>1655</v>
      </c>
      <c r="V11" s="110">
        <v>1801</v>
      </c>
      <c r="W11" s="188">
        <v>1</v>
      </c>
    </row>
    <row r="12" spans="1:22" ht="15">
      <c r="A12" s="900" t="s">
        <v>36</v>
      </c>
      <c r="B12" s="146" t="s">
        <v>37</v>
      </c>
      <c r="C12" s="147">
        <v>-16164</v>
      </c>
      <c r="D12" s="147">
        <v>-17825</v>
      </c>
      <c r="E12" s="145" t="s">
        <v>38</v>
      </c>
      <c r="F12" s="111">
        <v>-1168</v>
      </c>
      <c r="G12" s="111">
        <v>-1177</v>
      </c>
      <c r="H12" s="111">
        <v>1361</v>
      </c>
      <c r="I12" s="118">
        <v>1504</v>
      </c>
      <c r="J12" s="118">
        <v>1655</v>
      </c>
      <c r="K12" s="903" t="s">
        <v>31</v>
      </c>
      <c r="L12" s="903" t="s">
        <v>31</v>
      </c>
      <c r="M12" s="215">
        <v>1655</v>
      </c>
      <c r="N12" s="936">
        <f t="shared" si="0"/>
        <v>1665</v>
      </c>
      <c r="O12" s="936">
        <f t="shared" si="0"/>
        <v>1655</v>
      </c>
      <c r="P12" s="902">
        <f t="shared" si="0"/>
        <v>1801</v>
      </c>
      <c r="Q12" s="110" t="s">
        <v>31</v>
      </c>
      <c r="R12" s="999" t="s">
        <v>31</v>
      </c>
      <c r="S12" s="177"/>
      <c r="T12" s="136">
        <v>1665</v>
      </c>
      <c r="U12" s="118">
        <v>1655</v>
      </c>
      <c r="V12" s="110">
        <v>1801</v>
      </c>
    </row>
    <row r="13" spans="1:22" ht="15">
      <c r="A13" s="900" t="s">
        <v>39</v>
      </c>
      <c r="B13" s="146" t="s">
        <v>234</v>
      </c>
      <c r="C13" s="147">
        <v>604</v>
      </c>
      <c r="D13" s="147">
        <v>619</v>
      </c>
      <c r="E13" s="145" t="s">
        <v>41</v>
      </c>
      <c r="F13" s="111"/>
      <c r="G13" s="111">
        <v>0</v>
      </c>
      <c r="H13" s="111">
        <v>0</v>
      </c>
      <c r="I13" s="118">
        <v>0</v>
      </c>
      <c r="J13" s="118">
        <v>0</v>
      </c>
      <c r="K13" s="903" t="s">
        <v>31</v>
      </c>
      <c r="L13" s="903" t="s">
        <v>31</v>
      </c>
      <c r="M13" s="215">
        <v>0</v>
      </c>
      <c r="N13" s="936">
        <f t="shared" si="0"/>
        <v>0</v>
      </c>
      <c r="O13" s="936">
        <f t="shared" si="0"/>
        <v>0</v>
      </c>
      <c r="P13" s="902">
        <f t="shared" si="0"/>
        <v>0</v>
      </c>
      <c r="Q13" s="110" t="s">
        <v>31</v>
      </c>
      <c r="R13" s="999" t="s">
        <v>31</v>
      </c>
      <c r="S13" s="177"/>
      <c r="T13" s="136">
        <v>0</v>
      </c>
      <c r="U13" s="118">
        <v>0</v>
      </c>
      <c r="V13" s="110">
        <v>0</v>
      </c>
    </row>
    <row r="14" spans="1:22" ht="15">
      <c r="A14" s="900" t="s">
        <v>42</v>
      </c>
      <c r="B14" s="146" t="s">
        <v>235</v>
      </c>
      <c r="C14" s="147">
        <v>221</v>
      </c>
      <c r="D14" s="147">
        <v>610</v>
      </c>
      <c r="E14" s="145" t="s">
        <v>31</v>
      </c>
      <c r="F14" s="111">
        <v>186</v>
      </c>
      <c r="G14" s="111">
        <v>261</v>
      </c>
      <c r="H14" s="111">
        <v>217</v>
      </c>
      <c r="I14" s="118">
        <v>97</v>
      </c>
      <c r="J14" s="118">
        <v>493</v>
      </c>
      <c r="K14" s="903" t="s">
        <v>31</v>
      </c>
      <c r="L14" s="903" t="s">
        <v>31</v>
      </c>
      <c r="M14" s="215">
        <v>1205</v>
      </c>
      <c r="N14" s="936">
        <f t="shared" si="0"/>
        <v>1041</v>
      </c>
      <c r="O14" s="936">
        <f t="shared" si="0"/>
        <v>676</v>
      </c>
      <c r="P14" s="902">
        <f t="shared" si="0"/>
        <v>467</v>
      </c>
      <c r="Q14" s="110" t="s">
        <v>31</v>
      </c>
      <c r="R14" s="999" t="s">
        <v>31</v>
      </c>
      <c r="S14" s="177"/>
      <c r="T14" s="136">
        <v>1041</v>
      </c>
      <c r="U14" s="118">
        <v>676</v>
      </c>
      <c r="V14" s="110">
        <v>467</v>
      </c>
    </row>
    <row r="15" spans="1:22" ht="15.75" thickBot="1">
      <c r="A15" s="879" t="s">
        <v>44</v>
      </c>
      <c r="B15" s="148" t="s">
        <v>236</v>
      </c>
      <c r="C15" s="149">
        <v>2021</v>
      </c>
      <c r="D15" s="149">
        <v>852</v>
      </c>
      <c r="E15" s="64" t="s">
        <v>46</v>
      </c>
      <c r="F15" s="134">
        <v>313</v>
      </c>
      <c r="G15" s="134">
        <v>436</v>
      </c>
      <c r="H15" s="134">
        <v>425</v>
      </c>
      <c r="I15" s="116">
        <v>667</v>
      </c>
      <c r="J15" s="116">
        <v>290</v>
      </c>
      <c r="K15" s="908" t="s">
        <v>31</v>
      </c>
      <c r="L15" s="908" t="s">
        <v>31</v>
      </c>
      <c r="M15" s="209">
        <v>813</v>
      </c>
      <c r="N15" s="943">
        <f t="shared" si="0"/>
        <v>1204</v>
      </c>
      <c r="O15" s="943">
        <f t="shared" si="0"/>
        <v>1037</v>
      </c>
      <c r="P15" s="906">
        <f t="shared" si="0"/>
        <v>514</v>
      </c>
      <c r="Q15" s="112" t="s">
        <v>31</v>
      </c>
      <c r="R15" s="993" t="s">
        <v>31</v>
      </c>
      <c r="S15" s="177"/>
      <c r="T15" s="182">
        <v>1204</v>
      </c>
      <c r="U15" s="116">
        <v>1037</v>
      </c>
      <c r="V15" s="112">
        <v>514</v>
      </c>
    </row>
    <row r="16" spans="1:22" ht="15.75" thickBot="1">
      <c r="A16" s="910" t="s">
        <v>47</v>
      </c>
      <c r="B16" s="231"/>
      <c r="C16" s="232">
        <v>24618</v>
      </c>
      <c r="D16" s="232">
        <v>24087</v>
      </c>
      <c r="E16" s="233"/>
      <c r="F16" s="114">
        <v>515</v>
      </c>
      <c r="G16" s="114">
        <v>698</v>
      </c>
      <c r="H16" s="114">
        <f>H11-H12+H14+H15</f>
        <v>642</v>
      </c>
      <c r="I16" s="114">
        <f>I11-I12+I14+I15</f>
        <v>764</v>
      </c>
      <c r="J16" s="265">
        <f>J11-J12+J13+J14+J15</f>
        <v>783</v>
      </c>
      <c r="K16" s="265" t="s">
        <v>31</v>
      </c>
      <c r="L16" s="265" t="s">
        <v>31</v>
      </c>
      <c r="M16" s="186">
        <f>M11-M12+M13+M14+M15</f>
        <v>2018</v>
      </c>
      <c r="N16" s="185">
        <f>N11-N12+N13+N14+N15</f>
        <v>2245</v>
      </c>
      <c r="O16" s="186">
        <f>O11-O12+O13+O14+O15</f>
        <v>1713</v>
      </c>
      <c r="P16" s="185">
        <f>P11-P12+P13+P14+P15</f>
        <v>981</v>
      </c>
      <c r="Q16" s="115" t="s">
        <v>31</v>
      </c>
      <c r="R16" s="1006" t="s">
        <v>31</v>
      </c>
      <c r="S16" s="177"/>
      <c r="T16" s="185">
        <f>T11-T12+T13+T14+T15</f>
        <v>2245</v>
      </c>
      <c r="U16" s="185">
        <f>U11-U12+U13+U14+U15</f>
        <v>1713</v>
      </c>
      <c r="V16" s="185">
        <f>V11-V12+V13+V14+V15</f>
        <v>981</v>
      </c>
    </row>
    <row r="17" spans="1:22" ht="15">
      <c r="A17" s="879" t="s">
        <v>48</v>
      </c>
      <c r="B17" s="143" t="s">
        <v>49</v>
      </c>
      <c r="C17" s="144">
        <v>7043</v>
      </c>
      <c r="D17" s="144">
        <v>7240</v>
      </c>
      <c r="E17" s="64">
        <v>401</v>
      </c>
      <c r="F17" s="134"/>
      <c r="G17" s="134">
        <v>0</v>
      </c>
      <c r="H17" s="134">
        <v>0</v>
      </c>
      <c r="I17" s="116">
        <v>0</v>
      </c>
      <c r="J17" s="116">
        <v>0</v>
      </c>
      <c r="K17" s="898" t="s">
        <v>31</v>
      </c>
      <c r="L17" s="898" t="s">
        <v>31</v>
      </c>
      <c r="M17" s="209">
        <v>0</v>
      </c>
      <c r="N17" s="902">
        <f t="shared" si="0"/>
        <v>0</v>
      </c>
      <c r="O17" s="896">
        <f>U17</f>
        <v>0</v>
      </c>
      <c r="P17" s="897">
        <f t="shared" si="0"/>
        <v>0</v>
      </c>
      <c r="Q17" s="112" t="s">
        <v>31</v>
      </c>
      <c r="R17" s="993" t="s">
        <v>31</v>
      </c>
      <c r="S17" s="177"/>
      <c r="T17" s="187">
        <v>0</v>
      </c>
      <c r="U17" s="116">
        <v>0</v>
      </c>
      <c r="V17" s="116">
        <v>0</v>
      </c>
    </row>
    <row r="18" spans="1:22" ht="15">
      <c r="A18" s="900" t="s">
        <v>50</v>
      </c>
      <c r="B18" s="146" t="s">
        <v>51</v>
      </c>
      <c r="C18" s="147">
        <v>1001</v>
      </c>
      <c r="D18" s="147">
        <v>820</v>
      </c>
      <c r="E18" s="145" t="s">
        <v>52</v>
      </c>
      <c r="F18" s="111">
        <v>101</v>
      </c>
      <c r="G18" s="111">
        <v>120</v>
      </c>
      <c r="H18" s="111">
        <v>226</v>
      </c>
      <c r="I18" s="118">
        <v>189</v>
      </c>
      <c r="J18" s="118">
        <v>103</v>
      </c>
      <c r="K18" s="204" t="s">
        <v>31</v>
      </c>
      <c r="L18" s="204" t="s">
        <v>31</v>
      </c>
      <c r="M18" s="215">
        <v>106</v>
      </c>
      <c r="N18" s="902">
        <f t="shared" si="0"/>
        <v>124</v>
      </c>
      <c r="O18" s="896">
        <f>U18</f>
        <v>126</v>
      </c>
      <c r="P18" s="902">
        <f t="shared" si="0"/>
        <v>100</v>
      </c>
      <c r="Q18" s="110" t="s">
        <v>31</v>
      </c>
      <c r="R18" s="999" t="s">
        <v>31</v>
      </c>
      <c r="S18" s="177"/>
      <c r="T18" s="136">
        <v>124</v>
      </c>
      <c r="U18" s="118">
        <v>126</v>
      </c>
      <c r="V18" s="118">
        <v>100</v>
      </c>
    </row>
    <row r="19" spans="1:22" ht="15">
      <c r="A19" s="900" t="s">
        <v>53</v>
      </c>
      <c r="B19" s="146" t="s">
        <v>237</v>
      </c>
      <c r="C19" s="147">
        <v>14718</v>
      </c>
      <c r="D19" s="147">
        <v>14718</v>
      </c>
      <c r="E19" s="145" t="s">
        <v>31</v>
      </c>
      <c r="F19" s="111"/>
      <c r="G19" s="111">
        <v>0</v>
      </c>
      <c r="H19" s="111">
        <v>0</v>
      </c>
      <c r="I19" s="118">
        <v>0</v>
      </c>
      <c r="J19" s="118">
        <v>0</v>
      </c>
      <c r="K19" s="204" t="s">
        <v>31</v>
      </c>
      <c r="L19" s="204" t="s">
        <v>31</v>
      </c>
      <c r="M19" s="215">
        <v>0</v>
      </c>
      <c r="N19" s="902">
        <f t="shared" si="0"/>
        <v>0</v>
      </c>
      <c r="O19" s="896">
        <f>U19</f>
        <v>0</v>
      </c>
      <c r="P19" s="902">
        <f t="shared" si="0"/>
        <v>0</v>
      </c>
      <c r="Q19" s="110" t="s">
        <v>31</v>
      </c>
      <c r="R19" s="999" t="s">
        <v>31</v>
      </c>
      <c r="S19" s="177"/>
      <c r="T19" s="136">
        <v>0</v>
      </c>
      <c r="U19" s="118">
        <v>0</v>
      </c>
      <c r="V19" s="118">
        <v>0</v>
      </c>
    </row>
    <row r="20" spans="1:22" ht="15">
      <c r="A20" s="900" t="s">
        <v>55</v>
      </c>
      <c r="B20" s="146" t="s">
        <v>54</v>
      </c>
      <c r="C20" s="147">
        <v>1758</v>
      </c>
      <c r="D20" s="147">
        <v>1762</v>
      </c>
      <c r="E20" s="145" t="s">
        <v>31</v>
      </c>
      <c r="F20" s="111">
        <v>162</v>
      </c>
      <c r="G20" s="111">
        <v>241</v>
      </c>
      <c r="H20" s="111">
        <v>416</v>
      </c>
      <c r="I20" s="118">
        <v>435</v>
      </c>
      <c r="J20" s="118">
        <v>656</v>
      </c>
      <c r="K20" s="204" t="s">
        <v>31</v>
      </c>
      <c r="L20" s="204" t="s">
        <v>31</v>
      </c>
      <c r="M20" s="215">
        <v>1701</v>
      </c>
      <c r="N20" s="902">
        <f t="shared" si="0"/>
        <v>1741</v>
      </c>
      <c r="O20" s="896">
        <f>U20</f>
        <v>1194</v>
      </c>
      <c r="P20" s="902">
        <f t="shared" si="0"/>
        <v>699</v>
      </c>
      <c r="Q20" s="110" t="s">
        <v>31</v>
      </c>
      <c r="R20" s="999" t="s">
        <v>31</v>
      </c>
      <c r="S20" s="177"/>
      <c r="T20" s="136">
        <v>1741</v>
      </c>
      <c r="U20" s="118">
        <v>1194</v>
      </c>
      <c r="V20" s="118">
        <v>699</v>
      </c>
    </row>
    <row r="21" spans="1:22" ht="15.75" thickBot="1">
      <c r="A21" s="887" t="s">
        <v>57</v>
      </c>
      <c r="B21" s="150"/>
      <c r="C21" s="151">
        <v>0</v>
      </c>
      <c r="D21" s="151">
        <v>0</v>
      </c>
      <c r="E21" s="152" t="s">
        <v>31</v>
      </c>
      <c r="F21" s="111"/>
      <c r="G21" s="111">
        <v>0</v>
      </c>
      <c r="H21" s="111">
        <v>0</v>
      </c>
      <c r="I21" s="119">
        <v>0</v>
      </c>
      <c r="J21" s="119">
        <v>0</v>
      </c>
      <c r="K21" s="211" t="s">
        <v>31</v>
      </c>
      <c r="L21" s="211" t="s">
        <v>31</v>
      </c>
      <c r="M21" s="217">
        <v>0</v>
      </c>
      <c r="N21" s="906">
        <f t="shared" si="0"/>
        <v>0</v>
      </c>
      <c r="O21" s="907">
        <f>U21</f>
        <v>0</v>
      </c>
      <c r="P21" s="906">
        <f t="shared" si="0"/>
        <v>0</v>
      </c>
      <c r="Q21" s="120" t="s">
        <v>31</v>
      </c>
      <c r="R21" s="1010" t="s">
        <v>31</v>
      </c>
      <c r="S21" s="177"/>
      <c r="T21" s="184">
        <v>0</v>
      </c>
      <c r="U21" s="119">
        <v>0</v>
      </c>
      <c r="V21" s="119">
        <v>0</v>
      </c>
    </row>
    <row r="22" spans="1:22" ht="15">
      <c r="A22" s="924" t="s">
        <v>59</v>
      </c>
      <c r="B22" s="143" t="s">
        <v>60</v>
      </c>
      <c r="C22" s="144">
        <v>12472</v>
      </c>
      <c r="D22" s="144">
        <v>13728</v>
      </c>
      <c r="E22" s="65" t="s">
        <v>31</v>
      </c>
      <c r="F22" s="108">
        <v>2886</v>
      </c>
      <c r="G22" s="108">
        <v>3036</v>
      </c>
      <c r="H22" s="108">
        <v>3517</v>
      </c>
      <c r="I22" s="121">
        <v>3654</v>
      </c>
      <c r="J22" s="121">
        <v>4308</v>
      </c>
      <c r="K22" s="1025">
        <f>K35</f>
        <v>4333</v>
      </c>
      <c r="L22" s="1025">
        <f>L35</f>
        <v>4226</v>
      </c>
      <c r="M22" s="925">
        <v>1300</v>
      </c>
      <c r="N22" s="928">
        <f>T22-M22</f>
        <v>895</v>
      </c>
      <c r="O22" s="897">
        <f>U22-T22</f>
        <v>1014</v>
      </c>
      <c r="P22" s="897">
        <f>V22-U22</f>
        <v>1017</v>
      </c>
      <c r="Q22" s="974">
        <f>SUM(M22:P22)</f>
        <v>4226</v>
      </c>
      <c r="R22" s="1038">
        <f>(Q22/L22)*100</f>
        <v>100</v>
      </c>
      <c r="S22" s="177"/>
      <c r="T22" s="137">
        <v>2195</v>
      </c>
      <c r="U22" s="1014">
        <v>3209</v>
      </c>
      <c r="V22" s="121">
        <v>4226</v>
      </c>
    </row>
    <row r="23" spans="1:22" ht="15">
      <c r="A23" s="900" t="s">
        <v>61</v>
      </c>
      <c r="B23" s="146" t="s">
        <v>62</v>
      </c>
      <c r="C23" s="147">
        <v>0</v>
      </c>
      <c r="D23" s="147">
        <v>0</v>
      </c>
      <c r="E23" s="66" t="s">
        <v>31</v>
      </c>
      <c r="F23" s="111"/>
      <c r="G23" s="111">
        <v>0</v>
      </c>
      <c r="H23" s="111">
        <v>0</v>
      </c>
      <c r="I23" s="122">
        <v>0</v>
      </c>
      <c r="J23" s="122">
        <v>0</v>
      </c>
      <c r="K23" s="935"/>
      <c r="L23" s="1016"/>
      <c r="M23" s="933"/>
      <c r="N23" s="950"/>
      <c r="O23" s="902"/>
      <c r="P23" s="920">
        <f aca="true" t="shared" si="1" ref="P23:P40">V23-U23</f>
        <v>0</v>
      </c>
      <c r="Q23" s="975">
        <f aca="true" t="shared" si="2" ref="Q23:Q45">SUM(M23:P23)</f>
        <v>0</v>
      </c>
      <c r="R23" s="1062" t="e">
        <f aca="true" t="shared" si="3" ref="R23:R45">(Q23/L23)*100</f>
        <v>#DIV/0!</v>
      </c>
      <c r="S23" s="177"/>
      <c r="T23" s="136"/>
      <c r="U23" s="1019"/>
      <c r="V23" s="122">
        <v>0</v>
      </c>
    </row>
    <row r="24" spans="1:22" ht="15.75" thickBot="1">
      <c r="A24" s="887" t="s">
        <v>63</v>
      </c>
      <c r="B24" s="150" t="s">
        <v>62</v>
      </c>
      <c r="C24" s="151">
        <v>0</v>
      </c>
      <c r="D24" s="151">
        <v>1215</v>
      </c>
      <c r="E24" s="67">
        <v>672</v>
      </c>
      <c r="F24" s="138">
        <v>846</v>
      </c>
      <c r="G24" s="138">
        <v>922</v>
      </c>
      <c r="H24" s="138">
        <v>1090</v>
      </c>
      <c r="I24" s="123">
        <v>1100</v>
      </c>
      <c r="J24" s="123">
        <v>1300</v>
      </c>
      <c r="K24" s="1063">
        <f>K25+K26+K28+K29</f>
        <v>1300</v>
      </c>
      <c r="L24" s="1063">
        <f>L25+L26+L28+L29</f>
        <v>1300</v>
      </c>
      <c r="M24" s="1021">
        <v>324</v>
      </c>
      <c r="N24" s="1071">
        <f aca="true" t="shared" si="4" ref="N24:N40">T24-M24</f>
        <v>324</v>
      </c>
      <c r="O24" s="906">
        <f aca="true" t="shared" si="5" ref="O24:O40">U24-T24</f>
        <v>324</v>
      </c>
      <c r="P24" s="1072">
        <f t="shared" si="1"/>
        <v>328</v>
      </c>
      <c r="Q24" s="977">
        <f t="shared" si="2"/>
        <v>1300</v>
      </c>
      <c r="R24" s="1066">
        <f t="shared" si="3"/>
        <v>100</v>
      </c>
      <c r="S24" s="177"/>
      <c r="T24" s="182">
        <v>648</v>
      </c>
      <c r="U24" s="1024">
        <v>972</v>
      </c>
      <c r="V24" s="123">
        <v>1300</v>
      </c>
    </row>
    <row r="25" spans="1:22" ht="15">
      <c r="A25" s="894" t="s">
        <v>64</v>
      </c>
      <c r="B25" s="849" t="s">
        <v>238</v>
      </c>
      <c r="C25" s="144">
        <v>6341</v>
      </c>
      <c r="D25" s="144">
        <v>6960</v>
      </c>
      <c r="E25" s="65">
        <v>501</v>
      </c>
      <c r="F25" s="111">
        <v>273</v>
      </c>
      <c r="G25" s="111">
        <v>289</v>
      </c>
      <c r="H25" s="111">
        <v>497</v>
      </c>
      <c r="I25" s="124">
        <v>593</v>
      </c>
      <c r="J25" s="124">
        <v>504</v>
      </c>
      <c r="K25" s="1025">
        <v>250</v>
      </c>
      <c r="L25" s="1025">
        <v>250</v>
      </c>
      <c r="M25" s="1025">
        <v>39</v>
      </c>
      <c r="N25" s="950">
        <f t="shared" si="4"/>
        <v>60</v>
      </c>
      <c r="O25" s="897">
        <f t="shared" si="5"/>
        <v>24</v>
      </c>
      <c r="P25" s="897">
        <f t="shared" si="1"/>
        <v>209</v>
      </c>
      <c r="Q25" s="974">
        <f t="shared" si="2"/>
        <v>332</v>
      </c>
      <c r="R25" s="1038">
        <f t="shared" si="3"/>
        <v>132.8</v>
      </c>
      <c r="S25" s="177"/>
      <c r="T25" s="187">
        <v>99</v>
      </c>
      <c r="U25" s="1027">
        <v>123</v>
      </c>
      <c r="V25" s="124">
        <v>332</v>
      </c>
    </row>
    <row r="26" spans="1:22" ht="15">
      <c r="A26" s="900" t="s">
        <v>66</v>
      </c>
      <c r="B26" s="850" t="s">
        <v>239</v>
      </c>
      <c r="C26" s="147">
        <v>1745</v>
      </c>
      <c r="D26" s="147">
        <v>2223</v>
      </c>
      <c r="E26" s="66">
        <v>502</v>
      </c>
      <c r="F26" s="111">
        <v>337</v>
      </c>
      <c r="G26" s="111">
        <v>374</v>
      </c>
      <c r="H26" s="111">
        <v>367</v>
      </c>
      <c r="I26" s="122">
        <v>439</v>
      </c>
      <c r="J26" s="122">
        <v>345</v>
      </c>
      <c r="K26" s="935">
        <v>450</v>
      </c>
      <c r="L26" s="935">
        <v>450</v>
      </c>
      <c r="M26" s="935">
        <v>127</v>
      </c>
      <c r="N26" s="950">
        <f t="shared" si="4"/>
        <v>87</v>
      </c>
      <c r="O26" s="902">
        <f t="shared" si="5"/>
        <v>42</v>
      </c>
      <c r="P26" s="920">
        <f t="shared" si="1"/>
        <v>141</v>
      </c>
      <c r="Q26" s="975">
        <f t="shared" si="2"/>
        <v>397</v>
      </c>
      <c r="R26" s="1062">
        <f t="shared" si="3"/>
        <v>88.22222222222223</v>
      </c>
      <c r="S26" s="177"/>
      <c r="T26" s="136">
        <v>214</v>
      </c>
      <c r="U26" s="1019">
        <v>256</v>
      </c>
      <c r="V26" s="122">
        <v>397</v>
      </c>
    </row>
    <row r="27" spans="1:22" ht="15">
      <c r="A27" s="900" t="s">
        <v>68</v>
      </c>
      <c r="B27" s="850" t="s">
        <v>240</v>
      </c>
      <c r="C27" s="147">
        <v>0</v>
      </c>
      <c r="D27" s="147">
        <v>0</v>
      </c>
      <c r="E27" s="66">
        <v>504</v>
      </c>
      <c r="F27" s="111"/>
      <c r="G27" s="111">
        <v>0</v>
      </c>
      <c r="H27" s="111">
        <v>0</v>
      </c>
      <c r="I27" s="122">
        <v>0</v>
      </c>
      <c r="J27" s="122">
        <v>0</v>
      </c>
      <c r="K27" s="935">
        <v>0</v>
      </c>
      <c r="L27" s="935">
        <v>0</v>
      </c>
      <c r="M27" s="935">
        <v>0</v>
      </c>
      <c r="N27" s="950">
        <f t="shared" si="4"/>
        <v>0</v>
      </c>
      <c r="O27" s="902">
        <f t="shared" si="5"/>
        <v>0</v>
      </c>
      <c r="P27" s="920">
        <f t="shared" si="1"/>
        <v>0</v>
      </c>
      <c r="Q27" s="975">
        <f t="shared" si="2"/>
        <v>0</v>
      </c>
      <c r="R27" s="1062" t="e">
        <f t="shared" si="3"/>
        <v>#DIV/0!</v>
      </c>
      <c r="S27" s="177"/>
      <c r="T27" s="136">
        <v>0</v>
      </c>
      <c r="U27" s="1019">
        <v>0</v>
      </c>
      <c r="V27" s="122">
        <v>0</v>
      </c>
    </row>
    <row r="28" spans="1:22" ht="15">
      <c r="A28" s="900" t="s">
        <v>70</v>
      </c>
      <c r="B28" s="850" t="s">
        <v>241</v>
      </c>
      <c r="C28" s="147">
        <v>428</v>
      </c>
      <c r="D28" s="147">
        <v>253</v>
      </c>
      <c r="E28" s="66">
        <v>511</v>
      </c>
      <c r="F28" s="111">
        <v>323</v>
      </c>
      <c r="G28" s="111">
        <v>86</v>
      </c>
      <c r="H28" s="111">
        <v>424</v>
      </c>
      <c r="I28" s="122">
        <v>66</v>
      </c>
      <c r="J28" s="122">
        <v>464</v>
      </c>
      <c r="K28" s="935">
        <v>400</v>
      </c>
      <c r="L28" s="935">
        <v>400</v>
      </c>
      <c r="M28" s="935">
        <v>14</v>
      </c>
      <c r="N28" s="950">
        <f t="shared" si="4"/>
        <v>6</v>
      </c>
      <c r="O28" s="902">
        <f t="shared" si="5"/>
        <v>186</v>
      </c>
      <c r="P28" s="920">
        <f t="shared" si="1"/>
        <v>168</v>
      </c>
      <c r="Q28" s="975">
        <f t="shared" si="2"/>
        <v>374</v>
      </c>
      <c r="R28" s="1062">
        <f t="shared" si="3"/>
        <v>93.5</v>
      </c>
      <c r="S28" s="177"/>
      <c r="T28" s="136">
        <v>20</v>
      </c>
      <c r="U28" s="1019">
        <v>206</v>
      </c>
      <c r="V28" s="122">
        <v>374</v>
      </c>
    </row>
    <row r="29" spans="1:22" ht="15">
      <c r="A29" s="900" t="s">
        <v>72</v>
      </c>
      <c r="B29" s="850" t="s">
        <v>242</v>
      </c>
      <c r="C29" s="147">
        <v>1057</v>
      </c>
      <c r="D29" s="147">
        <v>1451</v>
      </c>
      <c r="E29" s="66">
        <v>518</v>
      </c>
      <c r="F29" s="111">
        <v>152</v>
      </c>
      <c r="G29" s="111">
        <v>328</v>
      </c>
      <c r="H29" s="111">
        <v>279</v>
      </c>
      <c r="I29" s="122">
        <v>240</v>
      </c>
      <c r="J29" s="122">
        <v>251</v>
      </c>
      <c r="K29" s="935">
        <v>200</v>
      </c>
      <c r="L29" s="935">
        <v>200</v>
      </c>
      <c r="M29" s="935">
        <v>46</v>
      </c>
      <c r="N29" s="950">
        <f t="shared" si="4"/>
        <v>103</v>
      </c>
      <c r="O29" s="902">
        <f t="shared" si="5"/>
        <v>65</v>
      </c>
      <c r="P29" s="920">
        <f t="shared" si="1"/>
        <v>114</v>
      </c>
      <c r="Q29" s="975">
        <f t="shared" si="2"/>
        <v>328</v>
      </c>
      <c r="R29" s="1062">
        <f t="shared" si="3"/>
        <v>164</v>
      </c>
      <c r="S29" s="177"/>
      <c r="T29" s="136">
        <v>149</v>
      </c>
      <c r="U29" s="1019">
        <v>214</v>
      </c>
      <c r="V29" s="122">
        <v>328</v>
      </c>
    </row>
    <row r="30" spans="1:22" ht="15">
      <c r="A30" s="900" t="s">
        <v>74</v>
      </c>
      <c r="B30" s="854" t="s">
        <v>243</v>
      </c>
      <c r="C30" s="147">
        <v>10408</v>
      </c>
      <c r="D30" s="147">
        <v>11792</v>
      </c>
      <c r="E30" s="66">
        <v>521</v>
      </c>
      <c r="F30" s="111">
        <v>1518</v>
      </c>
      <c r="G30" s="111">
        <v>1553</v>
      </c>
      <c r="H30" s="111">
        <v>1816</v>
      </c>
      <c r="I30" s="122">
        <v>1907</v>
      </c>
      <c r="J30" s="122">
        <v>2314</v>
      </c>
      <c r="K30" s="935">
        <v>2218</v>
      </c>
      <c r="L30" s="935">
        <v>2140</v>
      </c>
      <c r="M30" s="935">
        <v>608</v>
      </c>
      <c r="N30" s="950">
        <f t="shared" si="4"/>
        <v>551</v>
      </c>
      <c r="O30" s="902">
        <f t="shared" si="5"/>
        <v>524</v>
      </c>
      <c r="P30" s="920">
        <f t="shared" si="1"/>
        <v>537</v>
      </c>
      <c r="Q30" s="975">
        <f t="shared" si="2"/>
        <v>2220</v>
      </c>
      <c r="R30" s="1062">
        <f t="shared" si="3"/>
        <v>103.73831775700934</v>
      </c>
      <c r="S30" s="177"/>
      <c r="T30" s="136">
        <v>1159</v>
      </c>
      <c r="U30" s="1019">
        <v>1683</v>
      </c>
      <c r="V30" s="122">
        <v>2220</v>
      </c>
    </row>
    <row r="31" spans="1:22" ht="15">
      <c r="A31" s="900" t="s">
        <v>76</v>
      </c>
      <c r="B31" s="854" t="s">
        <v>244</v>
      </c>
      <c r="C31" s="147">
        <v>3640</v>
      </c>
      <c r="D31" s="147">
        <v>4174</v>
      </c>
      <c r="E31" s="66" t="s">
        <v>78</v>
      </c>
      <c r="F31" s="111">
        <v>586</v>
      </c>
      <c r="G31" s="111">
        <v>571</v>
      </c>
      <c r="H31" s="111">
        <v>643</v>
      </c>
      <c r="I31" s="122">
        <v>658</v>
      </c>
      <c r="J31" s="122">
        <v>810</v>
      </c>
      <c r="K31" s="935">
        <v>776</v>
      </c>
      <c r="L31" s="935">
        <v>748</v>
      </c>
      <c r="M31" s="935">
        <v>148</v>
      </c>
      <c r="N31" s="950">
        <f t="shared" si="4"/>
        <v>251</v>
      </c>
      <c r="O31" s="902">
        <f t="shared" si="5"/>
        <v>184</v>
      </c>
      <c r="P31" s="920">
        <f t="shared" si="1"/>
        <v>199</v>
      </c>
      <c r="Q31" s="975">
        <f t="shared" si="2"/>
        <v>782</v>
      </c>
      <c r="R31" s="1062">
        <f t="shared" si="3"/>
        <v>104.54545454545455</v>
      </c>
      <c r="S31" s="177"/>
      <c r="T31" s="136">
        <v>399</v>
      </c>
      <c r="U31" s="1019">
        <v>583</v>
      </c>
      <c r="V31" s="122">
        <v>782</v>
      </c>
    </row>
    <row r="32" spans="1:22" ht="15">
      <c r="A32" s="900" t="s">
        <v>79</v>
      </c>
      <c r="B32" s="850" t="s">
        <v>245</v>
      </c>
      <c r="C32" s="147">
        <v>0</v>
      </c>
      <c r="D32" s="147">
        <v>0</v>
      </c>
      <c r="E32" s="66">
        <v>557</v>
      </c>
      <c r="F32" s="111"/>
      <c r="G32" s="111">
        <v>0</v>
      </c>
      <c r="H32" s="111">
        <v>0</v>
      </c>
      <c r="I32" s="122">
        <v>0</v>
      </c>
      <c r="J32" s="122">
        <v>0</v>
      </c>
      <c r="K32" s="935"/>
      <c r="L32" s="935"/>
      <c r="M32" s="935">
        <v>0</v>
      </c>
      <c r="N32" s="950">
        <f t="shared" si="4"/>
        <v>0</v>
      </c>
      <c r="O32" s="902">
        <f t="shared" si="5"/>
        <v>0</v>
      </c>
      <c r="P32" s="920">
        <f t="shared" si="1"/>
        <v>0</v>
      </c>
      <c r="Q32" s="975">
        <f t="shared" si="2"/>
        <v>0</v>
      </c>
      <c r="R32" s="1062" t="e">
        <f t="shared" si="3"/>
        <v>#DIV/0!</v>
      </c>
      <c r="S32" s="177"/>
      <c r="T32" s="136">
        <v>0</v>
      </c>
      <c r="U32" s="1019">
        <v>0</v>
      </c>
      <c r="V32" s="122">
        <v>0</v>
      </c>
    </row>
    <row r="33" spans="1:22" ht="15">
      <c r="A33" s="900" t="s">
        <v>81</v>
      </c>
      <c r="B33" s="850" t="s">
        <v>246</v>
      </c>
      <c r="C33" s="147">
        <v>1711</v>
      </c>
      <c r="D33" s="147">
        <v>1801</v>
      </c>
      <c r="E33" s="66">
        <v>551</v>
      </c>
      <c r="F33" s="111"/>
      <c r="G33" s="111">
        <v>0</v>
      </c>
      <c r="H33" s="111">
        <v>0</v>
      </c>
      <c r="I33" s="122">
        <v>0</v>
      </c>
      <c r="J33" s="122">
        <v>0</v>
      </c>
      <c r="K33" s="935"/>
      <c r="L33" s="935"/>
      <c r="M33" s="935">
        <v>0</v>
      </c>
      <c r="N33" s="950">
        <f t="shared" si="4"/>
        <v>0</v>
      </c>
      <c r="O33" s="902">
        <f t="shared" si="5"/>
        <v>0</v>
      </c>
      <c r="P33" s="920">
        <f t="shared" si="1"/>
        <v>0</v>
      </c>
      <c r="Q33" s="975">
        <f t="shared" si="2"/>
        <v>0</v>
      </c>
      <c r="R33" s="1062" t="e">
        <f t="shared" si="3"/>
        <v>#DIV/0!</v>
      </c>
      <c r="S33" s="177"/>
      <c r="T33" s="136">
        <v>0</v>
      </c>
      <c r="U33" s="1019">
        <v>0</v>
      </c>
      <c r="V33" s="122">
        <v>0</v>
      </c>
    </row>
    <row r="34" spans="1:22" ht="15.75" thickBot="1">
      <c r="A34" s="879" t="s">
        <v>83</v>
      </c>
      <c r="B34" s="851" t="s">
        <v>247</v>
      </c>
      <c r="C34" s="149">
        <v>569</v>
      </c>
      <c r="D34" s="149">
        <v>614</v>
      </c>
      <c r="E34" s="68" t="s">
        <v>84</v>
      </c>
      <c r="F34" s="134">
        <v>9</v>
      </c>
      <c r="G34" s="134">
        <v>11</v>
      </c>
      <c r="H34" s="134">
        <v>16</v>
      </c>
      <c r="I34" s="125">
        <v>18</v>
      </c>
      <c r="J34" s="125">
        <v>18</v>
      </c>
      <c r="K34" s="1029">
        <v>39</v>
      </c>
      <c r="L34" s="1029">
        <v>38</v>
      </c>
      <c r="M34" s="965">
        <v>2</v>
      </c>
      <c r="N34" s="1096">
        <f t="shared" si="4"/>
        <v>4</v>
      </c>
      <c r="O34" s="906">
        <f t="shared" si="5"/>
        <v>2</v>
      </c>
      <c r="P34" s="1072">
        <f t="shared" si="1"/>
        <v>6</v>
      </c>
      <c r="Q34" s="977">
        <f t="shared" si="2"/>
        <v>14</v>
      </c>
      <c r="R34" s="1066">
        <f t="shared" si="3"/>
        <v>36.84210526315789</v>
      </c>
      <c r="S34" s="177"/>
      <c r="T34" s="184">
        <v>6</v>
      </c>
      <c r="U34" s="1031">
        <v>8</v>
      </c>
      <c r="V34" s="125">
        <v>14</v>
      </c>
    </row>
    <row r="35" spans="1:22" ht="15.75" thickBot="1">
      <c r="A35" s="960" t="s">
        <v>85</v>
      </c>
      <c r="B35" s="852" t="s">
        <v>86</v>
      </c>
      <c r="C35" s="206">
        <f>SUM(C25:C34)</f>
        <v>25899</v>
      </c>
      <c r="D35" s="206">
        <f>SUM(D25:D34)</f>
        <v>29268</v>
      </c>
      <c r="E35" s="235"/>
      <c r="F35" s="114">
        <f aca="true" t="shared" si="6" ref="F35:P35">SUM(F25:F34)</f>
        <v>3198</v>
      </c>
      <c r="G35" s="114">
        <f t="shared" si="6"/>
        <v>3212</v>
      </c>
      <c r="H35" s="114">
        <f t="shared" si="6"/>
        <v>4042</v>
      </c>
      <c r="I35" s="114">
        <f t="shared" si="6"/>
        <v>3921</v>
      </c>
      <c r="J35" s="114">
        <f>SUM(J25:J34)</f>
        <v>4706</v>
      </c>
      <c r="K35" s="1032">
        <f t="shared" si="6"/>
        <v>4333</v>
      </c>
      <c r="L35" s="1032">
        <f t="shared" si="6"/>
        <v>4226</v>
      </c>
      <c r="M35" s="962">
        <f t="shared" si="6"/>
        <v>984</v>
      </c>
      <c r="N35" s="962">
        <f t="shared" si="6"/>
        <v>1062</v>
      </c>
      <c r="O35" s="1033">
        <f t="shared" si="6"/>
        <v>1027</v>
      </c>
      <c r="P35" s="1033">
        <f t="shared" si="6"/>
        <v>1374</v>
      </c>
      <c r="Q35" s="114">
        <f t="shared" si="2"/>
        <v>4447</v>
      </c>
      <c r="R35" s="964">
        <f t="shared" si="3"/>
        <v>105.22953147184097</v>
      </c>
      <c r="S35" s="177"/>
      <c r="T35" s="114">
        <f>SUM(T25:T34)</f>
        <v>2046</v>
      </c>
      <c r="U35" s="127">
        <f>SUM(U25:U34)</f>
        <v>3073</v>
      </c>
      <c r="V35" s="127">
        <f>SUM(V25:V34)</f>
        <v>4447</v>
      </c>
    </row>
    <row r="36" spans="1:22" ht="15">
      <c r="A36" s="894" t="s">
        <v>87</v>
      </c>
      <c r="B36" s="849" t="s">
        <v>248</v>
      </c>
      <c r="C36" s="144">
        <v>0</v>
      </c>
      <c r="D36" s="144">
        <v>0</v>
      </c>
      <c r="E36" s="65">
        <v>601</v>
      </c>
      <c r="F36" s="117"/>
      <c r="G36" s="117">
        <v>0</v>
      </c>
      <c r="H36" s="117">
        <v>0</v>
      </c>
      <c r="I36" s="124">
        <v>0</v>
      </c>
      <c r="J36" s="124">
        <v>0</v>
      </c>
      <c r="K36" s="1025"/>
      <c r="L36" s="1035"/>
      <c r="M36" s="926">
        <v>0</v>
      </c>
      <c r="N36" s="950">
        <f t="shared" si="4"/>
        <v>0</v>
      </c>
      <c r="O36" s="897">
        <f t="shared" si="5"/>
        <v>0</v>
      </c>
      <c r="P36" s="897">
        <f t="shared" si="1"/>
        <v>0</v>
      </c>
      <c r="Q36" s="974">
        <f t="shared" si="2"/>
        <v>0</v>
      </c>
      <c r="R36" s="1038" t="e">
        <f t="shared" si="3"/>
        <v>#DIV/0!</v>
      </c>
      <c r="S36" s="177"/>
      <c r="T36" s="187">
        <v>0</v>
      </c>
      <c r="U36" s="1027">
        <v>0</v>
      </c>
      <c r="V36" s="124">
        <v>0</v>
      </c>
    </row>
    <row r="37" spans="1:22" ht="15">
      <c r="A37" s="900" t="s">
        <v>89</v>
      </c>
      <c r="B37" s="850" t="s">
        <v>249</v>
      </c>
      <c r="C37" s="147">
        <v>1190</v>
      </c>
      <c r="D37" s="147">
        <v>1857</v>
      </c>
      <c r="E37" s="66">
        <v>602</v>
      </c>
      <c r="F37" s="111">
        <v>167</v>
      </c>
      <c r="G37" s="111">
        <v>189</v>
      </c>
      <c r="H37" s="111">
        <v>288</v>
      </c>
      <c r="I37" s="122">
        <v>403</v>
      </c>
      <c r="J37" s="122">
        <v>380</v>
      </c>
      <c r="K37" s="935"/>
      <c r="L37" s="1016"/>
      <c r="M37" s="935">
        <v>90</v>
      </c>
      <c r="N37" s="950">
        <f t="shared" si="4"/>
        <v>142</v>
      </c>
      <c r="O37" s="902">
        <f t="shared" si="5"/>
        <v>26</v>
      </c>
      <c r="P37" s="920">
        <f t="shared" si="1"/>
        <v>117</v>
      </c>
      <c r="Q37" s="975">
        <f t="shared" si="2"/>
        <v>375</v>
      </c>
      <c r="R37" s="1062" t="e">
        <f t="shared" si="3"/>
        <v>#DIV/0!</v>
      </c>
      <c r="S37" s="177"/>
      <c r="T37" s="136">
        <v>232</v>
      </c>
      <c r="U37" s="1019">
        <v>258</v>
      </c>
      <c r="V37" s="122">
        <v>375</v>
      </c>
    </row>
    <row r="38" spans="1:22" ht="15">
      <c r="A38" s="900" t="s">
        <v>91</v>
      </c>
      <c r="B38" s="850" t="s">
        <v>250</v>
      </c>
      <c r="C38" s="147">
        <v>0</v>
      </c>
      <c r="D38" s="147">
        <v>0</v>
      </c>
      <c r="E38" s="66">
        <v>604</v>
      </c>
      <c r="F38" s="111"/>
      <c r="G38" s="111">
        <v>0</v>
      </c>
      <c r="H38" s="111">
        <v>0</v>
      </c>
      <c r="I38" s="122">
        <v>0</v>
      </c>
      <c r="J38" s="122">
        <v>0</v>
      </c>
      <c r="K38" s="935"/>
      <c r="L38" s="1016"/>
      <c r="M38" s="935">
        <v>0</v>
      </c>
      <c r="N38" s="950">
        <f t="shared" si="4"/>
        <v>0</v>
      </c>
      <c r="O38" s="902">
        <f t="shared" si="5"/>
        <v>0</v>
      </c>
      <c r="P38" s="920">
        <f t="shared" si="1"/>
        <v>0</v>
      </c>
      <c r="Q38" s="975">
        <f t="shared" si="2"/>
        <v>0</v>
      </c>
      <c r="R38" s="1062" t="e">
        <f t="shared" si="3"/>
        <v>#DIV/0!</v>
      </c>
      <c r="S38" s="177"/>
      <c r="T38" s="136">
        <v>0</v>
      </c>
      <c r="U38" s="1019">
        <v>0</v>
      </c>
      <c r="V38" s="122">
        <v>0</v>
      </c>
    </row>
    <row r="39" spans="1:22" ht="15">
      <c r="A39" s="900" t="s">
        <v>93</v>
      </c>
      <c r="B39" s="850" t="s">
        <v>251</v>
      </c>
      <c r="C39" s="147">
        <v>12472</v>
      </c>
      <c r="D39" s="147">
        <v>13728</v>
      </c>
      <c r="E39" s="66" t="s">
        <v>95</v>
      </c>
      <c r="F39" s="111">
        <v>2886</v>
      </c>
      <c r="G39" s="111">
        <v>3036</v>
      </c>
      <c r="H39" s="111">
        <v>3517</v>
      </c>
      <c r="I39" s="122">
        <v>3654</v>
      </c>
      <c r="J39" s="122">
        <v>4308</v>
      </c>
      <c r="K39" s="935">
        <f>K35</f>
        <v>4333</v>
      </c>
      <c r="L39" s="1016">
        <v>4226</v>
      </c>
      <c r="M39" s="935">
        <v>1081</v>
      </c>
      <c r="N39" s="950">
        <f t="shared" si="4"/>
        <v>1114</v>
      </c>
      <c r="O39" s="902">
        <f t="shared" si="5"/>
        <v>1014</v>
      </c>
      <c r="P39" s="920">
        <f t="shared" si="1"/>
        <v>1017</v>
      </c>
      <c r="Q39" s="975">
        <f t="shared" si="2"/>
        <v>4226</v>
      </c>
      <c r="R39" s="1062">
        <f t="shared" si="3"/>
        <v>100</v>
      </c>
      <c r="S39" s="177"/>
      <c r="T39" s="136">
        <v>2195</v>
      </c>
      <c r="U39" s="1019">
        <v>3209</v>
      </c>
      <c r="V39" s="122">
        <v>4226</v>
      </c>
    </row>
    <row r="40" spans="1:22" ht="15.75" thickBot="1">
      <c r="A40" s="879" t="s">
        <v>96</v>
      </c>
      <c r="B40" s="851" t="s">
        <v>247</v>
      </c>
      <c r="C40" s="149">
        <v>12330</v>
      </c>
      <c r="D40" s="149">
        <v>13218</v>
      </c>
      <c r="E40" s="68" t="s">
        <v>97</v>
      </c>
      <c r="F40" s="134">
        <v>236</v>
      </c>
      <c r="G40" s="134">
        <v>101</v>
      </c>
      <c r="H40" s="134">
        <v>237</v>
      </c>
      <c r="I40" s="125"/>
      <c r="J40" s="125">
        <v>42</v>
      </c>
      <c r="K40" s="1029"/>
      <c r="L40" s="1036"/>
      <c r="M40" s="965"/>
      <c r="N40" s="950">
        <f t="shared" si="4"/>
        <v>0</v>
      </c>
      <c r="O40" s="906">
        <f t="shared" si="5"/>
        <v>0</v>
      </c>
      <c r="P40" s="1072">
        <f t="shared" si="1"/>
        <v>29</v>
      </c>
      <c r="Q40" s="977">
        <f t="shared" si="2"/>
        <v>29</v>
      </c>
      <c r="R40" s="1066" t="e">
        <f t="shared" si="3"/>
        <v>#DIV/0!</v>
      </c>
      <c r="S40" s="177"/>
      <c r="T40" s="184"/>
      <c r="U40" s="1031">
        <v>0</v>
      </c>
      <c r="V40" s="125">
        <v>29</v>
      </c>
    </row>
    <row r="41" spans="1:22" ht="15.75" thickBot="1">
      <c r="A41" s="960" t="s">
        <v>98</v>
      </c>
      <c r="B41" s="852" t="s">
        <v>99</v>
      </c>
      <c r="C41" s="206">
        <f>SUM(C36:C40)</f>
        <v>25992</v>
      </c>
      <c r="D41" s="206">
        <f>SUM(D36:D40)</f>
        <v>28803</v>
      </c>
      <c r="E41" s="235" t="s">
        <v>31</v>
      </c>
      <c r="F41" s="114">
        <f aca="true" t="shared" si="7" ref="F41:P41">SUM(F36:F40)</f>
        <v>3289</v>
      </c>
      <c r="G41" s="114">
        <f t="shared" si="7"/>
        <v>3326</v>
      </c>
      <c r="H41" s="114">
        <f t="shared" si="7"/>
        <v>4042</v>
      </c>
      <c r="I41" s="114">
        <f t="shared" si="7"/>
        <v>4057</v>
      </c>
      <c r="J41" s="114">
        <f>SUM(J36:J40)</f>
        <v>4730</v>
      </c>
      <c r="K41" s="1032">
        <f t="shared" si="7"/>
        <v>4333</v>
      </c>
      <c r="L41" s="1033">
        <f t="shared" si="7"/>
        <v>4226</v>
      </c>
      <c r="M41" s="114">
        <f t="shared" si="7"/>
        <v>1171</v>
      </c>
      <c r="N41" s="236">
        <f t="shared" si="7"/>
        <v>1256</v>
      </c>
      <c r="O41" s="963">
        <f t="shared" si="7"/>
        <v>1040</v>
      </c>
      <c r="P41" s="114">
        <f t="shared" si="7"/>
        <v>1163</v>
      </c>
      <c r="Q41" s="114">
        <f t="shared" si="2"/>
        <v>4630</v>
      </c>
      <c r="R41" s="1067">
        <f t="shared" si="3"/>
        <v>109.55986748698533</v>
      </c>
      <c r="S41" s="177"/>
      <c r="T41" s="114">
        <f>SUM(T36:T40)</f>
        <v>2427</v>
      </c>
      <c r="U41" s="127">
        <v>3467</v>
      </c>
      <c r="V41" s="114">
        <f>SUM(V36:V40)</f>
        <v>4630</v>
      </c>
    </row>
    <row r="42" spans="1:22" ht="6.75" customHeight="1" thickBot="1">
      <c r="A42" s="879"/>
      <c r="B42" s="205"/>
      <c r="C42" s="237"/>
      <c r="D42" s="237"/>
      <c r="E42" s="69"/>
      <c r="F42" s="134"/>
      <c r="G42" s="134"/>
      <c r="H42" s="134"/>
      <c r="I42" s="127"/>
      <c r="J42" s="127"/>
      <c r="K42" s="1039"/>
      <c r="L42" s="1040"/>
      <c r="M42" s="134"/>
      <c r="N42" s="950"/>
      <c r="O42" s="923"/>
      <c r="P42" s="970"/>
      <c r="Q42" s="1074"/>
      <c r="R42" s="1038"/>
      <c r="S42" s="177"/>
      <c r="T42" s="135"/>
      <c r="U42" s="127"/>
      <c r="V42" s="127"/>
    </row>
    <row r="43" spans="1:22" ht="15.75" thickBot="1">
      <c r="A43" s="972" t="s">
        <v>100</v>
      </c>
      <c r="B43" s="234" t="s">
        <v>62</v>
      </c>
      <c r="C43" s="206">
        <f>+C41-C39</f>
        <v>13520</v>
      </c>
      <c r="D43" s="206">
        <f>+D41-D39</f>
        <v>15075</v>
      </c>
      <c r="E43" s="235" t="s">
        <v>31</v>
      </c>
      <c r="F43" s="114">
        <f aca="true" t="shared" si="8" ref="F43:P43">F41-F39</f>
        <v>403</v>
      </c>
      <c r="G43" s="114">
        <f t="shared" si="8"/>
        <v>290</v>
      </c>
      <c r="H43" s="114">
        <f t="shared" si="8"/>
        <v>525</v>
      </c>
      <c r="I43" s="114">
        <f t="shared" si="8"/>
        <v>403</v>
      </c>
      <c r="J43" s="114">
        <f>J41-J39</f>
        <v>422</v>
      </c>
      <c r="K43" s="114">
        <f>K41-K39</f>
        <v>0</v>
      </c>
      <c r="L43" s="964">
        <f t="shared" si="8"/>
        <v>0</v>
      </c>
      <c r="M43" s="114">
        <f t="shared" si="8"/>
        <v>90</v>
      </c>
      <c r="N43" s="114">
        <f t="shared" si="8"/>
        <v>142</v>
      </c>
      <c r="O43" s="114">
        <f t="shared" si="8"/>
        <v>26</v>
      </c>
      <c r="P43" s="127">
        <f t="shared" si="8"/>
        <v>146</v>
      </c>
      <c r="Q43" s="1076">
        <f t="shared" si="2"/>
        <v>404</v>
      </c>
      <c r="R43" s="1038" t="e">
        <f t="shared" si="3"/>
        <v>#DIV/0!</v>
      </c>
      <c r="S43" s="177"/>
      <c r="T43" s="114">
        <f>T41-T39</f>
        <v>232</v>
      </c>
      <c r="U43" s="114">
        <f>U41-U39</f>
        <v>258</v>
      </c>
      <c r="V43" s="114">
        <f>V41-V39</f>
        <v>404</v>
      </c>
    </row>
    <row r="44" spans="1:22" ht="15.75" thickBot="1">
      <c r="A44" s="960" t="s">
        <v>101</v>
      </c>
      <c r="B44" s="234" t="s">
        <v>102</v>
      </c>
      <c r="C44" s="206">
        <f>+C41-C35</f>
        <v>93</v>
      </c>
      <c r="D44" s="206">
        <f>+D41-D35</f>
        <v>-465</v>
      </c>
      <c r="E44" s="235" t="s">
        <v>31</v>
      </c>
      <c r="F44" s="114">
        <f aca="true" t="shared" si="9" ref="F44:P44">F41-F35</f>
        <v>91</v>
      </c>
      <c r="G44" s="114">
        <f t="shared" si="9"/>
        <v>114</v>
      </c>
      <c r="H44" s="114">
        <f t="shared" si="9"/>
        <v>0</v>
      </c>
      <c r="I44" s="114">
        <f t="shared" si="9"/>
        <v>136</v>
      </c>
      <c r="J44" s="114">
        <f>J41-J35</f>
        <v>24</v>
      </c>
      <c r="K44" s="114">
        <f>K41-K35</f>
        <v>0</v>
      </c>
      <c r="L44" s="964">
        <f t="shared" si="9"/>
        <v>0</v>
      </c>
      <c r="M44" s="114">
        <f t="shared" si="9"/>
        <v>187</v>
      </c>
      <c r="N44" s="114">
        <f t="shared" si="9"/>
        <v>194</v>
      </c>
      <c r="O44" s="114">
        <f t="shared" si="9"/>
        <v>13</v>
      </c>
      <c r="P44" s="127">
        <f t="shared" si="9"/>
        <v>-211</v>
      </c>
      <c r="Q44" s="1076">
        <f t="shared" si="2"/>
        <v>183</v>
      </c>
      <c r="R44" s="1038" t="e">
        <f t="shared" si="3"/>
        <v>#DIV/0!</v>
      </c>
      <c r="S44" s="177"/>
      <c r="T44" s="114">
        <f>T41-T35</f>
        <v>381</v>
      </c>
      <c r="U44" s="114">
        <f>U41-U35</f>
        <v>394</v>
      </c>
      <c r="V44" s="114">
        <f>V41-V35</f>
        <v>183</v>
      </c>
    </row>
    <row r="45" spans="1:22" ht="15.75" thickBot="1">
      <c r="A45" s="976" t="s">
        <v>103</v>
      </c>
      <c r="B45" s="239" t="s">
        <v>62</v>
      </c>
      <c r="C45" s="240">
        <f>+C44-C39</f>
        <v>-12379</v>
      </c>
      <c r="D45" s="240">
        <f>+D44-D39</f>
        <v>-14193</v>
      </c>
      <c r="E45" s="241" t="s">
        <v>31</v>
      </c>
      <c r="F45" s="114">
        <f aca="true" t="shared" si="10" ref="F45:P45">F44-F39</f>
        <v>-2795</v>
      </c>
      <c r="G45" s="114">
        <f t="shared" si="10"/>
        <v>-2922</v>
      </c>
      <c r="H45" s="114">
        <f t="shared" si="10"/>
        <v>-3517</v>
      </c>
      <c r="I45" s="114">
        <f t="shared" si="10"/>
        <v>-3518</v>
      </c>
      <c r="J45" s="114">
        <f>J44-J39</f>
        <v>-4284</v>
      </c>
      <c r="K45" s="114">
        <f t="shared" si="10"/>
        <v>-4333</v>
      </c>
      <c r="L45" s="964">
        <f t="shared" si="10"/>
        <v>-4226</v>
      </c>
      <c r="M45" s="114">
        <f t="shared" si="10"/>
        <v>-894</v>
      </c>
      <c r="N45" s="114">
        <f t="shared" si="10"/>
        <v>-920</v>
      </c>
      <c r="O45" s="114">
        <f t="shared" si="10"/>
        <v>-1001</v>
      </c>
      <c r="P45" s="127">
        <f t="shared" si="10"/>
        <v>-1228</v>
      </c>
      <c r="Q45" s="1076">
        <f t="shared" si="2"/>
        <v>-4043</v>
      </c>
      <c r="R45" s="964">
        <f t="shared" si="3"/>
        <v>95.66966398485566</v>
      </c>
      <c r="S45" s="177"/>
      <c r="T45" s="114">
        <f>T44-T39</f>
        <v>-1814</v>
      </c>
      <c r="U45" s="114">
        <f>U44-U39</f>
        <v>-2815</v>
      </c>
      <c r="V45" s="114">
        <f>V44-V39</f>
        <v>-4043</v>
      </c>
    </row>
    <row r="46" ht="15">
      <c r="A46" s="982"/>
    </row>
    <row r="47" ht="15">
      <c r="A47" s="982"/>
    </row>
    <row r="48" spans="1:22" ht="15">
      <c r="A48" s="97" t="s">
        <v>181</v>
      </c>
      <c r="Q48" s="188"/>
      <c r="R48" s="188"/>
      <c r="S48" s="188"/>
      <c r="T48" s="188"/>
      <c r="U48" s="188"/>
      <c r="V48" s="188"/>
    </row>
    <row r="49" spans="1:22" ht="15">
      <c r="A49" s="98" t="s">
        <v>252</v>
      </c>
      <c r="Q49" s="188"/>
      <c r="R49" s="188"/>
      <c r="S49" s="188"/>
      <c r="T49" s="188"/>
      <c r="U49" s="188"/>
      <c r="V49" s="188"/>
    </row>
    <row r="50" spans="1:22" ht="15">
      <c r="A50" s="978" t="s">
        <v>182</v>
      </c>
      <c r="Q50" s="188"/>
      <c r="R50" s="188"/>
      <c r="S50" s="188"/>
      <c r="T50" s="188"/>
      <c r="U50" s="188"/>
      <c r="V50" s="188"/>
    </row>
    <row r="51" spans="1:22" ht="15">
      <c r="A51" s="979"/>
      <c r="Q51" s="188"/>
      <c r="R51" s="188"/>
      <c r="S51" s="188"/>
      <c r="T51" s="188"/>
      <c r="U51" s="188"/>
      <c r="V51" s="188"/>
    </row>
    <row r="52" spans="1:22" ht="15">
      <c r="A52" s="982" t="s">
        <v>188</v>
      </c>
      <c r="Q52" s="188"/>
      <c r="R52" s="188"/>
      <c r="S52" s="188"/>
      <c r="T52" s="188"/>
      <c r="U52" s="188"/>
      <c r="V52" s="188"/>
    </row>
    <row r="53" spans="1:22" ht="15">
      <c r="A53" s="982"/>
      <c r="Q53" s="188"/>
      <c r="R53" s="188"/>
      <c r="S53" s="188"/>
      <c r="T53" s="188"/>
      <c r="U53" s="188"/>
      <c r="V53" s="188"/>
    </row>
    <row r="54" spans="1:22" ht="15">
      <c r="A54" s="982" t="s">
        <v>226</v>
      </c>
      <c r="Q54" s="188"/>
      <c r="R54" s="188"/>
      <c r="S54" s="188"/>
      <c r="T54" s="188"/>
      <c r="U54" s="188"/>
      <c r="V54" s="188"/>
    </row>
    <row r="55" ht="15">
      <c r="A55" s="982" t="s">
        <v>214</v>
      </c>
    </row>
    <row r="56" ht="15">
      <c r="A56" s="982"/>
    </row>
    <row r="57" ht="15">
      <c r="A57" s="982"/>
    </row>
    <row r="58" ht="15">
      <c r="A58" s="982"/>
    </row>
  </sheetData>
  <sheetProtection/>
  <mergeCells count="10">
    <mergeCell ref="A1:V1"/>
    <mergeCell ref="J7:J8"/>
    <mergeCell ref="K7:L7"/>
    <mergeCell ref="M7:P7"/>
    <mergeCell ref="T7:V7"/>
    <mergeCell ref="A7:A8"/>
    <mergeCell ref="B7:B8"/>
    <mergeCell ref="E7:E8"/>
    <mergeCell ref="H7:H8"/>
    <mergeCell ref="I7:I8"/>
  </mergeCells>
  <printOptions/>
  <pageMargins left="1.1023622047244095" right="0.31496062992125984" top="0.5905511811023623" bottom="0.5905511811023623" header="0.31496062992125984" footer="0.31496062992125984"/>
  <pageSetup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66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36.28125" style="188" customWidth="1"/>
    <col min="2" max="2" width="13.57421875" style="188" customWidth="1"/>
    <col min="3" max="4" width="10.8515625" style="188" hidden="1" customWidth="1"/>
    <col min="5" max="5" width="6.421875" style="296" customWidth="1"/>
    <col min="6" max="6" width="11.7109375" style="188" hidden="1" customWidth="1"/>
    <col min="7" max="8" width="11.57421875" style="188" hidden="1" customWidth="1"/>
    <col min="9" max="10" width="11.57421875" style="198" hidden="1" customWidth="1"/>
    <col min="11" max="11" width="11.57421875" style="198" customWidth="1"/>
    <col min="12" max="12" width="11.421875" style="198" customWidth="1"/>
    <col min="13" max="13" width="9.8515625" style="198" customWidth="1"/>
    <col min="14" max="14" width="10.7109375" style="198" customWidth="1"/>
    <col min="15" max="15" width="9.28125" style="198" customWidth="1"/>
    <col min="16" max="16" width="9.140625" style="198" customWidth="1"/>
    <col min="17" max="17" width="12.00390625" style="198" customWidth="1"/>
    <col min="18" max="18" width="9.140625" style="663" customWidth="1"/>
    <col min="19" max="19" width="3.421875" style="198" customWidth="1"/>
    <col min="20" max="20" width="12.57421875" style="198" customWidth="1"/>
    <col min="21" max="21" width="11.8515625" style="198" customWidth="1"/>
    <col min="22" max="22" width="12.00390625" style="198" customWidth="1"/>
    <col min="23" max="16384" width="9.140625" style="188" customWidth="1"/>
  </cols>
  <sheetData>
    <row r="1" spans="1:22" s="642" customFormat="1" ht="18.75">
      <c r="A1" s="1204" t="s">
        <v>233</v>
      </c>
      <c r="B1" s="1205"/>
      <c r="C1" s="1205"/>
      <c r="D1" s="1205"/>
      <c r="E1" s="1205"/>
      <c r="F1" s="1205"/>
      <c r="G1" s="1205"/>
      <c r="H1" s="1205"/>
      <c r="I1" s="1205"/>
      <c r="J1" s="1205"/>
      <c r="K1" s="1205"/>
      <c r="L1" s="1205"/>
      <c r="M1" s="1205"/>
      <c r="N1" s="1205"/>
      <c r="O1" s="1205"/>
      <c r="P1" s="1205"/>
      <c r="Q1" s="1205"/>
      <c r="R1" s="1205"/>
      <c r="S1" s="1205"/>
      <c r="T1" s="1205"/>
      <c r="U1" s="1205"/>
      <c r="V1" s="1205"/>
    </row>
    <row r="2" spans="1:13" ht="21.75" customHeight="1">
      <c r="A2" s="857" t="s">
        <v>218</v>
      </c>
      <c r="B2" s="858"/>
      <c r="L2" s="859"/>
      <c r="M2" s="859"/>
    </row>
    <row r="3" spans="1:13" ht="15">
      <c r="A3" s="864"/>
      <c r="L3" s="859"/>
      <c r="M3" s="859"/>
    </row>
    <row r="4" spans="1:13" ht="15.75" thickBot="1">
      <c r="A4" s="982"/>
      <c r="B4" s="525"/>
      <c r="C4" s="525"/>
      <c r="D4" s="525"/>
      <c r="E4" s="724"/>
      <c r="F4" s="525"/>
      <c r="G4" s="525"/>
      <c r="L4" s="859"/>
      <c r="M4" s="859"/>
    </row>
    <row r="5" spans="1:13" ht="16.5" thickBot="1">
      <c r="A5" s="1102" t="s">
        <v>189</v>
      </c>
      <c r="B5" s="1103" t="s">
        <v>196</v>
      </c>
      <c r="C5" s="1104"/>
      <c r="D5" s="1104"/>
      <c r="E5" s="1105"/>
      <c r="F5" s="1104"/>
      <c r="G5" s="1106"/>
      <c r="H5" s="1104"/>
      <c r="I5" s="1107"/>
      <c r="J5" s="1095"/>
      <c r="K5" s="70"/>
      <c r="L5" s="863"/>
      <c r="M5" s="863"/>
    </row>
    <row r="6" spans="1:13" ht="23.25" customHeight="1" thickBot="1">
      <c r="A6" s="864" t="s">
        <v>3</v>
      </c>
      <c r="L6" s="859"/>
      <c r="M6" s="859"/>
    </row>
    <row r="7" spans="1:22" ht="15.75" thickBot="1">
      <c r="A7" s="1108" t="s">
        <v>8</v>
      </c>
      <c r="B7" s="1109" t="s">
        <v>9</v>
      </c>
      <c r="C7" s="1110"/>
      <c r="D7" s="1110"/>
      <c r="E7" s="1109" t="s">
        <v>12</v>
      </c>
      <c r="F7" s="1110"/>
      <c r="G7" s="1110"/>
      <c r="H7" s="1109" t="s">
        <v>173</v>
      </c>
      <c r="I7" s="1111" t="s">
        <v>174</v>
      </c>
      <c r="J7" s="1111" t="s">
        <v>175</v>
      </c>
      <c r="K7" s="1112" t="s">
        <v>219</v>
      </c>
      <c r="L7" s="1113"/>
      <c r="M7" s="1112" t="s">
        <v>5</v>
      </c>
      <c r="N7" s="1114"/>
      <c r="O7" s="1114"/>
      <c r="P7" s="1115"/>
      <c r="Q7" s="1116" t="s">
        <v>220</v>
      </c>
      <c r="R7" s="1117" t="s">
        <v>7</v>
      </c>
      <c r="T7" s="1118" t="s">
        <v>176</v>
      </c>
      <c r="U7" s="1119"/>
      <c r="V7" s="1113"/>
    </row>
    <row r="8" spans="1:22" ht="15.75" thickBot="1">
      <c r="A8" s="1120"/>
      <c r="B8" s="1121"/>
      <c r="C8" s="1122" t="s">
        <v>10</v>
      </c>
      <c r="D8" s="1122" t="s">
        <v>11</v>
      </c>
      <c r="E8" s="1121"/>
      <c r="F8" s="1122" t="s">
        <v>177</v>
      </c>
      <c r="G8" s="1122" t="s">
        <v>178</v>
      </c>
      <c r="H8" s="1121"/>
      <c r="I8" s="1121"/>
      <c r="J8" s="1121"/>
      <c r="K8" s="1123" t="s">
        <v>179</v>
      </c>
      <c r="L8" s="1123" t="s">
        <v>185</v>
      </c>
      <c r="M8" s="1124" t="s">
        <v>18</v>
      </c>
      <c r="N8" s="1125" t="s">
        <v>21</v>
      </c>
      <c r="O8" s="1126" t="s">
        <v>24</v>
      </c>
      <c r="P8" s="1127" t="s">
        <v>27</v>
      </c>
      <c r="Q8" s="1123" t="s">
        <v>28</v>
      </c>
      <c r="R8" s="1128" t="s">
        <v>29</v>
      </c>
      <c r="T8" s="289" t="s">
        <v>221</v>
      </c>
      <c r="U8" s="289" t="s">
        <v>222</v>
      </c>
      <c r="V8" s="289" t="s">
        <v>223</v>
      </c>
    </row>
    <row r="9" spans="1:22" ht="15">
      <c r="A9" s="1129" t="s">
        <v>30</v>
      </c>
      <c r="B9" s="242"/>
      <c r="C9" s="243">
        <v>104</v>
      </c>
      <c r="D9" s="243">
        <v>104</v>
      </c>
      <c r="E9" s="71"/>
      <c r="F9" s="244">
        <v>36</v>
      </c>
      <c r="G9" s="244">
        <v>35</v>
      </c>
      <c r="H9" s="244">
        <v>33</v>
      </c>
      <c r="I9" s="154">
        <v>32</v>
      </c>
      <c r="J9" s="73">
        <v>32</v>
      </c>
      <c r="K9" s="1130"/>
      <c r="L9" s="1130"/>
      <c r="M9" s="1131">
        <v>33</v>
      </c>
      <c r="N9" s="992">
        <f>T9</f>
        <v>33</v>
      </c>
      <c r="O9" s="1132">
        <f>U9</f>
        <v>36</v>
      </c>
      <c r="P9" s="1133">
        <f>V9</f>
        <v>35</v>
      </c>
      <c r="Q9" s="80" t="s">
        <v>31</v>
      </c>
      <c r="R9" s="1134" t="s">
        <v>31</v>
      </c>
      <c r="S9" s="177"/>
      <c r="T9" s="257">
        <v>33</v>
      </c>
      <c r="U9" s="154">
        <v>36</v>
      </c>
      <c r="V9" s="73">
        <v>35</v>
      </c>
    </row>
    <row r="10" spans="1:22" ht="15.75" thickBot="1">
      <c r="A10" s="1135" t="s">
        <v>32</v>
      </c>
      <c r="B10" s="245"/>
      <c r="C10" s="246">
        <v>101</v>
      </c>
      <c r="D10" s="246">
        <v>104</v>
      </c>
      <c r="E10" s="247"/>
      <c r="F10" s="248">
        <v>34</v>
      </c>
      <c r="G10" s="248">
        <v>33</v>
      </c>
      <c r="H10" s="248">
        <v>31</v>
      </c>
      <c r="I10" s="155">
        <v>20</v>
      </c>
      <c r="J10" s="75">
        <v>31</v>
      </c>
      <c r="K10" s="1136"/>
      <c r="L10" s="1136"/>
      <c r="M10" s="1137">
        <v>31</v>
      </c>
      <c r="N10" s="995">
        <f aca="true" t="shared" si="0" ref="N10:P21">T10</f>
        <v>31</v>
      </c>
      <c r="O10" s="1138">
        <f t="shared" si="0"/>
        <v>34</v>
      </c>
      <c r="P10" s="1139">
        <f t="shared" si="0"/>
        <v>32</v>
      </c>
      <c r="Q10" s="75" t="s">
        <v>31</v>
      </c>
      <c r="R10" s="1140" t="s">
        <v>31</v>
      </c>
      <c r="S10" s="177"/>
      <c r="T10" s="1141">
        <v>31</v>
      </c>
      <c r="U10" s="155">
        <v>34</v>
      </c>
      <c r="V10" s="75">
        <v>32</v>
      </c>
    </row>
    <row r="11" spans="1:22" ht="15">
      <c r="A11" s="1142" t="s">
        <v>33</v>
      </c>
      <c r="B11" s="249" t="s">
        <v>34</v>
      </c>
      <c r="C11" s="201">
        <v>37915</v>
      </c>
      <c r="D11" s="201">
        <v>39774</v>
      </c>
      <c r="E11" s="250" t="s">
        <v>35</v>
      </c>
      <c r="F11" s="99">
        <v>7222</v>
      </c>
      <c r="G11" s="99">
        <v>7967</v>
      </c>
      <c r="H11" s="99">
        <v>8446</v>
      </c>
      <c r="I11" s="103">
        <v>9366</v>
      </c>
      <c r="J11" s="77">
        <v>9946</v>
      </c>
      <c r="K11" s="1143" t="s">
        <v>31</v>
      </c>
      <c r="L11" s="1143" t="s">
        <v>31</v>
      </c>
      <c r="M11" s="1144">
        <v>9966</v>
      </c>
      <c r="N11" s="991">
        <f t="shared" si="0"/>
        <v>10188</v>
      </c>
      <c r="O11" s="1145">
        <f t="shared" si="0"/>
        <v>10618</v>
      </c>
      <c r="P11" s="1133">
        <f t="shared" si="0"/>
        <v>10459</v>
      </c>
      <c r="Q11" s="77" t="s">
        <v>31</v>
      </c>
      <c r="R11" s="1146" t="s">
        <v>31</v>
      </c>
      <c r="S11" s="177"/>
      <c r="T11" s="257">
        <v>10188</v>
      </c>
      <c r="U11" s="103">
        <v>10618</v>
      </c>
      <c r="V11" s="77">
        <v>10459</v>
      </c>
    </row>
    <row r="12" spans="1:22" ht="15">
      <c r="A12" s="1147" t="s">
        <v>36</v>
      </c>
      <c r="B12" s="251" t="s">
        <v>37</v>
      </c>
      <c r="C12" s="199">
        <v>-16164</v>
      </c>
      <c r="D12" s="199">
        <v>-17825</v>
      </c>
      <c r="E12" s="250" t="s">
        <v>38</v>
      </c>
      <c r="F12" s="99">
        <v>-6890</v>
      </c>
      <c r="G12" s="99">
        <v>-7363</v>
      </c>
      <c r="H12" s="99">
        <v>8049</v>
      </c>
      <c r="I12" s="103">
        <v>9072</v>
      </c>
      <c r="J12" s="77">
        <v>9747</v>
      </c>
      <c r="K12" s="1148" t="s">
        <v>31</v>
      </c>
      <c r="L12" s="1148" t="s">
        <v>31</v>
      </c>
      <c r="M12" s="1149">
        <v>9787</v>
      </c>
      <c r="N12" s="1001">
        <f t="shared" si="0"/>
        <v>10028</v>
      </c>
      <c r="O12" s="1150">
        <f t="shared" si="0"/>
        <v>10291</v>
      </c>
      <c r="P12" s="1151">
        <f t="shared" si="0"/>
        <v>10149</v>
      </c>
      <c r="Q12" s="77" t="s">
        <v>31</v>
      </c>
      <c r="R12" s="1146" t="s">
        <v>31</v>
      </c>
      <c r="S12" s="177"/>
      <c r="T12" s="99">
        <v>10028</v>
      </c>
      <c r="U12" s="103">
        <v>10291</v>
      </c>
      <c r="V12" s="77">
        <v>10149</v>
      </c>
    </row>
    <row r="13" spans="1:22" ht="15">
      <c r="A13" s="1147" t="s">
        <v>39</v>
      </c>
      <c r="B13" s="251" t="s">
        <v>234</v>
      </c>
      <c r="C13" s="199">
        <v>604</v>
      </c>
      <c r="D13" s="199">
        <v>619</v>
      </c>
      <c r="E13" s="250" t="s">
        <v>41</v>
      </c>
      <c r="F13" s="99">
        <v>511</v>
      </c>
      <c r="G13" s="99">
        <v>476</v>
      </c>
      <c r="H13" s="99">
        <v>323</v>
      </c>
      <c r="I13" s="103">
        <v>177</v>
      </c>
      <c r="J13" s="77">
        <v>135</v>
      </c>
      <c r="K13" s="1148" t="s">
        <v>31</v>
      </c>
      <c r="L13" s="1148" t="s">
        <v>31</v>
      </c>
      <c r="M13" s="1149">
        <v>184</v>
      </c>
      <c r="N13" s="1001">
        <f t="shared" si="0"/>
        <v>131</v>
      </c>
      <c r="O13" s="1150">
        <f t="shared" si="0"/>
        <v>219</v>
      </c>
      <c r="P13" s="1151">
        <f t="shared" si="0"/>
        <v>196</v>
      </c>
      <c r="Q13" s="77" t="s">
        <v>31</v>
      </c>
      <c r="R13" s="1146" t="s">
        <v>31</v>
      </c>
      <c r="S13" s="177"/>
      <c r="T13" s="99">
        <v>131</v>
      </c>
      <c r="U13" s="103">
        <v>219</v>
      </c>
      <c r="V13" s="77">
        <v>196</v>
      </c>
    </row>
    <row r="14" spans="1:22" ht="15">
      <c r="A14" s="1147" t="s">
        <v>42</v>
      </c>
      <c r="B14" s="251" t="s">
        <v>235</v>
      </c>
      <c r="C14" s="199">
        <v>221</v>
      </c>
      <c r="D14" s="199">
        <v>610</v>
      </c>
      <c r="E14" s="250" t="s">
        <v>31</v>
      </c>
      <c r="F14" s="99">
        <v>907</v>
      </c>
      <c r="G14" s="99">
        <v>1398</v>
      </c>
      <c r="H14" s="99">
        <v>962</v>
      </c>
      <c r="I14" s="103">
        <v>470</v>
      </c>
      <c r="J14" s="77">
        <v>494</v>
      </c>
      <c r="K14" s="1148" t="s">
        <v>31</v>
      </c>
      <c r="L14" s="1148" t="s">
        <v>31</v>
      </c>
      <c r="M14" s="1149">
        <v>3303</v>
      </c>
      <c r="N14" s="1001">
        <f t="shared" si="0"/>
        <v>2568</v>
      </c>
      <c r="O14" s="1150">
        <f t="shared" si="0"/>
        <v>1179</v>
      </c>
      <c r="P14" s="1151">
        <f t="shared" si="0"/>
        <v>449</v>
      </c>
      <c r="Q14" s="77" t="s">
        <v>31</v>
      </c>
      <c r="R14" s="1146" t="s">
        <v>31</v>
      </c>
      <c r="S14" s="177"/>
      <c r="T14" s="99">
        <v>2568</v>
      </c>
      <c r="U14" s="103">
        <v>1179</v>
      </c>
      <c r="V14" s="77">
        <v>449</v>
      </c>
    </row>
    <row r="15" spans="1:22" ht="15.75" thickBot="1">
      <c r="A15" s="1129" t="s">
        <v>44</v>
      </c>
      <c r="B15" s="252" t="s">
        <v>236</v>
      </c>
      <c r="C15" s="202">
        <v>2021</v>
      </c>
      <c r="D15" s="202">
        <v>852</v>
      </c>
      <c r="E15" s="78" t="s">
        <v>46</v>
      </c>
      <c r="F15" s="253">
        <v>1671</v>
      </c>
      <c r="G15" s="253">
        <v>975</v>
      </c>
      <c r="H15" s="253">
        <v>1677</v>
      </c>
      <c r="I15" s="131">
        <v>2159</v>
      </c>
      <c r="J15" s="80">
        <v>2740</v>
      </c>
      <c r="K15" s="1152" t="s">
        <v>31</v>
      </c>
      <c r="L15" s="1152" t="s">
        <v>31</v>
      </c>
      <c r="M15" s="1153">
        <v>3926</v>
      </c>
      <c r="N15" s="1004">
        <f t="shared" si="0"/>
        <v>4675</v>
      </c>
      <c r="O15" s="1154">
        <f t="shared" si="0"/>
        <v>2865</v>
      </c>
      <c r="P15" s="1139">
        <f t="shared" si="0"/>
        <v>2194</v>
      </c>
      <c r="Q15" s="80" t="s">
        <v>31</v>
      </c>
      <c r="R15" s="1134" t="s">
        <v>31</v>
      </c>
      <c r="S15" s="177"/>
      <c r="T15" s="248">
        <v>4675</v>
      </c>
      <c r="U15" s="131">
        <v>2865</v>
      </c>
      <c r="V15" s="80">
        <v>2194</v>
      </c>
    </row>
    <row r="16" spans="1:22" ht="15.75" thickBot="1">
      <c r="A16" s="128" t="s">
        <v>47</v>
      </c>
      <c r="B16" s="129"/>
      <c r="C16" s="254">
        <v>24618</v>
      </c>
      <c r="D16" s="254">
        <v>24087</v>
      </c>
      <c r="E16" s="130"/>
      <c r="F16" s="100">
        <v>3421</v>
      </c>
      <c r="G16" s="100">
        <v>3453</v>
      </c>
      <c r="H16" s="100">
        <f>H11-H12+H13+H14+H15</f>
        <v>3359</v>
      </c>
      <c r="I16" s="100">
        <f>I11-I12+I13+I14+I15</f>
        <v>3100</v>
      </c>
      <c r="J16" s="266">
        <f>J11-J12+J13+J14+J15</f>
        <v>3568</v>
      </c>
      <c r="K16" s="267" t="s">
        <v>31</v>
      </c>
      <c r="L16" s="267" t="s">
        <v>31</v>
      </c>
      <c r="M16" s="1155">
        <f>M11-M12+M13+M14+M15</f>
        <v>7592</v>
      </c>
      <c r="N16" s="1155">
        <f>N11-N12+N13+N14+N15</f>
        <v>7534</v>
      </c>
      <c r="O16" s="1155">
        <f>O11-O12+O13+O14+O15</f>
        <v>4590</v>
      </c>
      <c r="P16" s="266">
        <f>P11-P12+P13+P14+P15</f>
        <v>3149</v>
      </c>
      <c r="Q16" s="101" t="s">
        <v>31</v>
      </c>
      <c r="R16" s="1156" t="s">
        <v>31</v>
      </c>
      <c r="S16" s="177"/>
      <c r="T16" s="266">
        <f>T11-T12+T13+T14+T15</f>
        <v>7534</v>
      </c>
      <c r="U16" s="266">
        <f>U11-U12+U13+U14+U15</f>
        <v>4590</v>
      </c>
      <c r="V16" s="266">
        <f>V11-V12+V13+V14+V15</f>
        <v>3149</v>
      </c>
    </row>
    <row r="17" spans="1:22" ht="15">
      <c r="A17" s="1129" t="s">
        <v>48</v>
      </c>
      <c r="B17" s="249" t="s">
        <v>49</v>
      </c>
      <c r="C17" s="201">
        <v>7043</v>
      </c>
      <c r="D17" s="201">
        <v>7240</v>
      </c>
      <c r="E17" s="78">
        <v>401</v>
      </c>
      <c r="F17" s="253">
        <v>413</v>
      </c>
      <c r="G17" s="253">
        <v>685</v>
      </c>
      <c r="H17" s="253">
        <v>479</v>
      </c>
      <c r="I17" s="131">
        <v>375</v>
      </c>
      <c r="J17" s="80">
        <v>280</v>
      </c>
      <c r="K17" s="1143" t="s">
        <v>31</v>
      </c>
      <c r="L17" s="1143" t="s">
        <v>31</v>
      </c>
      <c r="M17" s="1153">
        <v>261</v>
      </c>
      <c r="N17" s="1007">
        <f t="shared" si="0"/>
        <v>242</v>
      </c>
      <c r="O17" s="1157">
        <f>U17</f>
        <v>408</v>
      </c>
      <c r="P17" s="1133">
        <f t="shared" si="0"/>
        <v>392</v>
      </c>
      <c r="Q17" s="80" t="s">
        <v>31</v>
      </c>
      <c r="R17" s="1134" t="s">
        <v>31</v>
      </c>
      <c r="S17" s="177"/>
      <c r="T17" s="172">
        <v>242</v>
      </c>
      <c r="U17" s="131">
        <v>408</v>
      </c>
      <c r="V17" s="80">
        <v>392</v>
      </c>
    </row>
    <row r="18" spans="1:22" ht="15">
      <c r="A18" s="1147" t="s">
        <v>50</v>
      </c>
      <c r="B18" s="251" t="s">
        <v>51</v>
      </c>
      <c r="C18" s="199">
        <v>1001</v>
      </c>
      <c r="D18" s="199">
        <v>820</v>
      </c>
      <c r="E18" s="250" t="s">
        <v>52</v>
      </c>
      <c r="F18" s="99">
        <v>781</v>
      </c>
      <c r="G18" s="99">
        <v>349</v>
      </c>
      <c r="H18" s="99">
        <v>835</v>
      </c>
      <c r="I18" s="103">
        <v>704</v>
      </c>
      <c r="J18" s="77">
        <v>1212</v>
      </c>
      <c r="K18" s="1148" t="s">
        <v>31</v>
      </c>
      <c r="L18" s="1148" t="s">
        <v>31</v>
      </c>
      <c r="M18" s="1149">
        <v>1121</v>
      </c>
      <c r="N18" s="1002">
        <f t="shared" si="0"/>
        <v>1069</v>
      </c>
      <c r="O18" s="1157">
        <f>U18</f>
        <v>911</v>
      </c>
      <c r="P18" s="1151">
        <f t="shared" si="0"/>
        <v>782</v>
      </c>
      <c r="Q18" s="77" t="s">
        <v>31</v>
      </c>
      <c r="R18" s="1146" t="s">
        <v>31</v>
      </c>
      <c r="S18" s="177"/>
      <c r="T18" s="159">
        <v>1069</v>
      </c>
      <c r="U18" s="103">
        <v>911</v>
      </c>
      <c r="V18" s="77">
        <v>782</v>
      </c>
    </row>
    <row r="19" spans="1:22" ht="15">
      <c r="A19" s="1147" t="s">
        <v>53</v>
      </c>
      <c r="B19" s="251" t="s">
        <v>237</v>
      </c>
      <c r="C19" s="199">
        <v>14718</v>
      </c>
      <c r="D19" s="199">
        <v>14718</v>
      </c>
      <c r="E19" s="250" t="s">
        <v>31</v>
      </c>
      <c r="F19" s="99">
        <v>0</v>
      </c>
      <c r="G19" s="99">
        <v>0</v>
      </c>
      <c r="H19" s="99">
        <v>0</v>
      </c>
      <c r="I19" s="103">
        <v>0</v>
      </c>
      <c r="J19" s="77">
        <v>0</v>
      </c>
      <c r="K19" s="1148" t="s">
        <v>31</v>
      </c>
      <c r="L19" s="1148" t="s">
        <v>31</v>
      </c>
      <c r="M19" s="1149">
        <v>0</v>
      </c>
      <c r="N19" s="1002">
        <f t="shared" si="0"/>
        <v>0</v>
      </c>
      <c r="O19" s="1157">
        <f>U19</f>
        <v>0</v>
      </c>
      <c r="P19" s="1151">
        <f t="shared" si="0"/>
        <v>0</v>
      </c>
      <c r="Q19" s="77" t="s">
        <v>31</v>
      </c>
      <c r="R19" s="1146" t="s">
        <v>31</v>
      </c>
      <c r="S19" s="177"/>
      <c r="T19" s="159">
        <v>0</v>
      </c>
      <c r="U19" s="103">
        <v>0</v>
      </c>
      <c r="V19" s="77">
        <v>0</v>
      </c>
    </row>
    <row r="20" spans="1:22" ht="15">
      <c r="A20" s="1147" t="s">
        <v>55</v>
      </c>
      <c r="B20" s="251" t="s">
        <v>54</v>
      </c>
      <c r="C20" s="199">
        <v>1758</v>
      </c>
      <c r="D20" s="199">
        <v>1762</v>
      </c>
      <c r="E20" s="250" t="s">
        <v>31</v>
      </c>
      <c r="F20" s="99">
        <v>1685</v>
      </c>
      <c r="G20" s="99">
        <v>1849</v>
      </c>
      <c r="H20" s="99">
        <v>1975</v>
      </c>
      <c r="I20" s="103">
        <v>1876</v>
      </c>
      <c r="J20" s="77">
        <v>1894</v>
      </c>
      <c r="K20" s="1148" t="s">
        <v>31</v>
      </c>
      <c r="L20" s="1148" t="s">
        <v>31</v>
      </c>
      <c r="M20" s="1149">
        <v>6027</v>
      </c>
      <c r="N20" s="1002">
        <f t="shared" si="0"/>
        <v>6223</v>
      </c>
      <c r="O20" s="1157">
        <f>U20</f>
        <v>3268</v>
      </c>
      <c r="P20" s="1151">
        <f t="shared" si="0"/>
        <v>1874</v>
      </c>
      <c r="Q20" s="77" t="s">
        <v>31</v>
      </c>
      <c r="R20" s="1146" t="s">
        <v>31</v>
      </c>
      <c r="S20" s="177"/>
      <c r="T20" s="159">
        <v>6223</v>
      </c>
      <c r="U20" s="103">
        <v>3268</v>
      </c>
      <c r="V20" s="77">
        <v>1874</v>
      </c>
    </row>
    <row r="21" spans="1:22" ht="15.75" thickBot="1">
      <c r="A21" s="1135" t="s">
        <v>57</v>
      </c>
      <c r="B21" s="255"/>
      <c r="C21" s="200">
        <v>0</v>
      </c>
      <c r="D21" s="200">
        <v>0</v>
      </c>
      <c r="E21" s="256" t="s">
        <v>31</v>
      </c>
      <c r="F21" s="99">
        <v>0</v>
      </c>
      <c r="G21" s="99">
        <v>0</v>
      </c>
      <c r="H21" s="99">
        <v>0</v>
      </c>
      <c r="I21" s="104">
        <v>0</v>
      </c>
      <c r="J21" s="81"/>
      <c r="K21" s="1136" t="s">
        <v>31</v>
      </c>
      <c r="L21" s="1136" t="s">
        <v>31</v>
      </c>
      <c r="M21" s="1158">
        <v>0</v>
      </c>
      <c r="N21" s="995">
        <f t="shared" si="0"/>
        <v>0</v>
      </c>
      <c r="O21" s="1157">
        <f>U21</f>
        <v>0</v>
      </c>
      <c r="P21" s="1139">
        <f t="shared" si="0"/>
        <v>0</v>
      </c>
      <c r="Q21" s="81" t="s">
        <v>31</v>
      </c>
      <c r="R21" s="1159" t="s">
        <v>31</v>
      </c>
      <c r="S21" s="177"/>
      <c r="T21" s="1160">
        <v>0</v>
      </c>
      <c r="U21" s="104">
        <v>0</v>
      </c>
      <c r="V21" s="81">
        <v>0</v>
      </c>
    </row>
    <row r="22" spans="1:23" ht="15">
      <c r="A22" s="1161" t="s">
        <v>59</v>
      </c>
      <c r="B22" s="249" t="s">
        <v>60</v>
      </c>
      <c r="C22" s="201">
        <v>12472</v>
      </c>
      <c r="D22" s="201">
        <v>13728</v>
      </c>
      <c r="E22" s="82" t="s">
        <v>31</v>
      </c>
      <c r="F22" s="257">
        <v>13454</v>
      </c>
      <c r="G22" s="257">
        <v>13860</v>
      </c>
      <c r="H22" s="257">
        <v>13442</v>
      </c>
      <c r="I22" s="83">
        <v>14664</v>
      </c>
      <c r="J22" s="83">
        <v>14584</v>
      </c>
      <c r="K22" s="1162">
        <f>K35</f>
        <v>14666</v>
      </c>
      <c r="L22" s="1162">
        <f>L35</f>
        <v>14858</v>
      </c>
      <c r="M22" s="1163">
        <v>3442</v>
      </c>
      <c r="N22" s="1133">
        <f>T22-M22</f>
        <v>3859</v>
      </c>
      <c r="O22" s="1133">
        <f aca="true" t="shared" si="1" ref="O22:P40">U22-T22</f>
        <v>4143</v>
      </c>
      <c r="P22" s="1133">
        <f>V22-U22</f>
        <v>3828</v>
      </c>
      <c r="Q22" s="1164">
        <f>SUM(M22:P22)</f>
        <v>15272</v>
      </c>
      <c r="R22" s="1165">
        <f>(Q22/L22)*100</f>
        <v>102.78637770897834</v>
      </c>
      <c r="S22" s="177"/>
      <c r="T22" s="257">
        <v>7301</v>
      </c>
      <c r="U22" s="1166">
        <v>11444</v>
      </c>
      <c r="V22" s="83">
        <v>15272</v>
      </c>
      <c r="W22" s="156"/>
    </row>
    <row r="23" spans="1:22" ht="15">
      <c r="A23" s="1147" t="s">
        <v>61</v>
      </c>
      <c r="B23" s="251" t="s">
        <v>62</v>
      </c>
      <c r="C23" s="199">
        <v>0</v>
      </c>
      <c r="D23" s="199">
        <v>0</v>
      </c>
      <c r="E23" s="85" t="s">
        <v>31</v>
      </c>
      <c r="F23" s="99"/>
      <c r="G23" s="99"/>
      <c r="H23" s="99"/>
      <c r="I23" s="86"/>
      <c r="J23" s="86"/>
      <c r="K23" s="1167"/>
      <c r="L23" s="1168"/>
      <c r="M23" s="1167"/>
      <c r="N23" s="1169">
        <f aca="true" t="shared" si="2" ref="N23:N40">T23-M23</f>
        <v>0</v>
      </c>
      <c r="O23" s="1169">
        <f t="shared" si="1"/>
        <v>0</v>
      </c>
      <c r="P23" s="1169">
        <f t="shared" si="1"/>
        <v>0</v>
      </c>
      <c r="Q23" s="1170">
        <f aca="true" t="shared" si="3" ref="Q23:Q45">SUM(M23:P23)</f>
        <v>0</v>
      </c>
      <c r="R23" s="1171" t="e">
        <f aca="true" t="shared" si="4" ref="R23:R45">(Q23/L23)*100</f>
        <v>#DIV/0!</v>
      </c>
      <c r="S23" s="177"/>
      <c r="T23" s="99">
        <v>0</v>
      </c>
      <c r="U23" s="1172">
        <v>0</v>
      </c>
      <c r="V23" s="86">
        <v>0</v>
      </c>
    </row>
    <row r="24" spans="1:22" ht="15.75" thickBot="1">
      <c r="A24" s="1135" t="s">
        <v>63</v>
      </c>
      <c r="B24" s="255" t="s">
        <v>62</v>
      </c>
      <c r="C24" s="200">
        <v>0</v>
      </c>
      <c r="D24" s="200">
        <v>1215</v>
      </c>
      <c r="E24" s="88">
        <v>672</v>
      </c>
      <c r="F24" s="132">
        <v>2805</v>
      </c>
      <c r="G24" s="132">
        <v>3030</v>
      </c>
      <c r="H24" s="132">
        <v>3000</v>
      </c>
      <c r="I24" s="89">
        <v>3400</v>
      </c>
      <c r="J24" s="89">
        <v>3450</v>
      </c>
      <c r="K24" s="1173">
        <f>K25+K26+K28+K29</f>
        <v>3500</v>
      </c>
      <c r="L24" s="1173">
        <f>L25+L26+L28+L29</f>
        <v>3500</v>
      </c>
      <c r="M24" s="1174">
        <v>687</v>
      </c>
      <c r="N24" s="1175">
        <f t="shared" si="2"/>
        <v>1065</v>
      </c>
      <c r="O24" s="1175">
        <f t="shared" si="1"/>
        <v>876</v>
      </c>
      <c r="P24" s="1175">
        <f t="shared" si="1"/>
        <v>872</v>
      </c>
      <c r="Q24" s="1176">
        <f t="shared" si="3"/>
        <v>3500</v>
      </c>
      <c r="R24" s="1177">
        <f t="shared" si="4"/>
        <v>100</v>
      </c>
      <c r="S24" s="177"/>
      <c r="T24" s="248">
        <v>1752</v>
      </c>
      <c r="U24" s="1178">
        <v>2628</v>
      </c>
      <c r="V24" s="89">
        <v>3500</v>
      </c>
    </row>
    <row r="25" spans="1:22" ht="15">
      <c r="A25" s="1142" t="s">
        <v>64</v>
      </c>
      <c r="B25" s="1097" t="s">
        <v>238</v>
      </c>
      <c r="C25" s="201">
        <v>6341</v>
      </c>
      <c r="D25" s="201">
        <v>6960</v>
      </c>
      <c r="E25" s="90">
        <v>501</v>
      </c>
      <c r="F25" s="99">
        <v>3042</v>
      </c>
      <c r="G25" s="99">
        <v>2862</v>
      </c>
      <c r="H25" s="99">
        <v>2431</v>
      </c>
      <c r="I25" s="91">
        <v>3440</v>
      </c>
      <c r="J25" s="91">
        <v>2922</v>
      </c>
      <c r="K25" s="1162">
        <v>900</v>
      </c>
      <c r="L25" s="1162">
        <v>900</v>
      </c>
      <c r="M25" s="1162">
        <v>569</v>
      </c>
      <c r="N25" s="1133">
        <f t="shared" si="2"/>
        <v>871</v>
      </c>
      <c r="O25" s="1133">
        <f t="shared" si="1"/>
        <v>873</v>
      </c>
      <c r="P25" s="1133">
        <f t="shared" si="1"/>
        <v>536</v>
      </c>
      <c r="Q25" s="105">
        <f t="shared" si="3"/>
        <v>2849</v>
      </c>
      <c r="R25" s="1165">
        <f t="shared" si="4"/>
        <v>316.55555555555554</v>
      </c>
      <c r="S25" s="177"/>
      <c r="T25" s="102">
        <v>1440</v>
      </c>
      <c r="U25" s="1179">
        <v>2313</v>
      </c>
      <c r="V25" s="91">
        <v>2849</v>
      </c>
    </row>
    <row r="26" spans="1:22" ht="15">
      <c r="A26" s="1147" t="s">
        <v>66</v>
      </c>
      <c r="B26" s="1098" t="s">
        <v>239</v>
      </c>
      <c r="C26" s="199">
        <v>1745</v>
      </c>
      <c r="D26" s="199">
        <v>2223</v>
      </c>
      <c r="E26" s="92">
        <v>502</v>
      </c>
      <c r="F26" s="99">
        <v>812</v>
      </c>
      <c r="G26" s="99">
        <v>951</v>
      </c>
      <c r="H26" s="99">
        <v>1318</v>
      </c>
      <c r="I26" s="86">
        <v>1425</v>
      </c>
      <c r="J26" s="86">
        <v>1283</v>
      </c>
      <c r="K26" s="1167">
        <v>1600</v>
      </c>
      <c r="L26" s="1167">
        <v>1600</v>
      </c>
      <c r="M26" s="1167">
        <v>485</v>
      </c>
      <c r="N26" s="1169">
        <f t="shared" si="2"/>
        <v>281</v>
      </c>
      <c r="O26" s="1169">
        <f t="shared" si="1"/>
        <v>158</v>
      </c>
      <c r="P26" s="1169">
        <f t="shared" si="1"/>
        <v>558</v>
      </c>
      <c r="Q26" s="1180">
        <f t="shared" si="3"/>
        <v>1482</v>
      </c>
      <c r="R26" s="1181">
        <f t="shared" si="4"/>
        <v>92.625</v>
      </c>
      <c r="S26" s="177"/>
      <c r="T26" s="99">
        <v>766</v>
      </c>
      <c r="U26" s="1172">
        <v>924</v>
      </c>
      <c r="V26" s="86">
        <v>1482</v>
      </c>
    </row>
    <row r="27" spans="1:22" ht="15">
      <c r="A27" s="1147" t="s">
        <v>68</v>
      </c>
      <c r="B27" s="1098" t="s">
        <v>240</v>
      </c>
      <c r="C27" s="199">
        <v>0</v>
      </c>
      <c r="D27" s="199">
        <v>0</v>
      </c>
      <c r="E27" s="92">
        <v>504</v>
      </c>
      <c r="F27" s="99">
        <v>80</v>
      </c>
      <c r="G27" s="99">
        <v>26</v>
      </c>
      <c r="H27" s="99">
        <v>0</v>
      </c>
      <c r="I27" s="86">
        <v>14</v>
      </c>
      <c r="J27" s="86">
        <v>14</v>
      </c>
      <c r="K27" s="1167">
        <v>0</v>
      </c>
      <c r="L27" s="1167">
        <v>0</v>
      </c>
      <c r="M27" s="1167">
        <v>3</v>
      </c>
      <c r="N27" s="1169">
        <f t="shared" si="2"/>
        <v>0</v>
      </c>
      <c r="O27" s="1169">
        <f t="shared" si="1"/>
        <v>1</v>
      </c>
      <c r="P27" s="1169">
        <f t="shared" si="1"/>
        <v>0</v>
      </c>
      <c r="Q27" s="1180">
        <f t="shared" si="3"/>
        <v>4</v>
      </c>
      <c r="R27" s="1181" t="e">
        <f t="shared" si="4"/>
        <v>#DIV/0!</v>
      </c>
      <c r="S27" s="177"/>
      <c r="T27" s="99">
        <v>3</v>
      </c>
      <c r="U27" s="1172">
        <v>4</v>
      </c>
      <c r="V27" s="86">
        <v>4</v>
      </c>
    </row>
    <row r="28" spans="1:22" ht="15">
      <c r="A28" s="1147" t="s">
        <v>70</v>
      </c>
      <c r="B28" s="1098" t="s">
        <v>241</v>
      </c>
      <c r="C28" s="199">
        <v>428</v>
      </c>
      <c r="D28" s="199">
        <v>253</v>
      </c>
      <c r="E28" s="92">
        <v>511</v>
      </c>
      <c r="F28" s="99">
        <v>300</v>
      </c>
      <c r="G28" s="99">
        <v>676</v>
      </c>
      <c r="H28" s="99">
        <v>375</v>
      </c>
      <c r="I28" s="86">
        <v>197</v>
      </c>
      <c r="J28" s="86">
        <v>540</v>
      </c>
      <c r="K28" s="1167">
        <v>500</v>
      </c>
      <c r="L28" s="1167">
        <v>500</v>
      </c>
      <c r="M28" s="1167">
        <v>77</v>
      </c>
      <c r="N28" s="1169">
        <f t="shared" si="2"/>
        <v>87</v>
      </c>
      <c r="O28" s="1169">
        <f t="shared" si="1"/>
        <v>243</v>
      </c>
      <c r="P28" s="1169">
        <f t="shared" si="1"/>
        <v>77</v>
      </c>
      <c r="Q28" s="1180">
        <f t="shared" si="3"/>
        <v>484</v>
      </c>
      <c r="R28" s="1181">
        <f t="shared" si="4"/>
        <v>96.8</v>
      </c>
      <c r="S28" s="177"/>
      <c r="T28" s="99">
        <v>164</v>
      </c>
      <c r="U28" s="1172">
        <v>407</v>
      </c>
      <c r="V28" s="86">
        <v>484</v>
      </c>
    </row>
    <row r="29" spans="1:22" ht="15">
      <c r="A29" s="1147" t="s">
        <v>72</v>
      </c>
      <c r="B29" s="1098" t="s">
        <v>242</v>
      </c>
      <c r="C29" s="199">
        <v>1057</v>
      </c>
      <c r="D29" s="199">
        <v>1451</v>
      </c>
      <c r="E29" s="92">
        <v>518</v>
      </c>
      <c r="F29" s="99">
        <v>497</v>
      </c>
      <c r="G29" s="99">
        <v>585</v>
      </c>
      <c r="H29" s="99">
        <v>465</v>
      </c>
      <c r="I29" s="86">
        <v>713</v>
      </c>
      <c r="J29" s="86">
        <v>464</v>
      </c>
      <c r="K29" s="1167">
        <v>500</v>
      </c>
      <c r="L29" s="1167">
        <v>500</v>
      </c>
      <c r="M29" s="1167">
        <v>86</v>
      </c>
      <c r="N29" s="1169">
        <f t="shared" si="2"/>
        <v>210</v>
      </c>
      <c r="O29" s="1169">
        <f t="shared" si="1"/>
        <v>252</v>
      </c>
      <c r="P29" s="1169">
        <f t="shared" si="1"/>
        <v>124</v>
      </c>
      <c r="Q29" s="1180">
        <f t="shared" si="3"/>
        <v>672</v>
      </c>
      <c r="R29" s="1181">
        <f t="shared" si="4"/>
        <v>134.4</v>
      </c>
      <c r="S29" s="177"/>
      <c r="T29" s="99">
        <v>296</v>
      </c>
      <c r="U29" s="1172">
        <v>548</v>
      </c>
      <c r="V29" s="86">
        <v>672</v>
      </c>
    </row>
    <row r="30" spans="1:22" ht="15">
      <c r="A30" s="1147" t="s">
        <v>74</v>
      </c>
      <c r="B30" s="1099" t="s">
        <v>243</v>
      </c>
      <c r="C30" s="199">
        <v>10408</v>
      </c>
      <c r="D30" s="199">
        <v>11792</v>
      </c>
      <c r="E30" s="92">
        <v>521</v>
      </c>
      <c r="F30" s="99">
        <v>7861</v>
      </c>
      <c r="G30" s="99">
        <v>7950</v>
      </c>
      <c r="H30" s="99">
        <v>7842</v>
      </c>
      <c r="I30" s="86">
        <v>7959</v>
      </c>
      <c r="J30" s="86">
        <v>8264</v>
      </c>
      <c r="K30" s="1167">
        <v>8063</v>
      </c>
      <c r="L30" s="1167">
        <v>8201</v>
      </c>
      <c r="M30" s="1167">
        <v>2094</v>
      </c>
      <c r="N30" s="1169">
        <f t="shared" si="2"/>
        <v>2281</v>
      </c>
      <c r="O30" s="1169">
        <f t="shared" si="1"/>
        <v>2133</v>
      </c>
      <c r="P30" s="1169">
        <f t="shared" si="1"/>
        <v>2342</v>
      </c>
      <c r="Q30" s="1180">
        <f t="shared" si="3"/>
        <v>8850</v>
      </c>
      <c r="R30" s="1181">
        <f t="shared" si="4"/>
        <v>107.91366906474819</v>
      </c>
      <c r="S30" s="177"/>
      <c r="T30" s="99">
        <v>4375</v>
      </c>
      <c r="U30" s="1172">
        <v>6508</v>
      </c>
      <c r="V30" s="86">
        <v>8850</v>
      </c>
    </row>
    <row r="31" spans="1:22" ht="15">
      <c r="A31" s="1147" t="s">
        <v>76</v>
      </c>
      <c r="B31" s="1099" t="s">
        <v>244</v>
      </c>
      <c r="C31" s="199">
        <v>3640</v>
      </c>
      <c r="D31" s="199">
        <v>4174</v>
      </c>
      <c r="E31" s="92" t="s">
        <v>78</v>
      </c>
      <c r="F31" s="99">
        <v>2897</v>
      </c>
      <c r="G31" s="99">
        <v>2910</v>
      </c>
      <c r="H31" s="99">
        <v>2905</v>
      </c>
      <c r="I31" s="86">
        <v>2848</v>
      </c>
      <c r="J31" s="86">
        <v>2916</v>
      </c>
      <c r="K31" s="1167">
        <v>2821</v>
      </c>
      <c r="L31" s="1167">
        <v>2871</v>
      </c>
      <c r="M31" s="1167">
        <v>718</v>
      </c>
      <c r="N31" s="1169">
        <f t="shared" si="2"/>
        <v>758</v>
      </c>
      <c r="O31" s="1169">
        <f t="shared" si="1"/>
        <v>759</v>
      </c>
      <c r="P31" s="1169">
        <f t="shared" si="1"/>
        <v>838</v>
      </c>
      <c r="Q31" s="1180">
        <f t="shared" si="3"/>
        <v>3073</v>
      </c>
      <c r="R31" s="1181">
        <f t="shared" si="4"/>
        <v>107.03587600139323</v>
      </c>
      <c r="S31" s="177"/>
      <c r="T31" s="99">
        <v>1476</v>
      </c>
      <c r="U31" s="1172">
        <v>2235</v>
      </c>
      <c r="V31" s="86">
        <v>3073</v>
      </c>
    </row>
    <row r="32" spans="1:22" ht="15">
      <c r="A32" s="1147" t="s">
        <v>79</v>
      </c>
      <c r="B32" s="1098" t="s">
        <v>245</v>
      </c>
      <c r="C32" s="199">
        <v>0</v>
      </c>
      <c r="D32" s="199">
        <v>0</v>
      </c>
      <c r="E32" s="92">
        <v>557</v>
      </c>
      <c r="F32" s="99">
        <v>0</v>
      </c>
      <c r="G32" s="99">
        <v>0</v>
      </c>
      <c r="H32" s="99">
        <v>0</v>
      </c>
      <c r="I32" s="86">
        <v>0</v>
      </c>
      <c r="J32" s="86"/>
      <c r="K32" s="1167"/>
      <c r="L32" s="1167"/>
      <c r="M32" s="1167">
        <v>0</v>
      </c>
      <c r="N32" s="1169">
        <f t="shared" si="2"/>
        <v>0</v>
      </c>
      <c r="O32" s="1169">
        <f t="shared" si="1"/>
        <v>0</v>
      </c>
      <c r="P32" s="1169">
        <f t="shared" si="1"/>
        <v>0</v>
      </c>
      <c r="Q32" s="1180">
        <f t="shared" si="3"/>
        <v>0</v>
      </c>
      <c r="R32" s="1181" t="e">
        <f t="shared" si="4"/>
        <v>#DIV/0!</v>
      </c>
      <c r="S32" s="177"/>
      <c r="T32" s="99">
        <v>0</v>
      </c>
      <c r="U32" s="1172">
        <v>0</v>
      </c>
      <c r="V32" s="86">
        <v>0</v>
      </c>
    </row>
    <row r="33" spans="1:22" ht="15">
      <c r="A33" s="1147" t="s">
        <v>81</v>
      </c>
      <c r="B33" s="1098" t="s">
        <v>246</v>
      </c>
      <c r="C33" s="199">
        <v>1711</v>
      </c>
      <c r="D33" s="199">
        <v>1801</v>
      </c>
      <c r="E33" s="92">
        <v>551</v>
      </c>
      <c r="F33" s="99">
        <v>73</v>
      </c>
      <c r="G33" s="99">
        <v>97</v>
      </c>
      <c r="H33" s="99">
        <v>103</v>
      </c>
      <c r="I33" s="86">
        <v>103</v>
      </c>
      <c r="J33" s="86">
        <v>95</v>
      </c>
      <c r="K33" s="1167"/>
      <c r="L33" s="1167"/>
      <c r="M33" s="1167">
        <v>20</v>
      </c>
      <c r="N33" s="1169">
        <f t="shared" si="2"/>
        <v>19</v>
      </c>
      <c r="O33" s="1169">
        <f t="shared" si="1"/>
        <v>18</v>
      </c>
      <c r="P33" s="1169">
        <f t="shared" si="1"/>
        <v>16</v>
      </c>
      <c r="Q33" s="1180">
        <f t="shared" si="3"/>
        <v>73</v>
      </c>
      <c r="R33" s="1181" t="e">
        <f t="shared" si="4"/>
        <v>#DIV/0!</v>
      </c>
      <c r="S33" s="177"/>
      <c r="T33" s="99">
        <v>39</v>
      </c>
      <c r="U33" s="1172">
        <v>57</v>
      </c>
      <c r="V33" s="86">
        <v>73</v>
      </c>
    </row>
    <row r="34" spans="1:22" ht="15.75" thickBot="1">
      <c r="A34" s="1129" t="s">
        <v>83</v>
      </c>
      <c r="B34" s="1100" t="s">
        <v>247</v>
      </c>
      <c r="C34" s="202">
        <v>569</v>
      </c>
      <c r="D34" s="202">
        <v>614</v>
      </c>
      <c r="E34" s="93" t="s">
        <v>84</v>
      </c>
      <c r="F34" s="253">
        <v>449</v>
      </c>
      <c r="G34" s="253">
        <v>210</v>
      </c>
      <c r="H34" s="253">
        <v>221</v>
      </c>
      <c r="I34" s="94">
        <v>173</v>
      </c>
      <c r="J34" s="94">
        <v>96</v>
      </c>
      <c r="K34" s="1182">
        <v>282</v>
      </c>
      <c r="L34" s="1182">
        <v>286</v>
      </c>
      <c r="M34" s="1183">
        <v>24</v>
      </c>
      <c r="N34" s="1175">
        <f t="shared" si="2"/>
        <v>20</v>
      </c>
      <c r="O34" s="1175">
        <f t="shared" si="1"/>
        <v>11</v>
      </c>
      <c r="P34" s="1175">
        <f t="shared" si="1"/>
        <v>36</v>
      </c>
      <c r="Q34" s="1184">
        <f t="shared" si="3"/>
        <v>91</v>
      </c>
      <c r="R34" s="1177">
        <f t="shared" si="4"/>
        <v>31.818181818181817</v>
      </c>
      <c r="S34" s="177"/>
      <c r="T34" s="1141">
        <v>44</v>
      </c>
      <c r="U34" s="1185">
        <v>55</v>
      </c>
      <c r="V34" s="94">
        <v>91</v>
      </c>
    </row>
    <row r="35" spans="1:22" ht="15.75" thickBot="1">
      <c r="A35" s="1186" t="s">
        <v>85</v>
      </c>
      <c r="B35" s="1101" t="s">
        <v>86</v>
      </c>
      <c r="C35" s="197">
        <f>SUM(C25:C34)</f>
        <v>25899</v>
      </c>
      <c r="D35" s="197">
        <f>SUM(D25:D34)</f>
        <v>29268</v>
      </c>
      <c r="E35" s="259"/>
      <c r="F35" s="100">
        <f aca="true" t="shared" si="5" ref="F35:P35">SUM(F25:F34)</f>
        <v>16011</v>
      </c>
      <c r="G35" s="100">
        <f t="shared" si="5"/>
        <v>16267</v>
      </c>
      <c r="H35" s="100">
        <f t="shared" si="5"/>
        <v>15660</v>
      </c>
      <c r="I35" s="100">
        <f t="shared" si="5"/>
        <v>16872</v>
      </c>
      <c r="J35" s="100">
        <f>SUM(J25:J34)</f>
        <v>16594</v>
      </c>
      <c r="K35" s="1187">
        <f t="shared" si="5"/>
        <v>14666</v>
      </c>
      <c r="L35" s="1034">
        <f t="shared" si="5"/>
        <v>14858</v>
      </c>
      <c r="M35" s="1034">
        <f t="shared" si="5"/>
        <v>4076</v>
      </c>
      <c r="N35" s="1034">
        <f t="shared" si="5"/>
        <v>4527</v>
      </c>
      <c r="O35" s="1034">
        <f t="shared" si="5"/>
        <v>4448</v>
      </c>
      <c r="P35" s="1188">
        <f t="shared" si="5"/>
        <v>4527</v>
      </c>
      <c r="Q35" s="100">
        <f t="shared" si="3"/>
        <v>17578</v>
      </c>
      <c r="R35" s="295">
        <f t="shared" si="4"/>
        <v>118.30663615560641</v>
      </c>
      <c r="S35" s="177"/>
      <c r="T35" s="100">
        <f>SUM(T25:T34)</f>
        <v>8603</v>
      </c>
      <c r="U35" s="100">
        <f>SUM(U25:U34)</f>
        <v>13051</v>
      </c>
      <c r="V35" s="100">
        <f>SUM(V25:V34)</f>
        <v>17578</v>
      </c>
    </row>
    <row r="36" spans="1:22" ht="15">
      <c r="A36" s="1142" t="s">
        <v>87</v>
      </c>
      <c r="B36" s="1097" t="s">
        <v>248</v>
      </c>
      <c r="C36" s="201">
        <v>0</v>
      </c>
      <c r="D36" s="201">
        <v>0</v>
      </c>
      <c r="E36" s="90">
        <v>601</v>
      </c>
      <c r="F36" s="102">
        <v>1998</v>
      </c>
      <c r="G36" s="102">
        <v>1958</v>
      </c>
      <c r="H36" s="102">
        <v>2032</v>
      </c>
      <c r="I36" s="91">
        <v>1931</v>
      </c>
      <c r="J36" s="91">
        <v>2001</v>
      </c>
      <c r="K36" s="1162"/>
      <c r="L36" s="1189"/>
      <c r="M36" s="1163">
        <v>581</v>
      </c>
      <c r="N36" s="1190">
        <f t="shared" si="2"/>
        <v>618</v>
      </c>
      <c r="O36" s="1133">
        <f t="shared" si="1"/>
        <v>277</v>
      </c>
      <c r="P36" s="1133">
        <f t="shared" si="1"/>
        <v>563</v>
      </c>
      <c r="Q36" s="105">
        <f t="shared" si="3"/>
        <v>2039</v>
      </c>
      <c r="R36" s="1191" t="e">
        <f t="shared" si="4"/>
        <v>#DIV/0!</v>
      </c>
      <c r="S36" s="177"/>
      <c r="T36" s="102">
        <v>1199</v>
      </c>
      <c r="U36" s="1179">
        <v>1476</v>
      </c>
      <c r="V36" s="91">
        <v>2039</v>
      </c>
    </row>
    <row r="37" spans="1:22" ht="15">
      <c r="A37" s="1147" t="s">
        <v>89</v>
      </c>
      <c r="B37" s="1098" t="s">
        <v>249</v>
      </c>
      <c r="C37" s="199">
        <v>1190</v>
      </c>
      <c r="D37" s="199">
        <v>1857</v>
      </c>
      <c r="E37" s="92">
        <v>602</v>
      </c>
      <c r="F37" s="99">
        <v>112</v>
      </c>
      <c r="G37" s="99">
        <v>100</v>
      </c>
      <c r="H37" s="99">
        <v>50</v>
      </c>
      <c r="I37" s="86">
        <v>53</v>
      </c>
      <c r="J37" s="86">
        <v>49</v>
      </c>
      <c r="K37" s="1167"/>
      <c r="L37" s="1168"/>
      <c r="M37" s="1167">
        <v>0</v>
      </c>
      <c r="N37" s="1190">
        <f t="shared" si="2"/>
        <v>33</v>
      </c>
      <c r="O37" s="1169">
        <f t="shared" si="1"/>
        <v>0</v>
      </c>
      <c r="P37" s="1169">
        <f t="shared" si="1"/>
        <v>24</v>
      </c>
      <c r="Q37" s="1180">
        <f t="shared" si="3"/>
        <v>57</v>
      </c>
      <c r="R37" s="1181" t="e">
        <f t="shared" si="4"/>
        <v>#DIV/0!</v>
      </c>
      <c r="S37" s="177"/>
      <c r="T37" s="99">
        <v>33</v>
      </c>
      <c r="U37" s="1172">
        <v>33</v>
      </c>
      <c r="V37" s="86">
        <v>57</v>
      </c>
    </row>
    <row r="38" spans="1:22" ht="15">
      <c r="A38" s="1147" t="s">
        <v>91</v>
      </c>
      <c r="B38" s="1098" t="s">
        <v>250</v>
      </c>
      <c r="C38" s="199">
        <v>0</v>
      </c>
      <c r="D38" s="199">
        <v>0</v>
      </c>
      <c r="E38" s="92">
        <v>604</v>
      </c>
      <c r="F38" s="99">
        <v>87</v>
      </c>
      <c r="G38" s="99">
        <v>28</v>
      </c>
      <c r="H38" s="99">
        <v>0</v>
      </c>
      <c r="I38" s="86">
        <v>15</v>
      </c>
      <c r="J38" s="86">
        <v>14</v>
      </c>
      <c r="K38" s="1167"/>
      <c r="L38" s="1168"/>
      <c r="M38" s="1167">
        <v>3</v>
      </c>
      <c r="N38" s="1190">
        <f t="shared" si="2"/>
        <v>0</v>
      </c>
      <c r="O38" s="1169">
        <f t="shared" si="1"/>
        <v>2</v>
      </c>
      <c r="P38" s="1169">
        <f t="shared" si="1"/>
        <v>0</v>
      </c>
      <c r="Q38" s="1180">
        <f t="shared" si="3"/>
        <v>5</v>
      </c>
      <c r="R38" s="1181" t="e">
        <f t="shared" si="4"/>
        <v>#DIV/0!</v>
      </c>
      <c r="S38" s="177"/>
      <c r="T38" s="99">
        <v>3</v>
      </c>
      <c r="U38" s="1172">
        <v>5</v>
      </c>
      <c r="V38" s="86">
        <v>5</v>
      </c>
    </row>
    <row r="39" spans="1:22" ht="15">
      <c r="A39" s="1147" t="s">
        <v>93</v>
      </c>
      <c r="B39" s="1098" t="s">
        <v>251</v>
      </c>
      <c r="C39" s="199">
        <v>12472</v>
      </c>
      <c r="D39" s="199">
        <v>13728</v>
      </c>
      <c r="E39" s="92" t="s">
        <v>95</v>
      </c>
      <c r="F39" s="99">
        <v>13454</v>
      </c>
      <c r="G39" s="99">
        <v>13860</v>
      </c>
      <c r="H39" s="99">
        <v>13442</v>
      </c>
      <c r="I39" s="86">
        <v>14664</v>
      </c>
      <c r="J39" s="86">
        <v>14584</v>
      </c>
      <c r="K39" s="1167">
        <f>K35</f>
        <v>14666</v>
      </c>
      <c r="L39" s="1168">
        <v>14858</v>
      </c>
      <c r="M39" s="1167">
        <v>3442</v>
      </c>
      <c r="N39" s="1190">
        <f t="shared" si="2"/>
        <v>3859</v>
      </c>
      <c r="O39" s="1169">
        <f t="shared" si="1"/>
        <v>4143</v>
      </c>
      <c r="P39" s="1169">
        <f t="shared" si="1"/>
        <v>3828</v>
      </c>
      <c r="Q39" s="1180">
        <f t="shared" si="3"/>
        <v>15272</v>
      </c>
      <c r="R39" s="1181">
        <f t="shared" si="4"/>
        <v>102.78637770897834</v>
      </c>
      <c r="S39" s="177"/>
      <c r="T39" s="99">
        <v>7301</v>
      </c>
      <c r="U39" s="1172">
        <v>11444</v>
      </c>
      <c r="V39" s="86">
        <v>15272</v>
      </c>
    </row>
    <row r="40" spans="1:22" ht="15.75" thickBot="1">
      <c r="A40" s="1129" t="s">
        <v>96</v>
      </c>
      <c r="B40" s="1100" t="s">
        <v>247</v>
      </c>
      <c r="C40" s="202">
        <v>12330</v>
      </c>
      <c r="D40" s="202">
        <v>13218</v>
      </c>
      <c r="E40" s="93" t="s">
        <v>97</v>
      </c>
      <c r="F40" s="253">
        <v>399</v>
      </c>
      <c r="G40" s="253">
        <v>331</v>
      </c>
      <c r="H40" s="253">
        <v>206</v>
      </c>
      <c r="I40" s="94">
        <v>354</v>
      </c>
      <c r="J40" s="94">
        <v>129</v>
      </c>
      <c r="K40" s="1182"/>
      <c r="L40" s="1192"/>
      <c r="M40" s="1183">
        <v>50</v>
      </c>
      <c r="N40" s="1190">
        <f t="shared" si="2"/>
        <v>17</v>
      </c>
      <c r="O40" s="1175">
        <f t="shared" si="1"/>
        <v>26</v>
      </c>
      <c r="P40" s="1175">
        <f t="shared" si="1"/>
        <v>210</v>
      </c>
      <c r="Q40" s="1176">
        <f t="shared" si="3"/>
        <v>303</v>
      </c>
      <c r="R40" s="1177" t="e">
        <f t="shared" si="4"/>
        <v>#DIV/0!</v>
      </c>
      <c r="S40" s="177"/>
      <c r="T40" s="1141">
        <v>67</v>
      </c>
      <c r="U40" s="1185">
        <v>93</v>
      </c>
      <c r="V40" s="94">
        <v>303</v>
      </c>
    </row>
    <row r="41" spans="1:22" ht="15.75" thickBot="1">
      <c r="A41" s="1186" t="s">
        <v>98</v>
      </c>
      <c r="B41" s="1101" t="s">
        <v>99</v>
      </c>
      <c r="C41" s="197">
        <f>SUM(C36:C40)</f>
        <v>25992</v>
      </c>
      <c r="D41" s="197">
        <f>SUM(D36:D40)</f>
        <v>28803</v>
      </c>
      <c r="E41" s="259" t="s">
        <v>31</v>
      </c>
      <c r="F41" s="100">
        <f aca="true" t="shared" si="6" ref="F41:P41">SUM(F36:F40)</f>
        <v>16050</v>
      </c>
      <c r="G41" s="100">
        <f t="shared" si="6"/>
        <v>16277</v>
      </c>
      <c r="H41" s="100">
        <f t="shared" si="6"/>
        <v>15730</v>
      </c>
      <c r="I41" s="100">
        <f t="shared" si="6"/>
        <v>17017</v>
      </c>
      <c r="J41" s="100">
        <f>SUM(J36:J40)</f>
        <v>16777</v>
      </c>
      <c r="K41" s="1187">
        <f t="shared" si="6"/>
        <v>14666</v>
      </c>
      <c r="L41" s="1034">
        <f t="shared" si="6"/>
        <v>14858</v>
      </c>
      <c r="M41" s="100">
        <f t="shared" si="6"/>
        <v>4076</v>
      </c>
      <c r="N41" s="100">
        <f t="shared" si="6"/>
        <v>4527</v>
      </c>
      <c r="O41" s="100">
        <f t="shared" si="6"/>
        <v>4448</v>
      </c>
      <c r="P41" s="1193">
        <f t="shared" si="6"/>
        <v>4625</v>
      </c>
      <c r="Q41" s="1194">
        <f t="shared" si="3"/>
        <v>17676</v>
      </c>
      <c r="R41" s="1191">
        <f t="shared" si="4"/>
        <v>118.96621348768339</v>
      </c>
      <c r="S41" s="177"/>
      <c r="T41" s="100">
        <f>SUM(T36:T40)</f>
        <v>8603</v>
      </c>
      <c r="U41" s="100">
        <f>SUM(U36:U40)</f>
        <v>13051</v>
      </c>
      <c r="V41" s="100">
        <f>SUM(V36:V40)</f>
        <v>17676</v>
      </c>
    </row>
    <row r="42" spans="1:22" ht="6.75" customHeight="1" thickBot="1">
      <c r="A42" s="1129"/>
      <c r="B42" s="260"/>
      <c r="C42" s="38"/>
      <c r="D42" s="38"/>
      <c r="E42" s="95"/>
      <c r="F42" s="253"/>
      <c r="G42" s="253"/>
      <c r="H42" s="253"/>
      <c r="I42" s="96"/>
      <c r="J42" s="96"/>
      <c r="K42" s="1195"/>
      <c r="L42" s="1196"/>
      <c r="M42" s="253"/>
      <c r="N42" s="1190"/>
      <c r="O42" s="1197"/>
      <c r="P42" s="970"/>
      <c r="Q42" s="1198"/>
      <c r="R42" s="1165"/>
      <c r="S42" s="177"/>
      <c r="T42" s="253"/>
      <c r="U42" s="96"/>
      <c r="V42" s="96"/>
    </row>
    <row r="43" spans="1:22" ht="15.75" thickBot="1">
      <c r="A43" s="1199" t="s">
        <v>100</v>
      </c>
      <c r="B43" s="258" t="s">
        <v>62</v>
      </c>
      <c r="C43" s="197">
        <f>+C41-C39</f>
        <v>13520</v>
      </c>
      <c r="D43" s="197">
        <f>+D41-D39</f>
        <v>15075</v>
      </c>
      <c r="E43" s="259" t="s">
        <v>31</v>
      </c>
      <c r="F43" s="100">
        <f aca="true" t="shared" si="7" ref="F43:P43">F41-F39</f>
        <v>2596</v>
      </c>
      <c r="G43" s="100">
        <f t="shared" si="7"/>
        <v>2417</v>
      </c>
      <c r="H43" s="100">
        <f t="shared" si="7"/>
        <v>2288</v>
      </c>
      <c r="I43" s="100">
        <f t="shared" si="7"/>
        <v>2353</v>
      </c>
      <c r="J43" s="100">
        <f>J41-J39</f>
        <v>2193</v>
      </c>
      <c r="K43" s="100">
        <f>K41-K39</f>
        <v>0</v>
      </c>
      <c r="L43" s="295">
        <f t="shared" si="7"/>
        <v>0</v>
      </c>
      <c r="M43" s="100">
        <f t="shared" si="7"/>
        <v>634</v>
      </c>
      <c r="N43" s="100">
        <f t="shared" si="7"/>
        <v>668</v>
      </c>
      <c r="O43" s="100">
        <f t="shared" si="7"/>
        <v>305</v>
      </c>
      <c r="P43" s="96">
        <f t="shared" si="7"/>
        <v>797</v>
      </c>
      <c r="Q43" s="1198">
        <f t="shared" si="3"/>
        <v>2404</v>
      </c>
      <c r="R43" s="1165" t="e">
        <f t="shared" si="4"/>
        <v>#DIV/0!</v>
      </c>
      <c r="S43" s="177"/>
      <c r="T43" s="100">
        <f>T41-T39</f>
        <v>1302</v>
      </c>
      <c r="U43" s="100">
        <f>U41-U39</f>
        <v>1607</v>
      </c>
      <c r="V43" s="100">
        <f>V41-V39</f>
        <v>2404</v>
      </c>
    </row>
    <row r="44" spans="1:22" ht="15.75" thickBot="1">
      <c r="A44" s="1186" t="s">
        <v>101</v>
      </c>
      <c r="B44" s="258" t="s">
        <v>102</v>
      </c>
      <c r="C44" s="197">
        <f>+C41-C35</f>
        <v>93</v>
      </c>
      <c r="D44" s="197">
        <f>+D41-D35</f>
        <v>-465</v>
      </c>
      <c r="E44" s="259" t="s">
        <v>31</v>
      </c>
      <c r="F44" s="100">
        <f aca="true" t="shared" si="8" ref="F44:P44">F41-F35</f>
        <v>39</v>
      </c>
      <c r="G44" s="100">
        <f t="shared" si="8"/>
        <v>10</v>
      </c>
      <c r="H44" s="100">
        <f t="shared" si="8"/>
        <v>70</v>
      </c>
      <c r="I44" s="100">
        <f t="shared" si="8"/>
        <v>145</v>
      </c>
      <c r="J44" s="100">
        <f>J41-J35</f>
        <v>183</v>
      </c>
      <c r="K44" s="100">
        <f>K41-K35</f>
        <v>0</v>
      </c>
      <c r="L44" s="295">
        <f t="shared" si="8"/>
        <v>0</v>
      </c>
      <c r="M44" s="100">
        <f t="shared" si="8"/>
        <v>0</v>
      </c>
      <c r="N44" s="100">
        <f t="shared" si="8"/>
        <v>0</v>
      </c>
      <c r="O44" s="100">
        <f t="shared" si="8"/>
        <v>0</v>
      </c>
      <c r="P44" s="96">
        <f t="shared" si="8"/>
        <v>98</v>
      </c>
      <c r="Q44" s="1198">
        <f t="shared" si="3"/>
        <v>98</v>
      </c>
      <c r="R44" s="1165" t="e">
        <f t="shared" si="4"/>
        <v>#DIV/0!</v>
      </c>
      <c r="S44" s="177"/>
      <c r="T44" s="100">
        <f>T41-T35</f>
        <v>0</v>
      </c>
      <c r="U44" s="100">
        <f>U41-U35</f>
        <v>0</v>
      </c>
      <c r="V44" s="100">
        <f>V41-V35</f>
        <v>98</v>
      </c>
    </row>
    <row r="45" spans="1:22" ht="15.75" thickBot="1">
      <c r="A45" s="1200" t="s">
        <v>103</v>
      </c>
      <c r="B45" s="261" t="s">
        <v>62</v>
      </c>
      <c r="C45" s="262">
        <f>+C44-C39</f>
        <v>-12379</v>
      </c>
      <c r="D45" s="262">
        <f>+D44-D39</f>
        <v>-14193</v>
      </c>
      <c r="E45" s="263" t="s">
        <v>31</v>
      </c>
      <c r="F45" s="100">
        <f aca="true" t="shared" si="9" ref="F45:P45">F44-F39</f>
        <v>-13415</v>
      </c>
      <c r="G45" s="100">
        <f t="shared" si="9"/>
        <v>-13850</v>
      </c>
      <c r="H45" s="100">
        <f t="shared" si="9"/>
        <v>-13372</v>
      </c>
      <c r="I45" s="100">
        <f t="shared" si="9"/>
        <v>-14519</v>
      </c>
      <c r="J45" s="100">
        <f>J44-J39</f>
        <v>-14401</v>
      </c>
      <c r="K45" s="100">
        <f t="shared" si="9"/>
        <v>-14666</v>
      </c>
      <c r="L45" s="295">
        <f t="shared" si="9"/>
        <v>-14858</v>
      </c>
      <c r="M45" s="100">
        <f t="shared" si="9"/>
        <v>-3442</v>
      </c>
      <c r="N45" s="100">
        <f t="shared" si="9"/>
        <v>-3859</v>
      </c>
      <c r="O45" s="100">
        <f t="shared" si="9"/>
        <v>-4143</v>
      </c>
      <c r="P45" s="96">
        <f t="shared" si="9"/>
        <v>-3730</v>
      </c>
      <c r="Q45" s="100">
        <f t="shared" si="3"/>
        <v>-15174</v>
      </c>
      <c r="R45" s="295">
        <f t="shared" si="4"/>
        <v>102.12680037690134</v>
      </c>
      <c r="S45" s="177"/>
      <c r="T45" s="100">
        <f>T44-T39</f>
        <v>-7301</v>
      </c>
      <c r="U45" s="100">
        <f>U44-U39</f>
        <v>-11444</v>
      </c>
      <c r="V45" s="100">
        <f>V44-V39</f>
        <v>-15174</v>
      </c>
    </row>
    <row r="46" ht="15">
      <c r="A46" s="982"/>
    </row>
    <row r="47" ht="15">
      <c r="A47" s="982"/>
    </row>
    <row r="48" spans="1:5" ht="15">
      <c r="A48" s="156"/>
      <c r="B48" s="157"/>
      <c r="E48" s="1201" t="s">
        <v>198</v>
      </c>
    </row>
    <row r="49" ht="15">
      <c r="A49" s="982"/>
    </row>
    <row r="50" spans="1:22" ht="15">
      <c r="A50" s="97" t="s">
        <v>181</v>
      </c>
      <c r="Q50" s="188"/>
      <c r="R50" s="188"/>
      <c r="S50" s="188"/>
      <c r="T50" s="188"/>
      <c r="U50" s="188"/>
      <c r="V50" s="188"/>
    </row>
    <row r="51" spans="1:22" ht="15">
      <c r="A51" s="98" t="s">
        <v>252</v>
      </c>
      <c r="Q51" s="188"/>
      <c r="R51" s="188"/>
      <c r="S51" s="188"/>
      <c r="T51" s="188"/>
      <c r="U51" s="188"/>
      <c r="V51" s="188"/>
    </row>
    <row r="52" spans="1:22" ht="15">
      <c r="A52" s="1202" t="s">
        <v>182</v>
      </c>
      <c r="Q52" s="188"/>
      <c r="R52" s="188"/>
      <c r="S52" s="188"/>
      <c r="T52" s="188"/>
      <c r="U52" s="188"/>
      <c r="V52" s="188"/>
    </row>
    <row r="53" spans="1:22" ht="15">
      <c r="A53" s="1203"/>
      <c r="Q53" s="188"/>
      <c r="R53" s="188"/>
      <c r="S53" s="188"/>
      <c r="T53" s="188"/>
      <c r="U53" s="188"/>
      <c r="V53" s="188"/>
    </row>
    <row r="54" spans="1:22" ht="15">
      <c r="A54" s="982" t="s">
        <v>256</v>
      </c>
      <c r="Q54" s="188"/>
      <c r="R54" s="188"/>
      <c r="S54" s="188"/>
      <c r="T54" s="188"/>
      <c r="U54" s="188"/>
      <c r="V54" s="188"/>
    </row>
    <row r="55" spans="1:22" ht="15">
      <c r="A55" s="982"/>
      <c r="Q55" s="188"/>
      <c r="R55" s="188"/>
      <c r="S55" s="188"/>
      <c r="T55" s="188"/>
      <c r="U55" s="188"/>
      <c r="V55" s="188"/>
    </row>
    <row r="56" spans="1:22" ht="15">
      <c r="A56" s="982" t="s">
        <v>199</v>
      </c>
      <c r="Q56" s="188"/>
      <c r="R56" s="188"/>
      <c r="S56" s="188"/>
      <c r="T56" s="188"/>
      <c r="U56" s="188"/>
      <c r="V56" s="188"/>
    </row>
    <row r="57" ht="15">
      <c r="A57" s="982" t="s">
        <v>214</v>
      </c>
    </row>
    <row r="58" ht="15">
      <c r="A58" s="982"/>
    </row>
    <row r="59" ht="15">
      <c r="A59" s="982"/>
    </row>
    <row r="60" ht="15">
      <c r="A60" s="982"/>
    </row>
    <row r="61" ht="15">
      <c r="A61" s="982"/>
    </row>
    <row r="62" ht="15">
      <c r="A62" s="982"/>
    </row>
    <row r="63" ht="15">
      <c r="A63" s="982"/>
    </row>
    <row r="64" ht="15">
      <c r="A64" s="982"/>
    </row>
    <row r="65" ht="15">
      <c r="A65" s="982"/>
    </row>
    <row r="66" ht="15">
      <c r="A66" s="982"/>
    </row>
  </sheetData>
  <sheetProtection/>
  <mergeCells count="10">
    <mergeCell ref="A1:V1"/>
    <mergeCell ref="J7:J8"/>
    <mergeCell ref="K7:L7"/>
    <mergeCell ref="M7:P7"/>
    <mergeCell ref="T7:V7"/>
    <mergeCell ref="A7:A8"/>
    <mergeCell ref="B7:B8"/>
    <mergeCell ref="E7:E8"/>
    <mergeCell ref="H7:H8"/>
    <mergeCell ref="I7:I8"/>
  </mergeCells>
  <printOptions/>
  <pageMargins left="1.1023622047244095" right="0.31496062992125984" top="0.5905511811023623" bottom="0.5905511811023623" header="0.31496062992125984" footer="0.31496062992125984"/>
  <pageSetup horizontalDpi="600" verticalDpi="600" orientation="landscape" paperSize="9" scale="58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60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37.7109375" style="188" customWidth="1"/>
    <col min="2" max="2" width="13.57421875" style="188" customWidth="1"/>
    <col min="3" max="4" width="10.8515625" style="188" hidden="1" customWidth="1"/>
    <col min="5" max="5" width="6.421875" style="296" customWidth="1"/>
    <col min="6" max="6" width="11.7109375" style="188" hidden="1" customWidth="1"/>
    <col min="7" max="9" width="11.57421875" style="188" hidden="1" customWidth="1"/>
    <col min="10" max="11" width="11.57421875" style="198" hidden="1" customWidth="1"/>
    <col min="12" max="12" width="11.57421875" style="198" customWidth="1"/>
    <col min="13" max="13" width="11.421875" style="198" customWidth="1"/>
    <col min="14" max="14" width="9.8515625" style="198" customWidth="1"/>
    <col min="15" max="15" width="11.421875" style="198" bestFit="1" customWidth="1"/>
    <col min="16" max="16" width="9.28125" style="198" customWidth="1"/>
    <col min="17" max="17" width="9.140625" style="198" customWidth="1"/>
    <col min="18" max="18" width="12.00390625" style="198" customWidth="1"/>
    <col min="19" max="19" width="9.140625" style="663" customWidth="1"/>
    <col min="20" max="20" width="3.421875" style="198" customWidth="1"/>
    <col min="21" max="21" width="12.57421875" style="198" customWidth="1"/>
    <col min="22" max="22" width="11.8515625" style="198" customWidth="1"/>
    <col min="23" max="23" width="12.00390625" style="198" customWidth="1"/>
    <col min="24" max="16384" width="9.140625" style="188" customWidth="1"/>
  </cols>
  <sheetData>
    <row r="1" spans="1:23" s="642" customFormat="1" ht="18.75">
      <c r="A1" s="1234" t="s">
        <v>233</v>
      </c>
      <c r="B1" s="1235"/>
      <c r="C1" s="1235"/>
      <c r="D1" s="1235"/>
      <c r="E1" s="1235"/>
      <c r="F1" s="1235"/>
      <c r="G1" s="1235"/>
      <c r="H1" s="1235"/>
      <c r="I1" s="1235"/>
      <c r="J1" s="1235"/>
      <c r="K1" s="1235"/>
      <c r="L1" s="1235"/>
      <c r="M1" s="1235"/>
      <c r="N1" s="1235"/>
      <c r="O1" s="1235"/>
      <c r="P1" s="1235"/>
      <c r="Q1" s="1235"/>
      <c r="R1" s="1235"/>
      <c r="S1" s="1235"/>
      <c r="T1" s="1235"/>
      <c r="U1" s="1235"/>
      <c r="V1" s="1235"/>
      <c r="W1" s="1235"/>
    </row>
    <row r="2" spans="1:14" ht="21.75" customHeight="1">
      <c r="A2" s="857" t="s">
        <v>218</v>
      </c>
      <c r="B2" s="858"/>
      <c r="M2" s="859"/>
      <c r="N2" s="859"/>
    </row>
    <row r="3" spans="1:14" ht="15">
      <c r="A3" s="864"/>
      <c r="M3" s="859"/>
      <c r="N3" s="859"/>
    </row>
    <row r="4" spans="1:14" ht="15.75" thickBot="1">
      <c r="A4" s="982"/>
      <c r="B4" s="525"/>
      <c r="C4" s="525"/>
      <c r="D4" s="525"/>
      <c r="E4" s="724"/>
      <c r="F4" s="525"/>
      <c r="G4" s="525"/>
      <c r="M4" s="859"/>
      <c r="N4" s="859"/>
    </row>
    <row r="5" spans="1:14" ht="16.5" thickBot="1">
      <c r="A5" s="1102" t="s">
        <v>189</v>
      </c>
      <c r="B5" s="1103" t="s">
        <v>200</v>
      </c>
      <c r="C5" s="1104"/>
      <c r="D5" s="1104"/>
      <c r="E5" s="1105"/>
      <c r="F5" s="1104"/>
      <c r="G5" s="1106"/>
      <c r="H5" s="1104"/>
      <c r="I5" s="1104"/>
      <c r="J5" s="1107"/>
      <c r="K5" s="1095"/>
      <c r="L5" s="70"/>
      <c r="M5" s="863"/>
      <c r="N5" s="863"/>
    </row>
    <row r="6" spans="1:14" ht="23.25" customHeight="1" thickBot="1">
      <c r="A6" s="864" t="s">
        <v>3</v>
      </c>
      <c r="M6" s="859"/>
      <c r="N6" s="859"/>
    </row>
    <row r="7" spans="1:23" ht="15.75" thickBot="1">
      <c r="A7" s="1108" t="s">
        <v>8</v>
      </c>
      <c r="B7" s="1109" t="s">
        <v>9</v>
      </c>
      <c r="C7" s="1110"/>
      <c r="D7" s="1110"/>
      <c r="E7" s="1109" t="s">
        <v>12</v>
      </c>
      <c r="F7" s="1110"/>
      <c r="G7" s="1110"/>
      <c r="H7" s="1109" t="s">
        <v>13</v>
      </c>
      <c r="I7" s="1111" t="s">
        <v>173</v>
      </c>
      <c r="J7" s="1111" t="s">
        <v>174</v>
      </c>
      <c r="K7" s="1111" t="s">
        <v>175</v>
      </c>
      <c r="L7" s="1112" t="s">
        <v>219</v>
      </c>
      <c r="M7" s="1206"/>
      <c r="N7" s="1112" t="s">
        <v>5</v>
      </c>
      <c r="O7" s="1119"/>
      <c r="P7" s="1119"/>
      <c r="Q7" s="1113"/>
      <c r="R7" s="1116" t="s">
        <v>220</v>
      </c>
      <c r="S7" s="1117" t="s">
        <v>7</v>
      </c>
      <c r="U7" s="1118" t="s">
        <v>176</v>
      </c>
      <c r="V7" s="1119"/>
      <c r="W7" s="1113"/>
    </row>
    <row r="8" spans="1:23" ht="15.75" thickBot="1">
      <c r="A8" s="1120"/>
      <c r="B8" s="1121"/>
      <c r="C8" s="1122" t="s">
        <v>10</v>
      </c>
      <c r="D8" s="1122" t="s">
        <v>11</v>
      </c>
      <c r="E8" s="1121"/>
      <c r="F8" s="1122" t="s">
        <v>177</v>
      </c>
      <c r="G8" s="1122" t="s">
        <v>178</v>
      </c>
      <c r="H8" s="1121"/>
      <c r="I8" s="1121"/>
      <c r="J8" s="1121"/>
      <c r="K8" s="1121"/>
      <c r="L8" s="1123" t="s">
        <v>179</v>
      </c>
      <c r="M8" s="1123" t="s">
        <v>185</v>
      </c>
      <c r="N8" s="1124" t="s">
        <v>18</v>
      </c>
      <c r="O8" s="1125" t="s">
        <v>21</v>
      </c>
      <c r="P8" s="1126" t="s">
        <v>24</v>
      </c>
      <c r="Q8" s="1127" t="s">
        <v>27</v>
      </c>
      <c r="R8" s="1123" t="s">
        <v>28</v>
      </c>
      <c r="S8" s="1128" t="s">
        <v>29</v>
      </c>
      <c r="U8" s="175" t="s">
        <v>221</v>
      </c>
      <c r="V8" s="294" t="s">
        <v>222</v>
      </c>
      <c r="W8" s="294" t="s">
        <v>223</v>
      </c>
    </row>
    <row r="9" spans="1:23" ht="15">
      <c r="A9" s="1129" t="s">
        <v>30</v>
      </c>
      <c r="B9" s="242"/>
      <c r="C9" s="243">
        <v>104</v>
      </c>
      <c r="D9" s="243">
        <v>104</v>
      </c>
      <c r="E9" s="71"/>
      <c r="F9" s="244">
        <v>30</v>
      </c>
      <c r="G9" s="244">
        <v>31</v>
      </c>
      <c r="H9" s="244">
        <v>30</v>
      </c>
      <c r="I9" s="72">
        <v>30</v>
      </c>
      <c r="J9" s="154">
        <v>30</v>
      </c>
      <c r="K9" s="154">
        <v>30</v>
      </c>
      <c r="L9" s="1130"/>
      <c r="M9" s="1207"/>
      <c r="N9" s="1131">
        <v>31</v>
      </c>
      <c r="O9" s="1133">
        <f>U9</f>
        <v>31</v>
      </c>
      <c r="P9" s="1208">
        <f>V9</f>
        <v>31</v>
      </c>
      <c r="Q9" s="992">
        <f>W9</f>
        <v>31</v>
      </c>
      <c r="R9" s="80" t="s">
        <v>31</v>
      </c>
      <c r="S9" s="1134" t="s">
        <v>31</v>
      </c>
      <c r="T9" s="177"/>
      <c r="U9" s="1209">
        <v>31</v>
      </c>
      <c r="V9" s="154">
        <v>31</v>
      </c>
      <c r="W9" s="154">
        <v>31</v>
      </c>
    </row>
    <row r="10" spans="1:23" ht="15.75" thickBot="1">
      <c r="A10" s="1135" t="s">
        <v>32</v>
      </c>
      <c r="B10" s="245"/>
      <c r="C10" s="246">
        <v>101</v>
      </c>
      <c r="D10" s="246">
        <v>104</v>
      </c>
      <c r="E10" s="247"/>
      <c r="F10" s="248">
        <v>28</v>
      </c>
      <c r="G10" s="248">
        <v>29</v>
      </c>
      <c r="H10" s="248">
        <v>29</v>
      </c>
      <c r="I10" s="74">
        <v>29</v>
      </c>
      <c r="J10" s="155">
        <v>31</v>
      </c>
      <c r="K10" s="155">
        <v>29</v>
      </c>
      <c r="L10" s="1136"/>
      <c r="M10" s="1210"/>
      <c r="N10" s="1137">
        <v>30</v>
      </c>
      <c r="O10" s="1139">
        <f aca="true" t="shared" si="0" ref="O10:Q21">U10</f>
        <v>30</v>
      </c>
      <c r="P10" s="1211">
        <f t="shared" si="0"/>
        <v>30</v>
      </c>
      <c r="Q10" s="1212">
        <f t="shared" si="0"/>
        <v>30</v>
      </c>
      <c r="R10" s="75" t="s">
        <v>31</v>
      </c>
      <c r="S10" s="1140" t="s">
        <v>31</v>
      </c>
      <c r="T10" s="177"/>
      <c r="U10" s="1213">
        <v>30</v>
      </c>
      <c r="V10" s="155">
        <v>30</v>
      </c>
      <c r="W10" s="155">
        <v>30</v>
      </c>
    </row>
    <row r="11" spans="1:23" ht="15">
      <c r="A11" s="1142" t="s">
        <v>33</v>
      </c>
      <c r="B11" s="249" t="s">
        <v>34</v>
      </c>
      <c r="C11" s="201">
        <v>37915</v>
      </c>
      <c r="D11" s="201">
        <v>39774</v>
      </c>
      <c r="E11" s="250" t="s">
        <v>35</v>
      </c>
      <c r="F11" s="99">
        <v>6049</v>
      </c>
      <c r="G11" s="99">
        <v>6122</v>
      </c>
      <c r="H11" s="99">
        <v>6544</v>
      </c>
      <c r="I11" s="76">
        <v>6823</v>
      </c>
      <c r="J11" s="103">
        <v>6905</v>
      </c>
      <c r="K11" s="103">
        <v>7201</v>
      </c>
      <c r="L11" s="1143" t="s">
        <v>31</v>
      </c>
      <c r="M11" s="1214" t="s">
        <v>31</v>
      </c>
      <c r="N11" s="1144">
        <v>7191</v>
      </c>
      <c r="O11" s="1145">
        <f t="shared" si="0"/>
        <v>7274</v>
      </c>
      <c r="P11" s="991">
        <f t="shared" si="0"/>
        <v>7274</v>
      </c>
      <c r="Q11" s="992">
        <f t="shared" si="0"/>
        <v>7604</v>
      </c>
      <c r="R11" s="77" t="s">
        <v>31</v>
      </c>
      <c r="S11" s="1146" t="s">
        <v>31</v>
      </c>
      <c r="T11" s="177"/>
      <c r="U11" s="1209">
        <v>7274</v>
      </c>
      <c r="V11" s="103">
        <v>7274</v>
      </c>
      <c r="W11" s="103">
        <v>7604</v>
      </c>
    </row>
    <row r="12" spans="1:23" ht="15">
      <c r="A12" s="1147" t="s">
        <v>36</v>
      </c>
      <c r="B12" s="251" t="s">
        <v>37</v>
      </c>
      <c r="C12" s="199">
        <v>-16164</v>
      </c>
      <c r="D12" s="199">
        <v>-17825</v>
      </c>
      <c r="E12" s="250" t="s">
        <v>38</v>
      </c>
      <c r="F12" s="99">
        <v>-5541</v>
      </c>
      <c r="G12" s="99">
        <v>-5584</v>
      </c>
      <c r="H12" s="99">
        <v>-6014</v>
      </c>
      <c r="I12" s="76">
        <v>6351</v>
      </c>
      <c r="J12" s="103">
        <v>6490</v>
      </c>
      <c r="K12" s="103">
        <v>6792</v>
      </c>
      <c r="L12" s="1148" t="s">
        <v>31</v>
      </c>
      <c r="M12" s="1215" t="s">
        <v>31</v>
      </c>
      <c r="N12" s="1149">
        <v>6796</v>
      </c>
      <c r="O12" s="1150">
        <f t="shared" si="0"/>
        <v>6892</v>
      </c>
      <c r="P12" s="1001">
        <f t="shared" si="0"/>
        <v>6906</v>
      </c>
      <c r="Q12" s="1002">
        <f t="shared" si="0"/>
        <v>7240</v>
      </c>
      <c r="R12" s="77" t="s">
        <v>31</v>
      </c>
      <c r="S12" s="1146" t="s">
        <v>31</v>
      </c>
      <c r="T12" s="177"/>
      <c r="U12" s="1216">
        <v>6892</v>
      </c>
      <c r="V12" s="103">
        <v>6906</v>
      </c>
      <c r="W12" s="103">
        <v>7240</v>
      </c>
    </row>
    <row r="13" spans="1:23" ht="15">
      <c r="A13" s="1147" t="s">
        <v>39</v>
      </c>
      <c r="B13" s="251" t="s">
        <v>234</v>
      </c>
      <c r="C13" s="199">
        <v>604</v>
      </c>
      <c r="D13" s="199">
        <v>619</v>
      </c>
      <c r="E13" s="250" t="s">
        <v>41</v>
      </c>
      <c r="F13" s="99">
        <v>116</v>
      </c>
      <c r="G13" s="99">
        <v>96</v>
      </c>
      <c r="H13" s="99">
        <v>113</v>
      </c>
      <c r="I13" s="76">
        <v>92</v>
      </c>
      <c r="J13" s="103">
        <v>154</v>
      </c>
      <c r="K13" s="103">
        <v>78</v>
      </c>
      <c r="L13" s="1148" t="s">
        <v>31</v>
      </c>
      <c r="M13" s="1215" t="s">
        <v>31</v>
      </c>
      <c r="N13" s="1149">
        <v>97</v>
      </c>
      <c r="O13" s="1150">
        <f t="shared" si="0"/>
        <v>52</v>
      </c>
      <c r="P13" s="1001">
        <f t="shared" si="0"/>
        <v>341</v>
      </c>
      <c r="Q13" s="1002">
        <f t="shared" si="0"/>
        <v>112</v>
      </c>
      <c r="R13" s="77" t="s">
        <v>31</v>
      </c>
      <c r="S13" s="1146" t="s">
        <v>31</v>
      </c>
      <c r="T13" s="177"/>
      <c r="U13" s="1216">
        <v>52</v>
      </c>
      <c r="V13" s="103">
        <v>341</v>
      </c>
      <c r="W13" s="103">
        <v>112</v>
      </c>
    </row>
    <row r="14" spans="1:23" ht="15">
      <c r="A14" s="1147" t="s">
        <v>42</v>
      </c>
      <c r="B14" s="251" t="s">
        <v>235</v>
      </c>
      <c r="C14" s="199">
        <v>221</v>
      </c>
      <c r="D14" s="199">
        <v>610</v>
      </c>
      <c r="E14" s="250" t="s">
        <v>31</v>
      </c>
      <c r="F14" s="99">
        <v>468</v>
      </c>
      <c r="G14" s="99">
        <v>594</v>
      </c>
      <c r="H14" s="99">
        <v>719</v>
      </c>
      <c r="I14" s="76">
        <v>673</v>
      </c>
      <c r="J14" s="103">
        <v>542</v>
      </c>
      <c r="K14" s="103">
        <v>353</v>
      </c>
      <c r="L14" s="1148" t="s">
        <v>31</v>
      </c>
      <c r="M14" s="1215" t="s">
        <v>31</v>
      </c>
      <c r="N14" s="1149">
        <v>2686</v>
      </c>
      <c r="O14" s="1150">
        <f t="shared" si="0"/>
        <v>1750</v>
      </c>
      <c r="P14" s="1001">
        <f t="shared" si="0"/>
        <v>1229</v>
      </c>
      <c r="Q14" s="1002">
        <f t="shared" si="0"/>
        <v>296</v>
      </c>
      <c r="R14" s="77" t="s">
        <v>31</v>
      </c>
      <c r="S14" s="1146" t="s">
        <v>31</v>
      </c>
      <c r="T14" s="177"/>
      <c r="U14" s="1216">
        <v>1750</v>
      </c>
      <c r="V14" s="103">
        <v>1229</v>
      </c>
      <c r="W14" s="103">
        <v>296</v>
      </c>
    </row>
    <row r="15" spans="1:23" ht="15.75" thickBot="1">
      <c r="A15" s="1129" t="s">
        <v>44</v>
      </c>
      <c r="B15" s="252" t="s">
        <v>236</v>
      </c>
      <c r="C15" s="202">
        <v>2021</v>
      </c>
      <c r="D15" s="202">
        <v>852</v>
      </c>
      <c r="E15" s="78" t="s">
        <v>46</v>
      </c>
      <c r="F15" s="253">
        <v>980</v>
      </c>
      <c r="G15" s="253">
        <v>1183</v>
      </c>
      <c r="H15" s="253">
        <v>976</v>
      </c>
      <c r="I15" s="79">
        <v>1028</v>
      </c>
      <c r="J15" s="131">
        <v>1046</v>
      </c>
      <c r="K15" s="131">
        <v>1799</v>
      </c>
      <c r="L15" s="1152" t="s">
        <v>31</v>
      </c>
      <c r="M15" s="1217" t="s">
        <v>31</v>
      </c>
      <c r="N15" s="1153">
        <v>2631</v>
      </c>
      <c r="O15" s="1150">
        <f t="shared" si="0"/>
        <v>3194</v>
      </c>
      <c r="P15" s="994">
        <f t="shared" si="0"/>
        <v>1999</v>
      </c>
      <c r="Q15" s="995">
        <f t="shared" si="0"/>
        <v>1270</v>
      </c>
      <c r="R15" s="80" t="s">
        <v>31</v>
      </c>
      <c r="S15" s="1134" t="s">
        <v>31</v>
      </c>
      <c r="T15" s="177"/>
      <c r="U15" s="1218">
        <v>3194</v>
      </c>
      <c r="V15" s="131">
        <v>1999</v>
      </c>
      <c r="W15" s="131">
        <v>1270</v>
      </c>
    </row>
    <row r="16" spans="1:23" ht="15.75" thickBot="1">
      <c r="A16" s="128" t="s">
        <v>47</v>
      </c>
      <c r="B16" s="129"/>
      <c r="C16" s="254">
        <v>24618</v>
      </c>
      <c r="D16" s="254">
        <v>24087</v>
      </c>
      <c r="E16" s="130"/>
      <c r="F16" s="100">
        <v>2081</v>
      </c>
      <c r="G16" s="100">
        <v>2411</v>
      </c>
      <c r="H16" s="100">
        <v>2340</v>
      </c>
      <c r="I16" s="267">
        <v>2265</v>
      </c>
      <c r="J16" s="166">
        <f>J11-J12+J13+J14+J15</f>
        <v>2157</v>
      </c>
      <c r="K16" s="166">
        <f>K11-K12+K13+K14+K15</f>
        <v>2639</v>
      </c>
      <c r="L16" s="267" t="s">
        <v>31</v>
      </c>
      <c r="M16" s="1219" t="s">
        <v>31</v>
      </c>
      <c r="N16" s="1220">
        <f>N11-N12+N13+N14+N15</f>
        <v>5809</v>
      </c>
      <c r="O16" s="166">
        <f>O11-O12+O13+O14+O15</f>
        <v>5378</v>
      </c>
      <c r="P16" s="1220">
        <f>P11-P12+P13+P14+P15</f>
        <v>3937</v>
      </c>
      <c r="Q16" s="166">
        <f>Q11-Q12+Q13+Q14+Q15</f>
        <v>2042</v>
      </c>
      <c r="R16" s="101" t="s">
        <v>31</v>
      </c>
      <c r="S16" s="1156" t="s">
        <v>31</v>
      </c>
      <c r="T16" s="177"/>
      <c r="U16" s="166">
        <f>U11-U12+U13+U14+U15</f>
        <v>5378</v>
      </c>
      <c r="V16" s="166">
        <f>V11-V12+V13+V14+V15</f>
        <v>3937</v>
      </c>
      <c r="W16" s="166">
        <f>W11-W12+W13+W14+W15</f>
        <v>2042</v>
      </c>
    </row>
    <row r="17" spans="1:23" ht="15">
      <c r="A17" s="1129" t="s">
        <v>48</v>
      </c>
      <c r="B17" s="249" t="s">
        <v>49</v>
      </c>
      <c r="C17" s="201">
        <v>7043</v>
      </c>
      <c r="D17" s="201">
        <v>7240</v>
      </c>
      <c r="E17" s="78">
        <v>401</v>
      </c>
      <c r="F17" s="253">
        <v>508</v>
      </c>
      <c r="G17" s="253">
        <v>537</v>
      </c>
      <c r="H17" s="268">
        <v>530</v>
      </c>
      <c r="I17" s="79">
        <v>472</v>
      </c>
      <c r="J17" s="131">
        <v>429</v>
      </c>
      <c r="K17" s="80">
        <v>409</v>
      </c>
      <c r="L17" s="1221" t="s">
        <v>31</v>
      </c>
      <c r="M17" s="1222" t="s">
        <v>31</v>
      </c>
      <c r="N17" s="1153">
        <v>395</v>
      </c>
      <c r="O17" s="1151">
        <f t="shared" si="0"/>
        <v>382</v>
      </c>
      <c r="P17" s="1223">
        <f>V17</f>
        <v>368</v>
      </c>
      <c r="Q17" s="992">
        <f t="shared" si="0"/>
        <v>364</v>
      </c>
      <c r="R17" s="80" t="s">
        <v>31</v>
      </c>
      <c r="S17" s="1134" t="s">
        <v>31</v>
      </c>
      <c r="T17" s="177"/>
      <c r="U17" s="1224">
        <v>382</v>
      </c>
      <c r="V17" s="131">
        <v>368</v>
      </c>
      <c r="W17" s="80">
        <v>364</v>
      </c>
    </row>
    <row r="18" spans="1:23" ht="15">
      <c r="A18" s="1147" t="s">
        <v>50</v>
      </c>
      <c r="B18" s="251" t="s">
        <v>51</v>
      </c>
      <c r="C18" s="199">
        <v>1001</v>
      </c>
      <c r="D18" s="199">
        <v>820</v>
      </c>
      <c r="E18" s="250" t="s">
        <v>52</v>
      </c>
      <c r="F18" s="99">
        <v>112</v>
      </c>
      <c r="G18" s="99">
        <v>106</v>
      </c>
      <c r="H18" s="159">
        <v>160</v>
      </c>
      <c r="I18" s="76">
        <v>85</v>
      </c>
      <c r="J18" s="103">
        <v>432</v>
      </c>
      <c r="K18" s="77">
        <v>595</v>
      </c>
      <c r="L18" s="76" t="s">
        <v>31</v>
      </c>
      <c r="M18" s="1225" t="s">
        <v>31</v>
      </c>
      <c r="N18" s="1149">
        <v>520</v>
      </c>
      <c r="O18" s="1151">
        <f t="shared" si="0"/>
        <v>551</v>
      </c>
      <c r="P18" s="1223">
        <f>V18</f>
        <v>510</v>
      </c>
      <c r="Q18" s="1002">
        <f t="shared" si="0"/>
        <v>267</v>
      </c>
      <c r="R18" s="77" t="s">
        <v>31</v>
      </c>
      <c r="S18" s="1146" t="s">
        <v>31</v>
      </c>
      <c r="T18" s="177"/>
      <c r="U18" s="1216">
        <v>551</v>
      </c>
      <c r="V18" s="103">
        <v>510</v>
      </c>
      <c r="W18" s="77">
        <v>267</v>
      </c>
    </row>
    <row r="19" spans="1:23" ht="15">
      <c r="A19" s="1147" t="s">
        <v>53</v>
      </c>
      <c r="B19" s="251" t="s">
        <v>237</v>
      </c>
      <c r="C19" s="199">
        <v>14718</v>
      </c>
      <c r="D19" s="199">
        <v>14718</v>
      </c>
      <c r="E19" s="250" t="s">
        <v>31</v>
      </c>
      <c r="F19" s="99"/>
      <c r="G19" s="99"/>
      <c r="H19" s="159"/>
      <c r="I19" s="76"/>
      <c r="J19" s="103"/>
      <c r="K19" s="77"/>
      <c r="L19" s="76" t="s">
        <v>31</v>
      </c>
      <c r="M19" s="1225" t="s">
        <v>31</v>
      </c>
      <c r="N19" s="1149"/>
      <c r="O19" s="1151">
        <f t="shared" si="0"/>
        <v>0</v>
      </c>
      <c r="P19" s="1223">
        <f>V19</f>
        <v>0</v>
      </c>
      <c r="Q19" s="1002">
        <f t="shared" si="0"/>
        <v>0</v>
      </c>
      <c r="R19" s="77" t="s">
        <v>31</v>
      </c>
      <c r="S19" s="1146" t="s">
        <v>31</v>
      </c>
      <c r="T19" s="177"/>
      <c r="U19" s="1216"/>
      <c r="V19" s="103"/>
      <c r="W19" s="77"/>
    </row>
    <row r="20" spans="1:23" ht="15">
      <c r="A20" s="1147" t="s">
        <v>55</v>
      </c>
      <c r="B20" s="251" t="s">
        <v>54</v>
      </c>
      <c r="C20" s="199">
        <v>1758</v>
      </c>
      <c r="D20" s="199">
        <v>1762</v>
      </c>
      <c r="E20" s="250" t="s">
        <v>31</v>
      </c>
      <c r="F20" s="99">
        <v>894</v>
      </c>
      <c r="G20" s="99">
        <v>1172</v>
      </c>
      <c r="H20" s="159">
        <v>1069</v>
      </c>
      <c r="I20" s="76">
        <v>1701</v>
      </c>
      <c r="J20" s="103">
        <v>1296</v>
      </c>
      <c r="K20" s="77">
        <v>1506</v>
      </c>
      <c r="L20" s="76" t="s">
        <v>31</v>
      </c>
      <c r="M20" s="1225" t="s">
        <v>31</v>
      </c>
      <c r="N20" s="1149">
        <v>4764</v>
      </c>
      <c r="O20" s="1151">
        <f t="shared" si="0"/>
        <v>4444</v>
      </c>
      <c r="P20" s="1223">
        <f>V20</f>
        <v>3059</v>
      </c>
      <c r="Q20" s="1002">
        <f t="shared" si="0"/>
        <v>1411</v>
      </c>
      <c r="R20" s="77" t="s">
        <v>31</v>
      </c>
      <c r="S20" s="1146" t="s">
        <v>31</v>
      </c>
      <c r="T20" s="177"/>
      <c r="U20" s="1216">
        <v>4444</v>
      </c>
      <c r="V20" s="103">
        <v>3059</v>
      </c>
      <c r="W20" s="77">
        <v>1411</v>
      </c>
    </row>
    <row r="21" spans="1:23" ht="15.75" thickBot="1">
      <c r="A21" s="1135" t="s">
        <v>57</v>
      </c>
      <c r="B21" s="255"/>
      <c r="C21" s="200">
        <v>0</v>
      </c>
      <c r="D21" s="200">
        <v>0</v>
      </c>
      <c r="E21" s="256" t="s">
        <v>31</v>
      </c>
      <c r="F21" s="99"/>
      <c r="G21" s="99"/>
      <c r="H21" s="159"/>
      <c r="I21" s="74"/>
      <c r="J21" s="75"/>
      <c r="K21" s="81"/>
      <c r="L21" s="74" t="s">
        <v>31</v>
      </c>
      <c r="M21" s="1226" t="s">
        <v>31</v>
      </c>
      <c r="N21" s="1158"/>
      <c r="O21" s="1139">
        <f t="shared" si="0"/>
        <v>0</v>
      </c>
      <c r="P21" s="1211">
        <f>V21</f>
        <v>0</v>
      </c>
      <c r="Q21" s="995">
        <f t="shared" si="0"/>
        <v>0</v>
      </c>
      <c r="R21" s="81" t="s">
        <v>31</v>
      </c>
      <c r="S21" s="1159" t="s">
        <v>31</v>
      </c>
      <c r="T21" s="177"/>
      <c r="U21" s="1160"/>
      <c r="V21" s="104"/>
      <c r="W21" s="81"/>
    </row>
    <row r="22" spans="1:24" ht="15">
      <c r="A22" s="1161" t="s">
        <v>59</v>
      </c>
      <c r="B22" s="249" t="s">
        <v>60</v>
      </c>
      <c r="C22" s="201">
        <v>12472</v>
      </c>
      <c r="D22" s="201">
        <v>13728</v>
      </c>
      <c r="E22" s="82" t="s">
        <v>31</v>
      </c>
      <c r="F22" s="257">
        <v>11510</v>
      </c>
      <c r="G22" s="257">
        <v>11943</v>
      </c>
      <c r="H22" s="158">
        <v>13364</v>
      </c>
      <c r="I22" s="83">
        <v>12980</v>
      </c>
      <c r="J22" s="83">
        <v>12991</v>
      </c>
      <c r="K22" s="83">
        <v>13186</v>
      </c>
      <c r="L22" s="1162">
        <f>L35</f>
        <v>13287</v>
      </c>
      <c r="M22" s="1189">
        <f>M35</f>
        <v>13454.1</v>
      </c>
      <c r="N22" s="1163">
        <v>4187</v>
      </c>
      <c r="O22" s="1145">
        <f>U22-N22</f>
        <v>2981</v>
      </c>
      <c r="P22" s="992">
        <f>V22-U22</f>
        <v>3524</v>
      </c>
      <c r="Q22" s="992">
        <f>W22-V22</f>
        <v>3160</v>
      </c>
      <c r="R22" s="1164">
        <f>SUM(N22:Q22)</f>
        <v>13852</v>
      </c>
      <c r="S22" s="1165">
        <f>(R22/M22)*100</f>
        <v>102.95746278086233</v>
      </c>
      <c r="T22" s="177"/>
      <c r="U22" s="1209">
        <v>7168</v>
      </c>
      <c r="V22" s="1166">
        <v>10692</v>
      </c>
      <c r="W22" s="83">
        <v>13852</v>
      </c>
      <c r="X22" s="156"/>
    </row>
    <row r="23" spans="1:23" ht="15">
      <c r="A23" s="1147" t="s">
        <v>61</v>
      </c>
      <c r="B23" s="251" t="s">
        <v>62</v>
      </c>
      <c r="C23" s="199">
        <v>0</v>
      </c>
      <c r="D23" s="199">
        <v>0</v>
      </c>
      <c r="E23" s="85" t="s">
        <v>31</v>
      </c>
      <c r="F23" s="99">
        <v>200</v>
      </c>
      <c r="G23" s="99"/>
      <c r="H23" s="159"/>
      <c r="I23" s="86"/>
      <c r="J23" s="86">
        <v>0</v>
      </c>
      <c r="K23" s="86">
        <v>1281</v>
      </c>
      <c r="L23" s="1167"/>
      <c r="M23" s="1168"/>
      <c r="N23" s="1167"/>
      <c r="O23" s="1190">
        <f aca="true" t="shared" si="1" ref="O23:O40">U23-N23</f>
        <v>0</v>
      </c>
      <c r="P23" s="1002">
        <f aca="true" t="shared" si="2" ref="P23:Q40">V23-U23</f>
        <v>0</v>
      </c>
      <c r="Q23" s="1007">
        <f t="shared" si="2"/>
        <v>0</v>
      </c>
      <c r="R23" s="1180">
        <f aca="true" t="shared" si="3" ref="R23:R45">SUM(N23:Q23)</f>
        <v>0</v>
      </c>
      <c r="S23" s="1181" t="e">
        <f aca="true" t="shared" si="4" ref="S23:S45">(R23/M23)*100</f>
        <v>#DIV/0!</v>
      </c>
      <c r="T23" s="177"/>
      <c r="U23" s="1216"/>
      <c r="V23" s="1172"/>
      <c r="W23" s="86"/>
    </row>
    <row r="24" spans="1:23" ht="15.75" thickBot="1">
      <c r="A24" s="1135" t="s">
        <v>63</v>
      </c>
      <c r="B24" s="255" t="s">
        <v>62</v>
      </c>
      <c r="C24" s="200">
        <v>0</v>
      </c>
      <c r="D24" s="200">
        <v>1215</v>
      </c>
      <c r="E24" s="88">
        <v>672</v>
      </c>
      <c r="F24" s="132">
        <v>2755</v>
      </c>
      <c r="G24" s="132">
        <v>2972</v>
      </c>
      <c r="H24" s="269">
        <v>3417</v>
      </c>
      <c r="I24" s="89">
        <v>3050</v>
      </c>
      <c r="J24" s="89">
        <v>2800</v>
      </c>
      <c r="K24" s="89">
        <v>2850</v>
      </c>
      <c r="L24" s="1173">
        <f>L25+L26+L27+L28+L29</f>
        <v>2900</v>
      </c>
      <c r="M24" s="1227">
        <f>M25+M26+M27+M28+M29</f>
        <v>2910.3</v>
      </c>
      <c r="N24" s="1174">
        <v>726</v>
      </c>
      <c r="O24" s="1228">
        <f t="shared" si="1"/>
        <v>724</v>
      </c>
      <c r="P24" s="995">
        <f t="shared" si="2"/>
        <v>725</v>
      </c>
      <c r="Q24" s="1023">
        <f t="shared" si="2"/>
        <v>735</v>
      </c>
      <c r="R24" s="1176">
        <f t="shared" si="3"/>
        <v>2910</v>
      </c>
      <c r="S24" s="1177">
        <f t="shared" si="4"/>
        <v>99.98969178435212</v>
      </c>
      <c r="T24" s="177"/>
      <c r="U24" s="1218">
        <v>1450</v>
      </c>
      <c r="V24" s="1178">
        <v>2175</v>
      </c>
      <c r="W24" s="89">
        <v>2910</v>
      </c>
    </row>
    <row r="25" spans="1:23" ht="15">
      <c r="A25" s="1142" t="s">
        <v>64</v>
      </c>
      <c r="B25" s="1097" t="s">
        <v>238</v>
      </c>
      <c r="C25" s="201">
        <v>6341</v>
      </c>
      <c r="D25" s="201">
        <v>6960</v>
      </c>
      <c r="E25" s="90">
        <v>501</v>
      </c>
      <c r="F25" s="99">
        <v>1767</v>
      </c>
      <c r="G25" s="99">
        <v>1661</v>
      </c>
      <c r="H25" s="159">
        <v>1939</v>
      </c>
      <c r="I25" s="91">
        <v>1685</v>
      </c>
      <c r="J25" s="91">
        <v>1754</v>
      </c>
      <c r="K25" s="91">
        <v>1448</v>
      </c>
      <c r="L25" s="1162">
        <v>900</v>
      </c>
      <c r="M25" s="1189">
        <v>900</v>
      </c>
      <c r="N25" s="1162">
        <v>428</v>
      </c>
      <c r="O25" s="1145">
        <f t="shared" si="1"/>
        <v>643</v>
      </c>
      <c r="P25" s="992">
        <f t="shared" si="2"/>
        <v>336</v>
      </c>
      <c r="Q25" s="992">
        <f t="shared" si="2"/>
        <v>414</v>
      </c>
      <c r="R25" s="1164">
        <f t="shared" si="3"/>
        <v>1821</v>
      </c>
      <c r="S25" s="1165">
        <f t="shared" si="4"/>
        <v>202.33333333333334</v>
      </c>
      <c r="T25" s="177"/>
      <c r="U25" s="1224">
        <v>1071</v>
      </c>
      <c r="V25" s="1179">
        <v>1407</v>
      </c>
      <c r="W25" s="91">
        <v>1821</v>
      </c>
    </row>
    <row r="26" spans="1:23" ht="15">
      <c r="A26" s="1147" t="s">
        <v>66</v>
      </c>
      <c r="B26" s="1098" t="s">
        <v>239</v>
      </c>
      <c r="C26" s="199">
        <v>1745</v>
      </c>
      <c r="D26" s="199">
        <v>2223</v>
      </c>
      <c r="E26" s="92">
        <v>502</v>
      </c>
      <c r="F26" s="99">
        <v>943</v>
      </c>
      <c r="G26" s="99">
        <v>1037</v>
      </c>
      <c r="H26" s="159">
        <v>1072</v>
      </c>
      <c r="I26" s="86">
        <v>1011</v>
      </c>
      <c r="J26" s="86">
        <v>990</v>
      </c>
      <c r="K26" s="86">
        <v>1334</v>
      </c>
      <c r="L26" s="1167">
        <v>900</v>
      </c>
      <c r="M26" s="1168">
        <v>900</v>
      </c>
      <c r="N26" s="1167">
        <v>465</v>
      </c>
      <c r="O26" s="1190">
        <f t="shared" si="1"/>
        <v>582</v>
      </c>
      <c r="P26" s="1002">
        <f t="shared" si="2"/>
        <v>188</v>
      </c>
      <c r="Q26" s="1007">
        <f t="shared" si="2"/>
        <v>-236</v>
      </c>
      <c r="R26" s="1180">
        <f t="shared" si="3"/>
        <v>999</v>
      </c>
      <c r="S26" s="1181">
        <f t="shared" si="4"/>
        <v>111.00000000000001</v>
      </c>
      <c r="T26" s="177"/>
      <c r="U26" s="1216">
        <v>1047</v>
      </c>
      <c r="V26" s="1172">
        <v>1235</v>
      </c>
      <c r="W26" s="86">
        <v>999</v>
      </c>
    </row>
    <row r="27" spans="1:23" ht="15">
      <c r="A27" s="1147" t="s">
        <v>68</v>
      </c>
      <c r="B27" s="1098" t="s">
        <v>240</v>
      </c>
      <c r="C27" s="199">
        <v>0</v>
      </c>
      <c r="D27" s="199">
        <v>0</v>
      </c>
      <c r="E27" s="92">
        <v>504</v>
      </c>
      <c r="F27" s="99"/>
      <c r="G27" s="99"/>
      <c r="H27" s="159"/>
      <c r="I27" s="86"/>
      <c r="J27" s="86">
        <v>0</v>
      </c>
      <c r="K27" s="86"/>
      <c r="L27" s="1167"/>
      <c r="M27" s="1168"/>
      <c r="N27" s="1167"/>
      <c r="O27" s="1190">
        <f t="shared" si="1"/>
        <v>0</v>
      </c>
      <c r="P27" s="1002">
        <f t="shared" si="2"/>
        <v>0</v>
      </c>
      <c r="Q27" s="1007">
        <f t="shared" si="2"/>
        <v>0</v>
      </c>
      <c r="R27" s="1180">
        <f t="shared" si="3"/>
        <v>0</v>
      </c>
      <c r="S27" s="1181" t="e">
        <f t="shared" si="4"/>
        <v>#DIV/0!</v>
      </c>
      <c r="T27" s="177"/>
      <c r="U27" s="159"/>
      <c r="V27" s="1172"/>
      <c r="W27" s="86"/>
    </row>
    <row r="28" spans="1:23" ht="15">
      <c r="A28" s="1147" t="s">
        <v>70</v>
      </c>
      <c r="B28" s="1098" t="s">
        <v>241</v>
      </c>
      <c r="C28" s="199">
        <v>428</v>
      </c>
      <c r="D28" s="199">
        <v>253</v>
      </c>
      <c r="E28" s="92">
        <v>511</v>
      </c>
      <c r="F28" s="99">
        <v>592</v>
      </c>
      <c r="G28" s="99">
        <v>582</v>
      </c>
      <c r="H28" s="159">
        <v>851</v>
      </c>
      <c r="I28" s="86">
        <v>788</v>
      </c>
      <c r="J28" s="86">
        <v>765</v>
      </c>
      <c r="K28" s="86">
        <v>112</v>
      </c>
      <c r="L28" s="1167">
        <v>600</v>
      </c>
      <c r="M28" s="1168">
        <v>600</v>
      </c>
      <c r="N28" s="1167">
        <v>100</v>
      </c>
      <c r="O28" s="1190">
        <f t="shared" si="1"/>
        <v>45</v>
      </c>
      <c r="P28" s="1002">
        <f t="shared" si="2"/>
        <v>298</v>
      </c>
      <c r="Q28" s="1007">
        <f t="shared" si="2"/>
        <v>14</v>
      </c>
      <c r="R28" s="1180">
        <f t="shared" si="3"/>
        <v>457</v>
      </c>
      <c r="S28" s="1181">
        <f t="shared" si="4"/>
        <v>76.16666666666667</v>
      </c>
      <c r="T28" s="177"/>
      <c r="U28" s="1216">
        <v>145</v>
      </c>
      <c r="V28" s="1172">
        <v>443</v>
      </c>
      <c r="W28" s="86">
        <v>457</v>
      </c>
    </row>
    <row r="29" spans="1:23" ht="15">
      <c r="A29" s="1147" t="s">
        <v>72</v>
      </c>
      <c r="B29" s="1098" t="s">
        <v>242</v>
      </c>
      <c r="C29" s="199">
        <v>1057</v>
      </c>
      <c r="D29" s="199">
        <v>1451</v>
      </c>
      <c r="E29" s="92">
        <v>518</v>
      </c>
      <c r="F29" s="99">
        <v>640</v>
      </c>
      <c r="G29" s="99">
        <v>725</v>
      </c>
      <c r="H29" s="159">
        <v>799</v>
      </c>
      <c r="I29" s="86">
        <v>592</v>
      </c>
      <c r="J29" s="86">
        <v>619</v>
      </c>
      <c r="K29" s="86">
        <v>636</v>
      </c>
      <c r="L29" s="1167">
        <v>500</v>
      </c>
      <c r="M29" s="1168">
        <v>510.3</v>
      </c>
      <c r="N29" s="1167">
        <v>114</v>
      </c>
      <c r="O29" s="1190">
        <f t="shared" si="1"/>
        <v>166</v>
      </c>
      <c r="P29" s="1002">
        <f t="shared" si="2"/>
        <v>105</v>
      </c>
      <c r="Q29" s="1007">
        <f t="shared" si="2"/>
        <v>126</v>
      </c>
      <c r="R29" s="1180">
        <f t="shared" si="3"/>
        <v>511</v>
      </c>
      <c r="S29" s="1181">
        <f t="shared" si="4"/>
        <v>100.13717421124828</v>
      </c>
      <c r="T29" s="177"/>
      <c r="U29" s="1216">
        <v>280</v>
      </c>
      <c r="V29" s="1172">
        <v>385</v>
      </c>
      <c r="W29" s="86">
        <v>511</v>
      </c>
    </row>
    <row r="30" spans="1:23" ht="15">
      <c r="A30" s="1147" t="s">
        <v>74</v>
      </c>
      <c r="B30" s="1099" t="s">
        <v>243</v>
      </c>
      <c r="C30" s="199">
        <v>10408</v>
      </c>
      <c r="D30" s="199">
        <v>11792</v>
      </c>
      <c r="E30" s="92">
        <v>521</v>
      </c>
      <c r="F30" s="99">
        <v>6236</v>
      </c>
      <c r="G30" s="99">
        <v>6825</v>
      </c>
      <c r="H30" s="159">
        <v>7396</v>
      </c>
      <c r="I30" s="86">
        <v>7482</v>
      </c>
      <c r="J30" s="86">
        <v>7565</v>
      </c>
      <c r="K30" s="86">
        <v>7869</v>
      </c>
      <c r="L30" s="1167">
        <v>7540</v>
      </c>
      <c r="M30" s="1168">
        <v>7621.4</v>
      </c>
      <c r="N30" s="1167">
        <v>1975</v>
      </c>
      <c r="O30" s="1190">
        <f t="shared" si="1"/>
        <v>1909</v>
      </c>
      <c r="P30" s="1002">
        <f t="shared" si="2"/>
        <v>2076</v>
      </c>
      <c r="Q30" s="1007">
        <f t="shared" si="2"/>
        <v>2254</v>
      </c>
      <c r="R30" s="1180">
        <f t="shared" si="3"/>
        <v>8214</v>
      </c>
      <c r="S30" s="1181">
        <f t="shared" si="4"/>
        <v>107.77547432230298</v>
      </c>
      <c r="T30" s="177"/>
      <c r="U30" s="163">
        <v>3884</v>
      </c>
      <c r="V30" s="1172">
        <v>5960</v>
      </c>
      <c r="W30" s="86">
        <v>8214</v>
      </c>
    </row>
    <row r="31" spans="1:23" ht="15">
      <c r="A31" s="1147" t="s">
        <v>76</v>
      </c>
      <c r="B31" s="1099" t="s">
        <v>244</v>
      </c>
      <c r="C31" s="199">
        <v>3640</v>
      </c>
      <c r="D31" s="199">
        <v>4174</v>
      </c>
      <c r="E31" s="92" t="s">
        <v>78</v>
      </c>
      <c r="F31" s="99">
        <v>2438</v>
      </c>
      <c r="G31" s="99">
        <v>2649</v>
      </c>
      <c r="H31" s="159">
        <v>2738</v>
      </c>
      <c r="I31" s="86">
        <v>2976</v>
      </c>
      <c r="J31" s="86">
        <v>2862</v>
      </c>
      <c r="K31" s="86">
        <v>2807</v>
      </c>
      <c r="L31" s="1167">
        <v>2639</v>
      </c>
      <c r="M31" s="1168">
        <v>2654.4</v>
      </c>
      <c r="N31" s="1167">
        <v>736</v>
      </c>
      <c r="O31" s="1190">
        <f t="shared" si="1"/>
        <v>678</v>
      </c>
      <c r="P31" s="1002">
        <f t="shared" si="2"/>
        <v>740</v>
      </c>
      <c r="Q31" s="1007">
        <f t="shared" si="2"/>
        <v>837</v>
      </c>
      <c r="R31" s="1180">
        <f t="shared" si="3"/>
        <v>2991</v>
      </c>
      <c r="S31" s="1181">
        <f t="shared" si="4"/>
        <v>112.68083182640144</v>
      </c>
      <c r="T31" s="177"/>
      <c r="U31" s="163">
        <v>1414</v>
      </c>
      <c r="V31" s="1172">
        <v>2154</v>
      </c>
      <c r="W31" s="86">
        <v>2991</v>
      </c>
    </row>
    <row r="32" spans="1:23" ht="15">
      <c r="A32" s="1147" t="s">
        <v>79</v>
      </c>
      <c r="B32" s="1098" t="s">
        <v>245</v>
      </c>
      <c r="C32" s="199">
        <v>0</v>
      </c>
      <c r="D32" s="199">
        <v>0</v>
      </c>
      <c r="E32" s="92">
        <v>557</v>
      </c>
      <c r="F32" s="99"/>
      <c r="G32" s="99"/>
      <c r="H32" s="159"/>
      <c r="I32" s="86"/>
      <c r="J32" s="86"/>
      <c r="K32" s="86"/>
      <c r="L32" s="1167"/>
      <c r="M32" s="1168"/>
      <c r="N32" s="1167"/>
      <c r="O32" s="1190">
        <f t="shared" si="1"/>
        <v>0</v>
      </c>
      <c r="P32" s="1002">
        <f t="shared" si="2"/>
        <v>0</v>
      </c>
      <c r="Q32" s="1007">
        <f t="shared" si="2"/>
        <v>0</v>
      </c>
      <c r="R32" s="1180">
        <f t="shared" si="3"/>
        <v>0</v>
      </c>
      <c r="S32" s="1181" t="e">
        <f t="shared" si="4"/>
        <v>#DIV/0!</v>
      </c>
      <c r="T32" s="177"/>
      <c r="U32" s="163"/>
      <c r="V32" s="1172"/>
      <c r="W32" s="86"/>
    </row>
    <row r="33" spans="1:23" ht="15">
      <c r="A33" s="1147" t="s">
        <v>81</v>
      </c>
      <c r="B33" s="1098" t="s">
        <v>246</v>
      </c>
      <c r="C33" s="199">
        <v>1711</v>
      </c>
      <c r="D33" s="199">
        <v>1801</v>
      </c>
      <c r="E33" s="92">
        <v>551</v>
      </c>
      <c r="F33" s="99">
        <v>72</v>
      </c>
      <c r="G33" s="99">
        <v>64</v>
      </c>
      <c r="H33" s="159">
        <v>48</v>
      </c>
      <c r="I33" s="86">
        <v>57</v>
      </c>
      <c r="J33" s="86">
        <v>57</v>
      </c>
      <c r="K33" s="86">
        <v>57</v>
      </c>
      <c r="L33" s="1167"/>
      <c r="M33" s="1168"/>
      <c r="N33" s="1167">
        <v>13</v>
      </c>
      <c r="O33" s="1190">
        <f t="shared" si="1"/>
        <v>14</v>
      </c>
      <c r="P33" s="1002">
        <f t="shared" si="2"/>
        <v>13</v>
      </c>
      <c r="Q33" s="1007">
        <f t="shared" si="2"/>
        <v>5</v>
      </c>
      <c r="R33" s="1180">
        <f t="shared" si="3"/>
        <v>45</v>
      </c>
      <c r="S33" s="1181" t="e">
        <f t="shared" si="4"/>
        <v>#DIV/0!</v>
      </c>
      <c r="T33" s="177"/>
      <c r="U33" s="163">
        <v>27</v>
      </c>
      <c r="V33" s="1172">
        <v>40</v>
      </c>
      <c r="W33" s="86">
        <v>45</v>
      </c>
    </row>
    <row r="34" spans="1:23" ht="15.75" thickBot="1">
      <c r="A34" s="1129" t="s">
        <v>83</v>
      </c>
      <c r="B34" s="1100" t="s">
        <v>247</v>
      </c>
      <c r="C34" s="202">
        <v>569</v>
      </c>
      <c r="D34" s="202">
        <v>614</v>
      </c>
      <c r="E34" s="93" t="s">
        <v>84</v>
      </c>
      <c r="F34" s="253">
        <v>68</v>
      </c>
      <c r="G34" s="253">
        <v>58</v>
      </c>
      <c r="H34" s="268">
        <v>65</v>
      </c>
      <c r="I34" s="94">
        <v>48</v>
      </c>
      <c r="J34" s="94">
        <v>48</v>
      </c>
      <c r="K34" s="94">
        <v>227</v>
      </c>
      <c r="L34" s="1182">
        <v>208</v>
      </c>
      <c r="M34" s="1192">
        <v>268</v>
      </c>
      <c r="N34" s="1183">
        <v>48</v>
      </c>
      <c r="O34" s="1228">
        <f t="shared" si="1"/>
        <v>62</v>
      </c>
      <c r="P34" s="995">
        <f t="shared" si="2"/>
        <v>-18</v>
      </c>
      <c r="Q34" s="1023">
        <f t="shared" si="2"/>
        <v>305</v>
      </c>
      <c r="R34" s="1176">
        <f t="shared" si="3"/>
        <v>397</v>
      </c>
      <c r="S34" s="1177">
        <f t="shared" si="4"/>
        <v>148.13432835820893</v>
      </c>
      <c r="T34" s="177"/>
      <c r="U34" s="174">
        <v>110</v>
      </c>
      <c r="V34" s="1185">
        <v>92</v>
      </c>
      <c r="W34" s="94">
        <v>397</v>
      </c>
    </row>
    <row r="35" spans="1:23" ht="15.75" thickBot="1">
      <c r="A35" s="1186" t="s">
        <v>85</v>
      </c>
      <c r="B35" s="1101" t="s">
        <v>86</v>
      </c>
      <c r="C35" s="197">
        <f>SUM(C25:C34)</f>
        <v>25899</v>
      </c>
      <c r="D35" s="197">
        <f>SUM(D25:D34)</f>
        <v>29268</v>
      </c>
      <c r="E35" s="259"/>
      <c r="F35" s="100">
        <f aca="true" t="shared" si="5" ref="F35:Q35">SUM(F25:F34)</f>
        <v>12756</v>
      </c>
      <c r="G35" s="100">
        <f t="shared" si="5"/>
        <v>13601</v>
      </c>
      <c r="H35" s="100">
        <f t="shared" si="5"/>
        <v>14908</v>
      </c>
      <c r="I35" s="100">
        <f t="shared" si="5"/>
        <v>14639</v>
      </c>
      <c r="J35" s="100">
        <f>SUM(J25:J34)</f>
        <v>14660</v>
      </c>
      <c r="K35" s="100">
        <f>SUM(K25:K34)</f>
        <v>14490</v>
      </c>
      <c r="L35" s="1187">
        <f t="shared" si="5"/>
        <v>13287</v>
      </c>
      <c r="M35" s="1034">
        <f t="shared" si="5"/>
        <v>13454.1</v>
      </c>
      <c r="N35" s="1034">
        <f t="shared" si="5"/>
        <v>3879</v>
      </c>
      <c r="O35" s="1229">
        <f t="shared" si="5"/>
        <v>4099</v>
      </c>
      <c r="P35" s="1034">
        <f t="shared" si="5"/>
        <v>3738</v>
      </c>
      <c r="Q35" s="1188">
        <f t="shared" si="5"/>
        <v>3719</v>
      </c>
      <c r="R35" s="100">
        <f t="shared" si="3"/>
        <v>15435</v>
      </c>
      <c r="S35" s="295">
        <f t="shared" si="4"/>
        <v>114.72339286908823</v>
      </c>
      <c r="T35" s="177"/>
      <c r="U35" s="100">
        <f>SUM(U25:U34)</f>
        <v>7978</v>
      </c>
      <c r="V35" s="100">
        <f>SUM(V25:V34)</f>
        <v>11716</v>
      </c>
      <c r="W35" s="100">
        <f>SUM(W25:W34)</f>
        <v>15435</v>
      </c>
    </row>
    <row r="36" spans="1:23" ht="15">
      <c r="A36" s="1142" t="s">
        <v>87</v>
      </c>
      <c r="B36" s="1097" t="s">
        <v>248</v>
      </c>
      <c r="C36" s="201">
        <v>0</v>
      </c>
      <c r="D36" s="201">
        <v>0</v>
      </c>
      <c r="E36" s="90">
        <v>601</v>
      </c>
      <c r="F36" s="102">
        <v>811</v>
      </c>
      <c r="G36" s="102">
        <v>932</v>
      </c>
      <c r="H36" s="172">
        <v>857</v>
      </c>
      <c r="I36" s="91">
        <v>844</v>
      </c>
      <c r="J36" s="91">
        <v>933</v>
      </c>
      <c r="K36" s="91">
        <v>934</v>
      </c>
      <c r="L36" s="1162"/>
      <c r="M36" s="1189"/>
      <c r="N36" s="1163"/>
      <c r="O36" s="1190">
        <f t="shared" si="1"/>
        <v>0</v>
      </c>
      <c r="P36" s="1230">
        <f t="shared" si="2"/>
        <v>0</v>
      </c>
      <c r="Q36" s="992">
        <f t="shared" si="2"/>
        <v>0</v>
      </c>
      <c r="R36" s="1164">
        <f t="shared" si="3"/>
        <v>0</v>
      </c>
      <c r="S36" s="1165" t="e">
        <f t="shared" si="4"/>
        <v>#DIV/0!</v>
      </c>
      <c r="T36" s="177"/>
      <c r="U36" s="167"/>
      <c r="V36" s="1179"/>
      <c r="W36" s="91"/>
    </row>
    <row r="37" spans="1:23" ht="15">
      <c r="A37" s="1147" t="s">
        <v>89</v>
      </c>
      <c r="B37" s="1098" t="s">
        <v>249</v>
      </c>
      <c r="C37" s="199">
        <v>1190</v>
      </c>
      <c r="D37" s="199">
        <v>1857</v>
      </c>
      <c r="E37" s="92">
        <v>602</v>
      </c>
      <c r="F37" s="99">
        <v>278</v>
      </c>
      <c r="G37" s="99">
        <v>380</v>
      </c>
      <c r="H37" s="159">
        <v>309</v>
      </c>
      <c r="I37" s="86">
        <v>272</v>
      </c>
      <c r="J37" s="86">
        <v>69</v>
      </c>
      <c r="K37" s="86">
        <v>12</v>
      </c>
      <c r="L37" s="1167"/>
      <c r="M37" s="1168"/>
      <c r="N37" s="1167">
        <v>186</v>
      </c>
      <c r="O37" s="1190">
        <f t="shared" si="1"/>
        <v>-2</v>
      </c>
      <c r="P37" s="1231">
        <f t="shared" si="2"/>
        <v>54</v>
      </c>
      <c r="Q37" s="1007">
        <f t="shared" si="2"/>
        <v>138</v>
      </c>
      <c r="R37" s="1180">
        <f t="shared" si="3"/>
        <v>376</v>
      </c>
      <c r="S37" s="1181" t="e">
        <f t="shared" si="4"/>
        <v>#DIV/0!</v>
      </c>
      <c r="T37" s="177"/>
      <c r="U37" s="163">
        <v>184</v>
      </c>
      <c r="V37" s="1172">
        <v>238</v>
      </c>
      <c r="W37" s="86">
        <v>376</v>
      </c>
    </row>
    <row r="38" spans="1:23" ht="15">
      <c r="A38" s="1147" t="s">
        <v>91</v>
      </c>
      <c r="B38" s="1098" t="s">
        <v>250</v>
      </c>
      <c r="C38" s="199">
        <v>0</v>
      </c>
      <c r="D38" s="199">
        <v>0</v>
      </c>
      <c r="E38" s="92">
        <v>604</v>
      </c>
      <c r="F38" s="99"/>
      <c r="G38" s="99">
        <v>5</v>
      </c>
      <c r="H38" s="159"/>
      <c r="I38" s="86"/>
      <c r="J38" s="86"/>
      <c r="K38" s="86"/>
      <c r="L38" s="1167"/>
      <c r="M38" s="1168"/>
      <c r="N38" s="1167"/>
      <c r="O38" s="1190">
        <f t="shared" si="1"/>
        <v>0</v>
      </c>
      <c r="P38" s="1231">
        <f t="shared" si="2"/>
        <v>0</v>
      </c>
      <c r="Q38" s="1007">
        <f t="shared" si="2"/>
        <v>0</v>
      </c>
      <c r="R38" s="1180">
        <f t="shared" si="3"/>
        <v>0</v>
      </c>
      <c r="S38" s="1181" t="e">
        <f t="shared" si="4"/>
        <v>#DIV/0!</v>
      </c>
      <c r="T38" s="177"/>
      <c r="U38" s="163">
        <v>0</v>
      </c>
      <c r="V38" s="1172"/>
      <c r="W38" s="86"/>
    </row>
    <row r="39" spans="1:23" ht="15">
      <c r="A39" s="1147" t="s">
        <v>93</v>
      </c>
      <c r="B39" s="1098" t="s">
        <v>251</v>
      </c>
      <c r="C39" s="199">
        <v>12472</v>
      </c>
      <c r="D39" s="199">
        <v>13728</v>
      </c>
      <c r="E39" s="92" t="s">
        <v>95</v>
      </c>
      <c r="F39" s="99">
        <v>11310</v>
      </c>
      <c r="G39" s="99">
        <v>11943</v>
      </c>
      <c r="H39" s="159">
        <v>13364</v>
      </c>
      <c r="I39" s="86">
        <v>12980</v>
      </c>
      <c r="J39" s="86">
        <v>12991</v>
      </c>
      <c r="K39" s="86">
        <v>13186</v>
      </c>
      <c r="L39" s="1167">
        <f>L35</f>
        <v>13287</v>
      </c>
      <c r="M39" s="1168">
        <v>13454.1</v>
      </c>
      <c r="N39" s="1167">
        <v>3442</v>
      </c>
      <c r="O39" s="1190">
        <f t="shared" si="1"/>
        <v>3726</v>
      </c>
      <c r="P39" s="1231">
        <f t="shared" si="2"/>
        <v>3524</v>
      </c>
      <c r="Q39" s="1007">
        <f t="shared" si="2"/>
        <v>3160</v>
      </c>
      <c r="R39" s="1180">
        <f t="shared" si="3"/>
        <v>13852</v>
      </c>
      <c r="S39" s="1181">
        <f t="shared" si="4"/>
        <v>102.95746278086233</v>
      </c>
      <c r="T39" s="177"/>
      <c r="U39" s="163">
        <v>7168</v>
      </c>
      <c r="V39" s="1172">
        <v>10692</v>
      </c>
      <c r="W39" s="86">
        <v>13852</v>
      </c>
    </row>
    <row r="40" spans="1:23" ht="15.75" thickBot="1">
      <c r="A40" s="1129" t="s">
        <v>96</v>
      </c>
      <c r="B40" s="1100" t="s">
        <v>247</v>
      </c>
      <c r="C40" s="202">
        <v>12330</v>
      </c>
      <c r="D40" s="202">
        <v>13218</v>
      </c>
      <c r="E40" s="93" t="s">
        <v>97</v>
      </c>
      <c r="F40" s="253">
        <v>361</v>
      </c>
      <c r="G40" s="253">
        <v>369</v>
      </c>
      <c r="H40" s="268">
        <v>411</v>
      </c>
      <c r="I40" s="94">
        <v>550</v>
      </c>
      <c r="J40" s="94">
        <v>667</v>
      </c>
      <c r="K40" s="94">
        <v>487</v>
      </c>
      <c r="L40" s="1182"/>
      <c r="M40" s="1192"/>
      <c r="N40" s="1183">
        <v>251</v>
      </c>
      <c r="O40" s="1190">
        <f t="shared" si="1"/>
        <v>375</v>
      </c>
      <c r="P40" s="1232">
        <f t="shared" si="2"/>
        <v>160</v>
      </c>
      <c r="Q40" s="1023">
        <f t="shared" si="2"/>
        <v>421</v>
      </c>
      <c r="R40" s="1176">
        <f t="shared" si="3"/>
        <v>1207</v>
      </c>
      <c r="S40" s="1177" t="e">
        <f t="shared" si="4"/>
        <v>#DIV/0!</v>
      </c>
      <c r="T40" s="177"/>
      <c r="U40" s="174">
        <v>626</v>
      </c>
      <c r="V40" s="1185">
        <v>786</v>
      </c>
      <c r="W40" s="94">
        <v>1207</v>
      </c>
    </row>
    <row r="41" spans="1:23" ht="15.75" thickBot="1">
      <c r="A41" s="1186" t="s">
        <v>98</v>
      </c>
      <c r="B41" s="1101" t="s">
        <v>99</v>
      </c>
      <c r="C41" s="197">
        <f>SUM(C36:C40)</f>
        <v>25992</v>
      </c>
      <c r="D41" s="197">
        <f>SUM(D36:D40)</f>
        <v>28803</v>
      </c>
      <c r="E41" s="259" t="s">
        <v>31</v>
      </c>
      <c r="F41" s="100">
        <f aca="true" t="shared" si="6" ref="F41:Q41">SUM(F36:F40)</f>
        <v>12760</v>
      </c>
      <c r="G41" s="100">
        <f t="shared" si="6"/>
        <v>13629</v>
      </c>
      <c r="H41" s="100">
        <f t="shared" si="6"/>
        <v>14941</v>
      </c>
      <c r="I41" s="100">
        <f t="shared" si="6"/>
        <v>14646</v>
      </c>
      <c r="J41" s="100">
        <f>SUM(J36:J40)</f>
        <v>14660</v>
      </c>
      <c r="K41" s="100">
        <f>SUM(K36:K40)</f>
        <v>14619</v>
      </c>
      <c r="L41" s="1187">
        <f t="shared" si="6"/>
        <v>13287</v>
      </c>
      <c r="M41" s="1034">
        <f t="shared" si="6"/>
        <v>13454.1</v>
      </c>
      <c r="N41" s="100">
        <f t="shared" si="6"/>
        <v>3879</v>
      </c>
      <c r="O41" s="100">
        <f t="shared" si="6"/>
        <v>4099</v>
      </c>
      <c r="P41" s="100">
        <f t="shared" si="6"/>
        <v>3738</v>
      </c>
      <c r="Q41" s="100">
        <f t="shared" si="6"/>
        <v>3719</v>
      </c>
      <c r="R41" s="1194">
        <f t="shared" si="3"/>
        <v>15435</v>
      </c>
      <c r="S41" s="295">
        <f t="shared" si="4"/>
        <v>114.72339286908823</v>
      </c>
      <c r="T41" s="177"/>
      <c r="U41" s="100">
        <f>SUM(U36:U40)</f>
        <v>7978</v>
      </c>
      <c r="V41" s="100">
        <f>SUM(V36:V40)</f>
        <v>11716</v>
      </c>
      <c r="W41" s="100">
        <f>SUM(W36:W40)</f>
        <v>15435</v>
      </c>
    </row>
    <row r="42" spans="1:23" ht="6.75" customHeight="1" thickBot="1">
      <c r="A42" s="1129"/>
      <c r="B42" s="260"/>
      <c r="C42" s="38"/>
      <c r="D42" s="38"/>
      <c r="E42" s="95"/>
      <c r="F42" s="253"/>
      <c r="G42" s="253"/>
      <c r="H42" s="253"/>
      <c r="I42" s="96"/>
      <c r="J42" s="96"/>
      <c r="K42" s="96"/>
      <c r="L42" s="1195"/>
      <c r="M42" s="1196"/>
      <c r="N42" s="253"/>
      <c r="O42" s="1169"/>
      <c r="P42" s="1197"/>
      <c r="Q42" s="970"/>
      <c r="R42" s="1198"/>
      <c r="S42" s="1165"/>
      <c r="T42" s="177"/>
      <c r="U42" s="268"/>
      <c r="V42" s="96"/>
      <c r="W42" s="96"/>
    </row>
    <row r="43" spans="1:23" ht="15.75" thickBot="1">
      <c r="A43" s="1199" t="s">
        <v>100</v>
      </c>
      <c r="B43" s="258" t="s">
        <v>62</v>
      </c>
      <c r="C43" s="197">
        <f>+C41-C39</f>
        <v>13520</v>
      </c>
      <c r="D43" s="197">
        <f>+D41-D39</f>
        <v>15075</v>
      </c>
      <c r="E43" s="259" t="s">
        <v>31</v>
      </c>
      <c r="F43" s="100">
        <f aca="true" t="shared" si="7" ref="F43:Q43">F41-F39</f>
        <v>1450</v>
      </c>
      <c r="G43" s="100">
        <f t="shared" si="7"/>
        <v>1686</v>
      </c>
      <c r="H43" s="100">
        <f t="shared" si="7"/>
        <v>1577</v>
      </c>
      <c r="I43" s="100">
        <f>I41-I39</f>
        <v>1666</v>
      </c>
      <c r="J43" s="100">
        <f>J41-J39</f>
        <v>1669</v>
      </c>
      <c r="K43" s="100">
        <f>K41-K39</f>
        <v>1433</v>
      </c>
      <c r="L43" s="100">
        <f>L41-L39</f>
        <v>0</v>
      </c>
      <c r="M43" s="295">
        <f t="shared" si="7"/>
        <v>0</v>
      </c>
      <c r="N43" s="100">
        <f t="shared" si="7"/>
        <v>437</v>
      </c>
      <c r="O43" s="100">
        <f t="shared" si="7"/>
        <v>373</v>
      </c>
      <c r="P43" s="100">
        <f t="shared" si="7"/>
        <v>214</v>
      </c>
      <c r="Q43" s="96">
        <f t="shared" si="7"/>
        <v>559</v>
      </c>
      <c r="R43" s="1198">
        <f t="shared" si="3"/>
        <v>1583</v>
      </c>
      <c r="S43" s="1165" t="e">
        <f t="shared" si="4"/>
        <v>#DIV/0!</v>
      </c>
      <c r="T43" s="177"/>
      <c r="U43" s="100">
        <f>U41-U39</f>
        <v>810</v>
      </c>
      <c r="V43" s="100">
        <f>V41-V39</f>
        <v>1024</v>
      </c>
      <c r="W43" s="100">
        <f>W41-W39</f>
        <v>1583</v>
      </c>
    </row>
    <row r="44" spans="1:23" ht="15.75" thickBot="1">
      <c r="A44" s="1186" t="s">
        <v>101</v>
      </c>
      <c r="B44" s="258" t="s">
        <v>102</v>
      </c>
      <c r="C44" s="197">
        <f>+C41-C35</f>
        <v>93</v>
      </c>
      <c r="D44" s="197">
        <f>+D41-D35</f>
        <v>-465</v>
      </c>
      <c r="E44" s="259" t="s">
        <v>31</v>
      </c>
      <c r="F44" s="100">
        <f aca="true" t="shared" si="8" ref="F44:Q44">F41-F35</f>
        <v>4</v>
      </c>
      <c r="G44" s="100">
        <f t="shared" si="8"/>
        <v>28</v>
      </c>
      <c r="H44" s="100">
        <f t="shared" si="8"/>
        <v>33</v>
      </c>
      <c r="I44" s="100">
        <f>I41-I35</f>
        <v>7</v>
      </c>
      <c r="J44" s="100">
        <f>J41-J35</f>
        <v>0</v>
      </c>
      <c r="K44" s="100">
        <f>K41-K35</f>
        <v>129</v>
      </c>
      <c r="L44" s="100">
        <f>L41-L35</f>
        <v>0</v>
      </c>
      <c r="M44" s="295">
        <f t="shared" si="8"/>
        <v>0</v>
      </c>
      <c r="N44" s="100">
        <f t="shared" si="8"/>
        <v>0</v>
      </c>
      <c r="O44" s="100">
        <f t="shared" si="8"/>
        <v>0</v>
      </c>
      <c r="P44" s="100">
        <f t="shared" si="8"/>
        <v>0</v>
      </c>
      <c r="Q44" s="96">
        <f t="shared" si="8"/>
        <v>0</v>
      </c>
      <c r="R44" s="1198">
        <f t="shared" si="3"/>
        <v>0</v>
      </c>
      <c r="S44" s="1165" t="e">
        <f t="shared" si="4"/>
        <v>#DIV/0!</v>
      </c>
      <c r="T44" s="177"/>
      <c r="U44" s="100">
        <f>U41-U35</f>
        <v>0</v>
      </c>
      <c r="V44" s="100">
        <f>V41-V35</f>
        <v>0</v>
      </c>
      <c r="W44" s="100">
        <f>W41-W35</f>
        <v>0</v>
      </c>
    </row>
    <row r="45" spans="1:23" ht="15.75" thickBot="1">
      <c r="A45" s="1200" t="s">
        <v>103</v>
      </c>
      <c r="B45" s="261" t="s">
        <v>62</v>
      </c>
      <c r="C45" s="262">
        <f>+C44-C39</f>
        <v>-12379</v>
      </c>
      <c r="D45" s="262">
        <f>+D44-D39</f>
        <v>-14193</v>
      </c>
      <c r="E45" s="263" t="s">
        <v>31</v>
      </c>
      <c r="F45" s="100">
        <f aca="true" t="shared" si="9" ref="F45:Q45">F44-F39</f>
        <v>-11306</v>
      </c>
      <c r="G45" s="100">
        <f t="shared" si="9"/>
        <v>-11915</v>
      </c>
      <c r="H45" s="100">
        <f t="shared" si="9"/>
        <v>-13331</v>
      </c>
      <c r="I45" s="100">
        <f t="shared" si="9"/>
        <v>-12973</v>
      </c>
      <c r="J45" s="100">
        <f>J44-J39</f>
        <v>-12991</v>
      </c>
      <c r="K45" s="100">
        <f>K44-K39</f>
        <v>-13057</v>
      </c>
      <c r="L45" s="100">
        <f t="shared" si="9"/>
        <v>-13287</v>
      </c>
      <c r="M45" s="295">
        <f t="shared" si="9"/>
        <v>-13454.1</v>
      </c>
      <c r="N45" s="100">
        <f t="shared" si="9"/>
        <v>-3442</v>
      </c>
      <c r="O45" s="100">
        <f t="shared" si="9"/>
        <v>-3726</v>
      </c>
      <c r="P45" s="100">
        <f t="shared" si="9"/>
        <v>-3524</v>
      </c>
      <c r="Q45" s="96">
        <f t="shared" si="9"/>
        <v>-3160</v>
      </c>
      <c r="R45" s="1198">
        <f t="shared" si="3"/>
        <v>-13852</v>
      </c>
      <c r="S45" s="295">
        <f t="shared" si="4"/>
        <v>102.95746278086233</v>
      </c>
      <c r="T45" s="177"/>
      <c r="U45" s="100">
        <f>U44-U39</f>
        <v>-7168</v>
      </c>
      <c r="V45" s="100">
        <f>V44-V39</f>
        <v>-10692</v>
      </c>
      <c r="W45" s="100">
        <f>W44-W39</f>
        <v>-13852</v>
      </c>
    </row>
    <row r="46" ht="15">
      <c r="A46" s="982"/>
    </row>
    <row r="47" spans="1:5" ht="15">
      <c r="A47" s="156"/>
      <c r="B47" s="1233"/>
      <c r="C47" s="188" t="s">
        <v>201</v>
      </c>
      <c r="E47" s="1201" t="s">
        <v>202</v>
      </c>
    </row>
    <row r="48" ht="15">
      <c r="A48" s="982"/>
    </row>
    <row r="49" spans="1:23" ht="15">
      <c r="A49" s="97" t="s">
        <v>181</v>
      </c>
      <c r="R49" s="188"/>
      <c r="S49" s="188"/>
      <c r="T49" s="188"/>
      <c r="U49" s="188"/>
      <c r="V49" s="188"/>
      <c r="W49" s="188"/>
    </row>
    <row r="50" spans="1:23" ht="15">
      <c r="A50" s="98" t="s">
        <v>252</v>
      </c>
      <c r="R50" s="188"/>
      <c r="S50" s="188"/>
      <c r="T50" s="188"/>
      <c r="U50" s="188"/>
      <c r="V50" s="188"/>
      <c r="W50" s="188"/>
    </row>
    <row r="51" spans="1:23" ht="15">
      <c r="A51" s="1202" t="s">
        <v>182</v>
      </c>
      <c r="R51" s="188"/>
      <c r="S51" s="188"/>
      <c r="T51" s="188"/>
      <c r="U51" s="188"/>
      <c r="V51" s="188"/>
      <c r="W51" s="188"/>
    </row>
    <row r="52" spans="1:23" ht="15">
      <c r="A52" s="1203"/>
      <c r="R52" s="188"/>
      <c r="S52" s="188"/>
      <c r="T52" s="188"/>
      <c r="U52" s="188"/>
      <c r="V52" s="188"/>
      <c r="W52" s="188"/>
    </row>
    <row r="53" spans="1:23" ht="15">
      <c r="A53" s="982" t="s">
        <v>257</v>
      </c>
      <c r="R53" s="188"/>
      <c r="S53" s="188"/>
      <c r="T53" s="188"/>
      <c r="U53" s="188"/>
      <c r="V53" s="188"/>
      <c r="W53" s="188"/>
    </row>
    <row r="54" spans="1:23" ht="15">
      <c r="A54" s="982"/>
      <c r="R54" s="188"/>
      <c r="S54" s="188"/>
      <c r="T54" s="188"/>
      <c r="U54" s="188"/>
      <c r="V54" s="188"/>
      <c r="W54" s="188"/>
    </row>
    <row r="55" spans="1:23" ht="15">
      <c r="A55" s="982" t="s">
        <v>203</v>
      </c>
      <c r="R55" s="188"/>
      <c r="S55" s="188"/>
      <c r="T55" s="188"/>
      <c r="U55" s="188"/>
      <c r="V55" s="188"/>
      <c r="W55" s="188"/>
    </row>
    <row r="56" ht="15">
      <c r="A56" s="982" t="s">
        <v>214</v>
      </c>
    </row>
    <row r="57" ht="15">
      <c r="A57" s="982"/>
    </row>
    <row r="58" ht="15">
      <c r="A58" s="982"/>
    </row>
    <row r="59" ht="15">
      <c r="A59" s="982"/>
    </row>
    <row r="60" ht="15">
      <c r="A60" s="982"/>
    </row>
  </sheetData>
  <sheetProtection/>
  <mergeCells count="11">
    <mergeCell ref="B7:B8"/>
    <mergeCell ref="E7:E8"/>
    <mergeCell ref="H7:H8"/>
    <mergeCell ref="I7:I8"/>
    <mergeCell ref="J7:J8"/>
    <mergeCell ref="A1:W1"/>
    <mergeCell ref="K7:K8"/>
    <mergeCell ref="L7:M7"/>
    <mergeCell ref="N7:Q7"/>
    <mergeCell ref="U7:W7"/>
    <mergeCell ref="A7:A8"/>
  </mergeCells>
  <printOptions/>
  <pageMargins left="1.1023622047244095" right="0.31496062992125984" top="0.5905511811023623" bottom="0.5905511811023623" header="0.31496062992125984" footer="0.31496062992125984"/>
  <pageSetup horizontalDpi="600" verticalDpi="600" orientation="landscape" paperSize="9" scale="58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59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7.7109375" style="188" customWidth="1"/>
    <col min="2" max="2" width="13.57421875" style="188" customWidth="1"/>
    <col min="3" max="4" width="10.8515625" style="188" hidden="1" customWidth="1"/>
    <col min="5" max="5" width="6.421875" style="296" customWidth="1"/>
    <col min="6" max="6" width="11.7109375" style="858" hidden="1" customWidth="1"/>
    <col min="7" max="9" width="11.57421875" style="858" hidden="1" customWidth="1"/>
    <col min="10" max="11" width="11.57421875" style="177" hidden="1" customWidth="1"/>
    <col min="12" max="12" width="11.57421875" style="177" customWidth="1"/>
    <col min="13" max="13" width="11.421875" style="177" customWidth="1"/>
    <col min="14" max="14" width="9.8515625" style="177" customWidth="1"/>
    <col min="15" max="15" width="9.140625" style="177" customWidth="1"/>
    <col min="16" max="16" width="9.28125" style="177" customWidth="1"/>
    <col min="17" max="17" width="9.140625" style="177" customWidth="1"/>
    <col min="18" max="18" width="12.00390625" style="177" customWidth="1"/>
    <col min="19" max="19" width="9.140625" style="1241" customWidth="1"/>
    <col min="20" max="20" width="3.421875" style="177" customWidth="1"/>
    <col min="21" max="21" width="12.57421875" style="177" customWidth="1"/>
    <col min="22" max="22" width="11.8515625" style="177" customWidth="1"/>
    <col min="23" max="23" width="12.421875" style="177" customWidth="1"/>
    <col min="24" max="33" width="9.140625" style="198" customWidth="1"/>
    <col min="34" max="16384" width="9.140625" style="188" customWidth="1"/>
  </cols>
  <sheetData>
    <row r="1" spans="1:23" s="642" customFormat="1" ht="18.75">
      <c r="A1" s="1204" t="s">
        <v>233</v>
      </c>
      <c r="B1" s="1205"/>
      <c r="C1" s="1205"/>
      <c r="D1" s="1205"/>
      <c r="E1" s="1205"/>
      <c r="F1" s="1205"/>
      <c r="G1" s="1205"/>
      <c r="H1" s="1205"/>
      <c r="I1" s="1205"/>
      <c r="J1" s="1205"/>
      <c r="K1" s="1205"/>
      <c r="L1" s="1205"/>
      <c r="M1" s="1205"/>
      <c r="N1" s="1205"/>
      <c r="O1" s="1205"/>
      <c r="P1" s="1205"/>
      <c r="Q1" s="1205"/>
      <c r="R1" s="1205"/>
      <c r="S1" s="1205"/>
      <c r="T1" s="1205"/>
      <c r="U1" s="1205"/>
      <c r="V1" s="1205"/>
      <c r="W1" s="1205"/>
    </row>
    <row r="2" spans="1:14" ht="21.75" customHeight="1">
      <c r="A2" s="857" t="s">
        <v>218</v>
      </c>
      <c r="B2" s="858"/>
      <c r="M2" s="1240"/>
      <c r="N2" s="1240"/>
    </row>
    <row r="3" spans="1:14" ht="15">
      <c r="A3" s="864"/>
      <c r="M3" s="1240"/>
      <c r="N3" s="1240"/>
    </row>
    <row r="4" spans="1:14" ht="15.75" thickBot="1">
      <c r="A4" s="982"/>
      <c r="B4" s="525"/>
      <c r="C4" s="525"/>
      <c r="D4" s="525"/>
      <c r="E4" s="724"/>
      <c r="F4" s="1242"/>
      <c r="G4" s="1242"/>
      <c r="M4" s="1240"/>
      <c r="N4" s="1240"/>
    </row>
    <row r="5" spans="1:21" ht="16.5" thickBot="1">
      <c r="A5" s="1102" t="s">
        <v>189</v>
      </c>
      <c r="B5" s="1243" t="s">
        <v>204</v>
      </c>
      <c r="C5" s="1104"/>
      <c r="D5" s="1104"/>
      <c r="E5" s="1105"/>
      <c r="F5" s="1104"/>
      <c r="G5" s="1106"/>
      <c r="H5" s="1104"/>
      <c r="I5" s="1104"/>
      <c r="J5" s="1244"/>
      <c r="K5" s="1244"/>
      <c r="L5" s="1244"/>
      <c r="M5" s="1245"/>
      <c r="N5" s="1245"/>
      <c r="O5" s="1246"/>
      <c r="P5" s="1246"/>
      <c r="Q5" s="1246"/>
      <c r="R5" s="1246"/>
      <c r="S5" s="1247"/>
      <c r="T5" s="1246"/>
      <c r="U5" s="1248"/>
    </row>
    <row r="6" spans="1:14" ht="23.25" customHeight="1" thickBot="1">
      <c r="A6" s="864" t="s">
        <v>3</v>
      </c>
      <c r="M6" s="1240"/>
      <c r="N6" s="1240"/>
    </row>
    <row r="7" spans="1:33" s="296" customFormat="1" ht="15.75" thickBot="1">
      <c r="A7" s="1249" t="s">
        <v>8</v>
      </c>
      <c r="B7" s="1250" t="s">
        <v>9</v>
      </c>
      <c r="C7" s="1251"/>
      <c r="D7" s="1251"/>
      <c r="E7" s="1250" t="s">
        <v>12</v>
      </c>
      <c r="F7" s="1251"/>
      <c r="G7" s="1251"/>
      <c r="H7" s="1250" t="s">
        <v>13</v>
      </c>
      <c r="I7" s="1252" t="s">
        <v>173</v>
      </c>
      <c r="J7" s="1252" t="s">
        <v>174</v>
      </c>
      <c r="K7" s="1252" t="s">
        <v>175</v>
      </c>
      <c r="L7" s="1112" t="s">
        <v>219</v>
      </c>
      <c r="M7" s="1113"/>
      <c r="N7" s="1112" t="s">
        <v>5</v>
      </c>
      <c r="O7" s="1119"/>
      <c r="P7" s="1119"/>
      <c r="Q7" s="1113"/>
      <c r="R7" s="1116" t="s">
        <v>220</v>
      </c>
      <c r="S7" s="1117" t="s">
        <v>7</v>
      </c>
      <c r="T7" s="1070"/>
      <c r="U7" s="1118" t="s">
        <v>176</v>
      </c>
      <c r="V7" s="1119"/>
      <c r="W7" s="1113"/>
      <c r="X7" s="1070"/>
      <c r="Y7" s="1070"/>
      <c r="Z7" s="1070"/>
      <c r="AA7" s="1070"/>
      <c r="AB7" s="1070"/>
      <c r="AC7" s="1070"/>
      <c r="AD7" s="1070"/>
      <c r="AE7" s="1070"/>
      <c r="AF7" s="1070"/>
      <c r="AG7" s="1070"/>
    </row>
    <row r="8" spans="1:33" s="296" customFormat="1" ht="15.75" thickBot="1">
      <c r="A8" s="1253"/>
      <c r="B8" s="1254"/>
      <c r="C8" s="292" t="s">
        <v>10</v>
      </c>
      <c r="D8" s="292" t="s">
        <v>11</v>
      </c>
      <c r="E8" s="1254"/>
      <c r="F8" s="292" t="s">
        <v>177</v>
      </c>
      <c r="G8" s="292" t="s">
        <v>178</v>
      </c>
      <c r="H8" s="1254"/>
      <c r="I8" s="1254"/>
      <c r="J8" s="1254"/>
      <c r="K8" s="1254"/>
      <c r="L8" s="1123" t="s">
        <v>179</v>
      </c>
      <c r="M8" s="1123" t="s">
        <v>185</v>
      </c>
      <c r="N8" s="1124" t="s">
        <v>18</v>
      </c>
      <c r="O8" s="1125" t="s">
        <v>21</v>
      </c>
      <c r="P8" s="1126" t="s">
        <v>24</v>
      </c>
      <c r="Q8" s="1127" t="s">
        <v>27</v>
      </c>
      <c r="R8" s="1123" t="s">
        <v>28</v>
      </c>
      <c r="S8" s="1128" t="s">
        <v>29</v>
      </c>
      <c r="T8" s="1070"/>
      <c r="U8" s="175" t="s">
        <v>221</v>
      </c>
      <c r="V8" s="294" t="s">
        <v>222</v>
      </c>
      <c r="W8" s="294" t="s">
        <v>223</v>
      </c>
      <c r="X8" s="1070"/>
      <c r="Y8" s="1070"/>
      <c r="Z8" s="1070"/>
      <c r="AA8" s="1070"/>
      <c r="AB8" s="1070"/>
      <c r="AC8" s="1070"/>
      <c r="AD8" s="1070"/>
      <c r="AE8" s="1070"/>
      <c r="AF8" s="1070"/>
      <c r="AG8" s="1070"/>
    </row>
    <row r="9" spans="1:23" ht="15">
      <c r="A9" s="1255" t="s">
        <v>30</v>
      </c>
      <c r="B9" s="270"/>
      <c r="C9" s="271">
        <v>104</v>
      </c>
      <c r="D9" s="271">
        <v>104</v>
      </c>
      <c r="E9" s="160"/>
      <c r="F9" s="161">
        <v>78</v>
      </c>
      <c r="G9" s="161">
        <v>75</v>
      </c>
      <c r="H9" s="161">
        <v>74</v>
      </c>
      <c r="I9" s="161">
        <v>77</v>
      </c>
      <c r="J9" s="154">
        <v>75</v>
      </c>
      <c r="K9" s="154">
        <v>75</v>
      </c>
      <c r="L9" s="178"/>
      <c r="M9" s="178"/>
      <c r="N9" s="1131">
        <v>76</v>
      </c>
      <c r="O9" s="1133">
        <v>75</v>
      </c>
      <c r="P9" s="1132">
        <f aca="true" t="shared" si="0" ref="P9:Q21">V9</f>
        <v>74.334</v>
      </c>
      <c r="Q9" s="1133">
        <f>W9</f>
        <v>75.331</v>
      </c>
      <c r="R9" s="131" t="s">
        <v>31</v>
      </c>
      <c r="S9" s="1256" t="s">
        <v>31</v>
      </c>
      <c r="T9" s="1257"/>
      <c r="U9" s="158">
        <v>75</v>
      </c>
      <c r="V9" s="158">
        <v>74.334</v>
      </c>
      <c r="W9" s="154">
        <v>75.331</v>
      </c>
    </row>
    <row r="10" spans="1:23" ht="15.75" thickBot="1">
      <c r="A10" s="1258" t="s">
        <v>32</v>
      </c>
      <c r="B10" s="272"/>
      <c r="C10" s="273">
        <v>101</v>
      </c>
      <c r="D10" s="273">
        <v>104</v>
      </c>
      <c r="E10" s="274"/>
      <c r="F10" s="162">
        <v>73</v>
      </c>
      <c r="G10" s="162">
        <v>71</v>
      </c>
      <c r="H10" s="162">
        <v>70</v>
      </c>
      <c r="I10" s="162">
        <v>69</v>
      </c>
      <c r="J10" s="155">
        <v>67</v>
      </c>
      <c r="K10" s="155">
        <v>64</v>
      </c>
      <c r="L10" s="74"/>
      <c r="M10" s="74"/>
      <c r="N10" s="1137">
        <v>63</v>
      </c>
      <c r="O10" s="1139">
        <v>62</v>
      </c>
      <c r="P10" s="1259">
        <f t="shared" si="0"/>
        <v>62.671</v>
      </c>
      <c r="Q10" s="1139">
        <f t="shared" si="0"/>
        <v>63.427</v>
      </c>
      <c r="R10" s="155" t="s">
        <v>31</v>
      </c>
      <c r="S10" s="264" t="s">
        <v>31</v>
      </c>
      <c r="T10" s="1257"/>
      <c r="U10" s="1160">
        <v>62</v>
      </c>
      <c r="V10" s="1160">
        <v>62.671</v>
      </c>
      <c r="W10" s="155">
        <v>63.427</v>
      </c>
    </row>
    <row r="11" spans="1:23" ht="15">
      <c r="A11" s="1260" t="s">
        <v>33</v>
      </c>
      <c r="B11" s="275" t="s">
        <v>34</v>
      </c>
      <c r="C11" s="276">
        <v>37915</v>
      </c>
      <c r="D11" s="276">
        <v>39774</v>
      </c>
      <c r="E11" s="277" t="s">
        <v>35</v>
      </c>
      <c r="F11" s="163">
        <v>15286</v>
      </c>
      <c r="G11" s="163">
        <v>16458</v>
      </c>
      <c r="H11" s="163">
        <v>15309</v>
      </c>
      <c r="I11" s="163">
        <v>15839</v>
      </c>
      <c r="J11" s="103">
        <v>15783</v>
      </c>
      <c r="K11" s="103">
        <v>15465.37</v>
      </c>
      <c r="L11" s="1221" t="s">
        <v>31</v>
      </c>
      <c r="M11" s="1221" t="s">
        <v>31</v>
      </c>
      <c r="N11" s="1144">
        <v>15718</v>
      </c>
      <c r="O11" s="1133">
        <f aca="true" t="shared" si="1" ref="O11:O21">U11</f>
        <v>15936</v>
      </c>
      <c r="P11" s="1261">
        <f t="shared" si="0"/>
        <v>16290</v>
      </c>
      <c r="Q11" s="1133">
        <f t="shared" si="0"/>
        <v>15284</v>
      </c>
      <c r="R11" s="103" t="s">
        <v>31</v>
      </c>
      <c r="S11" s="1262" t="s">
        <v>31</v>
      </c>
      <c r="T11" s="1257"/>
      <c r="U11" s="158">
        <v>15936</v>
      </c>
      <c r="V11" s="169">
        <v>16290</v>
      </c>
      <c r="W11" s="103">
        <v>15284</v>
      </c>
    </row>
    <row r="12" spans="1:23" ht="15">
      <c r="A12" s="1263" t="s">
        <v>36</v>
      </c>
      <c r="B12" s="278" t="s">
        <v>37</v>
      </c>
      <c r="C12" s="279">
        <v>-16164</v>
      </c>
      <c r="D12" s="279">
        <v>-17825</v>
      </c>
      <c r="E12" s="277" t="s">
        <v>38</v>
      </c>
      <c r="F12" s="163">
        <v>-14113</v>
      </c>
      <c r="G12" s="163">
        <v>-15252</v>
      </c>
      <c r="H12" s="163">
        <v>-14434</v>
      </c>
      <c r="I12" s="163">
        <v>15278</v>
      </c>
      <c r="J12" s="103">
        <v>15437</v>
      </c>
      <c r="K12" s="103">
        <v>15081.57</v>
      </c>
      <c r="L12" s="76" t="s">
        <v>31</v>
      </c>
      <c r="M12" s="76" t="s">
        <v>31</v>
      </c>
      <c r="N12" s="1149">
        <v>15375</v>
      </c>
      <c r="O12" s="1151">
        <f t="shared" si="1"/>
        <v>15535</v>
      </c>
      <c r="P12" s="1261">
        <f t="shared" si="0"/>
        <v>15916</v>
      </c>
      <c r="Q12" s="1151">
        <f t="shared" si="0"/>
        <v>14938</v>
      </c>
      <c r="R12" s="103" t="s">
        <v>31</v>
      </c>
      <c r="S12" s="1262" t="s">
        <v>31</v>
      </c>
      <c r="T12" s="1257"/>
      <c r="U12" s="159">
        <v>15535</v>
      </c>
      <c r="V12" s="159">
        <v>15916</v>
      </c>
      <c r="W12" s="103">
        <v>14938</v>
      </c>
    </row>
    <row r="13" spans="1:23" ht="15">
      <c r="A13" s="1263" t="s">
        <v>39</v>
      </c>
      <c r="B13" s="278" t="s">
        <v>234</v>
      </c>
      <c r="C13" s="279">
        <v>604</v>
      </c>
      <c r="D13" s="279">
        <v>619</v>
      </c>
      <c r="E13" s="277" t="s">
        <v>41</v>
      </c>
      <c r="F13" s="163">
        <v>865.85</v>
      </c>
      <c r="G13" s="163">
        <v>976.33</v>
      </c>
      <c r="H13" s="163">
        <v>491.49</v>
      </c>
      <c r="I13" s="163">
        <v>436</v>
      </c>
      <c r="J13" s="103">
        <v>439</v>
      </c>
      <c r="K13" s="103">
        <v>505.6</v>
      </c>
      <c r="L13" s="76" t="s">
        <v>31</v>
      </c>
      <c r="M13" s="76" t="s">
        <v>31</v>
      </c>
      <c r="N13" s="1149">
        <v>684</v>
      </c>
      <c r="O13" s="1151">
        <f t="shared" si="1"/>
        <v>557</v>
      </c>
      <c r="P13" s="1261">
        <f t="shared" si="0"/>
        <v>774</v>
      </c>
      <c r="Q13" s="1151">
        <f t="shared" si="0"/>
        <v>540</v>
      </c>
      <c r="R13" s="103" t="s">
        <v>31</v>
      </c>
      <c r="S13" s="1262" t="s">
        <v>31</v>
      </c>
      <c r="T13" s="1257"/>
      <c r="U13" s="159">
        <v>557</v>
      </c>
      <c r="V13" s="159">
        <v>774</v>
      </c>
      <c r="W13" s="103">
        <v>540</v>
      </c>
    </row>
    <row r="14" spans="1:23" ht="15">
      <c r="A14" s="1263" t="s">
        <v>42</v>
      </c>
      <c r="B14" s="278" t="s">
        <v>235</v>
      </c>
      <c r="C14" s="279">
        <v>221</v>
      </c>
      <c r="D14" s="279">
        <v>610</v>
      </c>
      <c r="E14" s="277" t="s">
        <v>31</v>
      </c>
      <c r="F14" s="163">
        <v>3059</v>
      </c>
      <c r="G14" s="163">
        <v>3285</v>
      </c>
      <c r="H14" s="163">
        <v>3261</v>
      </c>
      <c r="I14" s="163">
        <v>3513</v>
      </c>
      <c r="J14" s="103">
        <v>2787</v>
      </c>
      <c r="K14" s="103">
        <v>3527.8</v>
      </c>
      <c r="L14" s="76" t="s">
        <v>31</v>
      </c>
      <c r="M14" s="1225" t="s">
        <v>31</v>
      </c>
      <c r="N14" s="1149">
        <v>8338</v>
      </c>
      <c r="O14" s="1151">
        <f t="shared" si="1"/>
        <v>7081</v>
      </c>
      <c r="P14" s="1261">
        <f t="shared" si="0"/>
        <v>5499</v>
      </c>
      <c r="Q14" s="1151">
        <f t="shared" si="0"/>
        <v>4407</v>
      </c>
      <c r="R14" s="103" t="s">
        <v>31</v>
      </c>
      <c r="S14" s="1262" t="s">
        <v>31</v>
      </c>
      <c r="T14" s="1257"/>
      <c r="U14" s="159">
        <v>7081</v>
      </c>
      <c r="V14" s="159">
        <v>5499</v>
      </c>
      <c r="W14" s="103">
        <v>4407</v>
      </c>
    </row>
    <row r="15" spans="1:23" ht="15.75" thickBot="1">
      <c r="A15" s="1255" t="s">
        <v>44</v>
      </c>
      <c r="B15" s="280" t="s">
        <v>236</v>
      </c>
      <c r="C15" s="281">
        <v>2021</v>
      </c>
      <c r="D15" s="281">
        <v>852</v>
      </c>
      <c r="E15" s="164" t="s">
        <v>46</v>
      </c>
      <c r="F15" s="165">
        <v>6163</v>
      </c>
      <c r="G15" s="165">
        <v>5169</v>
      </c>
      <c r="H15" s="165">
        <v>4914</v>
      </c>
      <c r="I15" s="165">
        <v>5727</v>
      </c>
      <c r="J15" s="131">
        <v>6338</v>
      </c>
      <c r="K15" s="131">
        <v>6522</v>
      </c>
      <c r="L15" s="1264" t="s">
        <v>31</v>
      </c>
      <c r="M15" s="1265" t="s">
        <v>31</v>
      </c>
      <c r="N15" s="1153">
        <v>8010</v>
      </c>
      <c r="O15" s="1266">
        <f t="shared" si="1"/>
        <v>9739</v>
      </c>
      <c r="P15" s="1261">
        <f t="shared" si="0"/>
        <v>7156</v>
      </c>
      <c r="Q15" s="1139">
        <f t="shared" si="0"/>
        <v>3789.9</v>
      </c>
      <c r="R15" s="131" t="s">
        <v>31</v>
      </c>
      <c r="S15" s="1256" t="s">
        <v>31</v>
      </c>
      <c r="T15" s="1257"/>
      <c r="U15" s="1267">
        <v>9739</v>
      </c>
      <c r="V15" s="1267">
        <v>7156</v>
      </c>
      <c r="W15" s="131">
        <v>3789.9</v>
      </c>
    </row>
    <row r="16" spans="1:23" ht="15.75" thickBot="1">
      <c r="A16" s="1268" t="s">
        <v>47</v>
      </c>
      <c r="B16" s="282"/>
      <c r="C16" s="283">
        <v>24618</v>
      </c>
      <c r="D16" s="283">
        <v>24087</v>
      </c>
      <c r="E16" s="284"/>
      <c r="F16" s="166">
        <v>11306</v>
      </c>
      <c r="G16" s="166">
        <v>10667</v>
      </c>
      <c r="H16" s="166">
        <v>9554</v>
      </c>
      <c r="I16" s="166">
        <v>10237</v>
      </c>
      <c r="J16" s="266">
        <f>J11-J12+J13+J14+J15</f>
        <v>9910</v>
      </c>
      <c r="K16" s="266">
        <f>K11-K12+K13+K14+K15</f>
        <v>10939.2</v>
      </c>
      <c r="L16" s="267" t="s">
        <v>31</v>
      </c>
      <c r="M16" s="1219" t="s">
        <v>31</v>
      </c>
      <c r="N16" s="1155">
        <f>N11-N12+N13+N14+N15</f>
        <v>17375</v>
      </c>
      <c r="O16" s="266">
        <f>O11-O12+O13+O14+O15</f>
        <v>17778</v>
      </c>
      <c r="P16" s="1155">
        <f>P11-P12+P13+P14+P15</f>
        <v>13803</v>
      </c>
      <c r="Q16" s="266">
        <f>Q11-Q12+Q13+Q14+Q15</f>
        <v>9082.9</v>
      </c>
      <c r="R16" s="101" t="s">
        <v>31</v>
      </c>
      <c r="S16" s="1156" t="s">
        <v>31</v>
      </c>
      <c r="T16" s="1269"/>
      <c r="U16" s="266">
        <f>U11-U12+U13+U14+U15</f>
        <v>17778</v>
      </c>
      <c r="V16" s="266">
        <f>V11-V12+V13+V14+V15</f>
        <v>13803</v>
      </c>
      <c r="W16" s="266">
        <f>W11-W12+W13+W14+W15</f>
        <v>9082.9</v>
      </c>
    </row>
    <row r="17" spans="1:23" ht="15">
      <c r="A17" s="1255" t="s">
        <v>48</v>
      </c>
      <c r="B17" s="275" t="s">
        <v>49</v>
      </c>
      <c r="C17" s="276">
        <v>7043</v>
      </c>
      <c r="D17" s="276">
        <v>7240</v>
      </c>
      <c r="E17" s="164">
        <v>401</v>
      </c>
      <c r="F17" s="165">
        <v>1189</v>
      </c>
      <c r="G17" s="165">
        <v>1223</v>
      </c>
      <c r="H17" s="165">
        <v>890</v>
      </c>
      <c r="I17" s="165">
        <v>588</v>
      </c>
      <c r="J17" s="131">
        <v>372</v>
      </c>
      <c r="K17" s="131">
        <v>410</v>
      </c>
      <c r="L17" s="1221" t="s">
        <v>31</v>
      </c>
      <c r="M17" s="1222" t="s">
        <v>31</v>
      </c>
      <c r="N17" s="1153">
        <v>369</v>
      </c>
      <c r="O17" s="1169">
        <f t="shared" si="1"/>
        <v>427</v>
      </c>
      <c r="P17" s="1261">
        <f>V17</f>
        <v>399.7</v>
      </c>
      <c r="Q17" s="1133">
        <f t="shared" si="0"/>
        <v>371.5</v>
      </c>
      <c r="R17" s="131" t="s">
        <v>31</v>
      </c>
      <c r="S17" s="1256" t="s">
        <v>31</v>
      </c>
      <c r="T17" s="1257"/>
      <c r="U17" s="167">
        <v>427</v>
      </c>
      <c r="V17" s="167">
        <v>399.7</v>
      </c>
      <c r="W17" s="131">
        <v>371.5</v>
      </c>
    </row>
    <row r="18" spans="1:23" ht="15">
      <c r="A18" s="1263" t="s">
        <v>50</v>
      </c>
      <c r="B18" s="278" t="s">
        <v>51</v>
      </c>
      <c r="C18" s="279">
        <v>1001</v>
      </c>
      <c r="D18" s="279">
        <v>820</v>
      </c>
      <c r="E18" s="277" t="s">
        <v>52</v>
      </c>
      <c r="F18" s="163">
        <v>1816</v>
      </c>
      <c r="G18" s="163">
        <v>2162</v>
      </c>
      <c r="H18" s="163">
        <v>2060</v>
      </c>
      <c r="I18" s="163">
        <v>2747</v>
      </c>
      <c r="J18" s="103">
        <v>3107</v>
      </c>
      <c r="K18" s="103">
        <v>3225</v>
      </c>
      <c r="L18" s="76" t="s">
        <v>31</v>
      </c>
      <c r="M18" s="1225" t="s">
        <v>31</v>
      </c>
      <c r="N18" s="1149">
        <v>2007</v>
      </c>
      <c r="O18" s="1151">
        <f t="shared" si="1"/>
        <v>1846</v>
      </c>
      <c r="P18" s="1261">
        <f>V18</f>
        <v>1786.9</v>
      </c>
      <c r="Q18" s="1151">
        <f t="shared" si="0"/>
        <v>976</v>
      </c>
      <c r="R18" s="103" t="s">
        <v>31</v>
      </c>
      <c r="S18" s="1262" t="s">
        <v>31</v>
      </c>
      <c r="T18" s="1257"/>
      <c r="U18" s="159">
        <v>1846</v>
      </c>
      <c r="V18" s="159">
        <v>1786.9</v>
      </c>
      <c r="W18" s="1270">
        <v>976</v>
      </c>
    </row>
    <row r="19" spans="1:23" ht="15">
      <c r="A19" s="1263" t="s">
        <v>53</v>
      </c>
      <c r="B19" s="278" t="s">
        <v>237</v>
      </c>
      <c r="C19" s="279">
        <v>14718</v>
      </c>
      <c r="D19" s="279">
        <v>14718</v>
      </c>
      <c r="E19" s="277" t="s">
        <v>31</v>
      </c>
      <c r="F19" s="163">
        <v>0</v>
      </c>
      <c r="G19" s="163">
        <v>0</v>
      </c>
      <c r="H19" s="163">
        <v>0</v>
      </c>
      <c r="I19" s="163">
        <v>0</v>
      </c>
      <c r="J19" s="103">
        <v>0</v>
      </c>
      <c r="K19" s="103">
        <v>0</v>
      </c>
      <c r="L19" s="76" t="s">
        <v>31</v>
      </c>
      <c r="M19" s="1225" t="s">
        <v>31</v>
      </c>
      <c r="N19" s="1149">
        <v>0</v>
      </c>
      <c r="O19" s="1151">
        <f t="shared" si="1"/>
        <v>0</v>
      </c>
      <c r="P19" s="1261">
        <f>V19</f>
        <v>0</v>
      </c>
      <c r="Q19" s="1151">
        <f t="shared" si="0"/>
        <v>0</v>
      </c>
      <c r="R19" s="103" t="s">
        <v>31</v>
      </c>
      <c r="S19" s="1262" t="s">
        <v>31</v>
      </c>
      <c r="T19" s="1257"/>
      <c r="U19" s="159">
        <v>0</v>
      </c>
      <c r="V19" s="159">
        <v>0</v>
      </c>
      <c r="W19" s="103">
        <v>0</v>
      </c>
    </row>
    <row r="20" spans="1:23" ht="15">
      <c r="A20" s="1263" t="s">
        <v>55</v>
      </c>
      <c r="B20" s="278" t="s">
        <v>54</v>
      </c>
      <c r="C20" s="279">
        <v>1758</v>
      </c>
      <c r="D20" s="279">
        <v>1762</v>
      </c>
      <c r="E20" s="277" t="s">
        <v>31</v>
      </c>
      <c r="F20" s="163">
        <v>3966</v>
      </c>
      <c r="G20" s="163">
        <v>3634</v>
      </c>
      <c r="H20" s="163">
        <v>3171</v>
      </c>
      <c r="I20" s="163">
        <v>6758</v>
      </c>
      <c r="J20" s="103">
        <v>6354</v>
      </c>
      <c r="K20" s="103">
        <v>7206</v>
      </c>
      <c r="L20" s="76" t="s">
        <v>31</v>
      </c>
      <c r="M20" s="1225" t="s">
        <v>31</v>
      </c>
      <c r="N20" s="1149">
        <v>14731</v>
      </c>
      <c r="O20" s="1151">
        <f t="shared" si="1"/>
        <v>14717</v>
      </c>
      <c r="P20" s="1261">
        <f>V20</f>
        <v>11083.6</v>
      </c>
      <c r="Q20" s="1151">
        <f t="shared" si="0"/>
        <v>7731</v>
      </c>
      <c r="R20" s="103" t="s">
        <v>31</v>
      </c>
      <c r="S20" s="1262" t="s">
        <v>31</v>
      </c>
      <c r="T20" s="1257"/>
      <c r="U20" s="159">
        <v>14717</v>
      </c>
      <c r="V20" s="159">
        <v>11083.6</v>
      </c>
      <c r="W20" s="103">
        <v>7731</v>
      </c>
    </row>
    <row r="21" spans="1:23" ht="15.75" thickBot="1">
      <c r="A21" s="1258" t="s">
        <v>57</v>
      </c>
      <c r="B21" s="285"/>
      <c r="C21" s="286">
        <v>0</v>
      </c>
      <c r="D21" s="286">
        <v>0</v>
      </c>
      <c r="E21" s="287" t="s">
        <v>31</v>
      </c>
      <c r="F21" s="163">
        <v>0</v>
      </c>
      <c r="G21" s="163">
        <v>0</v>
      </c>
      <c r="H21" s="163">
        <v>0</v>
      </c>
      <c r="I21" s="162">
        <v>0</v>
      </c>
      <c r="J21" s="104">
        <v>0</v>
      </c>
      <c r="K21" s="104">
        <v>0</v>
      </c>
      <c r="L21" s="74" t="s">
        <v>31</v>
      </c>
      <c r="M21" s="1226" t="s">
        <v>31</v>
      </c>
      <c r="N21" s="1158">
        <v>0</v>
      </c>
      <c r="O21" s="1139">
        <f t="shared" si="1"/>
        <v>0</v>
      </c>
      <c r="P21" s="1138">
        <f>V21</f>
        <v>0</v>
      </c>
      <c r="Q21" s="1139">
        <f t="shared" si="0"/>
        <v>0</v>
      </c>
      <c r="R21" s="104" t="s">
        <v>31</v>
      </c>
      <c r="S21" s="1271" t="s">
        <v>31</v>
      </c>
      <c r="T21" s="1257"/>
      <c r="U21" s="1160">
        <v>0</v>
      </c>
      <c r="V21" s="1160">
        <v>0</v>
      </c>
      <c r="W21" s="104"/>
    </row>
    <row r="22" spans="1:23" ht="15">
      <c r="A22" s="1272" t="s">
        <v>59</v>
      </c>
      <c r="B22" s="275" t="s">
        <v>60</v>
      </c>
      <c r="C22" s="276">
        <v>12472</v>
      </c>
      <c r="D22" s="276">
        <v>13728</v>
      </c>
      <c r="E22" s="168" t="s">
        <v>31</v>
      </c>
      <c r="F22" s="169">
        <v>34038</v>
      </c>
      <c r="G22" s="169">
        <v>33242</v>
      </c>
      <c r="H22" s="169">
        <v>33404</v>
      </c>
      <c r="I22" s="169">
        <v>32231</v>
      </c>
      <c r="J22" s="83">
        <v>31385</v>
      </c>
      <c r="K22" s="83">
        <v>30771</v>
      </c>
      <c r="L22" s="1273">
        <f>L35</f>
        <v>30254</v>
      </c>
      <c r="M22" s="1273">
        <f>M35</f>
        <v>30486</v>
      </c>
      <c r="N22" s="1163">
        <v>7655</v>
      </c>
      <c r="O22" s="1190">
        <f>U22-N22</f>
        <v>8278</v>
      </c>
      <c r="P22" s="1133">
        <f>V22-U22</f>
        <v>7854.4000000000015</v>
      </c>
      <c r="Q22" s="1133">
        <f>W22-V22</f>
        <v>7443.199999999997</v>
      </c>
      <c r="R22" s="1164">
        <f>SUM(N22:Q22)</f>
        <v>31230.6</v>
      </c>
      <c r="S22" s="1165">
        <f>(R22/M22)*100</f>
        <v>102.44243259200945</v>
      </c>
      <c r="T22" s="1257"/>
      <c r="U22" s="158">
        <v>15933</v>
      </c>
      <c r="V22" s="158">
        <v>23787.4</v>
      </c>
      <c r="W22" s="83">
        <v>31230.6</v>
      </c>
    </row>
    <row r="23" spans="1:23" ht="15">
      <c r="A23" s="1263" t="s">
        <v>61</v>
      </c>
      <c r="B23" s="278" t="s">
        <v>62</v>
      </c>
      <c r="C23" s="279">
        <v>0</v>
      </c>
      <c r="D23" s="279">
        <v>0</v>
      </c>
      <c r="E23" s="170" t="s">
        <v>31</v>
      </c>
      <c r="F23" s="163">
        <v>230</v>
      </c>
      <c r="G23" s="163">
        <v>0</v>
      </c>
      <c r="H23" s="163"/>
      <c r="I23" s="163"/>
      <c r="J23" s="86">
        <v>0</v>
      </c>
      <c r="K23" s="86">
        <v>0</v>
      </c>
      <c r="L23" s="1274"/>
      <c r="M23" s="1275"/>
      <c r="N23" s="1167">
        <v>0</v>
      </c>
      <c r="O23" s="1190">
        <f aca="true" t="shared" si="2" ref="O23:O40">U23-N23</f>
        <v>0</v>
      </c>
      <c r="P23" s="1151">
        <f aca="true" t="shared" si="3" ref="P23:Q40">V23-U23</f>
        <v>0</v>
      </c>
      <c r="Q23" s="1169">
        <f t="shared" si="3"/>
        <v>0</v>
      </c>
      <c r="R23" s="1180">
        <f aca="true" t="shared" si="4" ref="R23:R45">SUM(N23:Q23)</f>
        <v>0</v>
      </c>
      <c r="S23" s="1181" t="e">
        <f aca="true" t="shared" si="5" ref="S23:S45">(R23/M23)*100</f>
        <v>#DIV/0!</v>
      </c>
      <c r="T23" s="1257"/>
      <c r="U23" s="159"/>
      <c r="V23" s="159"/>
      <c r="W23" s="86"/>
    </row>
    <row r="24" spans="1:23" ht="15.75" thickBot="1">
      <c r="A24" s="1258" t="s">
        <v>63</v>
      </c>
      <c r="B24" s="285" t="s">
        <v>62</v>
      </c>
      <c r="C24" s="286">
        <v>0</v>
      </c>
      <c r="D24" s="286">
        <v>1215</v>
      </c>
      <c r="E24" s="171">
        <v>672</v>
      </c>
      <c r="F24" s="288">
        <v>10265</v>
      </c>
      <c r="G24" s="288">
        <v>11176</v>
      </c>
      <c r="H24" s="288">
        <v>10817</v>
      </c>
      <c r="I24" s="162">
        <v>10900</v>
      </c>
      <c r="J24" s="89">
        <v>9850</v>
      </c>
      <c r="K24" s="89">
        <v>8800</v>
      </c>
      <c r="L24" s="1276">
        <f>L25+L26+L27+L28+L29</f>
        <v>8800</v>
      </c>
      <c r="M24" s="1276">
        <f>M25+M26+M27+M28+M29</f>
        <v>8800</v>
      </c>
      <c r="N24" s="1174">
        <v>2199</v>
      </c>
      <c r="O24" s="1277">
        <f t="shared" si="2"/>
        <v>2199</v>
      </c>
      <c r="P24" s="1139">
        <f t="shared" si="3"/>
        <v>2203</v>
      </c>
      <c r="Q24" s="1175">
        <f t="shared" si="3"/>
        <v>2199</v>
      </c>
      <c r="R24" s="1176">
        <f t="shared" si="4"/>
        <v>8800</v>
      </c>
      <c r="S24" s="1177">
        <f t="shared" si="5"/>
        <v>100</v>
      </c>
      <c r="T24" s="1257"/>
      <c r="U24" s="1267">
        <v>4398</v>
      </c>
      <c r="V24" s="1267">
        <v>6601</v>
      </c>
      <c r="W24" s="89">
        <v>8800</v>
      </c>
    </row>
    <row r="25" spans="1:23" ht="15">
      <c r="A25" s="1260" t="s">
        <v>64</v>
      </c>
      <c r="B25" s="1236" t="s">
        <v>238</v>
      </c>
      <c r="C25" s="276">
        <v>6341</v>
      </c>
      <c r="D25" s="276">
        <v>6960</v>
      </c>
      <c r="E25" s="168">
        <v>501</v>
      </c>
      <c r="F25" s="163">
        <v>5346</v>
      </c>
      <c r="G25" s="163">
        <v>6445</v>
      </c>
      <c r="H25" s="163">
        <v>6094</v>
      </c>
      <c r="I25" s="167">
        <v>5295</v>
      </c>
      <c r="J25" s="91">
        <v>5297</v>
      </c>
      <c r="K25" s="91">
        <v>4512</v>
      </c>
      <c r="L25" s="1273">
        <v>3500</v>
      </c>
      <c r="M25" s="1273">
        <v>3500</v>
      </c>
      <c r="N25" s="1162">
        <v>1039</v>
      </c>
      <c r="O25" s="1145">
        <f t="shared" si="2"/>
        <v>1404</v>
      </c>
      <c r="P25" s="1133">
        <f t="shared" si="3"/>
        <v>845</v>
      </c>
      <c r="Q25" s="1133">
        <f t="shared" si="3"/>
        <v>1854.3999999999996</v>
      </c>
      <c r="R25" s="1164">
        <f t="shared" si="4"/>
        <v>5142.4</v>
      </c>
      <c r="S25" s="1165">
        <f t="shared" si="5"/>
        <v>146.9257142857143</v>
      </c>
      <c r="T25" s="1257"/>
      <c r="U25" s="167">
        <v>2443</v>
      </c>
      <c r="V25" s="172">
        <v>3288</v>
      </c>
      <c r="W25" s="91">
        <v>5142.4</v>
      </c>
    </row>
    <row r="26" spans="1:23" ht="15">
      <c r="A26" s="1263" t="s">
        <v>66</v>
      </c>
      <c r="B26" s="1237" t="s">
        <v>239</v>
      </c>
      <c r="C26" s="279">
        <v>1745</v>
      </c>
      <c r="D26" s="279">
        <v>2223</v>
      </c>
      <c r="E26" s="170">
        <v>502</v>
      </c>
      <c r="F26" s="163">
        <v>3410</v>
      </c>
      <c r="G26" s="163">
        <v>3650</v>
      </c>
      <c r="H26" s="163">
        <v>3802</v>
      </c>
      <c r="I26" s="163">
        <v>3536</v>
      </c>
      <c r="J26" s="86">
        <v>4465</v>
      </c>
      <c r="K26" s="86">
        <v>3956</v>
      </c>
      <c r="L26" s="1274">
        <v>2600</v>
      </c>
      <c r="M26" s="1274">
        <v>2600</v>
      </c>
      <c r="N26" s="1167">
        <v>1089</v>
      </c>
      <c r="O26" s="1190">
        <f t="shared" si="2"/>
        <v>758</v>
      </c>
      <c r="P26" s="1151">
        <f t="shared" si="3"/>
        <v>1058</v>
      </c>
      <c r="Q26" s="1169">
        <f t="shared" si="3"/>
        <v>515.6999999999998</v>
      </c>
      <c r="R26" s="1180">
        <f t="shared" si="4"/>
        <v>3420.7</v>
      </c>
      <c r="S26" s="1181">
        <f t="shared" si="5"/>
        <v>131.5653846153846</v>
      </c>
      <c r="T26" s="1257"/>
      <c r="U26" s="159">
        <v>1847</v>
      </c>
      <c r="V26" s="159">
        <v>2905</v>
      </c>
      <c r="W26" s="86">
        <v>3420.7</v>
      </c>
    </row>
    <row r="27" spans="1:23" ht="15">
      <c r="A27" s="1263" t="s">
        <v>68</v>
      </c>
      <c r="B27" s="1237" t="s">
        <v>240</v>
      </c>
      <c r="C27" s="279">
        <v>0</v>
      </c>
      <c r="D27" s="279">
        <v>0</v>
      </c>
      <c r="E27" s="170">
        <v>504</v>
      </c>
      <c r="F27" s="163">
        <v>320</v>
      </c>
      <c r="G27" s="163">
        <v>253.75</v>
      </c>
      <c r="H27" s="163">
        <v>184</v>
      </c>
      <c r="I27" s="163">
        <v>155</v>
      </c>
      <c r="J27" s="86">
        <v>189</v>
      </c>
      <c r="K27" s="86">
        <v>153</v>
      </c>
      <c r="L27" s="1274">
        <v>0</v>
      </c>
      <c r="M27" s="1274">
        <v>0</v>
      </c>
      <c r="N27" s="1167">
        <v>22</v>
      </c>
      <c r="O27" s="1190">
        <f t="shared" si="2"/>
        <v>30</v>
      </c>
      <c r="P27" s="1151">
        <f t="shared" si="3"/>
        <v>28</v>
      </c>
      <c r="Q27" s="1169">
        <f t="shared" si="3"/>
        <v>31.900000000000006</v>
      </c>
      <c r="R27" s="1180">
        <f t="shared" si="4"/>
        <v>111.9</v>
      </c>
      <c r="S27" s="1181" t="e">
        <f t="shared" si="5"/>
        <v>#DIV/0!</v>
      </c>
      <c r="T27" s="1257"/>
      <c r="U27" s="159">
        <v>52</v>
      </c>
      <c r="V27" s="159">
        <v>80</v>
      </c>
      <c r="W27" s="86">
        <v>111.9</v>
      </c>
    </row>
    <row r="28" spans="1:23" ht="15">
      <c r="A28" s="1263" t="s">
        <v>70</v>
      </c>
      <c r="B28" s="1237" t="s">
        <v>241</v>
      </c>
      <c r="C28" s="279">
        <v>428</v>
      </c>
      <c r="D28" s="279">
        <v>253</v>
      </c>
      <c r="E28" s="170">
        <v>511</v>
      </c>
      <c r="F28" s="163">
        <v>698</v>
      </c>
      <c r="G28" s="163">
        <v>1404</v>
      </c>
      <c r="H28" s="163">
        <v>568</v>
      </c>
      <c r="I28" s="163">
        <v>1119</v>
      </c>
      <c r="J28" s="86">
        <v>1050</v>
      </c>
      <c r="K28" s="86">
        <v>857</v>
      </c>
      <c r="L28" s="1274">
        <v>900</v>
      </c>
      <c r="M28" s="1274">
        <v>900</v>
      </c>
      <c r="N28" s="1167">
        <v>81</v>
      </c>
      <c r="O28" s="1190">
        <f t="shared" si="2"/>
        <v>130</v>
      </c>
      <c r="P28" s="1151">
        <f t="shared" si="3"/>
        <v>532.7</v>
      </c>
      <c r="Q28" s="1169">
        <f t="shared" si="3"/>
        <v>443.70000000000005</v>
      </c>
      <c r="R28" s="1180">
        <f t="shared" si="4"/>
        <v>1187.4</v>
      </c>
      <c r="S28" s="1181">
        <f t="shared" si="5"/>
        <v>131.93333333333334</v>
      </c>
      <c r="T28" s="1257"/>
      <c r="U28" s="159">
        <v>211</v>
      </c>
      <c r="V28" s="159">
        <v>743.7</v>
      </c>
      <c r="W28" s="86">
        <v>1187.4</v>
      </c>
    </row>
    <row r="29" spans="1:23" ht="15">
      <c r="A29" s="1263" t="s">
        <v>72</v>
      </c>
      <c r="B29" s="1237" t="s">
        <v>242</v>
      </c>
      <c r="C29" s="279">
        <v>1057</v>
      </c>
      <c r="D29" s="279">
        <v>1451</v>
      </c>
      <c r="E29" s="170">
        <v>518</v>
      </c>
      <c r="F29" s="163">
        <v>2744</v>
      </c>
      <c r="G29" s="163">
        <v>2465</v>
      </c>
      <c r="H29" s="163">
        <v>3548</v>
      </c>
      <c r="I29" s="163">
        <v>3195</v>
      </c>
      <c r="J29" s="86">
        <v>1832</v>
      </c>
      <c r="K29" s="86">
        <v>1877</v>
      </c>
      <c r="L29" s="1274">
        <v>1800</v>
      </c>
      <c r="M29" s="1274">
        <v>1800</v>
      </c>
      <c r="N29" s="1167">
        <v>343</v>
      </c>
      <c r="O29" s="1190">
        <f t="shared" si="2"/>
        <v>308</v>
      </c>
      <c r="P29" s="1151">
        <f t="shared" si="3"/>
        <v>358</v>
      </c>
      <c r="Q29" s="1169">
        <f t="shared" si="3"/>
        <v>980.3</v>
      </c>
      <c r="R29" s="1180">
        <f t="shared" si="4"/>
        <v>1989.3</v>
      </c>
      <c r="S29" s="1181">
        <f t="shared" si="5"/>
        <v>110.51666666666667</v>
      </c>
      <c r="T29" s="1257"/>
      <c r="U29" s="159">
        <v>651</v>
      </c>
      <c r="V29" s="159">
        <v>1009</v>
      </c>
      <c r="W29" s="86">
        <v>1989.3</v>
      </c>
    </row>
    <row r="30" spans="1:23" ht="15">
      <c r="A30" s="1263" t="s">
        <v>74</v>
      </c>
      <c r="B30" s="1237" t="s">
        <v>243</v>
      </c>
      <c r="C30" s="279">
        <v>10408</v>
      </c>
      <c r="D30" s="279">
        <v>11792</v>
      </c>
      <c r="E30" s="170">
        <v>521</v>
      </c>
      <c r="F30" s="163">
        <v>17448</v>
      </c>
      <c r="G30" s="163">
        <v>17077</v>
      </c>
      <c r="H30" s="163">
        <v>16713</v>
      </c>
      <c r="I30" s="163">
        <v>16245</v>
      </c>
      <c r="J30" s="86">
        <v>16486</v>
      </c>
      <c r="K30" s="86">
        <v>16926</v>
      </c>
      <c r="L30" s="1274">
        <v>15537</v>
      </c>
      <c r="M30" s="1274">
        <v>15706</v>
      </c>
      <c r="N30" s="1167">
        <v>4032</v>
      </c>
      <c r="O30" s="1190">
        <f t="shared" si="2"/>
        <v>4472</v>
      </c>
      <c r="P30" s="1151">
        <f t="shared" si="3"/>
        <v>4024</v>
      </c>
      <c r="Q30" s="1169">
        <f t="shared" si="3"/>
        <v>4494</v>
      </c>
      <c r="R30" s="1180">
        <f t="shared" si="4"/>
        <v>17022</v>
      </c>
      <c r="S30" s="1181">
        <f t="shared" si="5"/>
        <v>108.37896345345727</v>
      </c>
      <c r="T30" s="1257"/>
      <c r="U30" s="159">
        <v>8504</v>
      </c>
      <c r="V30" s="159">
        <v>12528</v>
      </c>
      <c r="W30" s="86">
        <v>17022</v>
      </c>
    </row>
    <row r="31" spans="1:23" ht="15">
      <c r="A31" s="1263" t="s">
        <v>76</v>
      </c>
      <c r="B31" s="1237" t="s">
        <v>244</v>
      </c>
      <c r="C31" s="279">
        <v>3640</v>
      </c>
      <c r="D31" s="279">
        <v>4174</v>
      </c>
      <c r="E31" s="170" t="s">
        <v>78</v>
      </c>
      <c r="F31" s="163">
        <v>6393</v>
      </c>
      <c r="G31" s="163">
        <v>6173</v>
      </c>
      <c r="H31" s="163">
        <v>5777</v>
      </c>
      <c r="I31" s="163">
        <v>5864</v>
      </c>
      <c r="J31" s="86">
        <v>5751</v>
      </c>
      <c r="K31" s="86">
        <v>5680</v>
      </c>
      <c r="L31" s="1274">
        <v>5438</v>
      </c>
      <c r="M31" s="1274">
        <v>5498</v>
      </c>
      <c r="N31" s="1167">
        <v>1350</v>
      </c>
      <c r="O31" s="1190">
        <f t="shared" si="2"/>
        <v>1527</v>
      </c>
      <c r="P31" s="1151">
        <f t="shared" si="3"/>
        <v>1422.8999999999996</v>
      </c>
      <c r="Q31" s="1169">
        <f t="shared" si="3"/>
        <v>1559.2000000000007</v>
      </c>
      <c r="R31" s="1180">
        <f t="shared" si="4"/>
        <v>5859.1</v>
      </c>
      <c r="S31" s="1181">
        <f t="shared" si="5"/>
        <v>106.56784285194615</v>
      </c>
      <c r="T31" s="1257"/>
      <c r="U31" s="163">
        <v>2877</v>
      </c>
      <c r="V31" s="159">
        <v>4299.9</v>
      </c>
      <c r="W31" s="86">
        <v>5859.1</v>
      </c>
    </row>
    <row r="32" spans="1:23" ht="15">
      <c r="A32" s="1263" t="s">
        <v>79</v>
      </c>
      <c r="B32" s="1237" t="s">
        <v>245</v>
      </c>
      <c r="C32" s="279">
        <v>0</v>
      </c>
      <c r="D32" s="279">
        <v>0</v>
      </c>
      <c r="E32" s="170">
        <v>557</v>
      </c>
      <c r="F32" s="163">
        <v>0</v>
      </c>
      <c r="G32" s="163">
        <v>0</v>
      </c>
      <c r="H32" s="163">
        <v>7</v>
      </c>
      <c r="I32" s="163">
        <v>0</v>
      </c>
      <c r="J32" s="86">
        <v>0</v>
      </c>
      <c r="K32" s="86">
        <v>0</v>
      </c>
      <c r="L32" s="1274"/>
      <c r="M32" s="1274"/>
      <c r="N32" s="1167">
        <v>0</v>
      </c>
      <c r="O32" s="1190">
        <f t="shared" si="2"/>
        <v>0</v>
      </c>
      <c r="P32" s="1151">
        <f t="shared" si="3"/>
        <v>0</v>
      </c>
      <c r="Q32" s="1169">
        <f t="shared" si="3"/>
        <v>0</v>
      </c>
      <c r="R32" s="1180">
        <f t="shared" si="4"/>
        <v>0</v>
      </c>
      <c r="S32" s="1181" t="e">
        <f t="shared" si="5"/>
        <v>#DIV/0!</v>
      </c>
      <c r="T32" s="1257"/>
      <c r="U32" s="159">
        <v>0</v>
      </c>
      <c r="V32" s="159">
        <v>0</v>
      </c>
      <c r="W32" s="86">
        <v>0</v>
      </c>
    </row>
    <row r="33" spans="1:23" ht="15">
      <c r="A33" s="1263" t="s">
        <v>81</v>
      </c>
      <c r="B33" s="1237" t="s">
        <v>246</v>
      </c>
      <c r="C33" s="279">
        <v>1711</v>
      </c>
      <c r="D33" s="279">
        <v>1801</v>
      </c>
      <c r="E33" s="170">
        <v>551</v>
      </c>
      <c r="F33" s="163">
        <v>367</v>
      </c>
      <c r="G33" s="163">
        <v>377</v>
      </c>
      <c r="H33" s="163">
        <v>441</v>
      </c>
      <c r="I33" s="163">
        <v>313</v>
      </c>
      <c r="J33" s="86">
        <v>215</v>
      </c>
      <c r="K33" s="86">
        <v>147</v>
      </c>
      <c r="L33" s="1274"/>
      <c r="M33" s="1274"/>
      <c r="N33" s="1167">
        <v>41</v>
      </c>
      <c r="O33" s="1190">
        <f t="shared" si="2"/>
        <v>35</v>
      </c>
      <c r="P33" s="1151">
        <f t="shared" si="3"/>
        <v>27.599999999999994</v>
      </c>
      <c r="Q33" s="1169">
        <f t="shared" si="3"/>
        <v>28.200000000000017</v>
      </c>
      <c r="R33" s="1180">
        <f t="shared" si="4"/>
        <v>131.8</v>
      </c>
      <c r="S33" s="1181" t="e">
        <f t="shared" si="5"/>
        <v>#DIV/0!</v>
      </c>
      <c r="U33" s="163">
        <v>76</v>
      </c>
      <c r="V33" s="159">
        <v>103.6</v>
      </c>
      <c r="W33" s="86">
        <v>131.8</v>
      </c>
    </row>
    <row r="34" spans="1:23" ht="15.75" thickBot="1">
      <c r="A34" s="1255" t="s">
        <v>83</v>
      </c>
      <c r="B34" s="1238" t="s">
        <v>247</v>
      </c>
      <c r="C34" s="281">
        <v>569</v>
      </c>
      <c r="D34" s="281">
        <v>614</v>
      </c>
      <c r="E34" s="173" t="s">
        <v>84</v>
      </c>
      <c r="F34" s="165">
        <v>655</v>
      </c>
      <c r="G34" s="165">
        <v>138</v>
      </c>
      <c r="H34" s="165">
        <v>309</v>
      </c>
      <c r="I34" s="174">
        <v>154</v>
      </c>
      <c r="J34" s="94">
        <v>438</v>
      </c>
      <c r="K34" s="94">
        <v>900</v>
      </c>
      <c r="L34" s="1278">
        <v>479</v>
      </c>
      <c r="M34" s="1278">
        <v>482</v>
      </c>
      <c r="N34" s="1183">
        <v>443</v>
      </c>
      <c r="O34" s="1228">
        <f t="shared" si="2"/>
        <v>224</v>
      </c>
      <c r="P34" s="1139">
        <f t="shared" si="3"/>
        <v>437</v>
      </c>
      <c r="Q34" s="1169">
        <f t="shared" si="3"/>
        <v>701.2</v>
      </c>
      <c r="R34" s="1176">
        <f t="shared" si="4"/>
        <v>1805.2</v>
      </c>
      <c r="S34" s="1177">
        <f t="shared" si="5"/>
        <v>374.5228215767635</v>
      </c>
      <c r="U34" s="174">
        <v>667</v>
      </c>
      <c r="V34" s="1160">
        <v>1104</v>
      </c>
      <c r="W34" s="94">
        <v>1805.2</v>
      </c>
    </row>
    <row r="35" spans="1:23" ht="15.75" thickBot="1">
      <c r="A35" s="1268" t="s">
        <v>85</v>
      </c>
      <c r="B35" s="1239" t="s">
        <v>86</v>
      </c>
      <c r="C35" s="283">
        <f>SUM(C25:C34)</f>
        <v>25899</v>
      </c>
      <c r="D35" s="283">
        <f>SUM(D25:D34)</f>
        <v>29268</v>
      </c>
      <c r="E35" s="289"/>
      <c r="F35" s="166">
        <f aca="true" t="shared" si="6" ref="F35:Q35">SUM(F25:F34)</f>
        <v>37381</v>
      </c>
      <c r="G35" s="166">
        <f t="shared" si="6"/>
        <v>37982.75</v>
      </c>
      <c r="H35" s="166">
        <f t="shared" si="6"/>
        <v>37443</v>
      </c>
      <c r="I35" s="166">
        <f t="shared" si="6"/>
        <v>35876</v>
      </c>
      <c r="J35" s="100">
        <f>SUM(J25:J34)</f>
        <v>35723</v>
      </c>
      <c r="K35" s="100">
        <f>SUM(K25:K34)</f>
        <v>35008</v>
      </c>
      <c r="L35" s="1279">
        <f t="shared" si="6"/>
        <v>30254</v>
      </c>
      <c r="M35" s="1280">
        <f t="shared" si="6"/>
        <v>30486</v>
      </c>
      <c r="N35" s="1280">
        <f t="shared" si="6"/>
        <v>8440</v>
      </c>
      <c r="O35" s="1281">
        <f t="shared" si="6"/>
        <v>8888</v>
      </c>
      <c r="P35" s="1280">
        <f t="shared" si="6"/>
        <v>8733.199999999999</v>
      </c>
      <c r="Q35" s="1280">
        <f t="shared" si="6"/>
        <v>10608.600000000002</v>
      </c>
      <c r="R35" s="100">
        <f t="shared" si="4"/>
        <v>36669.8</v>
      </c>
      <c r="S35" s="295">
        <f t="shared" si="5"/>
        <v>120.28406481663716</v>
      </c>
      <c r="U35" s="100">
        <f>SUM(U25:U34)</f>
        <v>17328</v>
      </c>
      <c r="V35" s="100">
        <f>SUM(V25:V34)</f>
        <v>26061.199999999997</v>
      </c>
      <c r="W35" s="100">
        <f>SUM(W25:W34)</f>
        <v>36669.799999999996</v>
      </c>
    </row>
    <row r="36" spans="1:23" ht="15">
      <c r="A36" s="1260" t="s">
        <v>87</v>
      </c>
      <c r="B36" s="1236" t="s">
        <v>248</v>
      </c>
      <c r="C36" s="276">
        <v>0</v>
      </c>
      <c r="D36" s="276">
        <v>0</v>
      </c>
      <c r="E36" s="168">
        <v>601</v>
      </c>
      <c r="F36" s="167">
        <v>2877</v>
      </c>
      <c r="G36" s="167">
        <v>3123</v>
      </c>
      <c r="H36" s="167">
        <v>3105</v>
      </c>
      <c r="I36" s="167">
        <v>2093</v>
      </c>
      <c r="J36" s="91">
        <v>1973</v>
      </c>
      <c r="K36" s="91">
        <v>1538</v>
      </c>
      <c r="L36" s="1273"/>
      <c r="M36" s="1282"/>
      <c r="N36" s="1163">
        <v>409</v>
      </c>
      <c r="O36" s="1190">
        <f t="shared" si="2"/>
        <v>498</v>
      </c>
      <c r="P36" s="1133">
        <f t="shared" si="3"/>
        <v>252</v>
      </c>
      <c r="Q36" s="1133">
        <f t="shared" si="3"/>
        <v>529.4000000000001</v>
      </c>
      <c r="R36" s="1164">
        <f t="shared" si="4"/>
        <v>1688.4</v>
      </c>
      <c r="S36" s="1165" t="e">
        <f t="shared" si="5"/>
        <v>#DIV/0!</v>
      </c>
      <c r="U36" s="172">
        <v>907</v>
      </c>
      <c r="V36" s="172">
        <v>1159</v>
      </c>
      <c r="W36" s="91">
        <v>1688.4</v>
      </c>
    </row>
    <row r="37" spans="1:23" ht="15">
      <c r="A37" s="1263" t="s">
        <v>89</v>
      </c>
      <c r="B37" s="1237" t="s">
        <v>249</v>
      </c>
      <c r="C37" s="279">
        <v>1190</v>
      </c>
      <c r="D37" s="279">
        <v>1857</v>
      </c>
      <c r="E37" s="170">
        <v>602</v>
      </c>
      <c r="F37" s="163">
        <v>763</v>
      </c>
      <c r="G37" s="163">
        <v>489</v>
      </c>
      <c r="H37" s="163">
        <v>687</v>
      </c>
      <c r="I37" s="163">
        <v>1081</v>
      </c>
      <c r="J37" s="86">
        <v>1393</v>
      </c>
      <c r="K37" s="86">
        <v>1905</v>
      </c>
      <c r="L37" s="1274"/>
      <c r="M37" s="1275"/>
      <c r="N37" s="1167">
        <v>463</v>
      </c>
      <c r="O37" s="1190">
        <f t="shared" si="2"/>
        <v>592</v>
      </c>
      <c r="P37" s="1151">
        <f t="shared" si="3"/>
        <v>252</v>
      </c>
      <c r="Q37" s="1169">
        <f t="shared" si="3"/>
        <v>1293.3000000000002</v>
      </c>
      <c r="R37" s="1180">
        <f t="shared" si="4"/>
        <v>2600.3</v>
      </c>
      <c r="S37" s="1181" t="e">
        <f t="shared" si="5"/>
        <v>#DIV/0!</v>
      </c>
      <c r="U37" s="159">
        <v>1055</v>
      </c>
      <c r="V37" s="159">
        <v>1307</v>
      </c>
      <c r="W37" s="86">
        <v>2600.3</v>
      </c>
    </row>
    <row r="38" spans="1:23" ht="15">
      <c r="A38" s="1263" t="s">
        <v>91</v>
      </c>
      <c r="B38" s="1237" t="s">
        <v>250</v>
      </c>
      <c r="C38" s="279">
        <v>0</v>
      </c>
      <c r="D38" s="279">
        <v>0</v>
      </c>
      <c r="E38" s="170">
        <v>604</v>
      </c>
      <c r="F38" s="163">
        <v>405.61</v>
      </c>
      <c r="G38" s="163">
        <v>342.28</v>
      </c>
      <c r="H38" s="163">
        <v>251</v>
      </c>
      <c r="I38" s="163">
        <v>205</v>
      </c>
      <c r="J38" s="86">
        <v>255</v>
      </c>
      <c r="K38" s="86">
        <v>200</v>
      </c>
      <c r="L38" s="1274"/>
      <c r="M38" s="1275"/>
      <c r="N38" s="1167">
        <v>48</v>
      </c>
      <c r="O38" s="1190">
        <f t="shared" si="2"/>
        <v>50</v>
      </c>
      <c r="P38" s="1151">
        <f t="shared" si="3"/>
        <v>24</v>
      </c>
      <c r="Q38" s="1169">
        <f t="shared" si="3"/>
        <v>59.19999999999999</v>
      </c>
      <c r="R38" s="1180">
        <f t="shared" si="4"/>
        <v>181.2</v>
      </c>
      <c r="S38" s="1181" t="e">
        <f t="shared" si="5"/>
        <v>#DIV/0!</v>
      </c>
      <c r="U38" s="159">
        <v>98</v>
      </c>
      <c r="V38" s="159">
        <v>122</v>
      </c>
      <c r="W38" s="86">
        <v>181.2</v>
      </c>
    </row>
    <row r="39" spans="1:23" ht="15">
      <c r="A39" s="1263" t="s">
        <v>93</v>
      </c>
      <c r="B39" s="1237" t="s">
        <v>251</v>
      </c>
      <c r="C39" s="279">
        <v>12472</v>
      </c>
      <c r="D39" s="279">
        <v>13728</v>
      </c>
      <c r="E39" s="170" t="s">
        <v>95</v>
      </c>
      <c r="F39" s="163">
        <v>33807</v>
      </c>
      <c r="G39" s="163">
        <v>33241</v>
      </c>
      <c r="H39" s="163">
        <v>33404</v>
      </c>
      <c r="I39" s="163">
        <v>32231</v>
      </c>
      <c r="J39" s="86">
        <v>31385</v>
      </c>
      <c r="K39" s="86">
        <v>30771</v>
      </c>
      <c r="L39" s="1274">
        <f>L35</f>
        <v>30254</v>
      </c>
      <c r="M39" s="1275">
        <v>30486</v>
      </c>
      <c r="N39" s="1167">
        <v>7655</v>
      </c>
      <c r="O39" s="1190">
        <f t="shared" si="2"/>
        <v>8278</v>
      </c>
      <c r="P39" s="1151">
        <f t="shared" si="3"/>
        <v>7854</v>
      </c>
      <c r="Q39" s="1169">
        <f t="shared" si="3"/>
        <v>7443.5999999999985</v>
      </c>
      <c r="R39" s="1180">
        <f t="shared" si="4"/>
        <v>31230.6</v>
      </c>
      <c r="S39" s="1181">
        <f t="shared" si="5"/>
        <v>102.44243259200945</v>
      </c>
      <c r="U39" s="159">
        <v>15933</v>
      </c>
      <c r="V39" s="159">
        <v>23787</v>
      </c>
      <c r="W39" s="86">
        <v>31230.6</v>
      </c>
    </row>
    <row r="40" spans="1:23" ht="15.75" thickBot="1">
      <c r="A40" s="1255" t="s">
        <v>96</v>
      </c>
      <c r="B40" s="1238" t="s">
        <v>247</v>
      </c>
      <c r="C40" s="281">
        <v>12330</v>
      </c>
      <c r="D40" s="281">
        <v>13218</v>
      </c>
      <c r="E40" s="173" t="s">
        <v>97</v>
      </c>
      <c r="F40" s="165">
        <v>171</v>
      </c>
      <c r="G40" s="165">
        <v>876</v>
      </c>
      <c r="H40" s="165">
        <v>313</v>
      </c>
      <c r="I40" s="174">
        <v>410</v>
      </c>
      <c r="J40" s="94">
        <v>794</v>
      </c>
      <c r="K40" s="94">
        <v>692</v>
      </c>
      <c r="L40" s="1278"/>
      <c r="M40" s="1283"/>
      <c r="N40" s="1183">
        <v>35</v>
      </c>
      <c r="O40" s="1190">
        <f t="shared" si="2"/>
        <v>87</v>
      </c>
      <c r="P40" s="1139">
        <f t="shared" si="3"/>
        <v>97</v>
      </c>
      <c r="Q40" s="1175">
        <f t="shared" si="3"/>
        <v>754.1</v>
      </c>
      <c r="R40" s="1176">
        <f t="shared" si="4"/>
        <v>973.1</v>
      </c>
      <c r="S40" s="1177" t="e">
        <f t="shared" si="5"/>
        <v>#DIV/0!</v>
      </c>
      <c r="U40" s="174">
        <v>122</v>
      </c>
      <c r="V40" s="1160">
        <v>219</v>
      </c>
      <c r="W40" s="94">
        <v>973.1</v>
      </c>
    </row>
    <row r="41" spans="1:23" ht="15.75" thickBot="1">
      <c r="A41" s="1268" t="s">
        <v>98</v>
      </c>
      <c r="B41" s="1239" t="s">
        <v>99</v>
      </c>
      <c r="C41" s="283">
        <f>SUM(C36:C40)</f>
        <v>25992</v>
      </c>
      <c r="D41" s="283">
        <f>SUM(D36:D40)</f>
        <v>28803</v>
      </c>
      <c r="E41" s="289" t="s">
        <v>31</v>
      </c>
      <c r="F41" s="166">
        <f aca="true" t="shared" si="7" ref="F41:Q41">SUM(F36:F40)</f>
        <v>38023.61</v>
      </c>
      <c r="G41" s="166">
        <f t="shared" si="7"/>
        <v>38071.28</v>
      </c>
      <c r="H41" s="166">
        <f t="shared" si="7"/>
        <v>37760</v>
      </c>
      <c r="I41" s="166">
        <f t="shared" si="7"/>
        <v>36020</v>
      </c>
      <c r="J41" s="100">
        <f>SUM(J36:J40)</f>
        <v>35800</v>
      </c>
      <c r="K41" s="100">
        <f>SUM(K36:K40)</f>
        <v>35106</v>
      </c>
      <c r="L41" s="1279">
        <f t="shared" si="7"/>
        <v>30254</v>
      </c>
      <c r="M41" s="1280">
        <f t="shared" si="7"/>
        <v>30486</v>
      </c>
      <c r="N41" s="100">
        <f t="shared" si="7"/>
        <v>8610</v>
      </c>
      <c r="O41" s="100">
        <f t="shared" si="7"/>
        <v>9505</v>
      </c>
      <c r="P41" s="1284">
        <f t="shared" si="7"/>
        <v>8479</v>
      </c>
      <c r="Q41" s="1285">
        <f t="shared" si="7"/>
        <v>10079.599999999999</v>
      </c>
      <c r="R41" s="100">
        <f t="shared" si="4"/>
        <v>36673.6</v>
      </c>
      <c r="S41" s="295">
        <f t="shared" si="5"/>
        <v>120.29652955454961</v>
      </c>
      <c r="U41" s="100">
        <f>SUM(U36:U40)</f>
        <v>18115</v>
      </c>
      <c r="V41" s="100">
        <f>SUM(V36:V40)</f>
        <v>26594</v>
      </c>
      <c r="W41" s="100">
        <f>SUM(W36:W40)</f>
        <v>36673.6</v>
      </c>
    </row>
    <row r="42" spans="1:23" ht="6.75" customHeight="1" thickBot="1">
      <c r="A42" s="1255"/>
      <c r="B42" s="290"/>
      <c r="C42" s="291"/>
      <c r="D42" s="291"/>
      <c r="E42" s="175"/>
      <c r="F42" s="165"/>
      <c r="G42" s="165"/>
      <c r="H42" s="165"/>
      <c r="I42" s="176"/>
      <c r="J42" s="96"/>
      <c r="K42" s="96"/>
      <c r="L42" s="1286"/>
      <c r="M42" s="1287"/>
      <c r="N42" s="253"/>
      <c r="O42" s="1169"/>
      <c r="P42" s="1197"/>
      <c r="Q42" s="970"/>
      <c r="R42" s="1198"/>
      <c r="S42" s="1165"/>
      <c r="U42" s="268"/>
      <c r="V42" s="268"/>
      <c r="W42" s="96"/>
    </row>
    <row r="43" spans="1:23" ht="15.75" thickBot="1">
      <c r="A43" s="1288" t="s">
        <v>100</v>
      </c>
      <c r="B43" s="282" t="s">
        <v>62</v>
      </c>
      <c r="C43" s="283">
        <f>+C41-C39</f>
        <v>13520</v>
      </c>
      <c r="D43" s="283">
        <f>+D41-D39</f>
        <v>15075</v>
      </c>
      <c r="E43" s="289" t="s">
        <v>31</v>
      </c>
      <c r="F43" s="166">
        <f aca="true" t="shared" si="8" ref="F43:Q43">F41-F39</f>
        <v>4216.610000000001</v>
      </c>
      <c r="G43" s="166">
        <f t="shared" si="8"/>
        <v>4830.279999999999</v>
      </c>
      <c r="H43" s="166">
        <f t="shared" si="8"/>
        <v>4356</v>
      </c>
      <c r="I43" s="166">
        <f>I41-I39</f>
        <v>3789</v>
      </c>
      <c r="J43" s="100">
        <f>J41-J39</f>
        <v>4415</v>
      </c>
      <c r="K43" s="100">
        <f>K41-K39</f>
        <v>4335</v>
      </c>
      <c r="L43" s="267">
        <f>L41-L39</f>
        <v>0</v>
      </c>
      <c r="M43" s="1219">
        <f t="shared" si="8"/>
        <v>0</v>
      </c>
      <c r="N43" s="100">
        <f t="shared" si="8"/>
        <v>955</v>
      </c>
      <c r="O43" s="100">
        <f t="shared" si="8"/>
        <v>1227</v>
      </c>
      <c r="P43" s="100">
        <f t="shared" si="8"/>
        <v>625</v>
      </c>
      <c r="Q43" s="96">
        <f t="shared" si="8"/>
        <v>2636</v>
      </c>
      <c r="R43" s="1198">
        <f t="shared" si="4"/>
        <v>5443</v>
      </c>
      <c r="S43" s="1165" t="e">
        <f t="shared" si="5"/>
        <v>#DIV/0!</v>
      </c>
      <c r="U43" s="100">
        <f>U41-U39</f>
        <v>2182</v>
      </c>
      <c r="V43" s="100">
        <f>V41-V39</f>
        <v>2807</v>
      </c>
      <c r="W43" s="100">
        <f>W41-W39</f>
        <v>5443</v>
      </c>
    </row>
    <row r="44" spans="1:23" ht="15.75" thickBot="1">
      <c r="A44" s="1268" t="s">
        <v>101</v>
      </c>
      <c r="B44" s="282" t="s">
        <v>102</v>
      </c>
      <c r="C44" s="283">
        <f>+C41-C35</f>
        <v>93</v>
      </c>
      <c r="D44" s="283">
        <f>+D41-D35</f>
        <v>-465</v>
      </c>
      <c r="E44" s="289" t="s">
        <v>31</v>
      </c>
      <c r="F44" s="166">
        <f aca="true" t="shared" si="9" ref="F44:Q44">F41-F35</f>
        <v>642.6100000000006</v>
      </c>
      <c r="G44" s="166">
        <f t="shared" si="9"/>
        <v>88.52999999999884</v>
      </c>
      <c r="H44" s="166">
        <f t="shared" si="9"/>
        <v>317</v>
      </c>
      <c r="I44" s="166">
        <f>I41-I35</f>
        <v>144</v>
      </c>
      <c r="J44" s="100">
        <f>J41-J35</f>
        <v>77</v>
      </c>
      <c r="K44" s="100">
        <f>K41-K35</f>
        <v>98</v>
      </c>
      <c r="L44" s="267">
        <f>L41-L35</f>
        <v>0</v>
      </c>
      <c r="M44" s="1219">
        <f t="shared" si="9"/>
        <v>0</v>
      </c>
      <c r="N44" s="100">
        <f t="shared" si="9"/>
        <v>170</v>
      </c>
      <c r="O44" s="100">
        <f t="shared" si="9"/>
        <v>617</v>
      </c>
      <c r="P44" s="100">
        <f t="shared" si="9"/>
        <v>-254.1999999999989</v>
      </c>
      <c r="Q44" s="96">
        <f t="shared" si="9"/>
        <v>-529.0000000000036</v>
      </c>
      <c r="R44" s="1198">
        <f t="shared" si="4"/>
        <v>3.7999999999974534</v>
      </c>
      <c r="S44" s="1165" t="e">
        <f t="shared" si="5"/>
        <v>#DIV/0!</v>
      </c>
      <c r="U44" s="100">
        <f>U41-U35</f>
        <v>787</v>
      </c>
      <c r="V44" s="100">
        <f>V41-V35</f>
        <v>532.8000000000029</v>
      </c>
      <c r="W44" s="100">
        <f>W41-W35</f>
        <v>3.8000000000029104</v>
      </c>
    </row>
    <row r="45" spans="1:23" ht="15.75" thickBot="1">
      <c r="A45" s="1289" t="s">
        <v>103</v>
      </c>
      <c r="B45" s="292" t="s">
        <v>62</v>
      </c>
      <c r="C45" s="293">
        <f>+C44-C39</f>
        <v>-12379</v>
      </c>
      <c r="D45" s="293">
        <f>+D44-D39</f>
        <v>-14193</v>
      </c>
      <c r="E45" s="294" t="s">
        <v>31</v>
      </c>
      <c r="F45" s="166">
        <f aca="true" t="shared" si="10" ref="F45:Q45">F44-F39</f>
        <v>-33164.39</v>
      </c>
      <c r="G45" s="166">
        <f t="shared" si="10"/>
        <v>-33152.47</v>
      </c>
      <c r="H45" s="166">
        <f t="shared" si="10"/>
        <v>-33087</v>
      </c>
      <c r="I45" s="166">
        <f t="shared" si="10"/>
        <v>-32087</v>
      </c>
      <c r="J45" s="100">
        <f>J44-J39</f>
        <v>-31308</v>
      </c>
      <c r="K45" s="100">
        <f>K44-K39</f>
        <v>-30673</v>
      </c>
      <c r="L45" s="267">
        <f t="shared" si="10"/>
        <v>-30254</v>
      </c>
      <c r="M45" s="1219">
        <f t="shared" si="10"/>
        <v>-30486</v>
      </c>
      <c r="N45" s="100">
        <f t="shared" si="10"/>
        <v>-7485</v>
      </c>
      <c r="O45" s="100">
        <f t="shared" si="10"/>
        <v>-7661</v>
      </c>
      <c r="P45" s="100">
        <f t="shared" si="10"/>
        <v>-8108.199999999999</v>
      </c>
      <c r="Q45" s="96">
        <f t="shared" si="10"/>
        <v>-7972.600000000002</v>
      </c>
      <c r="R45" s="1198">
        <f t="shared" si="4"/>
        <v>-31226.8</v>
      </c>
      <c r="S45" s="295">
        <f t="shared" si="5"/>
        <v>102.42996785409697</v>
      </c>
      <c r="U45" s="100">
        <f>U44-U39</f>
        <v>-15146</v>
      </c>
      <c r="V45" s="100">
        <f>V44-V39</f>
        <v>-23254.199999999997</v>
      </c>
      <c r="W45" s="100">
        <f>W44-W39</f>
        <v>-31226.799999999996</v>
      </c>
    </row>
    <row r="46" ht="15">
      <c r="A46" s="982"/>
    </row>
    <row r="47" spans="1:5" ht="15">
      <c r="A47" s="156"/>
      <c r="B47" s="1233" t="s">
        <v>197</v>
      </c>
      <c r="C47" s="188" t="s">
        <v>202</v>
      </c>
      <c r="E47" s="1201" t="s">
        <v>258</v>
      </c>
    </row>
    <row r="48" ht="15">
      <c r="A48" s="982"/>
    </row>
    <row r="49" spans="1:33" ht="15">
      <c r="A49" s="97" t="s">
        <v>181</v>
      </c>
      <c r="F49" s="188"/>
      <c r="G49" s="188"/>
      <c r="H49" s="188"/>
      <c r="I49" s="188"/>
      <c r="J49" s="198"/>
      <c r="K49" s="198"/>
      <c r="L49" s="198"/>
      <c r="M49" s="198"/>
      <c r="N49" s="198"/>
      <c r="O49" s="198"/>
      <c r="P49" s="198"/>
      <c r="Q49" s="19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</row>
    <row r="50" spans="1:33" ht="15">
      <c r="A50" s="98" t="s">
        <v>252</v>
      </c>
      <c r="F50" s="188"/>
      <c r="G50" s="188"/>
      <c r="H50" s="188"/>
      <c r="I50" s="188"/>
      <c r="J50" s="198"/>
      <c r="K50" s="198"/>
      <c r="L50" s="198"/>
      <c r="M50" s="198"/>
      <c r="N50" s="198"/>
      <c r="O50" s="198"/>
      <c r="P50" s="198"/>
      <c r="Q50" s="19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</row>
    <row r="51" spans="1:33" ht="15">
      <c r="A51" s="1202" t="s">
        <v>182</v>
      </c>
      <c r="F51" s="188"/>
      <c r="G51" s="188"/>
      <c r="H51" s="188"/>
      <c r="I51" s="188"/>
      <c r="J51" s="198"/>
      <c r="K51" s="198"/>
      <c r="L51" s="198"/>
      <c r="M51" s="198"/>
      <c r="N51" s="198"/>
      <c r="O51" s="198"/>
      <c r="P51" s="198"/>
      <c r="Q51" s="19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</row>
    <row r="52" spans="1:33" ht="15">
      <c r="A52" s="1203"/>
      <c r="F52" s="188"/>
      <c r="G52" s="188"/>
      <c r="H52" s="188"/>
      <c r="I52" s="188"/>
      <c r="J52" s="198"/>
      <c r="K52" s="198"/>
      <c r="L52" s="198"/>
      <c r="M52" s="198"/>
      <c r="N52" s="198"/>
      <c r="O52" s="198"/>
      <c r="P52" s="198"/>
      <c r="Q52" s="19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</row>
    <row r="53" spans="1:33" ht="15">
      <c r="A53" s="982" t="s">
        <v>188</v>
      </c>
      <c r="F53" s="188"/>
      <c r="G53" s="188"/>
      <c r="H53" s="188"/>
      <c r="I53" s="188"/>
      <c r="J53" s="198"/>
      <c r="K53" s="198"/>
      <c r="L53" s="198"/>
      <c r="M53" s="198"/>
      <c r="N53" s="198"/>
      <c r="O53" s="198"/>
      <c r="P53" s="198"/>
      <c r="Q53" s="19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</row>
    <row r="54" spans="1:33" ht="15">
      <c r="A54" s="982"/>
      <c r="F54" s="188"/>
      <c r="G54" s="188"/>
      <c r="H54" s="188"/>
      <c r="I54" s="188"/>
      <c r="J54" s="198"/>
      <c r="K54" s="198"/>
      <c r="L54" s="198"/>
      <c r="M54" s="198"/>
      <c r="N54" s="198"/>
      <c r="O54" s="198"/>
      <c r="P54" s="198"/>
      <c r="Q54" s="19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</row>
    <row r="55" spans="1:33" ht="15">
      <c r="A55" s="982" t="s">
        <v>205</v>
      </c>
      <c r="F55" s="188"/>
      <c r="G55" s="188"/>
      <c r="H55" s="188"/>
      <c r="I55" s="188"/>
      <c r="J55" s="198"/>
      <c r="K55" s="198"/>
      <c r="L55" s="198"/>
      <c r="M55" s="198"/>
      <c r="N55" s="198"/>
      <c r="O55" s="198"/>
      <c r="P55" s="198"/>
      <c r="Q55" s="19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</row>
    <row r="56" ht="15">
      <c r="A56" s="982" t="s">
        <v>228</v>
      </c>
    </row>
    <row r="57" ht="15">
      <c r="A57" s="982"/>
    </row>
    <row r="58" ht="15">
      <c r="A58" s="982"/>
    </row>
    <row r="59" ht="15">
      <c r="A59" s="982"/>
    </row>
  </sheetData>
  <sheetProtection/>
  <mergeCells count="11">
    <mergeCell ref="B7:B8"/>
    <mergeCell ref="E7:E8"/>
    <mergeCell ref="H7:H8"/>
    <mergeCell ref="I7:I8"/>
    <mergeCell ref="J7:J8"/>
    <mergeCell ref="A1:W1"/>
    <mergeCell ref="K7:K8"/>
    <mergeCell ref="L7:M7"/>
    <mergeCell ref="N7:Q7"/>
    <mergeCell ref="U7:W7"/>
    <mergeCell ref="A7:A8"/>
  </mergeCells>
  <printOptions/>
  <pageMargins left="1.1023622047244095" right="0.31496062992125984" top="0.5905511811023623" bottom="0.5905511811023623" header="0.31496062992125984" footer="0.31496062992125984"/>
  <pageSetup horizontalDpi="600" verticalDpi="6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7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37.7109375" style="188" customWidth="1"/>
    <col min="2" max="2" width="13.57421875" style="188" customWidth="1"/>
    <col min="3" max="4" width="10.8515625" style="188" hidden="1" customWidth="1"/>
    <col min="5" max="5" width="6.421875" style="296" customWidth="1"/>
    <col min="6" max="6" width="11.7109375" style="188" hidden="1" customWidth="1"/>
    <col min="7" max="9" width="11.57421875" style="188" hidden="1" customWidth="1"/>
    <col min="10" max="11" width="11.57421875" style="198" hidden="1" customWidth="1"/>
    <col min="12" max="12" width="11.57421875" style="198" customWidth="1"/>
    <col min="13" max="13" width="11.421875" style="198" customWidth="1"/>
    <col min="14" max="14" width="9.8515625" style="198" customWidth="1"/>
    <col min="15" max="15" width="9.140625" style="198" customWidth="1"/>
    <col min="16" max="16" width="9.28125" style="198" customWidth="1"/>
    <col min="17" max="17" width="9.140625" style="198" customWidth="1"/>
    <col min="18" max="18" width="12.00390625" style="198" customWidth="1"/>
    <col min="19" max="19" width="9.140625" style="663" customWidth="1"/>
    <col min="20" max="20" width="3.421875" style="198" customWidth="1"/>
    <col min="21" max="21" width="12.57421875" style="198" customWidth="1"/>
    <col min="22" max="22" width="11.8515625" style="198" customWidth="1"/>
    <col min="23" max="23" width="12.00390625" style="198" customWidth="1"/>
    <col min="24" max="16384" width="9.140625" style="188" customWidth="1"/>
  </cols>
  <sheetData>
    <row r="1" spans="1:23" s="642" customFormat="1" ht="18.75">
      <c r="A1" s="1204" t="s">
        <v>233</v>
      </c>
      <c r="B1" s="1205"/>
      <c r="C1" s="1205"/>
      <c r="D1" s="1205"/>
      <c r="E1" s="1205"/>
      <c r="F1" s="1205"/>
      <c r="G1" s="1205"/>
      <c r="H1" s="1205"/>
      <c r="I1" s="1205"/>
      <c r="J1" s="1205"/>
      <c r="K1" s="1205"/>
      <c r="L1" s="1205"/>
      <c r="M1" s="1205"/>
      <c r="N1" s="1205"/>
      <c r="O1" s="1205"/>
      <c r="P1" s="1205"/>
      <c r="Q1" s="1205"/>
      <c r="R1" s="1205"/>
      <c r="S1" s="1205"/>
      <c r="T1" s="1205"/>
      <c r="U1" s="1205"/>
      <c r="V1" s="1205"/>
      <c r="W1" s="1205"/>
    </row>
    <row r="2" spans="1:14" ht="21.75" customHeight="1">
      <c r="A2" s="857" t="s">
        <v>218</v>
      </c>
      <c r="B2" s="858"/>
      <c r="M2" s="859"/>
      <c r="N2" s="859"/>
    </row>
    <row r="3" spans="1:14" ht="15">
      <c r="A3" s="864"/>
      <c r="M3" s="859"/>
      <c r="N3" s="859"/>
    </row>
    <row r="4" spans="1:14" ht="15.75" thickBot="1">
      <c r="A4" s="982"/>
      <c r="B4" s="525"/>
      <c r="C4" s="525"/>
      <c r="D4" s="525"/>
      <c r="E4" s="724"/>
      <c r="F4" s="525"/>
      <c r="G4" s="525"/>
      <c r="M4" s="859"/>
      <c r="N4" s="859"/>
    </row>
    <row r="5" spans="1:14" ht="16.5" thickBot="1">
      <c r="A5" s="1102" t="s">
        <v>189</v>
      </c>
      <c r="B5" s="1103" t="s">
        <v>229</v>
      </c>
      <c r="C5" s="1104"/>
      <c r="D5" s="1104"/>
      <c r="E5" s="1105"/>
      <c r="F5" s="1104"/>
      <c r="G5" s="1106"/>
      <c r="H5" s="1104"/>
      <c r="I5" s="1104"/>
      <c r="J5" s="1107"/>
      <c r="K5" s="1095"/>
      <c r="L5" s="70"/>
      <c r="M5" s="863"/>
      <c r="N5" s="863"/>
    </row>
    <row r="6" spans="1:14" ht="23.25" customHeight="1" thickBot="1">
      <c r="A6" s="864" t="s">
        <v>3</v>
      </c>
      <c r="M6" s="859"/>
      <c r="N6" s="859"/>
    </row>
    <row r="7" spans="1:23" ht="15.75" thickBot="1">
      <c r="A7" s="1108" t="s">
        <v>8</v>
      </c>
      <c r="B7" s="1109" t="s">
        <v>9</v>
      </c>
      <c r="C7" s="1110"/>
      <c r="D7" s="1110"/>
      <c r="E7" s="1109" t="s">
        <v>12</v>
      </c>
      <c r="F7" s="1110"/>
      <c r="G7" s="1110"/>
      <c r="H7" s="1109" t="s">
        <v>206</v>
      </c>
      <c r="I7" s="1111" t="s">
        <v>173</v>
      </c>
      <c r="J7" s="1111" t="s">
        <v>174</v>
      </c>
      <c r="K7" s="1111" t="s">
        <v>175</v>
      </c>
      <c r="L7" s="1112" t="s">
        <v>219</v>
      </c>
      <c r="M7" s="1113"/>
      <c r="N7" s="1112" t="s">
        <v>5</v>
      </c>
      <c r="O7" s="1119"/>
      <c r="P7" s="1119"/>
      <c r="Q7" s="1113"/>
      <c r="R7" s="1116" t="s">
        <v>220</v>
      </c>
      <c r="S7" s="1117" t="s">
        <v>7</v>
      </c>
      <c r="U7" s="1118" t="s">
        <v>176</v>
      </c>
      <c r="V7" s="1119"/>
      <c r="W7" s="1113"/>
    </row>
    <row r="8" spans="1:23" ht="15.75" thickBot="1">
      <c r="A8" s="1120"/>
      <c r="B8" s="1121"/>
      <c r="C8" s="1122" t="s">
        <v>10</v>
      </c>
      <c r="D8" s="1122" t="s">
        <v>11</v>
      </c>
      <c r="E8" s="1121"/>
      <c r="F8" s="1122" t="s">
        <v>177</v>
      </c>
      <c r="G8" s="1122" t="s">
        <v>178</v>
      </c>
      <c r="H8" s="1121"/>
      <c r="I8" s="1121"/>
      <c r="J8" s="1121"/>
      <c r="K8" s="1121"/>
      <c r="L8" s="1123" t="s">
        <v>179</v>
      </c>
      <c r="M8" s="1123" t="s">
        <v>185</v>
      </c>
      <c r="N8" s="1124" t="s">
        <v>18</v>
      </c>
      <c r="O8" s="1125" t="s">
        <v>21</v>
      </c>
      <c r="P8" s="1126" t="s">
        <v>24</v>
      </c>
      <c r="Q8" s="1127" t="s">
        <v>27</v>
      </c>
      <c r="R8" s="1123" t="s">
        <v>28</v>
      </c>
      <c r="S8" s="1128" t="s">
        <v>29</v>
      </c>
      <c r="U8" s="175" t="s">
        <v>221</v>
      </c>
      <c r="V8" s="294" t="s">
        <v>222</v>
      </c>
      <c r="W8" s="294" t="s">
        <v>223</v>
      </c>
    </row>
    <row r="9" spans="1:23" ht="15">
      <c r="A9" s="1129" t="s">
        <v>30</v>
      </c>
      <c r="B9" s="242"/>
      <c r="C9" s="243">
        <v>104</v>
      </c>
      <c r="D9" s="243">
        <v>104</v>
      </c>
      <c r="E9" s="71"/>
      <c r="F9" s="244">
        <v>36</v>
      </c>
      <c r="G9" s="244">
        <v>33</v>
      </c>
      <c r="H9" s="244">
        <v>32</v>
      </c>
      <c r="I9" s="72">
        <v>32</v>
      </c>
      <c r="J9" s="154">
        <v>35</v>
      </c>
      <c r="K9" s="154">
        <v>32</v>
      </c>
      <c r="L9" s="1130"/>
      <c r="M9" s="1130"/>
      <c r="N9" s="1131">
        <v>33</v>
      </c>
      <c r="O9" s="992">
        <f>U9</f>
        <v>33</v>
      </c>
      <c r="P9" s="1208">
        <f>V9</f>
        <v>33</v>
      </c>
      <c r="Q9" s="992">
        <f>W9</f>
        <v>33</v>
      </c>
      <c r="R9" s="80" t="s">
        <v>31</v>
      </c>
      <c r="S9" s="1134" t="s">
        <v>31</v>
      </c>
      <c r="T9" s="177"/>
      <c r="U9" s="158">
        <v>33</v>
      </c>
      <c r="V9" s="158">
        <v>33</v>
      </c>
      <c r="W9" s="154">
        <v>33</v>
      </c>
    </row>
    <row r="10" spans="1:23" ht="15.75" thickBot="1">
      <c r="A10" s="1135" t="s">
        <v>32</v>
      </c>
      <c r="B10" s="245"/>
      <c r="C10" s="246">
        <v>101</v>
      </c>
      <c r="D10" s="246">
        <v>104</v>
      </c>
      <c r="E10" s="247"/>
      <c r="F10" s="248">
        <v>36</v>
      </c>
      <c r="G10" s="248">
        <v>33</v>
      </c>
      <c r="H10" s="248">
        <v>32</v>
      </c>
      <c r="I10" s="74">
        <v>32</v>
      </c>
      <c r="J10" s="155">
        <v>34</v>
      </c>
      <c r="K10" s="155">
        <v>33.7</v>
      </c>
      <c r="L10" s="1136"/>
      <c r="M10" s="1136"/>
      <c r="N10" s="1137">
        <v>33</v>
      </c>
      <c r="O10" s="995">
        <f aca="true" t="shared" si="0" ref="O10:Q21">U10</f>
        <v>32.58</v>
      </c>
      <c r="P10" s="1290">
        <f t="shared" si="0"/>
        <v>32.5</v>
      </c>
      <c r="Q10" s="1212">
        <f t="shared" si="0"/>
        <v>32.49</v>
      </c>
      <c r="R10" s="75" t="s">
        <v>31</v>
      </c>
      <c r="S10" s="1140" t="s">
        <v>31</v>
      </c>
      <c r="T10" s="177"/>
      <c r="U10" s="1160">
        <v>32.58</v>
      </c>
      <c r="V10" s="1160">
        <v>32.5</v>
      </c>
      <c r="W10" s="155">
        <v>32.49</v>
      </c>
    </row>
    <row r="11" spans="1:23" ht="15">
      <c r="A11" s="1142" t="s">
        <v>33</v>
      </c>
      <c r="B11" s="249" t="s">
        <v>34</v>
      </c>
      <c r="C11" s="201">
        <v>37915</v>
      </c>
      <c r="D11" s="201">
        <v>39774</v>
      </c>
      <c r="E11" s="250" t="s">
        <v>35</v>
      </c>
      <c r="F11" s="99">
        <v>9128</v>
      </c>
      <c r="G11" s="99">
        <v>9847</v>
      </c>
      <c r="H11" s="99">
        <v>10246</v>
      </c>
      <c r="I11" s="76">
        <v>9923</v>
      </c>
      <c r="J11" s="103">
        <v>10193</v>
      </c>
      <c r="K11" s="103">
        <v>10562</v>
      </c>
      <c r="L11" s="1143" t="s">
        <v>31</v>
      </c>
      <c r="M11" s="1143" t="s">
        <v>31</v>
      </c>
      <c r="N11" s="1144">
        <v>10685</v>
      </c>
      <c r="O11" s="992">
        <f t="shared" si="0"/>
        <v>10726</v>
      </c>
      <c r="P11" s="1223">
        <f t="shared" si="0"/>
        <v>10824</v>
      </c>
      <c r="Q11" s="992">
        <f t="shared" si="0"/>
        <v>10907</v>
      </c>
      <c r="R11" s="77" t="s">
        <v>31</v>
      </c>
      <c r="S11" s="1146" t="s">
        <v>31</v>
      </c>
      <c r="T11" s="177"/>
      <c r="U11" s="158">
        <v>10726</v>
      </c>
      <c r="V11" s="158">
        <v>10824</v>
      </c>
      <c r="W11" s="103">
        <v>10907</v>
      </c>
    </row>
    <row r="12" spans="1:23" ht="15">
      <c r="A12" s="1147" t="s">
        <v>36</v>
      </c>
      <c r="B12" s="251" t="s">
        <v>37</v>
      </c>
      <c r="C12" s="199">
        <v>-16164</v>
      </c>
      <c r="D12" s="199">
        <v>-17825</v>
      </c>
      <c r="E12" s="250" t="s">
        <v>38</v>
      </c>
      <c r="F12" s="99">
        <v>-8254</v>
      </c>
      <c r="G12" s="99">
        <v>-9049</v>
      </c>
      <c r="H12" s="99">
        <v>-9430</v>
      </c>
      <c r="I12" s="76">
        <v>8973</v>
      </c>
      <c r="J12" s="103">
        <v>9341</v>
      </c>
      <c r="K12" s="103">
        <v>9745</v>
      </c>
      <c r="L12" s="1148" t="s">
        <v>31</v>
      </c>
      <c r="M12" s="1148" t="s">
        <v>31</v>
      </c>
      <c r="N12" s="1149">
        <v>9889</v>
      </c>
      <c r="O12" s="1002">
        <f t="shared" si="0"/>
        <v>9951</v>
      </c>
      <c r="P12" s="1223">
        <f t="shared" si="0"/>
        <v>10070</v>
      </c>
      <c r="Q12" s="1007">
        <f t="shared" si="0"/>
        <v>10084</v>
      </c>
      <c r="R12" s="77" t="s">
        <v>31</v>
      </c>
      <c r="S12" s="1146" t="s">
        <v>31</v>
      </c>
      <c r="T12" s="177"/>
      <c r="U12" s="159">
        <v>9951</v>
      </c>
      <c r="V12" s="159">
        <v>10070</v>
      </c>
      <c r="W12" s="103">
        <v>10084</v>
      </c>
    </row>
    <row r="13" spans="1:23" ht="15">
      <c r="A13" s="1147" t="s">
        <v>39</v>
      </c>
      <c r="B13" s="251" t="s">
        <v>234</v>
      </c>
      <c r="C13" s="199">
        <v>604</v>
      </c>
      <c r="D13" s="199">
        <v>619</v>
      </c>
      <c r="E13" s="250" t="s">
        <v>41</v>
      </c>
      <c r="F13" s="99">
        <v>155</v>
      </c>
      <c r="G13" s="99">
        <v>171</v>
      </c>
      <c r="H13" s="99">
        <v>231</v>
      </c>
      <c r="I13" s="76">
        <v>222</v>
      </c>
      <c r="J13" s="103">
        <v>127</v>
      </c>
      <c r="K13" s="103">
        <v>114</v>
      </c>
      <c r="L13" s="1148" t="s">
        <v>31</v>
      </c>
      <c r="M13" s="1148" t="s">
        <v>31</v>
      </c>
      <c r="N13" s="1149">
        <v>126</v>
      </c>
      <c r="O13" s="1002">
        <f t="shared" si="0"/>
        <v>83</v>
      </c>
      <c r="P13" s="1223">
        <f t="shared" si="0"/>
        <v>121</v>
      </c>
      <c r="Q13" s="1002">
        <f t="shared" si="0"/>
        <v>82</v>
      </c>
      <c r="R13" s="77" t="s">
        <v>31</v>
      </c>
      <c r="S13" s="1146" t="s">
        <v>31</v>
      </c>
      <c r="T13" s="177"/>
      <c r="U13" s="159">
        <v>83</v>
      </c>
      <c r="V13" s="159">
        <v>121</v>
      </c>
      <c r="W13" s="103">
        <v>82</v>
      </c>
    </row>
    <row r="14" spans="1:23" ht="15">
      <c r="A14" s="1147" t="s">
        <v>42</v>
      </c>
      <c r="B14" s="251" t="s">
        <v>235</v>
      </c>
      <c r="C14" s="199">
        <v>221</v>
      </c>
      <c r="D14" s="199">
        <v>610</v>
      </c>
      <c r="E14" s="250" t="s">
        <v>31</v>
      </c>
      <c r="F14" s="99">
        <v>1778</v>
      </c>
      <c r="G14" s="99">
        <v>1611</v>
      </c>
      <c r="H14" s="99">
        <v>1677</v>
      </c>
      <c r="I14" s="76">
        <v>1597</v>
      </c>
      <c r="J14" s="103">
        <v>1651</v>
      </c>
      <c r="K14" s="103">
        <v>1722</v>
      </c>
      <c r="L14" s="1148" t="s">
        <v>31</v>
      </c>
      <c r="M14" s="1148" t="s">
        <v>31</v>
      </c>
      <c r="N14" s="1149">
        <v>4083</v>
      </c>
      <c r="O14" s="1002">
        <f t="shared" si="0"/>
        <v>3090</v>
      </c>
      <c r="P14" s="1223">
        <f t="shared" si="0"/>
        <v>2242</v>
      </c>
      <c r="Q14" s="1002">
        <f t="shared" si="0"/>
        <v>1525</v>
      </c>
      <c r="R14" s="77" t="s">
        <v>31</v>
      </c>
      <c r="S14" s="1146" t="s">
        <v>31</v>
      </c>
      <c r="T14" s="177"/>
      <c r="U14" s="159">
        <v>3090</v>
      </c>
      <c r="V14" s="159">
        <v>2242</v>
      </c>
      <c r="W14" s="103">
        <v>1525</v>
      </c>
    </row>
    <row r="15" spans="1:23" ht="15.75" thickBot="1">
      <c r="A15" s="1129" t="s">
        <v>44</v>
      </c>
      <c r="B15" s="252" t="s">
        <v>236</v>
      </c>
      <c r="C15" s="202">
        <v>2021</v>
      </c>
      <c r="D15" s="202">
        <v>852</v>
      </c>
      <c r="E15" s="78" t="s">
        <v>46</v>
      </c>
      <c r="F15" s="253">
        <v>2151</v>
      </c>
      <c r="G15" s="253">
        <v>1665</v>
      </c>
      <c r="H15" s="253">
        <v>1411</v>
      </c>
      <c r="I15" s="79">
        <v>1629</v>
      </c>
      <c r="J15" s="131">
        <v>2235</v>
      </c>
      <c r="K15" s="131">
        <v>2199</v>
      </c>
      <c r="L15" s="1152" t="s">
        <v>31</v>
      </c>
      <c r="M15" s="1152" t="s">
        <v>31</v>
      </c>
      <c r="N15" s="1153">
        <v>3406</v>
      </c>
      <c r="O15" s="1212">
        <f t="shared" si="0"/>
        <v>4760</v>
      </c>
      <c r="P15" s="1223">
        <f t="shared" si="0"/>
        <v>3708</v>
      </c>
      <c r="Q15" s="995">
        <f t="shared" si="0"/>
        <v>1554</v>
      </c>
      <c r="R15" s="80" t="s">
        <v>31</v>
      </c>
      <c r="S15" s="1134" t="s">
        <v>31</v>
      </c>
      <c r="T15" s="177"/>
      <c r="U15" s="1267">
        <v>4760</v>
      </c>
      <c r="V15" s="1267">
        <v>3708</v>
      </c>
      <c r="W15" s="131">
        <v>1554</v>
      </c>
    </row>
    <row r="16" spans="1:23" ht="15.75" thickBot="1">
      <c r="A16" s="128" t="s">
        <v>47</v>
      </c>
      <c r="B16" s="129"/>
      <c r="C16" s="254">
        <v>24618</v>
      </c>
      <c r="D16" s="254">
        <v>24087</v>
      </c>
      <c r="E16" s="130"/>
      <c r="F16" s="100">
        <v>4978</v>
      </c>
      <c r="G16" s="100">
        <v>4288</v>
      </c>
      <c r="H16" s="100">
        <v>4157</v>
      </c>
      <c r="I16" s="267">
        <v>4398</v>
      </c>
      <c r="J16" s="166">
        <f>J11-J12+J13+J14+J15</f>
        <v>4865</v>
      </c>
      <c r="K16" s="166">
        <f>K11-K12+K13+K14+K15</f>
        <v>4852</v>
      </c>
      <c r="L16" s="267" t="s">
        <v>31</v>
      </c>
      <c r="M16" s="267" t="s">
        <v>31</v>
      </c>
      <c r="N16" s="1220">
        <f>N11-N12+N13+N14+N15</f>
        <v>8411</v>
      </c>
      <c r="O16" s="1220">
        <f>O11-O12+O13+O14+O15</f>
        <v>8708</v>
      </c>
      <c r="P16" s="1220">
        <f>P11-P12+P13+P14+P15</f>
        <v>6825</v>
      </c>
      <c r="Q16" s="166">
        <f>Q11-Q12+Q13+Q14+Q15</f>
        <v>3984</v>
      </c>
      <c r="R16" s="101" t="s">
        <v>31</v>
      </c>
      <c r="S16" s="1156" t="s">
        <v>31</v>
      </c>
      <c r="T16" s="177"/>
      <c r="U16" s="166">
        <f>U11-U12+U13+U14+U15</f>
        <v>8708</v>
      </c>
      <c r="V16" s="166">
        <f>V11-V12+V13+V14+V15</f>
        <v>6825</v>
      </c>
      <c r="W16" s="166">
        <f>W11-W12+W13+W14+W15</f>
        <v>3984</v>
      </c>
    </row>
    <row r="17" spans="1:23" ht="15">
      <c r="A17" s="1129" t="s">
        <v>48</v>
      </c>
      <c r="B17" s="249" t="s">
        <v>49</v>
      </c>
      <c r="C17" s="201">
        <v>7043</v>
      </c>
      <c r="D17" s="201">
        <v>7240</v>
      </c>
      <c r="E17" s="78">
        <v>401</v>
      </c>
      <c r="F17" s="253">
        <v>919</v>
      </c>
      <c r="G17" s="253">
        <v>843</v>
      </c>
      <c r="H17" s="253">
        <v>861</v>
      </c>
      <c r="I17" s="79">
        <v>994</v>
      </c>
      <c r="J17" s="131">
        <v>897</v>
      </c>
      <c r="K17" s="131">
        <v>861</v>
      </c>
      <c r="L17" s="1143" t="s">
        <v>31</v>
      </c>
      <c r="M17" s="1143" t="s">
        <v>31</v>
      </c>
      <c r="N17" s="1153">
        <v>841</v>
      </c>
      <c r="O17" s="1007">
        <f t="shared" si="0"/>
        <v>820</v>
      </c>
      <c r="P17" s="1223">
        <f>V17</f>
        <v>799</v>
      </c>
      <c r="Q17" s="992">
        <f t="shared" si="0"/>
        <v>868</v>
      </c>
      <c r="R17" s="80" t="s">
        <v>31</v>
      </c>
      <c r="S17" s="1134" t="s">
        <v>31</v>
      </c>
      <c r="T17" s="177"/>
      <c r="U17" s="172">
        <v>820</v>
      </c>
      <c r="V17" s="172">
        <v>799</v>
      </c>
      <c r="W17" s="131">
        <v>868</v>
      </c>
    </row>
    <row r="18" spans="1:23" ht="15">
      <c r="A18" s="1147" t="s">
        <v>50</v>
      </c>
      <c r="B18" s="251" t="s">
        <v>51</v>
      </c>
      <c r="C18" s="199">
        <v>1001</v>
      </c>
      <c r="D18" s="199">
        <v>820</v>
      </c>
      <c r="E18" s="250" t="s">
        <v>52</v>
      </c>
      <c r="F18" s="99">
        <v>366</v>
      </c>
      <c r="G18" s="99">
        <v>428</v>
      </c>
      <c r="H18" s="99">
        <v>383</v>
      </c>
      <c r="I18" s="76">
        <v>285</v>
      </c>
      <c r="J18" s="103">
        <v>736</v>
      </c>
      <c r="K18" s="103">
        <v>310</v>
      </c>
      <c r="L18" s="1148" t="s">
        <v>31</v>
      </c>
      <c r="M18" s="1148" t="s">
        <v>31</v>
      </c>
      <c r="N18" s="1149">
        <v>337</v>
      </c>
      <c r="O18" s="1002">
        <f t="shared" si="0"/>
        <v>381</v>
      </c>
      <c r="P18" s="1223">
        <f>V18</f>
        <v>413</v>
      </c>
      <c r="Q18" s="1002">
        <f t="shared" si="0"/>
        <v>315</v>
      </c>
      <c r="R18" s="77" t="s">
        <v>31</v>
      </c>
      <c r="S18" s="1146" t="s">
        <v>31</v>
      </c>
      <c r="T18" s="177"/>
      <c r="U18" s="159">
        <v>381</v>
      </c>
      <c r="V18" s="159">
        <v>413</v>
      </c>
      <c r="W18" s="103">
        <v>315</v>
      </c>
    </row>
    <row r="19" spans="1:23" ht="15">
      <c r="A19" s="1147" t="s">
        <v>53</v>
      </c>
      <c r="B19" s="251" t="s">
        <v>237</v>
      </c>
      <c r="C19" s="199">
        <v>14718</v>
      </c>
      <c r="D19" s="199">
        <v>14718</v>
      </c>
      <c r="E19" s="250" t="s">
        <v>31</v>
      </c>
      <c r="F19" s="99">
        <v>0</v>
      </c>
      <c r="G19" s="99">
        <v>0</v>
      </c>
      <c r="H19" s="99">
        <v>0</v>
      </c>
      <c r="I19" s="76">
        <v>0</v>
      </c>
      <c r="J19" s="103">
        <v>0</v>
      </c>
      <c r="K19" s="103">
        <v>534</v>
      </c>
      <c r="L19" s="1148" t="s">
        <v>31</v>
      </c>
      <c r="M19" s="1148" t="s">
        <v>31</v>
      </c>
      <c r="N19" s="1149">
        <v>304</v>
      </c>
      <c r="O19" s="1002">
        <f t="shared" si="0"/>
        <v>190</v>
      </c>
      <c r="P19" s="1223">
        <f>V19</f>
        <v>59</v>
      </c>
      <c r="Q19" s="1002">
        <f t="shared" si="0"/>
        <v>0</v>
      </c>
      <c r="R19" s="77" t="s">
        <v>31</v>
      </c>
      <c r="S19" s="1146" t="s">
        <v>31</v>
      </c>
      <c r="T19" s="177"/>
      <c r="U19" s="159">
        <v>190</v>
      </c>
      <c r="V19" s="159">
        <v>59</v>
      </c>
      <c r="W19" s="103">
        <v>0</v>
      </c>
    </row>
    <row r="20" spans="1:23" ht="15">
      <c r="A20" s="1147" t="s">
        <v>55</v>
      </c>
      <c r="B20" s="251" t="s">
        <v>54</v>
      </c>
      <c r="C20" s="199">
        <v>1758</v>
      </c>
      <c r="D20" s="199">
        <v>1762</v>
      </c>
      <c r="E20" s="250" t="s">
        <v>31</v>
      </c>
      <c r="F20" s="99">
        <v>2121</v>
      </c>
      <c r="G20" s="99">
        <v>1263</v>
      </c>
      <c r="H20" s="99">
        <v>1314</v>
      </c>
      <c r="I20" s="76">
        <v>3005</v>
      </c>
      <c r="J20" s="103">
        <v>3165</v>
      </c>
      <c r="K20" s="103">
        <v>3109</v>
      </c>
      <c r="L20" s="1148" t="s">
        <v>31</v>
      </c>
      <c r="M20" s="1148" t="s">
        <v>31</v>
      </c>
      <c r="N20" s="1149">
        <v>6887</v>
      </c>
      <c r="O20" s="1002">
        <f t="shared" si="0"/>
        <v>6815</v>
      </c>
      <c r="P20" s="1223">
        <f>V20</f>
        <v>4754</v>
      </c>
      <c r="Q20" s="1002">
        <f t="shared" si="0"/>
        <v>2750</v>
      </c>
      <c r="R20" s="77" t="s">
        <v>31</v>
      </c>
      <c r="S20" s="1146" t="s">
        <v>31</v>
      </c>
      <c r="T20" s="177"/>
      <c r="U20" s="159">
        <v>6815</v>
      </c>
      <c r="V20" s="159">
        <v>4754</v>
      </c>
      <c r="W20" s="103">
        <v>2750</v>
      </c>
    </row>
    <row r="21" spans="1:23" ht="15.75" thickBot="1">
      <c r="A21" s="1135" t="s">
        <v>57</v>
      </c>
      <c r="B21" s="255"/>
      <c r="C21" s="200">
        <v>0</v>
      </c>
      <c r="D21" s="200">
        <v>0</v>
      </c>
      <c r="E21" s="256" t="s">
        <v>31</v>
      </c>
      <c r="F21" s="99">
        <v>0</v>
      </c>
      <c r="G21" s="99">
        <v>0</v>
      </c>
      <c r="H21" s="99">
        <v>0</v>
      </c>
      <c r="I21" s="74">
        <v>0</v>
      </c>
      <c r="J21" s="104">
        <v>0</v>
      </c>
      <c r="K21" s="104">
        <v>0</v>
      </c>
      <c r="L21" s="1136" t="s">
        <v>31</v>
      </c>
      <c r="M21" s="1136" t="s">
        <v>31</v>
      </c>
      <c r="N21" s="1158">
        <v>0</v>
      </c>
      <c r="O21" s="995">
        <f t="shared" si="0"/>
        <v>0</v>
      </c>
      <c r="P21" s="1211">
        <f>V21</f>
        <v>0</v>
      </c>
      <c r="Q21" s="995">
        <f t="shared" si="0"/>
        <v>0</v>
      </c>
      <c r="R21" s="81" t="s">
        <v>31</v>
      </c>
      <c r="S21" s="1159" t="s">
        <v>31</v>
      </c>
      <c r="T21" s="177"/>
      <c r="U21" s="1160">
        <v>0</v>
      </c>
      <c r="V21" s="1160">
        <v>0</v>
      </c>
      <c r="W21" s="104">
        <v>0</v>
      </c>
    </row>
    <row r="22" spans="1:24" ht="15">
      <c r="A22" s="1161" t="s">
        <v>59</v>
      </c>
      <c r="B22" s="249"/>
      <c r="C22" s="201">
        <v>12472</v>
      </c>
      <c r="D22" s="201">
        <v>13728</v>
      </c>
      <c r="E22" s="82" t="s">
        <v>31</v>
      </c>
      <c r="F22" s="257">
        <v>16044</v>
      </c>
      <c r="G22" s="257">
        <v>16453</v>
      </c>
      <c r="H22" s="257">
        <v>15723</v>
      </c>
      <c r="I22" s="83">
        <v>15041</v>
      </c>
      <c r="J22" s="83">
        <v>15699</v>
      </c>
      <c r="K22" s="83">
        <v>16448</v>
      </c>
      <c r="L22" s="1162">
        <f>L35</f>
        <v>16508</v>
      </c>
      <c r="M22" s="1162">
        <f>SUM(M25:M34)</f>
        <v>16425</v>
      </c>
      <c r="N22" s="1163">
        <v>4130</v>
      </c>
      <c r="O22" s="1291">
        <f>U22-N22</f>
        <v>4309</v>
      </c>
      <c r="P22" s="992">
        <f>V22-U22</f>
        <v>4118</v>
      </c>
      <c r="Q22" s="992">
        <f>W22-V22</f>
        <v>4402</v>
      </c>
      <c r="R22" s="1198">
        <f>SUM(N22:Q22)</f>
        <v>16959</v>
      </c>
      <c r="S22" s="1165">
        <f>(R22/M22)*100</f>
        <v>103.2511415525114</v>
      </c>
      <c r="T22" s="177"/>
      <c r="U22" s="158">
        <v>8439</v>
      </c>
      <c r="V22" s="158">
        <v>12557</v>
      </c>
      <c r="W22" s="83">
        <v>16959</v>
      </c>
      <c r="X22" s="156"/>
    </row>
    <row r="23" spans="1:23" ht="15">
      <c r="A23" s="1147" t="s">
        <v>61</v>
      </c>
      <c r="B23" s="251" t="s">
        <v>62</v>
      </c>
      <c r="C23" s="199">
        <v>0</v>
      </c>
      <c r="D23" s="199">
        <v>0</v>
      </c>
      <c r="E23" s="85" t="s">
        <v>31</v>
      </c>
      <c r="F23" s="99">
        <v>0</v>
      </c>
      <c r="G23" s="99">
        <v>0</v>
      </c>
      <c r="H23" s="99">
        <v>0</v>
      </c>
      <c r="I23" s="86">
        <v>0</v>
      </c>
      <c r="J23" s="86">
        <v>0</v>
      </c>
      <c r="K23" s="86">
        <v>0</v>
      </c>
      <c r="L23" s="1167"/>
      <c r="M23" s="1168"/>
      <c r="N23" s="1167"/>
      <c r="O23" s="1291">
        <f aca="true" t="shared" si="1" ref="O23:O40">U23-N23</f>
        <v>0</v>
      </c>
      <c r="P23" s="1002">
        <f aca="true" t="shared" si="2" ref="P23:Q40">V23-U23</f>
        <v>0</v>
      </c>
      <c r="Q23" s="1007">
        <f t="shared" si="2"/>
        <v>0</v>
      </c>
      <c r="R23" s="1292">
        <f aca="true" t="shared" si="3" ref="R23:R45">SUM(N23:Q23)</f>
        <v>0</v>
      </c>
      <c r="S23" s="1181" t="e">
        <f aca="true" t="shared" si="4" ref="S23:S45">(R23/M23)*100</f>
        <v>#DIV/0!</v>
      </c>
      <c r="T23" s="177"/>
      <c r="U23" s="159">
        <v>0</v>
      </c>
      <c r="V23" s="159">
        <v>0</v>
      </c>
      <c r="W23" s="86">
        <v>0</v>
      </c>
    </row>
    <row r="24" spans="1:23" ht="15.75" thickBot="1">
      <c r="A24" s="1135" t="s">
        <v>63</v>
      </c>
      <c r="B24" s="255" t="s">
        <v>62</v>
      </c>
      <c r="C24" s="200">
        <v>0</v>
      </c>
      <c r="D24" s="200">
        <v>1215</v>
      </c>
      <c r="E24" s="88">
        <v>672</v>
      </c>
      <c r="F24" s="132">
        <v>4494</v>
      </c>
      <c r="G24" s="132">
        <v>5315</v>
      </c>
      <c r="H24" s="132">
        <v>4983</v>
      </c>
      <c r="I24" s="89">
        <v>4700</v>
      </c>
      <c r="J24" s="89">
        <v>4400</v>
      </c>
      <c r="K24" s="89">
        <v>4500</v>
      </c>
      <c r="L24" s="1173">
        <f>L25+L26+L27+L28+L29</f>
        <v>4500</v>
      </c>
      <c r="M24" s="1173">
        <f>M25+M26+M27+M28+M29</f>
        <v>4510</v>
      </c>
      <c r="N24" s="1174">
        <v>1125</v>
      </c>
      <c r="O24" s="1293">
        <f t="shared" si="1"/>
        <v>1125</v>
      </c>
      <c r="P24" s="995">
        <f t="shared" si="2"/>
        <v>1125</v>
      </c>
      <c r="Q24" s="1023">
        <f t="shared" si="2"/>
        <v>1135</v>
      </c>
      <c r="R24" s="1294">
        <f t="shared" si="3"/>
        <v>4510</v>
      </c>
      <c r="S24" s="1177">
        <f t="shared" si="4"/>
        <v>100</v>
      </c>
      <c r="T24" s="177"/>
      <c r="U24" s="1267">
        <v>2250</v>
      </c>
      <c r="V24" s="1267">
        <v>3375</v>
      </c>
      <c r="W24" s="89">
        <v>4510</v>
      </c>
    </row>
    <row r="25" spans="1:23" ht="15">
      <c r="A25" s="1142" t="s">
        <v>64</v>
      </c>
      <c r="B25" s="1097" t="s">
        <v>238</v>
      </c>
      <c r="C25" s="201">
        <v>6341</v>
      </c>
      <c r="D25" s="201">
        <v>6960</v>
      </c>
      <c r="E25" s="90">
        <v>501</v>
      </c>
      <c r="F25" s="99">
        <v>2712</v>
      </c>
      <c r="G25" s="99">
        <v>3239</v>
      </c>
      <c r="H25" s="99">
        <v>2518</v>
      </c>
      <c r="I25" s="91">
        <v>2062</v>
      </c>
      <c r="J25" s="91">
        <v>2587</v>
      </c>
      <c r="K25" s="91">
        <v>2208</v>
      </c>
      <c r="L25" s="1162">
        <v>900</v>
      </c>
      <c r="M25" s="1162">
        <v>900</v>
      </c>
      <c r="N25" s="1162">
        <v>565</v>
      </c>
      <c r="O25" s="991">
        <f t="shared" si="1"/>
        <v>642</v>
      </c>
      <c r="P25" s="992">
        <f t="shared" si="2"/>
        <v>523</v>
      </c>
      <c r="Q25" s="992">
        <f t="shared" si="2"/>
        <v>902</v>
      </c>
      <c r="R25" s="1164">
        <f t="shared" si="3"/>
        <v>2632</v>
      </c>
      <c r="S25" s="1295">
        <f t="shared" si="4"/>
        <v>292.44444444444446</v>
      </c>
      <c r="T25" s="177"/>
      <c r="U25" s="172">
        <v>1207</v>
      </c>
      <c r="V25" s="172">
        <v>1730</v>
      </c>
      <c r="W25" s="91">
        <v>2632</v>
      </c>
    </row>
    <row r="26" spans="1:23" ht="15">
      <c r="A26" s="1147" t="s">
        <v>66</v>
      </c>
      <c r="B26" s="1098" t="s">
        <v>239</v>
      </c>
      <c r="C26" s="199">
        <v>1745</v>
      </c>
      <c r="D26" s="199">
        <v>2223</v>
      </c>
      <c r="E26" s="92">
        <v>502</v>
      </c>
      <c r="F26" s="99">
        <v>1777</v>
      </c>
      <c r="G26" s="99">
        <v>1284</v>
      </c>
      <c r="H26" s="99">
        <v>1847</v>
      </c>
      <c r="I26" s="86">
        <v>1950</v>
      </c>
      <c r="J26" s="86">
        <v>1731</v>
      </c>
      <c r="K26" s="86">
        <v>1777</v>
      </c>
      <c r="L26" s="1167">
        <v>2100</v>
      </c>
      <c r="M26" s="1167">
        <v>2100</v>
      </c>
      <c r="N26" s="1167">
        <v>823</v>
      </c>
      <c r="O26" s="1291">
        <f t="shared" si="1"/>
        <v>292</v>
      </c>
      <c r="P26" s="1002">
        <f t="shared" si="2"/>
        <v>181</v>
      </c>
      <c r="Q26" s="1007">
        <f t="shared" si="2"/>
        <v>633</v>
      </c>
      <c r="R26" s="1180">
        <f t="shared" si="3"/>
        <v>1929</v>
      </c>
      <c r="S26" s="1296">
        <f t="shared" si="4"/>
        <v>91.85714285714286</v>
      </c>
      <c r="T26" s="177"/>
      <c r="U26" s="159">
        <v>1115</v>
      </c>
      <c r="V26" s="159">
        <v>1296</v>
      </c>
      <c r="W26" s="86">
        <v>1929</v>
      </c>
    </row>
    <row r="27" spans="1:23" ht="15">
      <c r="A27" s="1147" t="s">
        <v>68</v>
      </c>
      <c r="B27" s="1098" t="s">
        <v>240</v>
      </c>
      <c r="C27" s="199">
        <v>0</v>
      </c>
      <c r="D27" s="199">
        <v>0</v>
      </c>
      <c r="E27" s="92">
        <v>504</v>
      </c>
      <c r="F27" s="99">
        <v>173</v>
      </c>
      <c r="G27" s="99">
        <v>145</v>
      </c>
      <c r="H27" s="99">
        <v>109</v>
      </c>
      <c r="I27" s="86">
        <v>108</v>
      </c>
      <c r="J27" s="86">
        <v>12</v>
      </c>
      <c r="K27" s="86">
        <v>0</v>
      </c>
      <c r="L27" s="1167"/>
      <c r="M27" s="1167"/>
      <c r="N27" s="1167"/>
      <c r="O27" s="1291">
        <f t="shared" si="1"/>
        <v>0</v>
      </c>
      <c r="P27" s="1002">
        <f t="shared" si="2"/>
        <v>0</v>
      </c>
      <c r="Q27" s="1007">
        <f t="shared" si="2"/>
        <v>0</v>
      </c>
      <c r="R27" s="1180">
        <f t="shared" si="3"/>
        <v>0</v>
      </c>
      <c r="S27" s="1296" t="e">
        <f t="shared" si="4"/>
        <v>#DIV/0!</v>
      </c>
      <c r="T27" s="177"/>
      <c r="U27" s="159">
        <v>0</v>
      </c>
      <c r="V27" s="159">
        <v>0</v>
      </c>
      <c r="W27" s="86">
        <v>0</v>
      </c>
    </row>
    <row r="28" spans="1:23" ht="15">
      <c r="A28" s="1147" t="s">
        <v>70</v>
      </c>
      <c r="B28" s="1098" t="s">
        <v>241</v>
      </c>
      <c r="C28" s="199">
        <v>428</v>
      </c>
      <c r="D28" s="199">
        <v>253</v>
      </c>
      <c r="E28" s="92">
        <v>511</v>
      </c>
      <c r="F28" s="99">
        <v>1044</v>
      </c>
      <c r="G28" s="99">
        <v>1388</v>
      </c>
      <c r="H28" s="99">
        <v>2056</v>
      </c>
      <c r="I28" s="86">
        <v>1213</v>
      </c>
      <c r="J28" s="86">
        <v>985</v>
      </c>
      <c r="K28" s="86">
        <v>813</v>
      </c>
      <c r="L28" s="1167">
        <v>600</v>
      </c>
      <c r="M28" s="1167">
        <v>600</v>
      </c>
      <c r="N28" s="1167">
        <v>39</v>
      </c>
      <c r="O28" s="1291">
        <f t="shared" si="1"/>
        <v>50</v>
      </c>
      <c r="P28" s="1002">
        <f t="shared" si="2"/>
        <v>231</v>
      </c>
      <c r="Q28" s="1007">
        <f t="shared" si="2"/>
        <v>566</v>
      </c>
      <c r="R28" s="1180">
        <f t="shared" si="3"/>
        <v>886</v>
      </c>
      <c r="S28" s="1296">
        <f t="shared" si="4"/>
        <v>147.66666666666666</v>
      </c>
      <c r="T28" s="177"/>
      <c r="U28" s="159">
        <v>89</v>
      </c>
      <c r="V28" s="159">
        <v>320</v>
      </c>
      <c r="W28" s="86">
        <v>886</v>
      </c>
    </row>
    <row r="29" spans="1:23" ht="15">
      <c r="A29" s="1147" t="s">
        <v>72</v>
      </c>
      <c r="B29" s="1098" t="s">
        <v>242</v>
      </c>
      <c r="C29" s="199">
        <v>1057</v>
      </c>
      <c r="D29" s="199">
        <v>1451</v>
      </c>
      <c r="E29" s="92">
        <v>518</v>
      </c>
      <c r="F29" s="99">
        <v>589</v>
      </c>
      <c r="G29" s="99">
        <v>715</v>
      </c>
      <c r="H29" s="99">
        <v>566</v>
      </c>
      <c r="I29" s="86">
        <v>630</v>
      </c>
      <c r="J29" s="86">
        <v>716</v>
      </c>
      <c r="K29" s="86">
        <v>773</v>
      </c>
      <c r="L29" s="1167">
        <v>900</v>
      </c>
      <c r="M29" s="1167">
        <v>910</v>
      </c>
      <c r="N29" s="1167">
        <v>183</v>
      </c>
      <c r="O29" s="1291">
        <f t="shared" si="1"/>
        <v>192</v>
      </c>
      <c r="P29" s="1002">
        <f t="shared" si="2"/>
        <v>157</v>
      </c>
      <c r="Q29" s="1007">
        <f t="shared" si="2"/>
        <v>140</v>
      </c>
      <c r="R29" s="1180">
        <f t="shared" si="3"/>
        <v>672</v>
      </c>
      <c r="S29" s="1296">
        <f t="shared" si="4"/>
        <v>73.84615384615385</v>
      </c>
      <c r="T29" s="177"/>
      <c r="U29" s="159">
        <v>375</v>
      </c>
      <c r="V29" s="159">
        <v>532</v>
      </c>
      <c r="W29" s="86">
        <v>672</v>
      </c>
    </row>
    <row r="30" spans="1:23" ht="15">
      <c r="A30" s="1147" t="s">
        <v>74</v>
      </c>
      <c r="B30" s="1099" t="s">
        <v>243</v>
      </c>
      <c r="C30" s="199">
        <v>10408</v>
      </c>
      <c r="D30" s="199">
        <v>11792</v>
      </c>
      <c r="E30" s="92">
        <v>521</v>
      </c>
      <c r="F30" s="99">
        <v>8361</v>
      </c>
      <c r="G30" s="99">
        <v>8126</v>
      </c>
      <c r="H30" s="99">
        <v>7842</v>
      </c>
      <c r="I30" s="86">
        <v>7812</v>
      </c>
      <c r="J30" s="86">
        <v>8393</v>
      </c>
      <c r="K30" s="86">
        <v>9158</v>
      </c>
      <c r="L30" s="1167">
        <v>8681</v>
      </c>
      <c r="M30" s="1167">
        <v>8613</v>
      </c>
      <c r="N30" s="1167">
        <v>2233</v>
      </c>
      <c r="O30" s="1291">
        <f t="shared" si="1"/>
        <v>2377</v>
      </c>
      <c r="P30" s="1002">
        <f t="shared" si="2"/>
        <v>2172</v>
      </c>
      <c r="Q30" s="1007">
        <f t="shared" si="2"/>
        <v>2441</v>
      </c>
      <c r="R30" s="1180">
        <f t="shared" si="3"/>
        <v>9223</v>
      </c>
      <c r="S30" s="1296">
        <f t="shared" si="4"/>
        <v>107.08231742714503</v>
      </c>
      <c r="T30" s="177"/>
      <c r="U30" s="159">
        <v>4610</v>
      </c>
      <c r="V30" s="159">
        <v>6782</v>
      </c>
      <c r="W30" s="86">
        <v>9223</v>
      </c>
    </row>
    <row r="31" spans="1:23" ht="15">
      <c r="A31" s="1147" t="s">
        <v>76</v>
      </c>
      <c r="B31" s="1099" t="s">
        <v>244</v>
      </c>
      <c r="C31" s="199">
        <v>3640</v>
      </c>
      <c r="D31" s="199">
        <v>4174</v>
      </c>
      <c r="E31" s="92" t="s">
        <v>78</v>
      </c>
      <c r="F31" s="99">
        <v>3075</v>
      </c>
      <c r="G31" s="99">
        <v>2969</v>
      </c>
      <c r="H31" s="99">
        <v>2737</v>
      </c>
      <c r="I31" s="86">
        <v>2860</v>
      </c>
      <c r="J31" s="86">
        <v>2965</v>
      </c>
      <c r="K31" s="86">
        <v>3153</v>
      </c>
      <c r="L31" s="1167">
        <v>3038</v>
      </c>
      <c r="M31" s="1167">
        <v>3014</v>
      </c>
      <c r="N31" s="1167">
        <v>765</v>
      </c>
      <c r="O31" s="1291">
        <f t="shared" si="1"/>
        <v>824</v>
      </c>
      <c r="P31" s="1002">
        <f t="shared" si="2"/>
        <v>769</v>
      </c>
      <c r="Q31" s="1007">
        <f t="shared" si="2"/>
        <v>853</v>
      </c>
      <c r="R31" s="1180">
        <f t="shared" si="3"/>
        <v>3211</v>
      </c>
      <c r="S31" s="1296">
        <f t="shared" si="4"/>
        <v>106.53616456536163</v>
      </c>
      <c r="T31" s="177"/>
      <c r="U31" s="159">
        <v>1589</v>
      </c>
      <c r="V31" s="159">
        <v>2358</v>
      </c>
      <c r="W31" s="86">
        <v>3211</v>
      </c>
    </row>
    <row r="32" spans="1:23" ht="15">
      <c r="A32" s="1147" t="s">
        <v>79</v>
      </c>
      <c r="B32" s="1098" t="s">
        <v>245</v>
      </c>
      <c r="C32" s="199">
        <v>0</v>
      </c>
      <c r="D32" s="199">
        <v>0</v>
      </c>
      <c r="E32" s="92">
        <v>557</v>
      </c>
      <c r="F32" s="99">
        <v>0</v>
      </c>
      <c r="G32" s="99">
        <v>0</v>
      </c>
      <c r="H32" s="99">
        <v>0</v>
      </c>
      <c r="I32" s="86">
        <v>0</v>
      </c>
      <c r="J32" s="86">
        <v>0</v>
      </c>
      <c r="K32" s="86">
        <v>0</v>
      </c>
      <c r="L32" s="1167"/>
      <c r="M32" s="1167"/>
      <c r="N32" s="1167">
        <v>0</v>
      </c>
      <c r="O32" s="1291">
        <f t="shared" si="1"/>
        <v>0</v>
      </c>
      <c r="P32" s="1002">
        <f t="shared" si="2"/>
        <v>0</v>
      </c>
      <c r="Q32" s="1007">
        <f t="shared" si="2"/>
        <v>0</v>
      </c>
      <c r="R32" s="1180">
        <f t="shared" si="3"/>
        <v>0</v>
      </c>
      <c r="S32" s="1296" t="e">
        <f t="shared" si="4"/>
        <v>#DIV/0!</v>
      </c>
      <c r="T32" s="177"/>
      <c r="U32" s="159">
        <v>0</v>
      </c>
      <c r="V32" s="159">
        <v>0</v>
      </c>
      <c r="W32" s="86">
        <v>0</v>
      </c>
    </row>
    <row r="33" spans="1:23" ht="15">
      <c r="A33" s="1147" t="s">
        <v>81</v>
      </c>
      <c r="B33" s="1098" t="s">
        <v>246</v>
      </c>
      <c r="C33" s="199">
        <v>1711</v>
      </c>
      <c r="D33" s="199">
        <v>1801</v>
      </c>
      <c r="E33" s="92">
        <v>551</v>
      </c>
      <c r="F33" s="99">
        <v>80</v>
      </c>
      <c r="G33" s="99">
        <v>73</v>
      </c>
      <c r="H33" s="99">
        <v>95</v>
      </c>
      <c r="I33" s="86">
        <v>97</v>
      </c>
      <c r="J33" s="86">
        <v>97</v>
      </c>
      <c r="K33" s="86">
        <v>93</v>
      </c>
      <c r="L33" s="1167"/>
      <c r="M33" s="1167"/>
      <c r="N33" s="1167">
        <v>21</v>
      </c>
      <c r="O33" s="1291">
        <f t="shared" si="1"/>
        <v>21</v>
      </c>
      <c r="P33" s="1002">
        <f t="shared" si="2"/>
        <v>20</v>
      </c>
      <c r="Q33" s="1007">
        <f t="shared" si="2"/>
        <v>21</v>
      </c>
      <c r="R33" s="1180">
        <f t="shared" si="3"/>
        <v>83</v>
      </c>
      <c r="S33" s="1296" t="e">
        <f t="shared" si="4"/>
        <v>#DIV/0!</v>
      </c>
      <c r="T33" s="177"/>
      <c r="U33" s="159">
        <v>42</v>
      </c>
      <c r="V33" s="159">
        <v>62</v>
      </c>
      <c r="W33" s="86">
        <v>83</v>
      </c>
    </row>
    <row r="34" spans="1:23" ht="15.75" thickBot="1">
      <c r="A34" s="1129" t="s">
        <v>83</v>
      </c>
      <c r="B34" s="1100" t="s">
        <v>247</v>
      </c>
      <c r="C34" s="202">
        <v>569</v>
      </c>
      <c r="D34" s="202">
        <v>614</v>
      </c>
      <c r="E34" s="93" t="s">
        <v>84</v>
      </c>
      <c r="F34" s="253">
        <v>88</v>
      </c>
      <c r="G34" s="253">
        <v>138</v>
      </c>
      <c r="H34" s="253">
        <v>106</v>
      </c>
      <c r="I34" s="94">
        <v>37</v>
      </c>
      <c r="J34" s="94">
        <v>46</v>
      </c>
      <c r="K34" s="94">
        <v>540</v>
      </c>
      <c r="L34" s="1182">
        <v>289</v>
      </c>
      <c r="M34" s="1182">
        <v>288</v>
      </c>
      <c r="N34" s="1183">
        <v>127</v>
      </c>
      <c r="O34" s="1022">
        <f t="shared" si="1"/>
        <v>69</v>
      </c>
      <c r="P34" s="995">
        <f t="shared" si="2"/>
        <v>97</v>
      </c>
      <c r="Q34" s="1023">
        <f t="shared" si="2"/>
        <v>262</v>
      </c>
      <c r="R34" s="1184">
        <f t="shared" si="3"/>
        <v>555</v>
      </c>
      <c r="S34" s="1297">
        <f t="shared" si="4"/>
        <v>192.70833333333331</v>
      </c>
      <c r="T34" s="177"/>
      <c r="U34" s="1160">
        <v>196</v>
      </c>
      <c r="V34" s="1160">
        <v>293</v>
      </c>
      <c r="W34" s="94">
        <v>555</v>
      </c>
    </row>
    <row r="35" spans="1:23" ht="15.75" thickBot="1">
      <c r="A35" s="1186" t="s">
        <v>85</v>
      </c>
      <c r="B35" s="1101" t="s">
        <v>86</v>
      </c>
      <c r="C35" s="197">
        <f>SUM(C25:C34)</f>
        <v>25899</v>
      </c>
      <c r="D35" s="197">
        <f>SUM(D25:D34)</f>
        <v>29268</v>
      </c>
      <c r="E35" s="259"/>
      <c r="F35" s="100">
        <f>SUM(F25:F34)</f>
        <v>17899</v>
      </c>
      <c r="G35" s="100">
        <f>SUM(G25:G34)</f>
        <v>18077</v>
      </c>
      <c r="H35" s="100">
        <f>SUM(H25:H34)</f>
        <v>17876</v>
      </c>
      <c r="I35" s="100">
        <v>16769</v>
      </c>
      <c r="J35" s="100">
        <f aca="true" t="shared" si="5" ref="J35:Q35">SUM(J25:J34)</f>
        <v>17532</v>
      </c>
      <c r="K35" s="100">
        <f t="shared" si="5"/>
        <v>18515</v>
      </c>
      <c r="L35" s="1187">
        <f t="shared" si="5"/>
        <v>16508</v>
      </c>
      <c r="M35" s="1034">
        <f t="shared" si="5"/>
        <v>16425</v>
      </c>
      <c r="N35" s="1034">
        <f t="shared" si="5"/>
        <v>4756</v>
      </c>
      <c r="O35" s="1229">
        <f t="shared" si="5"/>
        <v>4467</v>
      </c>
      <c r="P35" s="1034">
        <f t="shared" si="5"/>
        <v>4150</v>
      </c>
      <c r="Q35" s="1188">
        <f t="shared" si="5"/>
        <v>5818</v>
      </c>
      <c r="R35" s="100">
        <f t="shared" si="3"/>
        <v>19191</v>
      </c>
      <c r="S35" s="1298">
        <f t="shared" si="4"/>
        <v>116.84018264840184</v>
      </c>
      <c r="T35" s="177"/>
      <c r="U35" s="100">
        <f>SUM(U25:U34)</f>
        <v>9223</v>
      </c>
      <c r="V35" s="100">
        <f>SUM(V25:V34)</f>
        <v>13373</v>
      </c>
      <c r="W35" s="100">
        <f>SUM(W25:W34)</f>
        <v>19191</v>
      </c>
    </row>
    <row r="36" spans="1:23" ht="15">
      <c r="A36" s="1142" t="s">
        <v>87</v>
      </c>
      <c r="B36" s="1097" t="s">
        <v>248</v>
      </c>
      <c r="C36" s="201">
        <v>0</v>
      </c>
      <c r="D36" s="201">
        <v>0</v>
      </c>
      <c r="E36" s="90">
        <v>601</v>
      </c>
      <c r="F36" s="102">
        <v>0</v>
      </c>
      <c r="G36" s="102">
        <v>0</v>
      </c>
      <c r="H36" s="102">
        <v>0</v>
      </c>
      <c r="I36" s="91">
        <v>0</v>
      </c>
      <c r="J36" s="91">
        <v>0</v>
      </c>
      <c r="K36" s="91">
        <v>0</v>
      </c>
      <c r="L36" s="1162"/>
      <c r="M36" s="1189"/>
      <c r="N36" s="1163">
        <v>0</v>
      </c>
      <c r="O36" s="1291">
        <f t="shared" si="1"/>
        <v>0</v>
      </c>
      <c r="P36" s="992">
        <f t="shared" si="2"/>
        <v>0</v>
      </c>
      <c r="Q36" s="992">
        <f t="shared" si="2"/>
        <v>0</v>
      </c>
      <c r="R36" s="1164">
        <f t="shared" si="3"/>
        <v>0</v>
      </c>
      <c r="S36" s="1165" t="e">
        <f t="shared" si="4"/>
        <v>#DIV/0!</v>
      </c>
      <c r="T36" s="177"/>
      <c r="U36" s="102">
        <v>0</v>
      </c>
      <c r="V36" s="102">
        <v>0</v>
      </c>
      <c r="W36" s="91">
        <v>0</v>
      </c>
    </row>
    <row r="37" spans="1:23" ht="15">
      <c r="A37" s="1147" t="s">
        <v>89</v>
      </c>
      <c r="B37" s="1098" t="s">
        <v>249</v>
      </c>
      <c r="C37" s="199">
        <v>1190</v>
      </c>
      <c r="D37" s="199">
        <v>1857</v>
      </c>
      <c r="E37" s="92">
        <v>602</v>
      </c>
      <c r="F37" s="99">
        <v>1507</v>
      </c>
      <c r="G37" s="99">
        <v>1622</v>
      </c>
      <c r="H37" s="99">
        <v>1604</v>
      </c>
      <c r="I37" s="86">
        <v>1461</v>
      </c>
      <c r="J37" s="86">
        <v>1519</v>
      </c>
      <c r="K37" s="86">
        <v>1866</v>
      </c>
      <c r="L37" s="1167"/>
      <c r="M37" s="1168"/>
      <c r="N37" s="1167">
        <v>576</v>
      </c>
      <c r="O37" s="1291">
        <f t="shared" si="1"/>
        <v>609</v>
      </c>
      <c r="P37" s="1002">
        <f t="shared" si="2"/>
        <v>314</v>
      </c>
      <c r="Q37" s="1007">
        <f t="shared" si="2"/>
        <v>579</v>
      </c>
      <c r="R37" s="1180">
        <f t="shared" si="3"/>
        <v>2078</v>
      </c>
      <c r="S37" s="1181" t="e">
        <f t="shared" si="4"/>
        <v>#DIV/0!</v>
      </c>
      <c r="T37" s="177"/>
      <c r="U37" s="99">
        <v>1185</v>
      </c>
      <c r="V37" s="99">
        <v>1499</v>
      </c>
      <c r="W37" s="86">
        <v>2078</v>
      </c>
    </row>
    <row r="38" spans="1:23" ht="15">
      <c r="A38" s="1147" t="s">
        <v>91</v>
      </c>
      <c r="B38" s="1098" t="s">
        <v>250</v>
      </c>
      <c r="C38" s="199">
        <v>0</v>
      </c>
      <c r="D38" s="199">
        <v>0</v>
      </c>
      <c r="E38" s="92">
        <v>604</v>
      </c>
      <c r="F38" s="99">
        <v>193</v>
      </c>
      <c r="G38" s="99">
        <v>163</v>
      </c>
      <c r="H38" s="99">
        <v>124</v>
      </c>
      <c r="I38" s="86">
        <v>124</v>
      </c>
      <c r="J38" s="86">
        <v>14</v>
      </c>
      <c r="K38" s="86">
        <v>0</v>
      </c>
      <c r="L38" s="1167"/>
      <c r="M38" s="1168"/>
      <c r="N38" s="1167"/>
      <c r="O38" s="1291">
        <f t="shared" si="1"/>
        <v>0</v>
      </c>
      <c r="P38" s="1002">
        <f t="shared" si="2"/>
        <v>0</v>
      </c>
      <c r="Q38" s="1007">
        <f t="shared" si="2"/>
        <v>0</v>
      </c>
      <c r="R38" s="1180">
        <f t="shared" si="3"/>
        <v>0</v>
      </c>
      <c r="S38" s="1181" t="e">
        <f t="shared" si="4"/>
        <v>#DIV/0!</v>
      </c>
      <c r="T38" s="177"/>
      <c r="U38" s="99">
        <v>0</v>
      </c>
      <c r="V38" s="99">
        <v>0</v>
      </c>
      <c r="W38" s="86">
        <v>0</v>
      </c>
    </row>
    <row r="39" spans="1:23" ht="15">
      <c r="A39" s="1147" t="s">
        <v>93</v>
      </c>
      <c r="B39" s="1098" t="s">
        <v>251</v>
      </c>
      <c r="C39" s="199">
        <v>12472</v>
      </c>
      <c r="D39" s="199">
        <v>13728</v>
      </c>
      <c r="E39" s="92" t="s">
        <v>95</v>
      </c>
      <c r="F39" s="99">
        <v>16044</v>
      </c>
      <c r="G39" s="99">
        <v>16453</v>
      </c>
      <c r="H39" s="99">
        <v>15723</v>
      </c>
      <c r="I39" s="86">
        <v>15041</v>
      </c>
      <c r="J39" s="86">
        <v>15699</v>
      </c>
      <c r="K39" s="86">
        <v>16448</v>
      </c>
      <c r="L39" s="1167">
        <f>L35</f>
        <v>16508</v>
      </c>
      <c r="M39" s="1168">
        <v>16425</v>
      </c>
      <c r="N39" s="1167">
        <v>4130</v>
      </c>
      <c r="O39" s="1291">
        <f t="shared" si="1"/>
        <v>4309</v>
      </c>
      <c r="P39" s="1002">
        <f t="shared" si="2"/>
        <v>4118</v>
      </c>
      <c r="Q39" s="1007">
        <f t="shared" si="2"/>
        <v>4402</v>
      </c>
      <c r="R39" s="1180">
        <f t="shared" si="3"/>
        <v>16959</v>
      </c>
      <c r="S39" s="1181">
        <f t="shared" si="4"/>
        <v>103.2511415525114</v>
      </c>
      <c r="T39" s="177"/>
      <c r="U39" s="99">
        <v>8439</v>
      </c>
      <c r="V39" s="99">
        <v>12557</v>
      </c>
      <c r="W39" s="86">
        <v>16959</v>
      </c>
    </row>
    <row r="40" spans="1:23" ht="15.75" thickBot="1">
      <c r="A40" s="1129" t="s">
        <v>96</v>
      </c>
      <c r="B40" s="1100" t="s">
        <v>247</v>
      </c>
      <c r="C40" s="202">
        <v>12330</v>
      </c>
      <c r="D40" s="202">
        <v>13218</v>
      </c>
      <c r="E40" s="93" t="s">
        <v>97</v>
      </c>
      <c r="F40" s="253">
        <v>198</v>
      </c>
      <c r="G40" s="253">
        <v>138</v>
      </c>
      <c r="H40" s="253">
        <v>452</v>
      </c>
      <c r="I40" s="94">
        <v>257</v>
      </c>
      <c r="J40" s="94">
        <v>366</v>
      </c>
      <c r="K40" s="94">
        <v>239</v>
      </c>
      <c r="L40" s="1182"/>
      <c r="M40" s="1192"/>
      <c r="N40" s="1183">
        <v>54</v>
      </c>
      <c r="O40" s="1291">
        <f t="shared" si="1"/>
        <v>47</v>
      </c>
      <c r="P40" s="995">
        <f t="shared" si="2"/>
        <v>16</v>
      </c>
      <c r="Q40" s="1023">
        <f t="shared" si="2"/>
        <v>87</v>
      </c>
      <c r="R40" s="1184">
        <f t="shared" si="3"/>
        <v>204</v>
      </c>
      <c r="S40" s="1299" t="e">
        <f t="shared" si="4"/>
        <v>#DIV/0!</v>
      </c>
      <c r="T40" s="177"/>
      <c r="U40" s="1141">
        <v>101</v>
      </c>
      <c r="V40" s="1141">
        <v>117</v>
      </c>
      <c r="W40" s="94">
        <v>204</v>
      </c>
    </row>
    <row r="41" spans="1:23" ht="15.75" thickBot="1">
      <c r="A41" s="1186" t="s">
        <v>98</v>
      </c>
      <c r="B41" s="1101" t="s">
        <v>99</v>
      </c>
      <c r="C41" s="197">
        <f>SUM(C36:C40)</f>
        <v>25992</v>
      </c>
      <c r="D41" s="197">
        <f>SUM(D36:D40)</f>
        <v>28803</v>
      </c>
      <c r="E41" s="259" t="s">
        <v>31</v>
      </c>
      <c r="F41" s="100">
        <f aca="true" t="shared" si="6" ref="F41:Q41">SUM(F36:F40)</f>
        <v>17942</v>
      </c>
      <c r="G41" s="100">
        <f t="shared" si="6"/>
        <v>18376</v>
      </c>
      <c r="H41" s="100">
        <f t="shared" si="6"/>
        <v>17903</v>
      </c>
      <c r="I41" s="100">
        <f t="shared" si="6"/>
        <v>16883</v>
      </c>
      <c r="J41" s="100">
        <f>SUM(J36:J40)</f>
        <v>17598</v>
      </c>
      <c r="K41" s="100">
        <f>SUM(K36:K40)</f>
        <v>18553</v>
      </c>
      <c r="L41" s="1187">
        <f t="shared" si="6"/>
        <v>16508</v>
      </c>
      <c r="M41" s="1034">
        <f t="shared" si="6"/>
        <v>16425</v>
      </c>
      <c r="N41" s="100">
        <f t="shared" si="6"/>
        <v>4760</v>
      </c>
      <c r="O41" s="100">
        <f t="shared" si="6"/>
        <v>4965</v>
      </c>
      <c r="P41" s="100">
        <f t="shared" si="6"/>
        <v>4448</v>
      </c>
      <c r="Q41" s="1300">
        <f t="shared" si="6"/>
        <v>5068</v>
      </c>
      <c r="R41" s="100">
        <f t="shared" si="3"/>
        <v>19241</v>
      </c>
      <c r="S41" s="295">
        <f t="shared" si="4"/>
        <v>117.14459665144597</v>
      </c>
      <c r="T41" s="177"/>
      <c r="U41" s="100">
        <f>SUM(U36:U40)</f>
        <v>9725</v>
      </c>
      <c r="V41" s="100">
        <f>SUM(V36:V40)</f>
        <v>14173</v>
      </c>
      <c r="W41" s="100">
        <f>SUM(W36:W40)</f>
        <v>19241</v>
      </c>
    </row>
    <row r="42" spans="1:23" ht="6.75" customHeight="1" thickBot="1">
      <c r="A42" s="1129"/>
      <c r="B42" s="260"/>
      <c r="C42" s="38"/>
      <c r="D42" s="38"/>
      <c r="E42" s="95"/>
      <c r="F42" s="253"/>
      <c r="G42" s="253"/>
      <c r="H42" s="253"/>
      <c r="I42" s="96"/>
      <c r="J42" s="96"/>
      <c r="K42" s="96"/>
      <c r="L42" s="1195"/>
      <c r="M42" s="1196"/>
      <c r="N42" s="253"/>
      <c r="O42" s="1007"/>
      <c r="P42" s="1197"/>
      <c r="Q42" s="970"/>
      <c r="R42" s="1198"/>
      <c r="S42" s="1165"/>
      <c r="T42" s="177"/>
      <c r="U42" s="253"/>
      <c r="V42" s="253"/>
      <c r="W42" s="96"/>
    </row>
    <row r="43" spans="1:23" ht="15.75" thickBot="1">
      <c r="A43" s="1199" t="s">
        <v>100</v>
      </c>
      <c r="B43" s="258" t="s">
        <v>62</v>
      </c>
      <c r="C43" s="197">
        <f>+C41-C39</f>
        <v>13520</v>
      </c>
      <c r="D43" s="197">
        <f>+D41-D39</f>
        <v>15075</v>
      </c>
      <c r="E43" s="259" t="s">
        <v>31</v>
      </c>
      <c r="F43" s="295">
        <f aca="true" t="shared" si="7" ref="F43:Q43">F41-F39</f>
        <v>1898</v>
      </c>
      <c r="G43" s="295">
        <f t="shared" si="7"/>
        <v>1923</v>
      </c>
      <c r="H43" s="295">
        <f t="shared" si="7"/>
        <v>2180</v>
      </c>
      <c r="I43" s="100">
        <f>I41-I39</f>
        <v>1842</v>
      </c>
      <c r="J43" s="100">
        <f>J41-J39</f>
        <v>1899</v>
      </c>
      <c r="K43" s="100">
        <f>K41-K39</f>
        <v>2105</v>
      </c>
      <c r="L43" s="100">
        <f>L41-L39</f>
        <v>0</v>
      </c>
      <c r="M43" s="295">
        <f t="shared" si="7"/>
        <v>0</v>
      </c>
      <c r="N43" s="100">
        <f t="shared" si="7"/>
        <v>630</v>
      </c>
      <c r="O43" s="100">
        <f t="shared" si="7"/>
        <v>656</v>
      </c>
      <c r="P43" s="100">
        <f t="shared" si="7"/>
        <v>330</v>
      </c>
      <c r="Q43" s="96">
        <f t="shared" si="7"/>
        <v>666</v>
      </c>
      <c r="R43" s="1198">
        <f t="shared" si="3"/>
        <v>2282</v>
      </c>
      <c r="S43" s="1165" t="e">
        <f t="shared" si="4"/>
        <v>#DIV/0!</v>
      </c>
      <c r="T43" s="177"/>
      <c r="U43" s="100">
        <f>U41-U39</f>
        <v>1286</v>
      </c>
      <c r="V43" s="100">
        <f>V41-V39</f>
        <v>1616</v>
      </c>
      <c r="W43" s="100">
        <f>W41-W39</f>
        <v>2282</v>
      </c>
    </row>
    <row r="44" spans="1:23" ht="15.75" thickBot="1">
      <c r="A44" s="1186" t="s">
        <v>101</v>
      </c>
      <c r="B44" s="258" t="s">
        <v>102</v>
      </c>
      <c r="C44" s="197">
        <f>+C41-C35</f>
        <v>93</v>
      </c>
      <c r="D44" s="197">
        <f>+D41-D35</f>
        <v>-465</v>
      </c>
      <c r="E44" s="259" t="s">
        <v>31</v>
      </c>
      <c r="F44" s="295">
        <f aca="true" t="shared" si="8" ref="F44:Q44">F41-F35</f>
        <v>43</v>
      </c>
      <c r="G44" s="295">
        <f t="shared" si="8"/>
        <v>299</v>
      </c>
      <c r="H44" s="295">
        <f t="shared" si="8"/>
        <v>27</v>
      </c>
      <c r="I44" s="100">
        <f>I41-I35</f>
        <v>114</v>
      </c>
      <c r="J44" s="100">
        <f>J41-J35</f>
        <v>66</v>
      </c>
      <c r="K44" s="100">
        <f>K41-K35</f>
        <v>38</v>
      </c>
      <c r="L44" s="100">
        <f>L41-L35</f>
        <v>0</v>
      </c>
      <c r="M44" s="295">
        <f t="shared" si="8"/>
        <v>0</v>
      </c>
      <c r="N44" s="100">
        <f t="shared" si="8"/>
        <v>4</v>
      </c>
      <c r="O44" s="100">
        <f t="shared" si="8"/>
        <v>498</v>
      </c>
      <c r="P44" s="100">
        <f t="shared" si="8"/>
        <v>298</v>
      </c>
      <c r="Q44" s="96">
        <f t="shared" si="8"/>
        <v>-750</v>
      </c>
      <c r="R44" s="1198">
        <f t="shared" si="3"/>
        <v>50</v>
      </c>
      <c r="S44" s="1165" t="e">
        <f t="shared" si="4"/>
        <v>#DIV/0!</v>
      </c>
      <c r="T44" s="177"/>
      <c r="U44" s="100">
        <f>U41-U35</f>
        <v>502</v>
      </c>
      <c r="V44" s="100">
        <f>V41-V35</f>
        <v>800</v>
      </c>
      <c r="W44" s="100">
        <f>W41-W35</f>
        <v>50</v>
      </c>
    </row>
    <row r="45" spans="1:23" ht="15.75" thickBot="1">
      <c r="A45" s="1200" t="s">
        <v>103</v>
      </c>
      <c r="B45" s="261" t="s">
        <v>62</v>
      </c>
      <c r="C45" s="262">
        <f>+C44-C39</f>
        <v>-12379</v>
      </c>
      <c r="D45" s="262">
        <f>+D44-D39</f>
        <v>-14193</v>
      </c>
      <c r="E45" s="263" t="s">
        <v>31</v>
      </c>
      <c r="F45" s="295">
        <f aca="true" t="shared" si="9" ref="F45:Q45">F44-F39</f>
        <v>-16001</v>
      </c>
      <c r="G45" s="295">
        <f t="shared" si="9"/>
        <v>-16154</v>
      </c>
      <c r="H45" s="295">
        <f t="shared" si="9"/>
        <v>-15696</v>
      </c>
      <c r="I45" s="100">
        <f t="shared" si="9"/>
        <v>-14927</v>
      </c>
      <c r="J45" s="100">
        <f>J44-J39</f>
        <v>-15633</v>
      </c>
      <c r="K45" s="100">
        <f>K44-K39</f>
        <v>-16410</v>
      </c>
      <c r="L45" s="100">
        <f t="shared" si="9"/>
        <v>-16508</v>
      </c>
      <c r="M45" s="295">
        <f t="shared" si="9"/>
        <v>-16425</v>
      </c>
      <c r="N45" s="100">
        <f t="shared" si="9"/>
        <v>-4126</v>
      </c>
      <c r="O45" s="100">
        <f t="shared" si="9"/>
        <v>-3811</v>
      </c>
      <c r="P45" s="100">
        <f t="shared" si="9"/>
        <v>-3820</v>
      </c>
      <c r="Q45" s="96">
        <f t="shared" si="9"/>
        <v>-5152</v>
      </c>
      <c r="R45" s="1198">
        <f t="shared" si="3"/>
        <v>-16909</v>
      </c>
      <c r="S45" s="295">
        <f t="shared" si="4"/>
        <v>102.94672754946728</v>
      </c>
      <c r="T45" s="177"/>
      <c r="U45" s="100">
        <f>U44-U39</f>
        <v>-7937</v>
      </c>
      <c r="V45" s="100">
        <f>V44-V39</f>
        <v>-11757</v>
      </c>
      <c r="W45" s="100">
        <f>W44-W39</f>
        <v>-16909</v>
      </c>
    </row>
    <row r="46" ht="15">
      <c r="A46" s="982"/>
    </row>
    <row r="47" spans="1:5" ht="15">
      <c r="A47" s="156"/>
      <c r="B47" s="1233"/>
      <c r="E47" s="1201" t="s">
        <v>207</v>
      </c>
    </row>
    <row r="48" ht="15">
      <c r="A48" s="982"/>
    </row>
    <row r="49" spans="1:23" ht="15">
      <c r="A49" s="97" t="s">
        <v>181</v>
      </c>
      <c r="R49" s="188"/>
      <c r="S49" s="188"/>
      <c r="T49" s="188"/>
      <c r="U49" s="188"/>
      <c r="V49" s="188"/>
      <c r="W49" s="188"/>
    </row>
    <row r="50" spans="1:23" ht="15">
      <c r="A50" s="98" t="s">
        <v>252</v>
      </c>
      <c r="R50" s="188"/>
      <c r="S50" s="188"/>
      <c r="T50" s="188"/>
      <c r="U50" s="188"/>
      <c r="V50" s="188"/>
      <c r="W50" s="188"/>
    </row>
    <row r="51" spans="1:23" ht="15">
      <c r="A51" s="1202" t="s">
        <v>182</v>
      </c>
      <c r="R51" s="188"/>
      <c r="S51" s="188"/>
      <c r="T51" s="188"/>
      <c r="U51" s="188"/>
      <c r="V51" s="188"/>
      <c r="W51" s="188"/>
    </row>
    <row r="52" spans="1:23" ht="15">
      <c r="A52" s="1203"/>
      <c r="R52" s="188"/>
      <c r="S52" s="188"/>
      <c r="T52" s="188"/>
      <c r="U52" s="188"/>
      <c r="V52" s="188"/>
      <c r="W52" s="188"/>
    </row>
    <row r="53" spans="1:23" ht="15">
      <c r="A53" s="982" t="s">
        <v>259</v>
      </c>
      <c r="R53" s="188"/>
      <c r="S53" s="188"/>
      <c r="T53" s="188"/>
      <c r="U53" s="188"/>
      <c r="V53" s="188"/>
      <c r="W53" s="188"/>
    </row>
    <row r="54" spans="1:23" ht="15">
      <c r="A54" s="982"/>
      <c r="R54" s="188"/>
      <c r="S54" s="188"/>
      <c r="T54" s="188"/>
      <c r="U54" s="188"/>
      <c r="V54" s="188"/>
      <c r="W54" s="188"/>
    </row>
    <row r="55" spans="1:23" ht="15">
      <c r="A55" s="982" t="s">
        <v>208</v>
      </c>
      <c r="R55" s="188"/>
      <c r="S55" s="188"/>
      <c r="T55" s="188"/>
      <c r="U55" s="188"/>
      <c r="V55" s="188"/>
      <c r="W55" s="188"/>
    </row>
    <row r="56" ht="15">
      <c r="A56" s="982" t="s">
        <v>214</v>
      </c>
    </row>
    <row r="57" spans="1:14" ht="15">
      <c r="A57" s="982"/>
      <c r="N57" s="198" t="s">
        <v>230</v>
      </c>
    </row>
  </sheetData>
  <sheetProtection/>
  <mergeCells count="11">
    <mergeCell ref="B7:B8"/>
    <mergeCell ref="E7:E8"/>
    <mergeCell ref="H7:H8"/>
    <mergeCell ref="I7:I8"/>
    <mergeCell ref="J7:J8"/>
    <mergeCell ref="A1:W1"/>
    <mergeCell ref="K7:K8"/>
    <mergeCell ref="L7:M7"/>
    <mergeCell ref="N7:Q7"/>
    <mergeCell ref="U7:W7"/>
    <mergeCell ref="A7:A8"/>
  </mergeCells>
  <printOptions/>
  <pageMargins left="1.1023622047244095" right="0.31496062992125984" top="0.5905511811023623" bottom="0.5905511811023623" header="0.31496062992125984" footer="0.31496062992125984"/>
  <pageSetup horizontalDpi="600" verticalDpi="600" orientation="landscape" paperSize="9" scale="58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37.7109375" style="188" customWidth="1"/>
    <col min="2" max="2" width="13.57421875" style="188" customWidth="1"/>
    <col min="3" max="4" width="10.8515625" style="188" hidden="1" customWidth="1"/>
    <col min="5" max="5" width="6.421875" style="296" customWidth="1"/>
    <col min="6" max="6" width="11.7109375" style="188" hidden="1" customWidth="1"/>
    <col min="7" max="9" width="11.57421875" style="188" hidden="1" customWidth="1"/>
    <col min="10" max="11" width="11.57421875" style="198" hidden="1" customWidth="1"/>
    <col min="12" max="12" width="11.57421875" style="198" customWidth="1"/>
    <col min="13" max="13" width="11.421875" style="198" customWidth="1"/>
    <col min="14" max="14" width="9.8515625" style="198" customWidth="1"/>
    <col min="15" max="15" width="9.140625" style="198" customWidth="1"/>
    <col min="16" max="16" width="9.28125" style="198" customWidth="1"/>
    <col min="17" max="17" width="9.7109375" style="198" bestFit="1" customWidth="1"/>
    <col min="18" max="18" width="12.00390625" style="198" customWidth="1"/>
    <col min="19" max="19" width="12.57421875" style="663" customWidth="1"/>
    <col min="20" max="20" width="3.421875" style="198" customWidth="1"/>
    <col min="21" max="21" width="12.57421875" style="198" customWidth="1"/>
    <col min="22" max="22" width="11.8515625" style="198" customWidth="1"/>
    <col min="23" max="23" width="12.00390625" style="198" customWidth="1"/>
    <col min="24" max="16384" width="9.140625" style="188" customWidth="1"/>
  </cols>
  <sheetData>
    <row r="1" spans="1:23" s="642" customFormat="1" ht="18.75">
      <c r="A1" s="1204" t="s">
        <v>233</v>
      </c>
      <c r="B1" s="1205"/>
      <c r="C1" s="1205"/>
      <c r="D1" s="1205"/>
      <c r="E1" s="1205"/>
      <c r="F1" s="1205"/>
      <c r="G1" s="1205"/>
      <c r="H1" s="1205"/>
      <c r="I1" s="1205"/>
      <c r="J1" s="1205"/>
      <c r="K1" s="1205"/>
      <c r="L1" s="1205"/>
      <c r="M1" s="1205"/>
      <c r="N1" s="1205"/>
      <c r="O1" s="1205"/>
      <c r="P1" s="1205"/>
      <c r="Q1" s="1205"/>
      <c r="R1" s="1205"/>
      <c r="S1" s="1205"/>
      <c r="T1" s="1205"/>
      <c r="U1" s="1205"/>
      <c r="V1" s="1205"/>
      <c r="W1" s="1205"/>
    </row>
    <row r="2" spans="1:14" ht="21.75" customHeight="1">
      <c r="A2" s="857" t="s">
        <v>218</v>
      </c>
      <c r="B2" s="858"/>
      <c r="M2" s="859"/>
      <c r="N2" s="859"/>
    </row>
    <row r="3" spans="1:14" ht="15">
      <c r="A3" s="864"/>
      <c r="M3" s="859"/>
      <c r="N3" s="859"/>
    </row>
    <row r="4" spans="1:14" ht="15.75" thickBot="1">
      <c r="A4" s="982"/>
      <c r="B4" s="525"/>
      <c r="C4" s="525"/>
      <c r="D4" s="525"/>
      <c r="E4" s="724"/>
      <c r="F4" s="525"/>
      <c r="G4" s="525"/>
      <c r="M4" s="859"/>
      <c r="N4" s="859"/>
    </row>
    <row r="5" spans="1:14" ht="16.5" thickBot="1">
      <c r="A5" s="1102" t="s">
        <v>189</v>
      </c>
      <c r="B5" s="1103" t="s">
        <v>209</v>
      </c>
      <c r="C5" s="1104"/>
      <c r="D5" s="1104"/>
      <c r="E5" s="1105"/>
      <c r="F5" s="1104"/>
      <c r="G5" s="1106"/>
      <c r="H5" s="1104"/>
      <c r="I5" s="1104"/>
      <c r="J5" s="1107"/>
      <c r="K5" s="1095"/>
      <c r="L5" s="70"/>
      <c r="M5" s="863"/>
      <c r="N5" s="863"/>
    </row>
    <row r="6" spans="1:14" ht="23.25" customHeight="1" thickBot="1">
      <c r="A6" s="864" t="s">
        <v>3</v>
      </c>
      <c r="M6" s="859"/>
      <c r="N6" s="859"/>
    </row>
    <row r="7" spans="1:23" ht="15.75" thickBot="1">
      <c r="A7" s="1108" t="s">
        <v>8</v>
      </c>
      <c r="B7" s="1109" t="s">
        <v>9</v>
      </c>
      <c r="C7" s="1110"/>
      <c r="D7" s="1110"/>
      <c r="E7" s="1109" t="s">
        <v>12</v>
      </c>
      <c r="F7" s="1110"/>
      <c r="G7" s="1110"/>
      <c r="H7" s="1109" t="s">
        <v>206</v>
      </c>
      <c r="I7" s="1111" t="s">
        <v>173</v>
      </c>
      <c r="J7" s="1111" t="s">
        <v>174</v>
      </c>
      <c r="K7" s="1111" t="s">
        <v>175</v>
      </c>
      <c r="L7" s="1112" t="s">
        <v>219</v>
      </c>
      <c r="M7" s="1113"/>
      <c r="N7" s="1112" t="s">
        <v>5</v>
      </c>
      <c r="O7" s="1114"/>
      <c r="P7" s="1114"/>
      <c r="Q7" s="1115"/>
      <c r="R7" s="1116" t="s">
        <v>220</v>
      </c>
      <c r="S7" s="1117" t="s">
        <v>7</v>
      </c>
      <c r="U7" s="1118" t="s">
        <v>176</v>
      </c>
      <c r="V7" s="1119"/>
      <c r="W7" s="1113"/>
    </row>
    <row r="8" spans="1:23" ht="15.75" thickBot="1">
      <c r="A8" s="1120"/>
      <c r="B8" s="1121"/>
      <c r="C8" s="1122" t="s">
        <v>10</v>
      </c>
      <c r="D8" s="1122" t="s">
        <v>11</v>
      </c>
      <c r="E8" s="1121"/>
      <c r="F8" s="1122" t="s">
        <v>177</v>
      </c>
      <c r="G8" s="1122" t="s">
        <v>178</v>
      </c>
      <c r="H8" s="1121"/>
      <c r="I8" s="1121"/>
      <c r="J8" s="1121"/>
      <c r="K8" s="1121"/>
      <c r="L8" s="1123" t="s">
        <v>179</v>
      </c>
      <c r="M8" s="1123" t="s">
        <v>185</v>
      </c>
      <c r="N8" s="1124" t="s">
        <v>18</v>
      </c>
      <c r="O8" s="1125" t="s">
        <v>21</v>
      </c>
      <c r="P8" s="1126" t="s">
        <v>24</v>
      </c>
      <c r="Q8" s="1127" t="s">
        <v>27</v>
      </c>
      <c r="R8" s="1123" t="s">
        <v>28</v>
      </c>
      <c r="S8" s="1128" t="s">
        <v>29</v>
      </c>
      <c r="U8" s="175" t="s">
        <v>221</v>
      </c>
      <c r="V8" s="294" t="s">
        <v>222</v>
      </c>
      <c r="W8" s="294" t="s">
        <v>223</v>
      </c>
    </row>
    <row r="9" spans="1:23" ht="15">
      <c r="A9" s="1129" t="s">
        <v>30</v>
      </c>
      <c r="B9" s="242"/>
      <c r="C9" s="243">
        <v>104</v>
      </c>
      <c r="D9" s="243">
        <v>104</v>
      </c>
      <c r="E9" s="71"/>
      <c r="F9" s="244">
        <v>84</v>
      </c>
      <c r="G9" s="244">
        <v>84</v>
      </c>
      <c r="H9" s="244">
        <v>89</v>
      </c>
      <c r="I9" s="154">
        <v>73</v>
      </c>
      <c r="J9" s="154">
        <v>72</v>
      </c>
      <c r="K9" s="154">
        <v>71</v>
      </c>
      <c r="L9" s="1130"/>
      <c r="M9" s="1130"/>
      <c r="N9" s="1131">
        <v>71</v>
      </c>
      <c r="O9" s="1133">
        <f>U9</f>
        <v>71</v>
      </c>
      <c r="P9" s="1208">
        <f>V9</f>
        <v>70</v>
      </c>
      <c r="Q9" s="992">
        <f>W9</f>
        <v>71</v>
      </c>
      <c r="R9" s="80" t="s">
        <v>31</v>
      </c>
      <c r="S9" s="1134" t="s">
        <v>31</v>
      </c>
      <c r="T9" s="177"/>
      <c r="U9" s="158">
        <v>71</v>
      </c>
      <c r="V9" s="154">
        <v>70</v>
      </c>
      <c r="W9" s="154">
        <v>71</v>
      </c>
    </row>
    <row r="10" spans="1:23" ht="15.75" thickBot="1">
      <c r="A10" s="1135" t="s">
        <v>32</v>
      </c>
      <c r="B10" s="245"/>
      <c r="C10" s="246">
        <v>101</v>
      </c>
      <c r="D10" s="246">
        <v>104</v>
      </c>
      <c r="E10" s="247"/>
      <c r="F10" s="248">
        <v>64</v>
      </c>
      <c r="G10" s="248">
        <v>65</v>
      </c>
      <c r="H10" s="248">
        <v>65</v>
      </c>
      <c r="I10" s="155">
        <v>67.4</v>
      </c>
      <c r="J10" s="155">
        <v>68</v>
      </c>
      <c r="K10" s="155">
        <v>69</v>
      </c>
      <c r="L10" s="1136">
        <v>70.1</v>
      </c>
      <c r="M10" s="1136"/>
      <c r="N10" s="1137">
        <v>69</v>
      </c>
      <c r="O10" s="1139">
        <f aca="true" t="shared" si="0" ref="O10:Q21">U10</f>
        <v>69</v>
      </c>
      <c r="P10" s="1290">
        <f t="shared" si="0"/>
        <v>68</v>
      </c>
      <c r="Q10" s="995">
        <f t="shared" si="0"/>
        <v>69</v>
      </c>
      <c r="R10" s="75" t="s">
        <v>31</v>
      </c>
      <c r="S10" s="1140" t="s">
        <v>31</v>
      </c>
      <c r="T10" s="177"/>
      <c r="U10" s="1160">
        <v>69</v>
      </c>
      <c r="V10" s="155">
        <v>68</v>
      </c>
      <c r="W10" s="155">
        <v>69</v>
      </c>
    </row>
    <row r="11" spans="1:23" ht="15">
      <c r="A11" s="1142" t="s">
        <v>33</v>
      </c>
      <c r="B11" s="249" t="s">
        <v>34</v>
      </c>
      <c r="C11" s="201">
        <v>37915</v>
      </c>
      <c r="D11" s="201">
        <v>39774</v>
      </c>
      <c r="E11" s="250" t="s">
        <v>35</v>
      </c>
      <c r="F11" s="99">
        <v>18212</v>
      </c>
      <c r="G11" s="99">
        <v>18633</v>
      </c>
      <c r="H11" s="99">
        <v>19883</v>
      </c>
      <c r="I11" s="178">
        <v>20972</v>
      </c>
      <c r="J11" s="103">
        <v>20786</v>
      </c>
      <c r="K11" s="103">
        <v>21122</v>
      </c>
      <c r="L11" s="1143" t="s">
        <v>31</v>
      </c>
      <c r="M11" s="1143" t="s">
        <v>31</v>
      </c>
      <c r="N11" s="1144">
        <v>21125</v>
      </c>
      <c r="O11" s="1133">
        <f t="shared" si="0"/>
        <v>21645</v>
      </c>
      <c r="P11" s="1223">
        <f t="shared" si="0"/>
        <v>23261</v>
      </c>
      <c r="Q11" s="992">
        <f t="shared" si="0"/>
        <v>22689</v>
      </c>
      <c r="R11" s="77" t="s">
        <v>31</v>
      </c>
      <c r="S11" s="1146" t="s">
        <v>31</v>
      </c>
      <c r="T11" s="177"/>
      <c r="U11" s="158">
        <v>21645</v>
      </c>
      <c r="V11" s="103">
        <v>23261</v>
      </c>
      <c r="W11" s="103">
        <v>22689</v>
      </c>
    </row>
    <row r="12" spans="1:23" ht="15">
      <c r="A12" s="1147" t="s">
        <v>36</v>
      </c>
      <c r="B12" s="251" t="s">
        <v>37</v>
      </c>
      <c r="C12" s="199">
        <v>-16164</v>
      </c>
      <c r="D12" s="199">
        <v>-17825</v>
      </c>
      <c r="E12" s="250" t="s">
        <v>38</v>
      </c>
      <c r="F12" s="99">
        <v>-14504</v>
      </c>
      <c r="G12" s="99">
        <v>-15065</v>
      </c>
      <c r="H12" s="99">
        <v>-16622</v>
      </c>
      <c r="I12" s="76">
        <v>17548</v>
      </c>
      <c r="J12" s="103">
        <v>17222</v>
      </c>
      <c r="K12" s="103">
        <v>17745</v>
      </c>
      <c r="L12" s="1148" t="s">
        <v>31</v>
      </c>
      <c r="M12" s="1148" t="s">
        <v>31</v>
      </c>
      <c r="N12" s="1149">
        <v>17820</v>
      </c>
      <c r="O12" s="1151">
        <f t="shared" si="0"/>
        <v>18412</v>
      </c>
      <c r="P12" s="1223">
        <f t="shared" si="0"/>
        <v>19686</v>
      </c>
      <c r="Q12" s="1002">
        <f t="shared" si="0"/>
        <v>19170</v>
      </c>
      <c r="R12" s="77" t="s">
        <v>31</v>
      </c>
      <c r="S12" s="1146" t="s">
        <v>31</v>
      </c>
      <c r="T12" s="177"/>
      <c r="U12" s="159">
        <v>18412</v>
      </c>
      <c r="V12" s="103">
        <v>19686</v>
      </c>
      <c r="W12" s="103">
        <v>19170</v>
      </c>
    </row>
    <row r="13" spans="1:23" ht="15">
      <c r="A13" s="1147" t="s">
        <v>39</v>
      </c>
      <c r="B13" s="251" t="s">
        <v>234</v>
      </c>
      <c r="C13" s="199">
        <v>604</v>
      </c>
      <c r="D13" s="199">
        <v>619</v>
      </c>
      <c r="E13" s="250" t="s">
        <v>41</v>
      </c>
      <c r="F13" s="99">
        <v>365</v>
      </c>
      <c r="G13" s="99">
        <v>465</v>
      </c>
      <c r="H13" s="99">
        <v>413</v>
      </c>
      <c r="I13" s="76">
        <v>323</v>
      </c>
      <c r="J13" s="103">
        <v>236</v>
      </c>
      <c r="K13" s="103">
        <v>202</v>
      </c>
      <c r="L13" s="1148" t="s">
        <v>31</v>
      </c>
      <c r="M13" s="1148" t="s">
        <v>31</v>
      </c>
      <c r="N13" s="1149">
        <v>276</v>
      </c>
      <c r="O13" s="1151">
        <f t="shared" si="0"/>
        <v>203</v>
      </c>
      <c r="P13" s="1223">
        <f t="shared" si="0"/>
        <v>265</v>
      </c>
      <c r="Q13" s="1002">
        <f t="shared" si="0"/>
        <v>223</v>
      </c>
      <c r="R13" s="77" t="s">
        <v>31</v>
      </c>
      <c r="S13" s="1146" t="s">
        <v>31</v>
      </c>
      <c r="T13" s="177"/>
      <c r="U13" s="159">
        <v>203</v>
      </c>
      <c r="V13" s="103">
        <v>265</v>
      </c>
      <c r="W13" s="103">
        <v>223</v>
      </c>
    </row>
    <row r="14" spans="1:23" ht="15">
      <c r="A14" s="1147" t="s">
        <v>42</v>
      </c>
      <c r="B14" s="251" t="s">
        <v>235</v>
      </c>
      <c r="C14" s="199">
        <v>221</v>
      </c>
      <c r="D14" s="199">
        <v>610</v>
      </c>
      <c r="E14" s="250" t="s">
        <v>31</v>
      </c>
      <c r="F14" s="99">
        <v>677</v>
      </c>
      <c r="G14" s="99">
        <v>2368</v>
      </c>
      <c r="H14" s="99">
        <v>751</v>
      </c>
      <c r="I14" s="76">
        <v>5507</v>
      </c>
      <c r="J14" s="103">
        <v>2614</v>
      </c>
      <c r="K14" s="103">
        <v>2184</v>
      </c>
      <c r="L14" s="1148" t="s">
        <v>31</v>
      </c>
      <c r="M14" s="1148" t="s">
        <v>31</v>
      </c>
      <c r="N14" s="1149">
        <v>7847</v>
      </c>
      <c r="O14" s="1151">
        <f t="shared" si="0"/>
        <v>5898</v>
      </c>
      <c r="P14" s="1223">
        <f t="shared" si="0"/>
        <v>3771</v>
      </c>
      <c r="Q14" s="1002">
        <f t="shared" si="0"/>
        <v>2210</v>
      </c>
      <c r="R14" s="77" t="s">
        <v>31</v>
      </c>
      <c r="S14" s="1146" t="s">
        <v>31</v>
      </c>
      <c r="T14" s="177"/>
      <c r="U14" s="163">
        <v>5898</v>
      </c>
      <c r="V14" s="103">
        <v>3771</v>
      </c>
      <c r="W14" s="103">
        <v>2210</v>
      </c>
    </row>
    <row r="15" spans="1:23" ht="15.75" thickBot="1">
      <c r="A15" s="1129" t="s">
        <v>44</v>
      </c>
      <c r="B15" s="252" t="s">
        <v>236</v>
      </c>
      <c r="C15" s="202">
        <v>2021</v>
      </c>
      <c r="D15" s="202">
        <v>852</v>
      </c>
      <c r="E15" s="78" t="s">
        <v>46</v>
      </c>
      <c r="F15" s="253">
        <v>3986</v>
      </c>
      <c r="G15" s="253">
        <v>4614</v>
      </c>
      <c r="H15" s="253">
        <v>5607</v>
      </c>
      <c r="I15" s="79">
        <v>4827</v>
      </c>
      <c r="J15" s="131">
        <v>7399</v>
      </c>
      <c r="K15" s="131">
        <v>7321</v>
      </c>
      <c r="L15" s="1152" t="s">
        <v>31</v>
      </c>
      <c r="M15" s="1152" t="s">
        <v>31</v>
      </c>
      <c r="N15" s="1153">
        <v>11399</v>
      </c>
      <c r="O15" s="1266">
        <f t="shared" si="0"/>
        <v>13894</v>
      </c>
      <c r="P15" s="1223">
        <f t="shared" si="0"/>
        <v>9704</v>
      </c>
      <c r="Q15" s="995">
        <f t="shared" si="0"/>
        <v>6397</v>
      </c>
      <c r="R15" s="80" t="s">
        <v>31</v>
      </c>
      <c r="S15" s="1134" t="s">
        <v>31</v>
      </c>
      <c r="T15" s="177"/>
      <c r="U15" s="1267">
        <v>13894</v>
      </c>
      <c r="V15" s="131">
        <v>9704</v>
      </c>
      <c r="W15" s="131">
        <v>6397</v>
      </c>
    </row>
    <row r="16" spans="1:23" ht="15.75" thickBot="1">
      <c r="A16" s="128" t="s">
        <v>47</v>
      </c>
      <c r="B16" s="129"/>
      <c r="C16" s="254">
        <v>24618</v>
      </c>
      <c r="D16" s="254">
        <v>24087</v>
      </c>
      <c r="E16" s="130"/>
      <c r="F16" s="100">
        <v>8777</v>
      </c>
      <c r="G16" s="100">
        <v>11030</v>
      </c>
      <c r="H16" s="100">
        <v>10110</v>
      </c>
      <c r="I16" s="267">
        <v>11494</v>
      </c>
      <c r="J16" s="166">
        <f>J11-J12+J13+J14+J15</f>
        <v>13813</v>
      </c>
      <c r="K16" s="166">
        <f>K11-K12+K13+K14+K15</f>
        <v>13084</v>
      </c>
      <c r="L16" s="316" t="s">
        <v>31</v>
      </c>
      <c r="M16" s="316" t="s">
        <v>31</v>
      </c>
      <c r="N16" s="1220">
        <f>N11-N12+N13+N14+N15</f>
        <v>22827</v>
      </c>
      <c r="O16" s="1301">
        <f t="shared" si="0"/>
        <v>23228</v>
      </c>
      <c r="P16" s="1302">
        <f>V16</f>
        <v>17315</v>
      </c>
      <c r="Q16" s="1301">
        <f>W16</f>
        <v>12349</v>
      </c>
      <c r="R16" s="101" t="s">
        <v>31</v>
      </c>
      <c r="S16" s="1156" t="s">
        <v>31</v>
      </c>
      <c r="T16" s="177"/>
      <c r="U16" s="166">
        <f>U11-U12+U13+U14+U15</f>
        <v>23228</v>
      </c>
      <c r="V16" s="166">
        <f>V11-V12+V13+V14+V15</f>
        <v>17315</v>
      </c>
      <c r="W16" s="166">
        <f>W11-W12+W13+W14+W15</f>
        <v>12349</v>
      </c>
    </row>
    <row r="17" spans="1:23" ht="15">
      <c r="A17" s="1129" t="s">
        <v>48</v>
      </c>
      <c r="B17" s="249" t="s">
        <v>49</v>
      </c>
      <c r="C17" s="201">
        <v>7043</v>
      </c>
      <c r="D17" s="201">
        <v>7240</v>
      </c>
      <c r="E17" s="78">
        <v>401</v>
      </c>
      <c r="F17" s="253">
        <v>3708</v>
      </c>
      <c r="G17" s="253">
        <v>3568</v>
      </c>
      <c r="H17" s="268">
        <v>3261</v>
      </c>
      <c r="I17" s="79">
        <v>3424</v>
      </c>
      <c r="J17" s="131">
        <v>3564</v>
      </c>
      <c r="K17" s="131">
        <v>3377</v>
      </c>
      <c r="L17" s="1221" t="s">
        <v>31</v>
      </c>
      <c r="M17" s="1221" t="s">
        <v>31</v>
      </c>
      <c r="N17" s="1153">
        <v>3305</v>
      </c>
      <c r="O17" s="1169">
        <f t="shared" si="0"/>
        <v>3233</v>
      </c>
      <c r="P17" s="1223">
        <f>V17</f>
        <v>3575</v>
      </c>
      <c r="Q17" s="992">
        <f t="shared" si="0"/>
        <v>3519</v>
      </c>
      <c r="R17" s="80" t="s">
        <v>31</v>
      </c>
      <c r="S17" s="1134" t="s">
        <v>31</v>
      </c>
      <c r="T17" s="177"/>
      <c r="U17" s="172">
        <v>3233</v>
      </c>
      <c r="V17" s="131">
        <v>3575</v>
      </c>
      <c r="W17" s="131">
        <v>3519</v>
      </c>
    </row>
    <row r="18" spans="1:23" ht="15">
      <c r="A18" s="1147" t="s">
        <v>50</v>
      </c>
      <c r="B18" s="251" t="s">
        <v>51</v>
      </c>
      <c r="C18" s="199">
        <v>1001</v>
      </c>
      <c r="D18" s="199">
        <v>820</v>
      </c>
      <c r="E18" s="250" t="s">
        <v>52</v>
      </c>
      <c r="F18" s="99">
        <v>1446</v>
      </c>
      <c r="G18" s="99">
        <v>1406</v>
      </c>
      <c r="H18" s="159">
        <v>1723</v>
      </c>
      <c r="I18" s="76">
        <v>1691</v>
      </c>
      <c r="J18" s="103">
        <v>3304</v>
      </c>
      <c r="K18" s="103">
        <v>2273</v>
      </c>
      <c r="L18" s="76" t="s">
        <v>31</v>
      </c>
      <c r="M18" s="76" t="s">
        <v>31</v>
      </c>
      <c r="N18" s="1149">
        <v>2344</v>
      </c>
      <c r="O18" s="1151">
        <f t="shared" si="0"/>
        <v>3717</v>
      </c>
      <c r="P18" s="1223">
        <f>V18</f>
        <v>2196</v>
      </c>
      <c r="Q18" s="1002">
        <f t="shared" si="0"/>
        <v>1980</v>
      </c>
      <c r="R18" s="77" t="s">
        <v>31</v>
      </c>
      <c r="S18" s="1146" t="s">
        <v>31</v>
      </c>
      <c r="T18" s="177"/>
      <c r="U18" s="159">
        <v>3717</v>
      </c>
      <c r="V18" s="103">
        <v>2196</v>
      </c>
      <c r="W18" s="103">
        <v>1980</v>
      </c>
    </row>
    <row r="19" spans="1:23" ht="15">
      <c r="A19" s="1147" t="s">
        <v>53</v>
      </c>
      <c r="B19" s="251" t="s">
        <v>237</v>
      </c>
      <c r="C19" s="199">
        <v>14718</v>
      </c>
      <c r="D19" s="199">
        <v>14718</v>
      </c>
      <c r="E19" s="250" t="s">
        <v>31</v>
      </c>
      <c r="F19" s="99">
        <v>0</v>
      </c>
      <c r="G19" s="99">
        <v>0</v>
      </c>
      <c r="H19" s="159">
        <v>0</v>
      </c>
      <c r="I19" s="76">
        <v>0</v>
      </c>
      <c r="J19" s="103">
        <v>0</v>
      </c>
      <c r="K19" s="103">
        <v>0</v>
      </c>
      <c r="L19" s="76" t="s">
        <v>31</v>
      </c>
      <c r="M19" s="76" t="s">
        <v>31</v>
      </c>
      <c r="N19" s="1149">
        <v>0</v>
      </c>
      <c r="O19" s="1151">
        <f t="shared" si="0"/>
        <v>0</v>
      </c>
      <c r="P19" s="1223">
        <f>V19</f>
        <v>0</v>
      </c>
      <c r="Q19" s="1002">
        <f t="shared" si="0"/>
        <v>0</v>
      </c>
      <c r="R19" s="77" t="s">
        <v>31</v>
      </c>
      <c r="S19" s="1146" t="s">
        <v>31</v>
      </c>
      <c r="T19" s="177"/>
      <c r="U19" s="159">
        <v>0</v>
      </c>
      <c r="V19" s="103">
        <v>0</v>
      </c>
      <c r="W19" s="103">
        <v>0</v>
      </c>
    </row>
    <row r="20" spans="1:23" ht="15">
      <c r="A20" s="1147" t="s">
        <v>55</v>
      </c>
      <c r="B20" s="251" t="s">
        <v>54</v>
      </c>
      <c r="C20" s="199">
        <v>1758</v>
      </c>
      <c r="D20" s="199">
        <v>1762</v>
      </c>
      <c r="E20" s="250" t="s">
        <v>31</v>
      </c>
      <c r="F20" s="99">
        <v>2986</v>
      </c>
      <c r="G20" s="99">
        <v>3621</v>
      </c>
      <c r="H20" s="159">
        <v>4335</v>
      </c>
      <c r="I20" s="76">
        <v>6129</v>
      </c>
      <c r="J20" s="103">
        <v>6779</v>
      </c>
      <c r="K20" s="103">
        <v>6858</v>
      </c>
      <c r="L20" s="76" t="s">
        <v>31</v>
      </c>
      <c r="M20" s="76" t="s">
        <v>31</v>
      </c>
      <c r="N20" s="1149">
        <v>16602</v>
      </c>
      <c r="O20" s="1151">
        <f t="shared" si="0"/>
        <v>16278</v>
      </c>
      <c r="P20" s="1223">
        <f>V20</f>
        <v>11544</v>
      </c>
      <c r="Q20" s="1002">
        <f t="shared" si="0"/>
        <v>6754</v>
      </c>
      <c r="R20" s="77" t="s">
        <v>31</v>
      </c>
      <c r="S20" s="1146" t="s">
        <v>31</v>
      </c>
      <c r="T20" s="177"/>
      <c r="U20" s="159">
        <v>16278</v>
      </c>
      <c r="V20" s="103">
        <v>11544</v>
      </c>
      <c r="W20" s="103">
        <v>6754</v>
      </c>
    </row>
    <row r="21" spans="1:23" ht="15.75" thickBot="1">
      <c r="A21" s="1135" t="s">
        <v>57</v>
      </c>
      <c r="B21" s="255"/>
      <c r="C21" s="200">
        <v>0</v>
      </c>
      <c r="D21" s="200">
        <v>0</v>
      </c>
      <c r="E21" s="256" t="s">
        <v>31</v>
      </c>
      <c r="F21" s="99">
        <v>0</v>
      </c>
      <c r="G21" s="99">
        <v>0</v>
      </c>
      <c r="H21" s="159">
        <v>0</v>
      </c>
      <c r="I21" s="74">
        <v>0</v>
      </c>
      <c r="J21" s="104">
        <v>0</v>
      </c>
      <c r="K21" s="104">
        <v>0</v>
      </c>
      <c r="L21" s="74" t="s">
        <v>31</v>
      </c>
      <c r="M21" s="74" t="s">
        <v>31</v>
      </c>
      <c r="N21" s="1158">
        <v>0</v>
      </c>
      <c r="O21" s="1139">
        <f t="shared" si="0"/>
        <v>0</v>
      </c>
      <c r="P21" s="1211">
        <f>V21</f>
        <v>0</v>
      </c>
      <c r="Q21" s="995">
        <f t="shared" si="0"/>
        <v>0</v>
      </c>
      <c r="R21" s="81" t="s">
        <v>31</v>
      </c>
      <c r="S21" s="1159" t="s">
        <v>31</v>
      </c>
      <c r="T21" s="177"/>
      <c r="U21" s="1160">
        <v>0</v>
      </c>
      <c r="V21" s="104">
        <v>0</v>
      </c>
      <c r="W21" s="104">
        <v>0</v>
      </c>
    </row>
    <row r="22" spans="1:24" ht="15">
      <c r="A22" s="1161" t="s">
        <v>59</v>
      </c>
      <c r="B22" s="249" t="s">
        <v>60</v>
      </c>
      <c r="C22" s="201">
        <v>12472</v>
      </c>
      <c r="D22" s="201">
        <v>13728</v>
      </c>
      <c r="E22" s="82" t="s">
        <v>31</v>
      </c>
      <c r="F22" s="257">
        <v>29448</v>
      </c>
      <c r="G22" s="257">
        <v>31500.443</v>
      </c>
      <c r="H22" s="158">
        <v>34304</v>
      </c>
      <c r="I22" s="83">
        <v>34233</v>
      </c>
      <c r="J22" s="84">
        <v>33458.5</v>
      </c>
      <c r="K22" s="84">
        <v>35582</v>
      </c>
      <c r="L22" s="1162">
        <f>L35</f>
        <v>34700</v>
      </c>
      <c r="M22" s="1189">
        <f>M35</f>
        <v>34911</v>
      </c>
      <c r="N22" s="1303">
        <v>10950</v>
      </c>
      <c r="O22" s="1145">
        <f>U22-N22</f>
        <v>4883</v>
      </c>
      <c r="P22" s="992">
        <f>V22-U22</f>
        <v>10203</v>
      </c>
      <c r="Q22" s="1304">
        <f>W22-V22</f>
        <v>11334.400000000001</v>
      </c>
      <c r="R22" s="1165">
        <f aca="true" t="shared" si="1" ref="R22:R41">SUM(N22:Q22)</f>
        <v>37370.4</v>
      </c>
      <c r="S22" s="1165">
        <f>(R22/L22)*100</f>
        <v>107.69567723342941</v>
      </c>
      <c r="T22" s="177"/>
      <c r="U22" s="158">
        <v>15833</v>
      </c>
      <c r="V22" s="1166">
        <v>26036</v>
      </c>
      <c r="W22" s="84">
        <v>37370.4</v>
      </c>
      <c r="X22" s="156"/>
    </row>
    <row r="23" spans="1:23" ht="15">
      <c r="A23" s="1147" t="s">
        <v>61</v>
      </c>
      <c r="B23" s="251" t="s">
        <v>62</v>
      </c>
      <c r="C23" s="199">
        <v>0</v>
      </c>
      <c r="D23" s="199">
        <v>0</v>
      </c>
      <c r="E23" s="85" t="s">
        <v>31</v>
      </c>
      <c r="F23" s="99">
        <v>0</v>
      </c>
      <c r="G23" s="99">
        <v>0</v>
      </c>
      <c r="H23" s="159">
        <v>0</v>
      </c>
      <c r="I23" s="86">
        <v>0</v>
      </c>
      <c r="J23" s="86">
        <v>0</v>
      </c>
      <c r="K23" s="86">
        <v>60</v>
      </c>
      <c r="L23" s="1167">
        <v>0</v>
      </c>
      <c r="M23" s="1168">
        <v>0</v>
      </c>
      <c r="N23" s="1305">
        <v>0</v>
      </c>
      <c r="O23" s="1190">
        <f aca="true" t="shared" si="2" ref="O23:O40">U23-N23</f>
        <v>0</v>
      </c>
      <c r="P23" s="1002">
        <f aca="true" t="shared" si="3" ref="P23:Q40">V23-U23</f>
        <v>0</v>
      </c>
      <c r="Q23" s="1306">
        <f t="shared" si="3"/>
        <v>0</v>
      </c>
      <c r="R23" s="1181">
        <f t="shared" si="1"/>
        <v>0</v>
      </c>
      <c r="S23" s="1181" t="e">
        <f>(R23/L23)*100</f>
        <v>#DIV/0!</v>
      </c>
      <c r="T23" s="177"/>
      <c r="U23" s="159">
        <v>0</v>
      </c>
      <c r="V23" s="1172">
        <v>0</v>
      </c>
      <c r="W23" s="86">
        <v>0</v>
      </c>
    </row>
    <row r="24" spans="1:23" ht="15.75" thickBot="1">
      <c r="A24" s="1135" t="s">
        <v>63</v>
      </c>
      <c r="B24" s="255" t="s">
        <v>62</v>
      </c>
      <c r="C24" s="200">
        <v>0</v>
      </c>
      <c r="D24" s="200">
        <v>1215</v>
      </c>
      <c r="E24" s="88">
        <v>672</v>
      </c>
      <c r="F24" s="132">
        <v>6343</v>
      </c>
      <c r="G24" s="132">
        <v>7266.443</v>
      </c>
      <c r="H24" s="269">
        <v>8793</v>
      </c>
      <c r="I24" s="89">
        <v>9520</v>
      </c>
      <c r="J24" s="89">
        <v>8500</v>
      </c>
      <c r="K24" s="89">
        <v>8700</v>
      </c>
      <c r="L24" s="1173">
        <f>L25+L26+L28+L29</f>
        <v>8700</v>
      </c>
      <c r="M24" s="1227">
        <f>M25+M26+M28+M29</f>
        <v>8714.8</v>
      </c>
      <c r="N24" s="1307">
        <v>2175</v>
      </c>
      <c r="O24" s="1228">
        <f t="shared" si="2"/>
        <v>2175</v>
      </c>
      <c r="P24" s="1212">
        <f t="shared" si="3"/>
        <v>2175</v>
      </c>
      <c r="Q24" s="1308">
        <f t="shared" si="3"/>
        <v>2189.7999999999993</v>
      </c>
      <c r="R24" s="1177">
        <f t="shared" si="1"/>
        <v>8714.8</v>
      </c>
      <c r="S24" s="1177">
        <f>(R24/L24)*100</f>
        <v>100.17011494252873</v>
      </c>
      <c r="T24" s="177"/>
      <c r="U24" s="1267">
        <v>4350</v>
      </c>
      <c r="V24" s="1178">
        <v>6525</v>
      </c>
      <c r="W24" s="89">
        <v>8714.8</v>
      </c>
    </row>
    <row r="25" spans="1:23" ht="15">
      <c r="A25" s="1142" t="s">
        <v>64</v>
      </c>
      <c r="B25" s="1097" t="s">
        <v>238</v>
      </c>
      <c r="C25" s="201">
        <v>6341</v>
      </c>
      <c r="D25" s="201">
        <v>6960</v>
      </c>
      <c r="E25" s="90">
        <v>501</v>
      </c>
      <c r="F25" s="99">
        <v>4283</v>
      </c>
      <c r="G25" s="99">
        <v>3784</v>
      </c>
      <c r="H25" s="159">
        <v>5008</v>
      </c>
      <c r="I25" s="91">
        <v>4722</v>
      </c>
      <c r="J25" s="91">
        <v>4771</v>
      </c>
      <c r="K25" s="91">
        <v>3927</v>
      </c>
      <c r="L25" s="1162">
        <v>2700</v>
      </c>
      <c r="M25" s="1189">
        <v>2700</v>
      </c>
      <c r="N25" s="1162">
        <v>1106</v>
      </c>
      <c r="O25" s="1309">
        <f t="shared" si="2"/>
        <v>1316</v>
      </c>
      <c r="P25" s="992">
        <f t="shared" si="3"/>
        <v>1250</v>
      </c>
      <c r="Q25" s="1304">
        <f t="shared" si="3"/>
        <v>1500</v>
      </c>
      <c r="R25" s="1165">
        <f t="shared" si="1"/>
        <v>5172</v>
      </c>
      <c r="S25" s="1165">
        <f aca="true" t="shared" si="4" ref="S25:S45">(R25/M25)*100</f>
        <v>191.55555555555554</v>
      </c>
      <c r="T25" s="177"/>
      <c r="U25" s="172">
        <v>2422</v>
      </c>
      <c r="V25" s="1179">
        <v>3672</v>
      </c>
      <c r="W25" s="91">
        <v>5172</v>
      </c>
    </row>
    <row r="26" spans="1:23" ht="15">
      <c r="A26" s="1147" t="s">
        <v>66</v>
      </c>
      <c r="B26" s="1098" t="s">
        <v>239</v>
      </c>
      <c r="C26" s="199">
        <v>1745</v>
      </c>
      <c r="D26" s="199">
        <v>2223</v>
      </c>
      <c r="E26" s="92">
        <v>502</v>
      </c>
      <c r="F26" s="99">
        <v>2338</v>
      </c>
      <c r="G26" s="99">
        <v>2512</v>
      </c>
      <c r="H26" s="159">
        <v>2824</v>
      </c>
      <c r="I26" s="86">
        <v>2774</v>
      </c>
      <c r="J26" s="86">
        <v>3399</v>
      </c>
      <c r="K26" s="86">
        <v>3068</v>
      </c>
      <c r="L26" s="1167">
        <v>2900</v>
      </c>
      <c r="M26" s="1168">
        <v>2900</v>
      </c>
      <c r="N26" s="1167">
        <v>280</v>
      </c>
      <c r="O26" s="1309">
        <f t="shared" si="2"/>
        <v>301</v>
      </c>
      <c r="P26" s="1002">
        <f t="shared" si="3"/>
        <v>76</v>
      </c>
      <c r="Q26" s="1306">
        <f t="shared" si="3"/>
        <v>1539</v>
      </c>
      <c r="R26" s="1181">
        <f t="shared" si="1"/>
        <v>2196</v>
      </c>
      <c r="S26" s="1181">
        <f t="shared" si="4"/>
        <v>75.72413793103449</v>
      </c>
      <c r="T26" s="177"/>
      <c r="U26" s="159">
        <v>581</v>
      </c>
      <c r="V26" s="1172">
        <v>657</v>
      </c>
      <c r="W26" s="86">
        <v>2196</v>
      </c>
    </row>
    <row r="27" spans="1:23" ht="15">
      <c r="A27" s="1147" t="s">
        <v>68</v>
      </c>
      <c r="B27" s="1098" t="s">
        <v>240</v>
      </c>
      <c r="C27" s="199">
        <v>0</v>
      </c>
      <c r="D27" s="199">
        <v>0</v>
      </c>
      <c r="E27" s="92">
        <v>504</v>
      </c>
      <c r="F27" s="99">
        <v>723</v>
      </c>
      <c r="G27" s="99">
        <v>701</v>
      </c>
      <c r="H27" s="159">
        <v>656</v>
      </c>
      <c r="I27" s="86">
        <v>708</v>
      </c>
      <c r="J27" s="86">
        <v>627</v>
      </c>
      <c r="K27" s="86">
        <v>556</v>
      </c>
      <c r="L27" s="1167"/>
      <c r="M27" s="1168"/>
      <c r="N27" s="1167">
        <v>104</v>
      </c>
      <c r="O27" s="1309">
        <f t="shared" si="2"/>
        <v>124</v>
      </c>
      <c r="P27" s="1002">
        <f t="shared" si="3"/>
        <v>84</v>
      </c>
      <c r="Q27" s="1306">
        <f t="shared" si="3"/>
        <v>108</v>
      </c>
      <c r="R27" s="1181">
        <f t="shared" si="1"/>
        <v>420</v>
      </c>
      <c r="S27" s="1181" t="e">
        <f t="shared" si="4"/>
        <v>#DIV/0!</v>
      </c>
      <c r="T27" s="177"/>
      <c r="U27" s="159">
        <v>228</v>
      </c>
      <c r="V27" s="1172">
        <v>312</v>
      </c>
      <c r="W27" s="86">
        <v>420</v>
      </c>
    </row>
    <row r="28" spans="1:23" ht="15">
      <c r="A28" s="1147" t="s">
        <v>70</v>
      </c>
      <c r="B28" s="1098" t="s">
        <v>241</v>
      </c>
      <c r="C28" s="199">
        <v>428</v>
      </c>
      <c r="D28" s="199">
        <v>253</v>
      </c>
      <c r="E28" s="92">
        <v>511</v>
      </c>
      <c r="F28" s="99">
        <v>1225</v>
      </c>
      <c r="G28" s="99">
        <v>1363</v>
      </c>
      <c r="H28" s="159">
        <v>1724</v>
      </c>
      <c r="I28" s="86">
        <v>2384</v>
      </c>
      <c r="J28" s="86">
        <v>1531</v>
      </c>
      <c r="K28" s="86">
        <v>1362</v>
      </c>
      <c r="L28" s="1167">
        <v>1500</v>
      </c>
      <c r="M28" s="1168">
        <v>1500</v>
      </c>
      <c r="N28" s="1167">
        <v>29</v>
      </c>
      <c r="O28" s="1309">
        <f t="shared" si="2"/>
        <v>163</v>
      </c>
      <c r="P28" s="1002">
        <f t="shared" si="3"/>
        <v>844</v>
      </c>
      <c r="Q28" s="1306">
        <f t="shared" si="3"/>
        <v>728</v>
      </c>
      <c r="R28" s="1181">
        <f t="shared" si="1"/>
        <v>1764</v>
      </c>
      <c r="S28" s="1181">
        <f t="shared" si="4"/>
        <v>117.6</v>
      </c>
      <c r="T28" s="177"/>
      <c r="U28" s="159">
        <v>192</v>
      </c>
      <c r="V28" s="1172">
        <v>1036</v>
      </c>
      <c r="W28" s="86">
        <v>1764</v>
      </c>
    </row>
    <row r="29" spans="1:23" ht="15">
      <c r="A29" s="1147" t="s">
        <v>72</v>
      </c>
      <c r="B29" s="1098" t="s">
        <v>242</v>
      </c>
      <c r="C29" s="199">
        <v>1057</v>
      </c>
      <c r="D29" s="199">
        <v>1451</v>
      </c>
      <c r="E29" s="92">
        <v>518</v>
      </c>
      <c r="F29" s="99">
        <v>1299</v>
      </c>
      <c r="G29" s="99">
        <v>2398</v>
      </c>
      <c r="H29" s="159">
        <v>2068</v>
      </c>
      <c r="I29" s="86">
        <v>2099</v>
      </c>
      <c r="J29" s="86">
        <v>1556</v>
      </c>
      <c r="K29" s="86">
        <v>1327</v>
      </c>
      <c r="L29" s="1167">
        <v>1600</v>
      </c>
      <c r="M29" s="1168">
        <v>1614.8</v>
      </c>
      <c r="N29" s="1167">
        <v>545</v>
      </c>
      <c r="O29" s="1309">
        <f t="shared" si="2"/>
        <v>511</v>
      </c>
      <c r="P29" s="1002">
        <f t="shared" si="3"/>
        <v>337</v>
      </c>
      <c r="Q29" s="1306">
        <f t="shared" si="3"/>
        <v>540</v>
      </c>
      <c r="R29" s="1181">
        <f t="shared" si="1"/>
        <v>1933</v>
      </c>
      <c r="S29" s="1181">
        <f t="shared" si="4"/>
        <v>119.70522665345553</v>
      </c>
      <c r="T29" s="177"/>
      <c r="U29" s="163">
        <v>1056</v>
      </c>
      <c r="V29" s="1172">
        <v>1393</v>
      </c>
      <c r="W29" s="86">
        <v>1933</v>
      </c>
    </row>
    <row r="30" spans="1:23" ht="15">
      <c r="A30" s="1147" t="s">
        <v>74</v>
      </c>
      <c r="B30" s="1099" t="s">
        <v>243</v>
      </c>
      <c r="C30" s="199">
        <v>10408</v>
      </c>
      <c r="D30" s="199">
        <v>11792</v>
      </c>
      <c r="E30" s="92">
        <v>521</v>
      </c>
      <c r="F30" s="99">
        <v>16440</v>
      </c>
      <c r="G30" s="99">
        <v>17442</v>
      </c>
      <c r="H30" s="159">
        <v>18411</v>
      </c>
      <c r="I30" s="86">
        <v>18226</v>
      </c>
      <c r="J30" s="86">
        <v>18656</v>
      </c>
      <c r="K30" s="86">
        <v>19946</v>
      </c>
      <c r="L30" s="1167">
        <v>18720</v>
      </c>
      <c r="M30" s="1168">
        <v>18863.1</v>
      </c>
      <c r="N30" s="1167">
        <v>4899</v>
      </c>
      <c r="O30" s="1309">
        <f t="shared" si="2"/>
        <v>5008</v>
      </c>
      <c r="P30" s="1002">
        <f t="shared" si="3"/>
        <v>5012</v>
      </c>
      <c r="Q30" s="1306">
        <f t="shared" si="3"/>
        <v>5523</v>
      </c>
      <c r="R30" s="1181">
        <f t="shared" si="1"/>
        <v>20442</v>
      </c>
      <c r="S30" s="1181">
        <f t="shared" si="4"/>
        <v>108.37031028834075</v>
      </c>
      <c r="T30" s="177"/>
      <c r="U30" s="159">
        <v>9907</v>
      </c>
      <c r="V30" s="1172">
        <v>14919</v>
      </c>
      <c r="W30" s="86">
        <v>20442</v>
      </c>
    </row>
    <row r="31" spans="1:23" ht="15">
      <c r="A31" s="1147" t="s">
        <v>76</v>
      </c>
      <c r="B31" s="1099" t="s">
        <v>244</v>
      </c>
      <c r="C31" s="199">
        <v>3640</v>
      </c>
      <c r="D31" s="199">
        <v>4174</v>
      </c>
      <c r="E31" s="92" t="s">
        <v>78</v>
      </c>
      <c r="F31" s="99">
        <v>6157</v>
      </c>
      <c r="G31" s="99">
        <v>6485</v>
      </c>
      <c r="H31" s="159">
        <v>6549</v>
      </c>
      <c r="I31" s="86">
        <v>6762</v>
      </c>
      <c r="J31" s="86">
        <v>6647</v>
      </c>
      <c r="K31" s="86">
        <v>6781</v>
      </c>
      <c r="L31" s="1167">
        <v>6552</v>
      </c>
      <c r="M31" s="1168">
        <v>6564.1</v>
      </c>
      <c r="N31" s="1167">
        <v>1613</v>
      </c>
      <c r="O31" s="1309">
        <f t="shared" si="2"/>
        <v>1649</v>
      </c>
      <c r="P31" s="1002">
        <f t="shared" si="3"/>
        <v>1681</v>
      </c>
      <c r="Q31" s="1306">
        <f t="shared" si="3"/>
        <v>1922</v>
      </c>
      <c r="R31" s="1181">
        <f t="shared" si="1"/>
        <v>6865</v>
      </c>
      <c r="S31" s="1181">
        <f t="shared" si="4"/>
        <v>104.58402522813486</v>
      </c>
      <c r="T31" s="177"/>
      <c r="U31" s="159">
        <v>3262</v>
      </c>
      <c r="V31" s="1172">
        <v>4943</v>
      </c>
      <c r="W31" s="86">
        <v>6865</v>
      </c>
    </row>
    <row r="32" spans="1:23" ht="15">
      <c r="A32" s="1147" t="s">
        <v>79</v>
      </c>
      <c r="B32" s="1098" t="s">
        <v>245</v>
      </c>
      <c r="C32" s="199">
        <v>0</v>
      </c>
      <c r="D32" s="199">
        <v>0</v>
      </c>
      <c r="E32" s="92">
        <v>557</v>
      </c>
      <c r="F32" s="99">
        <v>0</v>
      </c>
      <c r="G32" s="99">
        <v>0</v>
      </c>
      <c r="H32" s="159">
        <v>26</v>
      </c>
      <c r="I32" s="86">
        <v>0</v>
      </c>
      <c r="J32" s="86">
        <v>3</v>
      </c>
      <c r="K32" s="86">
        <v>0</v>
      </c>
      <c r="L32" s="1167"/>
      <c r="M32" s="1168"/>
      <c r="N32" s="1167">
        <v>0</v>
      </c>
      <c r="O32" s="1309">
        <f t="shared" si="2"/>
        <v>0</v>
      </c>
      <c r="P32" s="1002">
        <f t="shared" si="3"/>
        <v>0</v>
      </c>
      <c r="Q32" s="1306">
        <f t="shared" si="3"/>
        <v>0</v>
      </c>
      <c r="R32" s="1181">
        <f t="shared" si="1"/>
        <v>0</v>
      </c>
      <c r="S32" s="1181" t="e">
        <f t="shared" si="4"/>
        <v>#DIV/0!</v>
      </c>
      <c r="T32" s="177"/>
      <c r="U32" s="159">
        <v>0</v>
      </c>
      <c r="V32" s="1172">
        <v>0</v>
      </c>
      <c r="W32" s="86">
        <v>0</v>
      </c>
    </row>
    <row r="33" spans="1:23" ht="15">
      <c r="A33" s="1147" t="s">
        <v>81</v>
      </c>
      <c r="B33" s="1098" t="s">
        <v>246</v>
      </c>
      <c r="C33" s="199">
        <v>1711</v>
      </c>
      <c r="D33" s="199">
        <v>1801</v>
      </c>
      <c r="E33" s="92">
        <v>551</v>
      </c>
      <c r="F33" s="99">
        <v>284</v>
      </c>
      <c r="G33" s="99">
        <v>325</v>
      </c>
      <c r="H33" s="159">
        <v>307</v>
      </c>
      <c r="I33" s="86">
        <v>274</v>
      </c>
      <c r="J33" s="86">
        <v>281</v>
      </c>
      <c r="K33" s="86">
        <v>247</v>
      </c>
      <c r="L33" s="1167"/>
      <c r="M33" s="1168"/>
      <c r="N33" s="1167">
        <v>72</v>
      </c>
      <c r="O33" s="1309">
        <f t="shared" si="2"/>
        <v>73</v>
      </c>
      <c r="P33" s="1002">
        <f t="shared" si="3"/>
        <v>50</v>
      </c>
      <c r="Q33" s="1306">
        <f t="shared" si="3"/>
        <v>56</v>
      </c>
      <c r="R33" s="1181">
        <f t="shared" si="1"/>
        <v>251</v>
      </c>
      <c r="S33" s="1181" t="e">
        <f t="shared" si="4"/>
        <v>#DIV/0!</v>
      </c>
      <c r="T33" s="177"/>
      <c r="U33" s="159">
        <v>145</v>
      </c>
      <c r="V33" s="1172">
        <v>195</v>
      </c>
      <c r="W33" s="86">
        <v>251</v>
      </c>
    </row>
    <row r="34" spans="1:23" ht="15.75" thickBot="1">
      <c r="A34" s="1129" t="s">
        <v>83</v>
      </c>
      <c r="B34" s="1100" t="s">
        <v>247</v>
      </c>
      <c r="C34" s="202">
        <v>569</v>
      </c>
      <c r="D34" s="202">
        <v>614</v>
      </c>
      <c r="E34" s="93" t="s">
        <v>84</v>
      </c>
      <c r="F34" s="253">
        <v>830</v>
      </c>
      <c r="G34" s="253">
        <v>1054</v>
      </c>
      <c r="H34" s="268">
        <v>598</v>
      </c>
      <c r="I34" s="94">
        <v>849</v>
      </c>
      <c r="J34" s="94">
        <v>452</v>
      </c>
      <c r="K34" s="94">
        <v>3103</v>
      </c>
      <c r="L34" s="1182">
        <v>728</v>
      </c>
      <c r="M34" s="1192">
        <v>769</v>
      </c>
      <c r="N34" s="1183">
        <v>62</v>
      </c>
      <c r="O34" s="1309">
        <f t="shared" si="2"/>
        <v>785</v>
      </c>
      <c r="P34" s="995">
        <f t="shared" si="3"/>
        <v>1520</v>
      </c>
      <c r="Q34" s="1308">
        <f t="shared" si="3"/>
        <v>904</v>
      </c>
      <c r="R34" s="1177">
        <f t="shared" si="1"/>
        <v>3271</v>
      </c>
      <c r="S34" s="1177">
        <f t="shared" si="4"/>
        <v>425.35760728218463</v>
      </c>
      <c r="T34" s="177"/>
      <c r="U34" s="174">
        <v>847</v>
      </c>
      <c r="V34" s="1185">
        <v>2367</v>
      </c>
      <c r="W34" s="94">
        <v>3271</v>
      </c>
    </row>
    <row r="35" spans="1:23" ht="15.75" thickBot="1">
      <c r="A35" s="1186" t="s">
        <v>85</v>
      </c>
      <c r="B35" s="1101" t="s">
        <v>86</v>
      </c>
      <c r="C35" s="197">
        <f>SUM(C25:C34)</f>
        <v>25899</v>
      </c>
      <c r="D35" s="197">
        <f>SUM(D25:D34)</f>
        <v>29268</v>
      </c>
      <c r="E35" s="259"/>
      <c r="F35" s="100">
        <f aca="true" t="shared" si="5" ref="F35:Q35">SUM(F25:F34)</f>
        <v>33579</v>
      </c>
      <c r="G35" s="100">
        <f t="shared" si="5"/>
        <v>36064</v>
      </c>
      <c r="H35" s="100">
        <f t="shared" si="5"/>
        <v>38171</v>
      </c>
      <c r="I35" s="100">
        <f t="shared" si="5"/>
        <v>38798</v>
      </c>
      <c r="J35" s="100">
        <f>SUM(J25:J34)</f>
        <v>37923</v>
      </c>
      <c r="K35" s="100">
        <f>SUM(K25:K34)</f>
        <v>40317</v>
      </c>
      <c r="L35" s="1187">
        <f t="shared" si="5"/>
        <v>34700</v>
      </c>
      <c r="M35" s="1034">
        <f t="shared" si="5"/>
        <v>34911</v>
      </c>
      <c r="N35" s="1034">
        <f t="shared" si="5"/>
        <v>8710</v>
      </c>
      <c r="O35" s="1229">
        <f t="shared" si="5"/>
        <v>9930</v>
      </c>
      <c r="P35" s="1034">
        <f t="shared" si="5"/>
        <v>10854</v>
      </c>
      <c r="Q35" s="1188">
        <f t="shared" si="5"/>
        <v>12820</v>
      </c>
      <c r="R35" s="295">
        <f t="shared" si="1"/>
        <v>42314</v>
      </c>
      <c r="S35" s="295">
        <f t="shared" si="4"/>
        <v>121.20535074904757</v>
      </c>
      <c r="T35" s="177"/>
      <c r="U35" s="100">
        <f>SUM(U25:U34)</f>
        <v>18640</v>
      </c>
      <c r="V35" s="100">
        <f>SUM(V25:V34)</f>
        <v>29494</v>
      </c>
      <c r="W35" s="100">
        <f>SUM(W25:W34)</f>
        <v>42314</v>
      </c>
    </row>
    <row r="36" spans="1:23" ht="15">
      <c r="A36" s="1142" t="s">
        <v>87</v>
      </c>
      <c r="B36" s="1097" t="s">
        <v>248</v>
      </c>
      <c r="C36" s="201">
        <v>0</v>
      </c>
      <c r="D36" s="201">
        <v>0</v>
      </c>
      <c r="E36" s="90">
        <v>601</v>
      </c>
      <c r="F36" s="102">
        <v>2142</v>
      </c>
      <c r="G36" s="102">
        <v>2321</v>
      </c>
      <c r="H36" s="172">
        <v>2334</v>
      </c>
      <c r="I36" s="91">
        <v>2667</v>
      </c>
      <c r="J36" s="91">
        <v>3032</v>
      </c>
      <c r="K36" s="91">
        <v>3286</v>
      </c>
      <c r="L36" s="1162"/>
      <c r="M36" s="1189"/>
      <c r="N36" s="1163">
        <v>972</v>
      </c>
      <c r="O36" s="1309">
        <f t="shared" si="2"/>
        <v>1066</v>
      </c>
      <c r="P36" s="992">
        <f t="shared" si="3"/>
        <v>442</v>
      </c>
      <c r="Q36" s="1304">
        <f t="shared" si="3"/>
        <v>1087</v>
      </c>
      <c r="R36" s="1165">
        <f t="shared" si="1"/>
        <v>3567</v>
      </c>
      <c r="S36" s="1165" t="e">
        <f t="shared" si="4"/>
        <v>#DIV/0!</v>
      </c>
      <c r="T36" s="177"/>
      <c r="U36" s="172">
        <v>2038</v>
      </c>
      <c r="V36" s="1179">
        <v>2480</v>
      </c>
      <c r="W36" s="91">
        <v>3567</v>
      </c>
    </row>
    <row r="37" spans="1:23" ht="15">
      <c r="A37" s="1147" t="s">
        <v>89</v>
      </c>
      <c r="B37" s="1098" t="s">
        <v>249</v>
      </c>
      <c r="C37" s="199">
        <v>1190</v>
      </c>
      <c r="D37" s="199">
        <v>1857</v>
      </c>
      <c r="E37" s="92">
        <v>602</v>
      </c>
      <c r="F37" s="99">
        <v>380</v>
      </c>
      <c r="G37" s="99">
        <v>367</v>
      </c>
      <c r="H37" s="159">
        <v>359</v>
      </c>
      <c r="I37" s="86">
        <v>111</v>
      </c>
      <c r="J37" s="86">
        <v>97</v>
      </c>
      <c r="K37" s="86">
        <v>141</v>
      </c>
      <c r="L37" s="1167"/>
      <c r="M37" s="1168"/>
      <c r="N37" s="1167">
        <v>44</v>
      </c>
      <c r="O37" s="1309">
        <f t="shared" si="2"/>
        <v>45</v>
      </c>
      <c r="P37" s="1002">
        <f t="shared" si="3"/>
        <v>21</v>
      </c>
      <c r="Q37" s="1306">
        <f t="shared" si="3"/>
        <v>44</v>
      </c>
      <c r="R37" s="1181">
        <f t="shared" si="1"/>
        <v>154</v>
      </c>
      <c r="S37" s="1181" t="e">
        <f t="shared" si="4"/>
        <v>#DIV/0!</v>
      </c>
      <c r="T37" s="177"/>
      <c r="U37" s="163">
        <v>89</v>
      </c>
      <c r="V37" s="1172">
        <v>110</v>
      </c>
      <c r="W37" s="86">
        <v>154</v>
      </c>
    </row>
    <row r="38" spans="1:23" ht="15">
      <c r="A38" s="1147" t="s">
        <v>91</v>
      </c>
      <c r="B38" s="1098" t="s">
        <v>250</v>
      </c>
      <c r="C38" s="199">
        <v>0</v>
      </c>
      <c r="D38" s="199">
        <v>0</v>
      </c>
      <c r="E38" s="92">
        <v>604</v>
      </c>
      <c r="F38" s="99">
        <v>813</v>
      </c>
      <c r="G38" s="99">
        <v>799</v>
      </c>
      <c r="H38" s="159">
        <v>658</v>
      </c>
      <c r="I38" s="86">
        <v>712</v>
      </c>
      <c r="J38" s="86">
        <v>636</v>
      </c>
      <c r="K38" s="86">
        <v>561</v>
      </c>
      <c r="L38" s="1167"/>
      <c r="M38" s="1168"/>
      <c r="N38" s="1167">
        <v>95</v>
      </c>
      <c r="O38" s="1309">
        <f t="shared" si="2"/>
        <v>191</v>
      </c>
      <c r="P38" s="1002">
        <f t="shared" si="3"/>
        <v>30</v>
      </c>
      <c r="Q38" s="1306">
        <f t="shared" si="3"/>
        <v>106</v>
      </c>
      <c r="R38" s="1181">
        <f t="shared" si="1"/>
        <v>422</v>
      </c>
      <c r="S38" s="1181" t="e">
        <f t="shared" si="4"/>
        <v>#DIV/0!</v>
      </c>
      <c r="T38" s="177"/>
      <c r="U38" s="159">
        <v>286</v>
      </c>
      <c r="V38" s="1172">
        <v>316</v>
      </c>
      <c r="W38" s="86">
        <v>422</v>
      </c>
    </row>
    <row r="39" spans="1:23" ht="15">
      <c r="A39" s="1147" t="s">
        <v>93</v>
      </c>
      <c r="B39" s="1098" t="s">
        <v>251</v>
      </c>
      <c r="C39" s="199">
        <v>12472</v>
      </c>
      <c r="D39" s="199">
        <v>13728</v>
      </c>
      <c r="E39" s="92" t="s">
        <v>95</v>
      </c>
      <c r="F39" s="99">
        <v>29448</v>
      </c>
      <c r="G39" s="99">
        <v>31500</v>
      </c>
      <c r="H39" s="159">
        <v>34304</v>
      </c>
      <c r="I39" s="86">
        <v>34233</v>
      </c>
      <c r="J39" s="87">
        <v>33458.5</v>
      </c>
      <c r="K39" s="87">
        <v>35582</v>
      </c>
      <c r="L39" s="1167">
        <f>L35</f>
        <v>34700</v>
      </c>
      <c r="M39" s="1168">
        <v>34911</v>
      </c>
      <c r="N39" s="1167">
        <v>7459</v>
      </c>
      <c r="O39" s="1309">
        <f t="shared" si="2"/>
        <v>8374</v>
      </c>
      <c r="P39" s="1002">
        <f t="shared" si="3"/>
        <v>10203</v>
      </c>
      <c r="Q39" s="1306">
        <f t="shared" si="3"/>
        <v>11334.400000000001</v>
      </c>
      <c r="R39" s="1181">
        <f t="shared" si="1"/>
        <v>37370.4</v>
      </c>
      <c r="S39" s="1181">
        <f t="shared" si="4"/>
        <v>107.04477098908653</v>
      </c>
      <c r="T39" s="177"/>
      <c r="U39" s="159">
        <v>15833</v>
      </c>
      <c r="V39" s="1172">
        <v>26036</v>
      </c>
      <c r="W39" s="87">
        <v>37370.4</v>
      </c>
    </row>
    <row r="40" spans="1:23" ht="15.75" thickBot="1">
      <c r="A40" s="1129" t="s">
        <v>96</v>
      </c>
      <c r="B40" s="1100" t="s">
        <v>247</v>
      </c>
      <c r="C40" s="202">
        <v>12330</v>
      </c>
      <c r="D40" s="202">
        <v>13218</v>
      </c>
      <c r="E40" s="93" t="s">
        <v>97</v>
      </c>
      <c r="F40" s="253">
        <v>925.58</v>
      </c>
      <c r="G40" s="253">
        <v>1078</v>
      </c>
      <c r="H40" s="268">
        <v>689</v>
      </c>
      <c r="I40" s="94">
        <v>1325</v>
      </c>
      <c r="J40" s="94">
        <v>864</v>
      </c>
      <c r="K40" s="94">
        <v>1323</v>
      </c>
      <c r="L40" s="1182"/>
      <c r="M40" s="1192"/>
      <c r="N40" s="1183">
        <v>140</v>
      </c>
      <c r="O40" s="1309">
        <f t="shared" si="2"/>
        <v>254</v>
      </c>
      <c r="P40" s="995">
        <f t="shared" si="3"/>
        <v>158</v>
      </c>
      <c r="Q40" s="1308">
        <f t="shared" si="3"/>
        <v>345</v>
      </c>
      <c r="R40" s="1177">
        <f t="shared" si="1"/>
        <v>897</v>
      </c>
      <c r="S40" s="1299" t="e">
        <f t="shared" si="4"/>
        <v>#DIV/0!</v>
      </c>
      <c r="T40" s="177"/>
      <c r="U40" s="174">
        <v>394</v>
      </c>
      <c r="V40" s="1185">
        <v>552</v>
      </c>
      <c r="W40" s="94">
        <v>897</v>
      </c>
    </row>
    <row r="41" spans="1:23" ht="15.75" thickBot="1">
      <c r="A41" s="1186" t="s">
        <v>98</v>
      </c>
      <c r="B41" s="1101" t="s">
        <v>99</v>
      </c>
      <c r="C41" s="197">
        <f>SUM(C36:C40)</f>
        <v>25992</v>
      </c>
      <c r="D41" s="197">
        <f>SUM(D36:D40)</f>
        <v>28803</v>
      </c>
      <c r="E41" s="259" t="s">
        <v>31</v>
      </c>
      <c r="F41" s="100">
        <f>SUM(F36:F40)</f>
        <v>33708.58</v>
      </c>
      <c r="G41" s="100">
        <f>SUM(G36:G40)</f>
        <v>36065</v>
      </c>
      <c r="H41" s="100">
        <v>38344</v>
      </c>
      <c r="I41" s="100">
        <f aca="true" t="shared" si="6" ref="I41:Q41">SUM(I36:I40)</f>
        <v>39048</v>
      </c>
      <c r="J41" s="100">
        <f>SUM(J36:J40)</f>
        <v>38087.5</v>
      </c>
      <c r="K41" s="100">
        <f>SUM(K36:K40)</f>
        <v>40893</v>
      </c>
      <c r="L41" s="1187">
        <f t="shared" si="6"/>
        <v>34700</v>
      </c>
      <c r="M41" s="1034">
        <f t="shared" si="6"/>
        <v>34911</v>
      </c>
      <c r="N41" s="100">
        <f t="shared" si="6"/>
        <v>8710</v>
      </c>
      <c r="O41" s="100">
        <f t="shared" si="6"/>
        <v>9930</v>
      </c>
      <c r="P41" s="100">
        <f t="shared" si="6"/>
        <v>10854</v>
      </c>
      <c r="Q41" s="295">
        <f t="shared" si="6"/>
        <v>12916.400000000001</v>
      </c>
      <c r="R41" s="295">
        <f t="shared" si="1"/>
        <v>42410.4</v>
      </c>
      <c r="S41" s="295">
        <f t="shared" si="4"/>
        <v>121.48148148148148</v>
      </c>
      <c r="T41" s="177"/>
      <c r="U41" s="100">
        <f>SUM(U36:U40)</f>
        <v>18640</v>
      </c>
      <c r="V41" s="100">
        <f>SUM(V36:V40)</f>
        <v>29494</v>
      </c>
      <c r="W41" s="100">
        <f>SUM(W36:W40)</f>
        <v>42410.4</v>
      </c>
    </row>
    <row r="42" spans="1:23" ht="6.75" customHeight="1" thickBot="1">
      <c r="A42" s="1129"/>
      <c r="B42" s="260"/>
      <c r="C42" s="38"/>
      <c r="D42" s="38"/>
      <c r="E42" s="95"/>
      <c r="F42" s="253"/>
      <c r="G42" s="253"/>
      <c r="H42" s="253"/>
      <c r="I42" s="96"/>
      <c r="J42" s="96"/>
      <c r="K42" s="96"/>
      <c r="L42" s="1195"/>
      <c r="M42" s="1195"/>
      <c r="N42" s="253"/>
      <c r="O42" s="1310"/>
      <c r="P42" s="1197"/>
      <c r="Q42" s="1311"/>
      <c r="R42" s="1312"/>
      <c r="S42" s="1191"/>
      <c r="T42" s="177"/>
      <c r="U42" s="268"/>
      <c r="V42" s="96"/>
      <c r="W42" s="96"/>
    </row>
    <row r="43" spans="1:23" ht="15.75" thickBot="1">
      <c r="A43" s="1199" t="s">
        <v>100</v>
      </c>
      <c r="B43" s="258" t="s">
        <v>62</v>
      </c>
      <c r="C43" s="197">
        <f>+C41-C39</f>
        <v>13520</v>
      </c>
      <c r="D43" s="197">
        <f>+D41-D39</f>
        <v>15075</v>
      </c>
      <c r="E43" s="259" t="s">
        <v>31</v>
      </c>
      <c r="F43" s="295">
        <f aca="true" t="shared" si="7" ref="F43:Q43">F41-F39</f>
        <v>4260.580000000002</v>
      </c>
      <c r="G43" s="295">
        <f t="shared" si="7"/>
        <v>4565</v>
      </c>
      <c r="H43" s="295">
        <f t="shared" si="7"/>
        <v>4040</v>
      </c>
      <c r="I43" s="100">
        <f>I41-I39</f>
        <v>4815</v>
      </c>
      <c r="J43" s="100">
        <f>J41-J39</f>
        <v>4629</v>
      </c>
      <c r="K43" s="100">
        <f>K41-K39</f>
        <v>5311</v>
      </c>
      <c r="L43" s="100">
        <f>L41-L39</f>
        <v>0</v>
      </c>
      <c r="M43" s="295">
        <f t="shared" si="7"/>
        <v>0</v>
      </c>
      <c r="N43" s="100">
        <f t="shared" si="7"/>
        <v>1251</v>
      </c>
      <c r="O43" s="100">
        <f t="shared" si="7"/>
        <v>1556</v>
      </c>
      <c r="P43" s="100">
        <f t="shared" si="7"/>
        <v>651</v>
      </c>
      <c r="Q43" s="1298">
        <f t="shared" si="7"/>
        <v>1582</v>
      </c>
      <c r="R43" s="1313">
        <f>SUM(N43:Q43)</f>
        <v>5040</v>
      </c>
      <c r="S43" s="1165" t="e">
        <f t="shared" si="4"/>
        <v>#DIV/0!</v>
      </c>
      <c r="T43" s="177"/>
      <c r="U43" s="100">
        <f>U41-U39</f>
        <v>2807</v>
      </c>
      <c r="V43" s="100">
        <f>V41-V39</f>
        <v>3458</v>
      </c>
      <c r="W43" s="100">
        <f>W41-W39</f>
        <v>5040</v>
      </c>
    </row>
    <row r="44" spans="1:23" ht="15.75" thickBot="1">
      <c r="A44" s="1186" t="s">
        <v>101</v>
      </c>
      <c r="B44" s="258" t="s">
        <v>102</v>
      </c>
      <c r="C44" s="197">
        <f>+C41-C35</f>
        <v>93</v>
      </c>
      <c r="D44" s="197">
        <f>+D41-D35</f>
        <v>-465</v>
      </c>
      <c r="E44" s="259" t="s">
        <v>31</v>
      </c>
      <c r="F44" s="295">
        <f aca="true" t="shared" si="8" ref="F44:Q44">F41-F35</f>
        <v>129.58000000000175</v>
      </c>
      <c r="G44" s="295">
        <f t="shared" si="8"/>
        <v>1</v>
      </c>
      <c r="H44" s="295">
        <f t="shared" si="8"/>
        <v>173</v>
      </c>
      <c r="I44" s="100">
        <f>I41-I35</f>
        <v>250</v>
      </c>
      <c r="J44" s="100">
        <f>J41-J35</f>
        <v>164.5</v>
      </c>
      <c r="K44" s="100">
        <f>K41-K35</f>
        <v>576</v>
      </c>
      <c r="L44" s="100">
        <f>L41-L35</f>
        <v>0</v>
      </c>
      <c r="M44" s="295">
        <f t="shared" si="8"/>
        <v>0</v>
      </c>
      <c r="N44" s="100">
        <f t="shared" si="8"/>
        <v>0</v>
      </c>
      <c r="O44" s="100">
        <f t="shared" si="8"/>
        <v>0</v>
      </c>
      <c r="P44" s="100">
        <f t="shared" si="8"/>
        <v>0</v>
      </c>
      <c r="Q44" s="1298">
        <f t="shared" si="8"/>
        <v>96.40000000000146</v>
      </c>
      <c r="R44" s="1313">
        <f>SUM(N44:Q44)</f>
        <v>96.40000000000146</v>
      </c>
      <c r="S44" s="1165" t="e">
        <f t="shared" si="4"/>
        <v>#DIV/0!</v>
      </c>
      <c r="T44" s="177"/>
      <c r="U44" s="100">
        <f>U41-U35</f>
        <v>0</v>
      </c>
      <c r="V44" s="100">
        <f>V41-V35</f>
        <v>0</v>
      </c>
      <c r="W44" s="100">
        <f>W41-W35</f>
        <v>96.40000000000146</v>
      </c>
    </row>
    <row r="45" spans="1:23" ht="15.75" thickBot="1">
      <c r="A45" s="1200" t="s">
        <v>103</v>
      </c>
      <c r="B45" s="261" t="s">
        <v>62</v>
      </c>
      <c r="C45" s="262">
        <f>+C44-C39</f>
        <v>-12379</v>
      </c>
      <c r="D45" s="262">
        <f>+D44-D39</f>
        <v>-14193</v>
      </c>
      <c r="E45" s="263" t="s">
        <v>31</v>
      </c>
      <c r="F45" s="295">
        <f aca="true" t="shared" si="9" ref="F45:Q45">F44-F39</f>
        <v>-29318.42</v>
      </c>
      <c r="G45" s="295">
        <f t="shared" si="9"/>
        <v>-31499</v>
      </c>
      <c r="H45" s="295">
        <f t="shared" si="9"/>
        <v>-34131</v>
      </c>
      <c r="I45" s="100">
        <f t="shared" si="9"/>
        <v>-33983</v>
      </c>
      <c r="J45" s="100">
        <f>J44-J39</f>
        <v>-33294</v>
      </c>
      <c r="K45" s="100">
        <f>K44-K39</f>
        <v>-35006</v>
      </c>
      <c r="L45" s="100">
        <f t="shared" si="9"/>
        <v>-34700</v>
      </c>
      <c r="M45" s="295">
        <f t="shared" si="9"/>
        <v>-34911</v>
      </c>
      <c r="N45" s="100">
        <f t="shared" si="9"/>
        <v>-7459</v>
      </c>
      <c r="O45" s="100">
        <f t="shared" si="9"/>
        <v>-8374</v>
      </c>
      <c r="P45" s="100">
        <f t="shared" si="9"/>
        <v>-10203</v>
      </c>
      <c r="Q45" s="1298">
        <f t="shared" si="9"/>
        <v>-11238</v>
      </c>
      <c r="R45" s="1313">
        <f>SUM(N45:Q45)</f>
        <v>-37274</v>
      </c>
      <c r="S45" s="295">
        <f t="shared" si="4"/>
        <v>106.76864025665263</v>
      </c>
      <c r="T45" s="177"/>
      <c r="U45" s="100">
        <f>U44-U39</f>
        <v>-15833</v>
      </c>
      <c r="V45" s="100">
        <f>V44-V39</f>
        <v>-26036</v>
      </c>
      <c r="W45" s="100">
        <f>W44-W39</f>
        <v>-37274</v>
      </c>
    </row>
    <row r="46" ht="15">
      <c r="A46" s="982"/>
    </row>
    <row r="47" spans="1:10" ht="15">
      <c r="A47" s="156"/>
      <c r="B47" s="1233"/>
      <c r="E47" s="1201" t="s">
        <v>227</v>
      </c>
      <c r="J47" s="198" t="s">
        <v>227</v>
      </c>
    </row>
    <row r="48" ht="15">
      <c r="A48" s="982"/>
    </row>
    <row r="49" spans="1:23" ht="15">
      <c r="A49" s="97" t="s">
        <v>181</v>
      </c>
      <c r="R49" s="188"/>
      <c r="S49" s="188"/>
      <c r="T49" s="188"/>
      <c r="U49" s="188"/>
      <c r="V49" s="188"/>
      <c r="W49" s="188"/>
    </row>
    <row r="50" spans="1:23" ht="15">
      <c r="A50" s="98" t="s">
        <v>252</v>
      </c>
      <c r="R50" s="188"/>
      <c r="S50" s="188"/>
      <c r="T50" s="188"/>
      <c r="U50" s="188"/>
      <c r="V50" s="188"/>
      <c r="W50" s="188"/>
    </row>
    <row r="51" spans="1:23" ht="15">
      <c r="A51" s="1202" t="s">
        <v>182</v>
      </c>
      <c r="R51" s="188"/>
      <c r="S51" s="188"/>
      <c r="T51" s="188"/>
      <c r="U51" s="188"/>
      <c r="V51" s="188"/>
      <c r="W51" s="188"/>
    </row>
    <row r="52" spans="1:23" ht="15">
      <c r="A52" s="1203"/>
      <c r="R52" s="188"/>
      <c r="S52" s="188"/>
      <c r="T52" s="188"/>
      <c r="U52" s="188"/>
      <c r="V52" s="188"/>
      <c r="W52" s="188"/>
    </row>
    <row r="53" spans="1:23" ht="15">
      <c r="A53" s="982" t="s">
        <v>255</v>
      </c>
      <c r="R53" s="188"/>
      <c r="S53" s="188"/>
      <c r="T53" s="188"/>
      <c r="U53" s="188"/>
      <c r="V53" s="188"/>
      <c r="W53" s="188"/>
    </row>
    <row r="54" spans="1:23" ht="15">
      <c r="A54" s="982"/>
      <c r="R54" s="188"/>
      <c r="S54" s="188"/>
      <c r="T54" s="188"/>
      <c r="U54" s="188"/>
      <c r="V54" s="188"/>
      <c r="W54" s="188"/>
    </row>
    <row r="55" spans="1:23" ht="15">
      <c r="A55" s="982" t="s">
        <v>210</v>
      </c>
      <c r="R55" s="188"/>
      <c r="S55" s="188"/>
      <c r="T55" s="188"/>
      <c r="U55" s="188"/>
      <c r="V55" s="188"/>
      <c r="W55" s="188"/>
    </row>
    <row r="56" ht="15">
      <c r="A56" s="982" t="s">
        <v>214</v>
      </c>
    </row>
    <row r="57" ht="15">
      <c r="A57" s="982"/>
    </row>
    <row r="58" ht="15">
      <c r="A58" s="982"/>
    </row>
    <row r="59" ht="15">
      <c r="A59" s="982"/>
    </row>
    <row r="60" ht="15">
      <c r="A60" s="982"/>
    </row>
    <row r="61" ht="15">
      <c r="A61" s="982"/>
    </row>
  </sheetData>
  <sheetProtection/>
  <mergeCells count="11">
    <mergeCell ref="B7:B8"/>
    <mergeCell ref="E7:E8"/>
    <mergeCell ref="H7:H8"/>
    <mergeCell ref="I7:I8"/>
    <mergeCell ref="J7:J8"/>
    <mergeCell ref="A1:W1"/>
    <mergeCell ref="K7:K8"/>
    <mergeCell ref="L7:M7"/>
    <mergeCell ref="N7:Q7"/>
    <mergeCell ref="U7:W7"/>
    <mergeCell ref="A7:A8"/>
  </mergeCells>
  <printOptions/>
  <pageMargins left="1.1023622047244095" right="0.31496062992125984" top="0.5905511811023623" bottom="0.5905511811023623" header="0.31496062992125984" footer="0.31496062992125984"/>
  <pageSetup horizontalDpi="600" verticalDpi="600" orientation="landscape" paperSize="9" scale="58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7.7109375" style="188" customWidth="1"/>
    <col min="2" max="2" width="13.57421875" style="188" customWidth="1"/>
    <col min="3" max="4" width="0" style="188" hidden="1" customWidth="1"/>
    <col min="5" max="5" width="9.140625" style="296" customWidth="1"/>
    <col min="6" max="9" width="0" style="188" hidden="1" customWidth="1"/>
    <col min="10" max="11" width="0" style="198" hidden="1" customWidth="1"/>
    <col min="12" max="12" width="11.57421875" style="198" customWidth="1"/>
    <col min="13" max="13" width="11.421875" style="198" customWidth="1"/>
    <col min="14" max="14" width="9.8515625" style="198" customWidth="1"/>
    <col min="15" max="15" width="9.140625" style="198" customWidth="1"/>
    <col min="16" max="16" width="9.28125" style="198" customWidth="1"/>
    <col min="17" max="17" width="9.140625" style="198" customWidth="1"/>
    <col min="18" max="18" width="12.00390625" style="198" customWidth="1"/>
    <col min="19" max="19" width="9.140625" style="663" customWidth="1"/>
    <col min="20" max="20" width="3.421875" style="198" customWidth="1"/>
    <col min="21" max="21" width="12.57421875" style="198" customWidth="1"/>
    <col min="22" max="22" width="11.8515625" style="198" customWidth="1"/>
    <col min="23" max="23" width="12.00390625" style="198" customWidth="1"/>
    <col min="24" max="16384" width="9.140625" style="188" customWidth="1"/>
  </cols>
  <sheetData>
    <row r="1" spans="1:23" s="642" customFormat="1" ht="18.75">
      <c r="A1" s="1090" t="s">
        <v>233</v>
      </c>
      <c r="B1" s="1090"/>
      <c r="C1" s="1090"/>
      <c r="D1" s="1090"/>
      <c r="E1" s="1090"/>
      <c r="F1" s="1090"/>
      <c r="G1" s="1090"/>
      <c r="H1" s="1090"/>
      <c r="I1" s="1090"/>
      <c r="J1" s="1090"/>
      <c r="K1" s="1090"/>
      <c r="L1" s="1090"/>
      <c r="M1" s="1090"/>
      <c r="N1" s="1090"/>
      <c r="O1" s="1090"/>
      <c r="P1" s="1090"/>
      <c r="Q1" s="1090"/>
      <c r="R1" s="1090"/>
      <c r="S1" s="1090"/>
      <c r="T1" s="1090"/>
      <c r="U1" s="1090"/>
      <c r="V1" s="1090"/>
      <c r="W1" s="1090"/>
    </row>
    <row r="2" spans="1:14" ht="21.75" customHeight="1">
      <c r="A2" s="857" t="s">
        <v>218</v>
      </c>
      <c r="B2" s="858"/>
      <c r="M2" s="859"/>
      <c r="N2" s="859"/>
    </row>
    <row r="3" spans="1:14" ht="15">
      <c r="A3" s="864"/>
      <c r="M3" s="859"/>
      <c r="N3" s="859"/>
    </row>
    <row r="4" spans="1:14" ht="15.75" thickBot="1">
      <c r="A4" s="982"/>
      <c r="B4" s="525"/>
      <c r="C4" s="525"/>
      <c r="D4" s="525"/>
      <c r="E4" s="724"/>
      <c r="F4" s="525"/>
      <c r="G4" s="525"/>
      <c r="M4" s="859"/>
      <c r="N4" s="859"/>
    </row>
    <row r="5" spans="1:14" ht="16.5" thickBot="1">
      <c r="A5" s="860" t="s">
        <v>189</v>
      </c>
      <c r="B5" s="861" t="s">
        <v>211</v>
      </c>
      <c r="C5" s="1091"/>
      <c r="D5" s="1091"/>
      <c r="E5" s="1092"/>
      <c r="F5" s="1091"/>
      <c r="G5" s="1091"/>
      <c r="H5" s="1091"/>
      <c r="I5" s="1091"/>
      <c r="J5" s="862"/>
      <c r="K5" s="70"/>
      <c r="L5" s="70"/>
      <c r="M5" s="863"/>
      <c r="N5" s="863"/>
    </row>
    <row r="6" spans="1:14" ht="23.25" customHeight="1" thickBot="1">
      <c r="A6" s="864" t="s">
        <v>3</v>
      </c>
      <c r="M6" s="859"/>
      <c r="N6" s="859"/>
    </row>
    <row r="7" spans="1:23" ht="15.75" thickBot="1">
      <c r="A7" s="1315" t="s">
        <v>8</v>
      </c>
      <c r="B7" s="866" t="s">
        <v>9</v>
      </c>
      <c r="C7" s="867"/>
      <c r="D7" s="867"/>
      <c r="E7" s="866" t="s">
        <v>12</v>
      </c>
      <c r="F7" s="867"/>
      <c r="G7" s="867"/>
      <c r="H7" s="866" t="s">
        <v>206</v>
      </c>
      <c r="I7" s="1316" t="s">
        <v>173</v>
      </c>
      <c r="J7" s="1050" t="s">
        <v>174</v>
      </c>
      <c r="K7" s="1050" t="s">
        <v>175</v>
      </c>
      <c r="L7" s="984" t="s">
        <v>219</v>
      </c>
      <c r="M7" s="984"/>
      <c r="N7" s="984" t="s">
        <v>5</v>
      </c>
      <c r="O7" s="984"/>
      <c r="P7" s="984"/>
      <c r="Q7" s="984"/>
      <c r="R7" s="985" t="s">
        <v>220</v>
      </c>
      <c r="S7" s="986" t="s">
        <v>7</v>
      </c>
      <c r="U7" s="869" t="s">
        <v>176</v>
      </c>
      <c r="V7" s="869"/>
      <c r="W7" s="869"/>
    </row>
    <row r="8" spans="1:23" ht="15.75" thickBot="1">
      <c r="A8" s="1315"/>
      <c r="B8" s="866"/>
      <c r="C8" s="313" t="s">
        <v>10</v>
      </c>
      <c r="D8" s="313" t="s">
        <v>11</v>
      </c>
      <c r="E8" s="866"/>
      <c r="F8" s="313" t="s">
        <v>177</v>
      </c>
      <c r="G8" s="313" t="s">
        <v>178</v>
      </c>
      <c r="H8" s="866"/>
      <c r="I8" s="1316"/>
      <c r="J8" s="1050"/>
      <c r="K8" s="1050"/>
      <c r="L8" s="873" t="s">
        <v>179</v>
      </c>
      <c r="M8" s="873" t="s">
        <v>185</v>
      </c>
      <c r="N8" s="874" t="s">
        <v>18</v>
      </c>
      <c r="O8" s="987" t="s">
        <v>21</v>
      </c>
      <c r="P8" s="875" t="s">
        <v>24</v>
      </c>
      <c r="Q8" s="988" t="s">
        <v>27</v>
      </c>
      <c r="R8" s="873" t="s">
        <v>28</v>
      </c>
      <c r="S8" s="989" t="s">
        <v>29</v>
      </c>
      <c r="U8" s="194" t="s">
        <v>221</v>
      </c>
      <c r="V8" s="315" t="s">
        <v>222</v>
      </c>
      <c r="W8" s="315" t="s">
        <v>223</v>
      </c>
    </row>
    <row r="9" spans="1:23" ht="15">
      <c r="A9" s="1317" t="s">
        <v>30</v>
      </c>
      <c r="B9" s="297"/>
      <c r="C9" s="298">
        <v>104</v>
      </c>
      <c r="D9" s="298">
        <v>104</v>
      </c>
      <c r="E9" s="179"/>
      <c r="F9" s="180">
        <v>19</v>
      </c>
      <c r="G9" s="180">
        <v>19</v>
      </c>
      <c r="H9" s="207">
        <v>19</v>
      </c>
      <c r="I9" s="180">
        <v>19</v>
      </c>
      <c r="J9" s="181">
        <v>19</v>
      </c>
      <c r="K9" s="181">
        <v>19</v>
      </c>
      <c r="L9" s="899"/>
      <c r="M9" s="899"/>
      <c r="N9" s="990">
        <v>19</v>
      </c>
      <c r="O9" s="897">
        <f>U9</f>
        <v>19</v>
      </c>
      <c r="P9" s="1051">
        <f>V9</f>
        <v>19</v>
      </c>
      <c r="Q9" s="897">
        <f>W9</f>
        <v>19</v>
      </c>
      <c r="R9" s="112" t="s">
        <v>31</v>
      </c>
      <c r="S9" s="993" t="s">
        <v>31</v>
      </c>
      <c r="T9" s="177"/>
      <c r="U9" s="137">
        <v>19</v>
      </c>
      <c r="V9" s="137">
        <v>19</v>
      </c>
      <c r="W9" s="181">
        <v>19</v>
      </c>
    </row>
    <row r="10" spans="1:23" ht="15.75" thickBot="1">
      <c r="A10" s="1318" t="s">
        <v>32</v>
      </c>
      <c r="B10" s="299"/>
      <c r="C10" s="300">
        <v>101</v>
      </c>
      <c r="D10" s="300">
        <v>104</v>
      </c>
      <c r="E10" s="301"/>
      <c r="F10" s="182">
        <v>15</v>
      </c>
      <c r="G10" s="182">
        <v>15</v>
      </c>
      <c r="H10" s="210">
        <v>15</v>
      </c>
      <c r="I10" s="182">
        <v>15</v>
      </c>
      <c r="J10" s="183">
        <v>15</v>
      </c>
      <c r="K10" s="183">
        <v>15</v>
      </c>
      <c r="L10" s="889"/>
      <c r="M10" s="889"/>
      <c r="N10" s="212">
        <v>15</v>
      </c>
      <c r="O10" s="906">
        <f aca="true" t="shared" si="0" ref="O10:Q21">U10</f>
        <v>15</v>
      </c>
      <c r="P10" s="890">
        <f t="shared" si="0"/>
        <v>15</v>
      </c>
      <c r="Q10" s="906">
        <f t="shared" si="0"/>
        <v>15</v>
      </c>
      <c r="R10" s="109" t="s">
        <v>31</v>
      </c>
      <c r="S10" s="996" t="s">
        <v>31</v>
      </c>
      <c r="T10" s="177"/>
      <c r="U10" s="184">
        <v>15</v>
      </c>
      <c r="V10" s="184">
        <v>15</v>
      </c>
      <c r="W10" s="183">
        <v>15</v>
      </c>
    </row>
    <row r="11" spans="1:23" ht="15">
      <c r="A11" s="1319" t="s">
        <v>33</v>
      </c>
      <c r="B11" s="143" t="s">
        <v>34</v>
      </c>
      <c r="C11" s="302">
        <v>37915</v>
      </c>
      <c r="D11" s="302">
        <v>39774</v>
      </c>
      <c r="E11" s="145" t="s">
        <v>35</v>
      </c>
      <c r="F11" s="136">
        <v>4746</v>
      </c>
      <c r="G11" s="136">
        <v>4798</v>
      </c>
      <c r="H11" s="213">
        <v>4874</v>
      </c>
      <c r="I11" s="136">
        <v>4864</v>
      </c>
      <c r="J11" s="118">
        <v>5349</v>
      </c>
      <c r="K11" s="118">
        <v>5737</v>
      </c>
      <c r="L11" s="898" t="s">
        <v>31</v>
      </c>
      <c r="M11" s="898" t="s">
        <v>31</v>
      </c>
      <c r="N11" s="214">
        <v>5737</v>
      </c>
      <c r="O11" s="897">
        <f t="shared" si="0"/>
        <v>5737</v>
      </c>
      <c r="P11" s="896">
        <f t="shared" si="0"/>
        <v>5737</v>
      </c>
      <c r="Q11" s="897">
        <f t="shared" si="0"/>
        <v>5498</v>
      </c>
      <c r="R11" s="110" t="s">
        <v>31</v>
      </c>
      <c r="S11" s="999" t="s">
        <v>31</v>
      </c>
      <c r="T11" s="177"/>
      <c r="U11" s="137">
        <v>5737</v>
      </c>
      <c r="V11" s="137">
        <v>5737</v>
      </c>
      <c r="W11" s="118">
        <v>5498</v>
      </c>
    </row>
    <row r="12" spans="1:23" ht="15">
      <c r="A12" s="1320" t="s">
        <v>36</v>
      </c>
      <c r="B12" s="146" t="s">
        <v>37</v>
      </c>
      <c r="C12" s="303">
        <v>-16164</v>
      </c>
      <c r="D12" s="303">
        <v>-17825</v>
      </c>
      <c r="E12" s="145" t="s">
        <v>38</v>
      </c>
      <c r="F12" s="136">
        <v>-4512</v>
      </c>
      <c r="G12" s="136">
        <v>-4656</v>
      </c>
      <c r="H12" s="213">
        <v>-4815</v>
      </c>
      <c r="I12" s="136">
        <v>4806</v>
      </c>
      <c r="J12" s="118">
        <v>5290</v>
      </c>
      <c r="K12" s="118">
        <v>5602</v>
      </c>
      <c r="L12" s="903" t="s">
        <v>31</v>
      </c>
      <c r="M12" s="903" t="s">
        <v>31</v>
      </c>
      <c r="N12" s="215">
        <v>5602</v>
      </c>
      <c r="O12" s="902">
        <f t="shared" si="0"/>
        <v>5602</v>
      </c>
      <c r="P12" s="896">
        <f t="shared" si="0"/>
        <v>5602</v>
      </c>
      <c r="Q12" s="902">
        <f t="shared" si="0"/>
        <v>5135</v>
      </c>
      <c r="R12" s="110" t="s">
        <v>31</v>
      </c>
      <c r="S12" s="999" t="s">
        <v>31</v>
      </c>
      <c r="T12" s="177"/>
      <c r="U12" s="136">
        <v>5602</v>
      </c>
      <c r="V12" s="136">
        <v>5602</v>
      </c>
      <c r="W12" s="118">
        <v>5135</v>
      </c>
    </row>
    <row r="13" spans="1:23" ht="15">
      <c r="A13" s="1320" t="s">
        <v>39</v>
      </c>
      <c r="B13" s="146" t="s">
        <v>234</v>
      </c>
      <c r="C13" s="303">
        <v>604</v>
      </c>
      <c r="D13" s="303">
        <v>619</v>
      </c>
      <c r="E13" s="145" t="s">
        <v>41</v>
      </c>
      <c r="F13" s="136">
        <v>24</v>
      </c>
      <c r="G13" s="136">
        <v>24</v>
      </c>
      <c r="H13" s="213">
        <v>28</v>
      </c>
      <c r="I13" s="136">
        <v>31</v>
      </c>
      <c r="J13" s="118">
        <v>32</v>
      </c>
      <c r="K13" s="118">
        <v>33</v>
      </c>
      <c r="L13" s="903" t="s">
        <v>31</v>
      </c>
      <c r="M13" s="903" t="s">
        <v>31</v>
      </c>
      <c r="N13" s="215">
        <v>18</v>
      </c>
      <c r="O13" s="902">
        <f t="shared" si="0"/>
        <v>6</v>
      </c>
      <c r="P13" s="896">
        <f t="shared" si="0"/>
        <v>9</v>
      </c>
      <c r="Q13" s="902">
        <f t="shared" si="0"/>
        <v>31</v>
      </c>
      <c r="R13" s="110" t="s">
        <v>31</v>
      </c>
      <c r="S13" s="999" t="s">
        <v>31</v>
      </c>
      <c r="T13" s="177"/>
      <c r="U13" s="136">
        <v>6</v>
      </c>
      <c r="V13" s="136">
        <v>9</v>
      </c>
      <c r="W13" s="118">
        <v>31</v>
      </c>
    </row>
    <row r="14" spans="1:23" ht="15">
      <c r="A14" s="1320" t="s">
        <v>42</v>
      </c>
      <c r="B14" s="146" t="s">
        <v>235</v>
      </c>
      <c r="C14" s="303">
        <v>221</v>
      </c>
      <c r="D14" s="303">
        <v>610</v>
      </c>
      <c r="E14" s="145" t="s">
        <v>31</v>
      </c>
      <c r="F14" s="136">
        <v>50</v>
      </c>
      <c r="G14" s="136">
        <v>305</v>
      </c>
      <c r="H14" s="213">
        <v>337</v>
      </c>
      <c r="I14" s="136">
        <v>364</v>
      </c>
      <c r="J14" s="118">
        <v>543</v>
      </c>
      <c r="K14" s="118">
        <v>66</v>
      </c>
      <c r="L14" s="903" t="s">
        <v>31</v>
      </c>
      <c r="M14" s="903" t="s">
        <v>31</v>
      </c>
      <c r="N14" s="215">
        <v>1550</v>
      </c>
      <c r="O14" s="902">
        <f t="shared" si="0"/>
        <v>1234</v>
      </c>
      <c r="P14" s="896">
        <f t="shared" si="0"/>
        <v>713</v>
      </c>
      <c r="Q14" s="902">
        <f t="shared" si="0"/>
        <v>366</v>
      </c>
      <c r="R14" s="110" t="s">
        <v>31</v>
      </c>
      <c r="S14" s="999" t="s">
        <v>31</v>
      </c>
      <c r="T14" s="177"/>
      <c r="U14" s="136">
        <v>1234</v>
      </c>
      <c r="V14" s="136">
        <v>713</v>
      </c>
      <c r="W14" s="118">
        <v>366</v>
      </c>
    </row>
    <row r="15" spans="1:23" ht="15.75" thickBot="1">
      <c r="A15" s="1317" t="s">
        <v>44</v>
      </c>
      <c r="B15" s="148" t="s">
        <v>236</v>
      </c>
      <c r="C15" s="304">
        <v>2021</v>
      </c>
      <c r="D15" s="304">
        <v>852</v>
      </c>
      <c r="E15" s="64" t="s">
        <v>46</v>
      </c>
      <c r="F15" s="135">
        <v>917</v>
      </c>
      <c r="G15" s="135">
        <v>1150</v>
      </c>
      <c r="H15" s="216">
        <v>970</v>
      </c>
      <c r="I15" s="135">
        <v>1018</v>
      </c>
      <c r="J15" s="116">
        <v>1234</v>
      </c>
      <c r="K15" s="116">
        <v>1727</v>
      </c>
      <c r="L15" s="908" t="s">
        <v>31</v>
      </c>
      <c r="M15" s="908" t="s">
        <v>31</v>
      </c>
      <c r="N15" s="209">
        <v>2205</v>
      </c>
      <c r="O15" s="891">
        <f t="shared" si="0"/>
        <v>2800</v>
      </c>
      <c r="P15" s="896">
        <f t="shared" si="0"/>
        <v>2299</v>
      </c>
      <c r="Q15" s="906">
        <f t="shared" si="0"/>
        <v>1276</v>
      </c>
      <c r="R15" s="112" t="s">
        <v>31</v>
      </c>
      <c r="S15" s="993" t="s">
        <v>31</v>
      </c>
      <c r="T15" s="177"/>
      <c r="U15" s="182">
        <v>2800</v>
      </c>
      <c r="V15" s="182">
        <v>2299</v>
      </c>
      <c r="W15" s="116">
        <v>1276</v>
      </c>
    </row>
    <row r="16" spans="1:23" ht="15.75" thickBot="1">
      <c r="A16" s="1321" t="s">
        <v>47</v>
      </c>
      <c r="B16" s="305"/>
      <c r="C16" s="306">
        <v>24618</v>
      </c>
      <c r="D16" s="306">
        <v>24087</v>
      </c>
      <c r="E16" s="307"/>
      <c r="F16" s="185">
        <v>1254</v>
      </c>
      <c r="G16" s="185">
        <v>1655</v>
      </c>
      <c r="H16" s="186">
        <v>1438</v>
      </c>
      <c r="I16" s="185">
        <v>1471</v>
      </c>
      <c r="J16" s="195">
        <f>J11-J12+J13+J14+J15</f>
        <v>1868</v>
      </c>
      <c r="K16" s="185">
        <f>K11-K12+K13+K14+K15</f>
        <v>1961</v>
      </c>
      <c r="L16" s="265" t="s">
        <v>31</v>
      </c>
      <c r="M16" s="265" t="s">
        <v>31</v>
      </c>
      <c r="N16" s="186">
        <f>N11-N12+N13+N14+N15</f>
        <v>3908</v>
      </c>
      <c r="O16" s="185">
        <f>O11-O12+O13+O14+O15</f>
        <v>4175</v>
      </c>
      <c r="P16" s="186">
        <f>P11-P12+P13+P14+P15</f>
        <v>3156</v>
      </c>
      <c r="Q16" s="185">
        <f>Q11-Q12+Q13+Q14+Q15</f>
        <v>2036</v>
      </c>
      <c r="R16" s="115" t="s">
        <v>31</v>
      </c>
      <c r="S16" s="1006" t="s">
        <v>31</v>
      </c>
      <c r="T16" s="177"/>
      <c r="U16" s="185">
        <v>4176</v>
      </c>
      <c r="V16" s="185">
        <f>V11-V12+V13+V14+V15</f>
        <v>3156</v>
      </c>
      <c r="W16" s="185">
        <f>W11-W12+W13+W14+W15</f>
        <v>2036</v>
      </c>
    </row>
    <row r="17" spans="1:23" ht="15">
      <c r="A17" s="1317" t="s">
        <v>48</v>
      </c>
      <c r="B17" s="143" t="s">
        <v>49</v>
      </c>
      <c r="C17" s="302">
        <v>7043</v>
      </c>
      <c r="D17" s="302">
        <v>7240</v>
      </c>
      <c r="E17" s="64">
        <v>401</v>
      </c>
      <c r="F17" s="135">
        <v>242</v>
      </c>
      <c r="G17" s="135">
        <v>152</v>
      </c>
      <c r="H17" s="216">
        <v>68</v>
      </c>
      <c r="I17" s="135">
        <v>68</v>
      </c>
      <c r="J17" s="116">
        <v>68</v>
      </c>
      <c r="K17" s="116">
        <v>144</v>
      </c>
      <c r="L17" s="898" t="s">
        <v>31</v>
      </c>
      <c r="M17" s="898" t="s">
        <v>31</v>
      </c>
      <c r="N17" s="209">
        <v>144</v>
      </c>
      <c r="O17" s="920">
        <f t="shared" si="0"/>
        <v>144</v>
      </c>
      <c r="P17" s="896">
        <f>V17</f>
        <v>144</v>
      </c>
      <c r="Q17" s="897">
        <f t="shared" si="0"/>
        <v>371</v>
      </c>
      <c r="R17" s="112" t="s">
        <v>31</v>
      </c>
      <c r="S17" s="993" t="s">
        <v>31</v>
      </c>
      <c r="T17" s="177"/>
      <c r="U17" s="187">
        <v>144</v>
      </c>
      <c r="V17" s="187">
        <v>144</v>
      </c>
      <c r="W17" s="116">
        <v>371</v>
      </c>
    </row>
    <row r="18" spans="1:23" ht="15">
      <c r="A18" s="1320" t="s">
        <v>50</v>
      </c>
      <c r="B18" s="146" t="s">
        <v>51</v>
      </c>
      <c r="C18" s="303">
        <v>1001</v>
      </c>
      <c r="D18" s="303">
        <v>820</v>
      </c>
      <c r="E18" s="145" t="s">
        <v>52</v>
      </c>
      <c r="F18" s="136">
        <v>497</v>
      </c>
      <c r="G18" s="136">
        <v>475</v>
      </c>
      <c r="H18" s="213">
        <v>253</v>
      </c>
      <c r="I18" s="136">
        <v>420</v>
      </c>
      <c r="J18" s="118">
        <v>515</v>
      </c>
      <c r="K18" s="118">
        <v>760</v>
      </c>
      <c r="L18" s="903" t="s">
        <v>31</v>
      </c>
      <c r="M18" s="903" t="s">
        <v>31</v>
      </c>
      <c r="N18" s="215">
        <v>748</v>
      </c>
      <c r="O18" s="902">
        <f t="shared" si="0"/>
        <v>910</v>
      </c>
      <c r="P18" s="896">
        <f>V18</f>
        <v>911</v>
      </c>
      <c r="Q18" s="902">
        <f t="shared" si="0"/>
        <v>399</v>
      </c>
      <c r="R18" s="110" t="s">
        <v>31</v>
      </c>
      <c r="S18" s="999" t="s">
        <v>31</v>
      </c>
      <c r="T18" s="177"/>
      <c r="U18" s="136">
        <v>910</v>
      </c>
      <c r="V18" s="136">
        <v>911</v>
      </c>
      <c r="W18" s="118">
        <v>399</v>
      </c>
    </row>
    <row r="19" spans="1:23" ht="15">
      <c r="A19" s="1320" t="s">
        <v>53</v>
      </c>
      <c r="B19" s="146" t="s">
        <v>237</v>
      </c>
      <c r="C19" s="303">
        <v>14718</v>
      </c>
      <c r="D19" s="303">
        <v>14718</v>
      </c>
      <c r="E19" s="145" t="s">
        <v>31</v>
      </c>
      <c r="F19" s="136">
        <v>0</v>
      </c>
      <c r="G19" s="136">
        <v>0</v>
      </c>
      <c r="H19" s="213">
        <v>0</v>
      </c>
      <c r="I19" s="136">
        <v>0</v>
      </c>
      <c r="J19" s="118">
        <v>0</v>
      </c>
      <c r="K19" s="118">
        <v>0</v>
      </c>
      <c r="L19" s="903" t="s">
        <v>31</v>
      </c>
      <c r="M19" s="903" t="s">
        <v>31</v>
      </c>
      <c r="N19" s="215">
        <v>0</v>
      </c>
      <c r="O19" s="902">
        <f t="shared" si="0"/>
        <v>0</v>
      </c>
      <c r="P19" s="896">
        <f>V19</f>
        <v>0</v>
      </c>
      <c r="Q19" s="902">
        <f t="shared" si="0"/>
        <v>0</v>
      </c>
      <c r="R19" s="110" t="s">
        <v>31</v>
      </c>
      <c r="S19" s="999" t="s">
        <v>31</v>
      </c>
      <c r="T19" s="177"/>
      <c r="U19" s="136">
        <v>0</v>
      </c>
      <c r="V19" s="136">
        <v>0</v>
      </c>
      <c r="W19" s="118">
        <v>0</v>
      </c>
    </row>
    <row r="20" spans="1:23" ht="15">
      <c r="A20" s="1320" t="s">
        <v>55</v>
      </c>
      <c r="B20" s="146" t="s">
        <v>54</v>
      </c>
      <c r="C20" s="303">
        <v>1758</v>
      </c>
      <c r="D20" s="303">
        <v>1762</v>
      </c>
      <c r="E20" s="145" t="s">
        <v>31</v>
      </c>
      <c r="F20" s="136">
        <v>475</v>
      </c>
      <c r="G20" s="136">
        <v>479</v>
      </c>
      <c r="H20" s="213">
        <v>705</v>
      </c>
      <c r="I20" s="136">
        <v>926</v>
      </c>
      <c r="J20" s="118">
        <v>1191</v>
      </c>
      <c r="K20" s="118">
        <v>886</v>
      </c>
      <c r="L20" s="903" t="s">
        <v>31</v>
      </c>
      <c r="M20" s="903" t="s">
        <v>31</v>
      </c>
      <c r="N20" s="215">
        <v>2573</v>
      </c>
      <c r="O20" s="902">
        <f t="shared" si="0"/>
        <v>2646</v>
      </c>
      <c r="P20" s="896">
        <f>V20</f>
        <v>1613</v>
      </c>
      <c r="Q20" s="902">
        <f t="shared" si="0"/>
        <v>976</v>
      </c>
      <c r="R20" s="110" t="s">
        <v>31</v>
      </c>
      <c r="S20" s="999" t="s">
        <v>31</v>
      </c>
      <c r="T20" s="177"/>
      <c r="U20" s="136">
        <v>2646</v>
      </c>
      <c r="V20" s="136">
        <v>1613</v>
      </c>
      <c r="W20" s="118">
        <v>976</v>
      </c>
    </row>
    <row r="21" spans="1:23" ht="15.75" thickBot="1">
      <c r="A21" s="1318" t="s">
        <v>57</v>
      </c>
      <c r="B21" s="150"/>
      <c r="C21" s="308">
        <v>0</v>
      </c>
      <c r="D21" s="308">
        <v>0</v>
      </c>
      <c r="E21" s="152" t="s">
        <v>31</v>
      </c>
      <c r="F21" s="136">
        <v>0</v>
      </c>
      <c r="G21" s="136">
        <v>0</v>
      </c>
      <c r="H21" s="213">
        <v>0</v>
      </c>
      <c r="I21" s="182">
        <v>0</v>
      </c>
      <c r="J21" s="119">
        <v>0</v>
      </c>
      <c r="K21" s="119">
        <v>0</v>
      </c>
      <c r="L21" s="889" t="s">
        <v>31</v>
      </c>
      <c r="M21" s="889" t="s">
        <v>31</v>
      </c>
      <c r="N21" s="217">
        <v>0</v>
      </c>
      <c r="O21" s="906">
        <f t="shared" si="0"/>
        <v>0</v>
      </c>
      <c r="P21" s="907">
        <f>V21</f>
        <v>0</v>
      </c>
      <c r="Q21" s="906">
        <f t="shared" si="0"/>
        <v>0</v>
      </c>
      <c r="R21" s="120" t="s">
        <v>31</v>
      </c>
      <c r="S21" s="1010" t="s">
        <v>31</v>
      </c>
      <c r="T21" s="177"/>
      <c r="U21" s="184">
        <v>0</v>
      </c>
      <c r="V21" s="184">
        <v>0</v>
      </c>
      <c r="W21" s="119">
        <v>0</v>
      </c>
    </row>
    <row r="22" spans="1:24" ht="15">
      <c r="A22" s="1322" t="s">
        <v>59</v>
      </c>
      <c r="B22" s="143" t="s">
        <v>60</v>
      </c>
      <c r="C22" s="302">
        <v>12472</v>
      </c>
      <c r="D22" s="302">
        <v>13728</v>
      </c>
      <c r="E22" s="189" t="s">
        <v>31</v>
      </c>
      <c r="F22" s="137">
        <v>5931</v>
      </c>
      <c r="G22" s="137">
        <v>6054</v>
      </c>
      <c r="H22" s="218">
        <v>6752</v>
      </c>
      <c r="I22" s="187">
        <v>6825</v>
      </c>
      <c r="J22" s="121">
        <v>8064</v>
      </c>
      <c r="K22" s="121">
        <v>7481</v>
      </c>
      <c r="L22" s="1025">
        <f>L35</f>
        <v>7104</v>
      </c>
      <c r="M22" s="1035">
        <f>M35</f>
        <v>7192.9</v>
      </c>
      <c r="N22" s="925">
        <v>1900</v>
      </c>
      <c r="O22" s="928">
        <f>U22-N22</f>
        <v>1525</v>
      </c>
      <c r="P22" s="897">
        <f>V22-U22</f>
        <v>1851</v>
      </c>
      <c r="Q22" s="897">
        <f>W22-V22</f>
        <v>1916.8999999999996</v>
      </c>
      <c r="R22" s="974">
        <f>SUM(N22:Q22)</f>
        <v>7192.9</v>
      </c>
      <c r="S22" s="1038">
        <f>(R22/M22)*100</f>
        <v>100</v>
      </c>
      <c r="T22" s="177"/>
      <c r="U22" s="137">
        <v>3425</v>
      </c>
      <c r="V22" s="137">
        <v>5276</v>
      </c>
      <c r="W22" s="121">
        <v>7192.9</v>
      </c>
      <c r="X22" s="190"/>
    </row>
    <row r="23" spans="1:23" ht="15">
      <c r="A23" s="1320" t="s">
        <v>61</v>
      </c>
      <c r="B23" s="146" t="s">
        <v>62</v>
      </c>
      <c r="C23" s="303">
        <v>0</v>
      </c>
      <c r="D23" s="303">
        <v>0</v>
      </c>
      <c r="E23" s="191" t="s">
        <v>31</v>
      </c>
      <c r="F23" s="136">
        <v>0</v>
      </c>
      <c r="G23" s="136">
        <v>0</v>
      </c>
      <c r="H23" s="213">
        <v>0</v>
      </c>
      <c r="I23" s="136">
        <v>0</v>
      </c>
      <c r="J23" s="122">
        <v>0</v>
      </c>
      <c r="K23" s="122">
        <v>0</v>
      </c>
      <c r="L23" s="935"/>
      <c r="M23" s="1016"/>
      <c r="N23" s="933"/>
      <c r="O23" s="950">
        <f aca="true" t="shared" si="1" ref="O23:O40">U23-N23</f>
        <v>0</v>
      </c>
      <c r="P23" s="902">
        <f aca="true" t="shared" si="2" ref="P23:Q40">V23-U23</f>
        <v>0</v>
      </c>
      <c r="Q23" s="920">
        <f t="shared" si="2"/>
        <v>0</v>
      </c>
      <c r="R23" s="975">
        <f aca="true" t="shared" si="3" ref="R23:R45">SUM(N23:Q23)</f>
        <v>0</v>
      </c>
      <c r="S23" s="1062" t="e">
        <f aca="true" t="shared" si="4" ref="S23:S45">(R23/M23)*100</f>
        <v>#DIV/0!</v>
      </c>
      <c r="T23" s="177"/>
      <c r="U23" s="136">
        <v>0</v>
      </c>
      <c r="V23" s="136">
        <v>0</v>
      </c>
      <c r="W23" s="122">
        <v>0</v>
      </c>
    </row>
    <row r="24" spans="1:23" ht="15.75" thickBot="1">
      <c r="A24" s="1318" t="s">
        <v>63</v>
      </c>
      <c r="B24" s="150" t="s">
        <v>62</v>
      </c>
      <c r="C24" s="308">
        <v>0</v>
      </c>
      <c r="D24" s="308">
        <v>1215</v>
      </c>
      <c r="E24" s="192">
        <v>672</v>
      </c>
      <c r="F24" s="139">
        <v>1249</v>
      </c>
      <c r="G24" s="139">
        <v>1196</v>
      </c>
      <c r="H24" s="221">
        <v>1300</v>
      </c>
      <c r="I24" s="182">
        <v>1350</v>
      </c>
      <c r="J24" s="123">
        <v>1700</v>
      </c>
      <c r="K24" s="123">
        <v>1800</v>
      </c>
      <c r="L24" s="1063">
        <f>L25+L26+L27+L28+L29</f>
        <v>1900</v>
      </c>
      <c r="M24" s="1323">
        <f>M25+M26+M27+M28+M29</f>
        <v>1901.9</v>
      </c>
      <c r="N24" s="1021">
        <v>474</v>
      </c>
      <c r="O24" s="1071">
        <f t="shared" si="1"/>
        <v>474</v>
      </c>
      <c r="P24" s="906">
        <f t="shared" si="2"/>
        <v>474</v>
      </c>
      <c r="Q24" s="1072">
        <f t="shared" si="2"/>
        <v>479.9000000000001</v>
      </c>
      <c r="R24" s="977">
        <f t="shared" si="3"/>
        <v>1901.9</v>
      </c>
      <c r="S24" s="1066">
        <f t="shared" si="4"/>
        <v>100</v>
      </c>
      <c r="T24" s="177"/>
      <c r="U24" s="182">
        <v>948</v>
      </c>
      <c r="V24" s="182">
        <v>1422</v>
      </c>
      <c r="W24" s="123">
        <v>1901.9</v>
      </c>
    </row>
    <row r="25" spans="1:23" ht="15">
      <c r="A25" s="1319" t="s">
        <v>64</v>
      </c>
      <c r="B25" s="849" t="s">
        <v>238</v>
      </c>
      <c r="C25" s="302">
        <v>6341</v>
      </c>
      <c r="D25" s="302">
        <v>6960</v>
      </c>
      <c r="E25" s="189">
        <v>501</v>
      </c>
      <c r="F25" s="136">
        <v>970</v>
      </c>
      <c r="G25" s="136">
        <v>842</v>
      </c>
      <c r="H25" s="136">
        <v>873</v>
      </c>
      <c r="I25" s="187">
        <v>999</v>
      </c>
      <c r="J25" s="124">
        <v>1489</v>
      </c>
      <c r="K25" s="124">
        <v>1339</v>
      </c>
      <c r="L25" s="1025">
        <v>360</v>
      </c>
      <c r="M25" s="1035">
        <v>360</v>
      </c>
      <c r="N25" s="1025">
        <v>183</v>
      </c>
      <c r="O25" s="950">
        <f t="shared" si="1"/>
        <v>309</v>
      </c>
      <c r="P25" s="897">
        <f t="shared" si="2"/>
        <v>188</v>
      </c>
      <c r="Q25" s="897">
        <f t="shared" si="2"/>
        <v>323</v>
      </c>
      <c r="R25" s="974">
        <f t="shared" si="3"/>
        <v>1003</v>
      </c>
      <c r="S25" s="1038">
        <f t="shared" si="4"/>
        <v>278.6111111111111</v>
      </c>
      <c r="T25" s="177"/>
      <c r="U25" s="187">
        <v>492</v>
      </c>
      <c r="V25" s="187">
        <v>680</v>
      </c>
      <c r="W25" s="124">
        <v>1003</v>
      </c>
    </row>
    <row r="26" spans="1:23" ht="15">
      <c r="A26" s="1320" t="s">
        <v>66</v>
      </c>
      <c r="B26" s="850" t="s">
        <v>239</v>
      </c>
      <c r="C26" s="303">
        <v>1745</v>
      </c>
      <c r="D26" s="303">
        <v>2223</v>
      </c>
      <c r="E26" s="191">
        <v>502</v>
      </c>
      <c r="F26" s="136">
        <v>441</v>
      </c>
      <c r="G26" s="136">
        <v>449</v>
      </c>
      <c r="H26" s="136">
        <v>410</v>
      </c>
      <c r="I26" s="136">
        <v>379</v>
      </c>
      <c r="J26" s="122">
        <v>555</v>
      </c>
      <c r="K26" s="122">
        <v>498</v>
      </c>
      <c r="L26" s="935">
        <v>590</v>
      </c>
      <c r="M26" s="1016">
        <v>590</v>
      </c>
      <c r="N26" s="935">
        <v>0</v>
      </c>
      <c r="O26" s="950">
        <f t="shared" si="1"/>
        <v>146</v>
      </c>
      <c r="P26" s="902">
        <f t="shared" si="2"/>
        <v>83</v>
      </c>
      <c r="Q26" s="920">
        <f t="shared" si="2"/>
        <v>262</v>
      </c>
      <c r="R26" s="975">
        <f t="shared" si="3"/>
        <v>491</v>
      </c>
      <c r="S26" s="1062">
        <f t="shared" si="4"/>
        <v>83.22033898305085</v>
      </c>
      <c r="T26" s="177"/>
      <c r="U26" s="136">
        <v>146</v>
      </c>
      <c r="V26" s="136">
        <v>229</v>
      </c>
      <c r="W26" s="122">
        <v>491</v>
      </c>
    </row>
    <row r="27" spans="1:23" ht="15">
      <c r="A27" s="1320" t="s">
        <v>68</v>
      </c>
      <c r="B27" s="850" t="s">
        <v>240</v>
      </c>
      <c r="C27" s="303">
        <v>0</v>
      </c>
      <c r="D27" s="303">
        <v>0</v>
      </c>
      <c r="E27" s="191">
        <v>504</v>
      </c>
      <c r="F27" s="136">
        <v>0</v>
      </c>
      <c r="G27" s="136">
        <v>0</v>
      </c>
      <c r="H27" s="136">
        <v>0</v>
      </c>
      <c r="I27" s="136">
        <v>0</v>
      </c>
      <c r="J27" s="122">
        <v>0</v>
      </c>
      <c r="K27" s="122">
        <v>0</v>
      </c>
      <c r="L27" s="935"/>
      <c r="M27" s="1016"/>
      <c r="N27" s="935">
        <v>0</v>
      </c>
      <c r="O27" s="950">
        <f t="shared" si="1"/>
        <v>0</v>
      </c>
      <c r="P27" s="902">
        <f t="shared" si="2"/>
        <v>0</v>
      </c>
      <c r="Q27" s="920">
        <f t="shared" si="2"/>
        <v>0</v>
      </c>
      <c r="R27" s="975">
        <f t="shared" si="3"/>
        <v>0</v>
      </c>
      <c r="S27" s="1062" t="e">
        <f t="shared" si="4"/>
        <v>#DIV/0!</v>
      </c>
      <c r="T27" s="177"/>
      <c r="U27" s="136">
        <v>0</v>
      </c>
      <c r="V27" s="136">
        <v>0</v>
      </c>
      <c r="W27" s="122">
        <v>0</v>
      </c>
    </row>
    <row r="28" spans="1:23" ht="15">
      <c r="A28" s="1320" t="s">
        <v>70</v>
      </c>
      <c r="B28" s="850" t="s">
        <v>241</v>
      </c>
      <c r="C28" s="303">
        <v>428</v>
      </c>
      <c r="D28" s="303">
        <v>253</v>
      </c>
      <c r="E28" s="191">
        <v>511</v>
      </c>
      <c r="F28" s="136">
        <v>250</v>
      </c>
      <c r="G28" s="136">
        <v>317</v>
      </c>
      <c r="H28" s="136">
        <v>662</v>
      </c>
      <c r="I28" s="136">
        <v>299</v>
      </c>
      <c r="J28" s="122">
        <v>591</v>
      </c>
      <c r="K28" s="122">
        <v>386</v>
      </c>
      <c r="L28" s="935">
        <v>550</v>
      </c>
      <c r="M28" s="1016">
        <v>550</v>
      </c>
      <c r="N28" s="935">
        <v>4</v>
      </c>
      <c r="O28" s="950">
        <f t="shared" si="1"/>
        <v>4</v>
      </c>
      <c r="P28" s="902">
        <f t="shared" si="2"/>
        <v>331</v>
      </c>
      <c r="Q28" s="920">
        <f t="shared" si="2"/>
        <v>360</v>
      </c>
      <c r="R28" s="975">
        <f t="shared" si="3"/>
        <v>699</v>
      </c>
      <c r="S28" s="1062">
        <f t="shared" si="4"/>
        <v>127.0909090909091</v>
      </c>
      <c r="T28" s="177"/>
      <c r="U28" s="136">
        <v>8</v>
      </c>
      <c r="V28" s="136">
        <v>339</v>
      </c>
      <c r="W28" s="122">
        <v>699</v>
      </c>
    </row>
    <row r="29" spans="1:23" ht="15">
      <c r="A29" s="1320" t="s">
        <v>72</v>
      </c>
      <c r="B29" s="850" t="s">
        <v>242</v>
      </c>
      <c r="C29" s="303">
        <v>1057</v>
      </c>
      <c r="D29" s="303">
        <v>1451</v>
      </c>
      <c r="E29" s="191">
        <v>518</v>
      </c>
      <c r="F29" s="136">
        <v>476</v>
      </c>
      <c r="G29" s="136">
        <v>395</v>
      </c>
      <c r="H29" s="136">
        <v>342</v>
      </c>
      <c r="I29" s="136">
        <v>472</v>
      </c>
      <c r="J29" s="122">
        <v>421</v>
      </c>
      <c r="K29" s="122">
        <v>335</v>
      </c>
      <c r="L29" s="935">
        <v>400</v>
      </c>
      <c r="M29" s="1016">
        <v>401.9</v>
      </c>
      <c r="N29" s="935">
        <v>47</v>
      </c>
      <c r="O29" s="950">
        <f t="shared" si="1"/>
        <v>60</v>
      </c>
      <c r="P29" s="902">
        <f t="shared" si="2"/>
        <v>35</v>
      </c>
      <c r="Q29" s="920">
        <f t="shared" si="2"/>
        <v>112</v>
      </c>
      <c r="R29" s="975">
        <f t="shared" si="3"/>
        <v>254</v>
      </c>
      <c r="S29" s="1062">
        <f t="shared" si="4"/>
        <v>63.199800945508834</v>
      </c>
      <c r="T29" s="177"/>
      <c r="U29" s="136">
        <v>107</v>
      </c>
      <c r="V29" s="136">
        <v>142</v>
      </c>
      <c r="W29" s="122">
        <v>254</v>
      </c>
    </row>
    <row r="30" spans="1:23" ht="15">
      <c r="A30" s="1320" t="s">
        <v>74</v>
      </c>
      <c r="B30" s="850" t="s">
        <v>243</v>
      </c>
      <c r="C30" s="303">
        <v>10408</v>
      </c>
      <c r="D30" s="303">
        <v>11792</v>
      </c>
      <c r="E30" s="191">
        <v>521</v>
      </c>
      <c r="F30" s="136">
        <v>3261</v>
      </c>
      <c r="G30" s="136">
        <v>3450</v>
      </c>
      <c r="H30" s="136">
        <v>3902</v>
      </c>
      <c r="I30" s="136">
        <v>3956</v>
      </c>
      <c r="J30" s="122">
        <v>4219</v>
      </c>
      <c r="K30" s="122">
        <v>4044</v>
      </c>
      <c r="L30" s="935">
        <v>3719</v>
      </c>
      <c r="M30" s="1016">
        <v>3782</v>
      </c>
      <c r="N30" s="935">
        <v>924</v>
      </c>
      <c r="O30" s="950">
        <f t="shared" si="1"/>
        <v>908</v>
      </c>
      <c r="P30" s="902">
        <f t="shared" si="2"/>
        <v>994</v>
      </c>
      <c r="Q30" s="920">
        <f t="shared" si="2"/>
        <v>1246</v>
      </c>
      <c r="R30" s="975">
        <f t="shared" si="3"/>
        <v>4072</v>
      </c>
      <c r="S30" s="1062">
        <f t="shared" si="4"/>
        <v>107.66790058170281</v>
      </c>
      <c r="T30" s="177"/>
      <c r="U30" s="136">
        <v>1832</v>
      </c>
      <c r="V30" s="136">
        <v>2826</v>
      </c>
      <c r="W30" s="122">
        <v>4072</v>
      </c>
    </row>
    <row r="31" spans="1:23" ht="15">
      <c r="A31" s="1320" t="s">
        <v>76</v>
      </c>
      <c r="B31" s="850" t="s">
        <v>244</v>
      </c>
      <c r="C31" s="303">
        <v>3640</v>
      </c>
      <c r="D31" s="303">
        <v>4174</v>
      </c>
      <c r="E31" s="191" t="s">
        <v>78</v>
      </c>
      <c r="F31" s="136">
        <v>1234</v>
      </c>
      <c r="G31" s="136">
        <v>1343</v>
      </c>
      <c r="H31" s="136">
        <v>1341</v>
      </c>
      <c r="I31" s="136">
        <v>1425</v>
      </c>
      <c r="J31" s="122">
        <v>1489</v>
      </c>
      <c r="K31" s="122">
        <v>1426</v>
      </c>
      <c r="L31" s="935">
        <v>1301</v>
      </c>
      <c r="M31" s="1016">
        <v>1318</v>
      </c>
      <c r="N31" s="935">
        <v>320</v>
      </c>
      <c r="O31" s="950">
        <f t="shared" si="1"/>
        <v>326</v>
      </c>
      <c r="P31" s="902">
        <f t="shared" si="2"/>
        <v>342</v>
      </c>
      <c r="Q31" s="920">
        <f t="shared" si="2"/>
        <v>381</v>
      </c>
      <c r="R31" s="975">
        <f t="shared" si="3"/>
        <v>1369</v>
      </c>
      <c r="S31" s="1062">
        <f t="shared" si="4"/>
        <v>103.86949924127467</v>
      </c>
      <c r="T31" s="177"/>
      <c r="U31" s="136">
        <v>646</v>
      </c>
      <c r="V31" s="136">
        <v>988</v>
      </c>
      <c r="W31" s="122">
        <v>1369</v>
      </c>
    </row>
    <row r="32" spans="1:23" ht="15">
      <c r="A32" s="1320" t="s">
        <v>79</v>
      </c>
      <c r="B32" s="850" t="s">
        <v>245</v>
      </c>
      <c r="C32" s="303">
        <v>0</v>
      </c>
      <c r="D32" s="303">
        <v>0</v>
      </c>
      <c r="E32" s="191">
        <v>557</v>
      </c>
      <c r="F32" s="136">
        <v>0</v>
      </c>
      <c r="G32" s="136">
        <v>0</v>
      </c>
      <c r="H32" s="136">
        <v>0</v>
      </c>
      <c r="I32" s="136">
        <v>0</v>
      </c>
      <c r="J32" s="122">
        <v>0</v>
      </c>
      <c r="K32" s="122">
        <v>0</v>
      </c>
      <c r="L32" s="935"/>
      <c r="M32" s="1016"/>
      <c r="N32" s="935">
        <v>0</v>
      </c>
      <c r="O32" s="950">
        <f t="shared" si="1"/>
        <v>0</v>
      </c>
      <c r="P32" s="902">
        <f t="shared" si="2"/>
        <v>0</v>
      </c>
      <c r="Q32" s="920">
        <f t="shared" si="2"/>
        <v>0</v>
      </c>
      <c r="R32" s="975">
        <f t="shared" si="3"/>
        <v>0</v>
      </c>
      <c r="S32" s="1062" t="e">
        <f t="shared" si="4"/>
        <v>#DIV/0!</v>
      </c>
      <c r="T32" s="177"/>
      <c r="U32" s="136">
        <v>0</v>
      </c>
      <c r="V32" s="136">
        <v>0</v>
      </c>
      <c r="W32" s="122">
        <v>0</v>
      </c>
    </row>
    <row r="33" spans="1:23" ht="15">
      <c r="A33" s="1320" t="s">
        <v>81</v>
      </c>
      <c r="B33" s="850" t="s">
        <v>246</v>
      </c>
      <c r="C33" s="303">
        <v>1711</v>
      </c>
      <c r="D33" s="303">
        <v>1801</v>
      </c>
      <c r="E33" s="191">
        <v>551</v>
      </c>
      <c r="F33" s="136">
        <v>91</v>
      </c>
      <c r="G33" s="136">
        <v>91</v>
      </c>
      <c r="H33" s="136">
        <v>84</v>
      </c>
      <c r="I33" s="136">
        <v>0</v>
      </c>
      <c r="J33" s="122">
        <v>0</v>
      </c>
      <c r="K33" s="122">
        <v>0</v>
      </c>
      <c r="L33" s="935"/>
      <c r="M33" s="1016"/>
      <c r="N33" s="935">
        <v>0</v>
      </c>
      <c r="O33" s="950">
        <f t="shared" si="1"/>
        <v>0</v>
      </c>
      <c r="P33" s="902">
        <f t="shared" si="2"/>
        <v>0</v>
      </c>
      <c r="Q33" s="920">
        <f t="shared" si="2"/>
        <v>0</v>
      </c>
      <c r="R33" s="975">
        <f t="shared" si="3"/>
        <v>0</v>
      </c>
      <c r="S33" s="1062" t="e">
        <f t="shared" si="4"/>
        <v>#DIV/0!</v>
      </c>
      <c r="T33" s="177"/>
      <c r="U33" s="136">
        <v>0</v>
      </c>
      <c r="V33" s="136">
        <v>0</v>
      </c>
      <c r="W33" s="122">
        <v>0</v>
      </c>
    </row>
    <row r="34" spans="1:23" ht="15.75" thickBot="1">
      <c r="A34" s="1317" t="s">
        <v>83</v>
      </c>
      <c r="B34" s="851" t="s">
        <v>247</v>
      </c>
      <c r="C34" s="304">
        <v>569</v>
      </c>
      <c r="D34" s="304">
        <v>614</v>
      </c>
      <c r="E34" s="193" t="s">
        <v>84</v>
      </c>
      <c r="F34" s="135">
        <v>31</v>
      </c>
      <c r="G34" s="135">
        <v>15</v>
      </c>
      <c r="H34" s="135">
        <v>26</v>
      </c>
      <c r="I34" s="184">
        <v>26</v>
      </c>
      <c r="J34" s="125">
        <v>36</v>
      </c>
      <c r="K34" s="125">
        <v>17</v>
      </c>
      <c r="L34" s="1029">
        <v>184</v>
      </c>
      <c r="M34" s="1036">
        <v>191</v>
      </c>
      <c r="N34" s="965">
        <v>2</v>
      </c>
      <c r="O34" s="950">
        <f t="shared" si="1"/>
        <v>7</v>
      </c>
      <c r="P34" s="906">
        <f t="shared" si="2"/>
        <v>2</v>
      </c>
      <c r="Q34" s="1072">
        <f t="shared" si="2"/>
        <v>3</v>
      </c>
      <c r="R34" s="977">
        <f t="shared" si="3"/>
        <v>14</v>
      </c>
      <c r="S34" s="1066">
        <f t="shared" si="4"/>
        <v>7.329842931937172</v>
      </c>
      <c r="T34" s="177"/>
      <c r="U34" s="184">
        <v>9</v>
      </c>
      <c r="V34" s="184">
        <v>11</v>
      </c>
      <c r="W34" s="125">
        <v>14</v>
      </c>
    </row>
    <row r="35" spans="1:23" ht="15.75" thickBot="1">
      <c r="A35" s="1321" t="s">
        <v>85</v>
      </c>
      <c r="B35" s="1314" t="s">
        <v>86</v>
      </c>
      <c r="C35" s="306">
        <f>SUM(C25:C34)</f>
        <v>25899</v>
      </c>
      <c r="D35" s="306">
        <f>SUM(D25:D34)</f>
        <v>29268</v>
      </c>
      <c r="E35" s="309"/>
      <c r="F35" s="185">
        <f aca="true" t="shared" si="5" ref="F35:Q35">SUM(F25:F34)</f>
        <v>6754</v>
      </c>
      <c r="G35" s="186">
        <f t="shared" si="5"/>
        <v>6902</v>
      </c>
      <c r="H35" s="186">
        <f t="shared" si="5"/>
        <v>7640</v>
      </c>
      <c r="I35" s="185">
        <f t="shared" si="5"/>
        <v>7556</v>
      </c>
      <c r="J35" s="114">
        <f>SUM(J25:J34)</f>
        <v>8800</v>
      </c>
      <c r="K35" s="114">
        <f>SUM(K25:K34)</f>
        <v>8045</v>
      </c>
      <c r="L35" s="1032">
        <f t="shared" si="5"/>
        <v>7104</v>
      </c>
      <c r="M35" s="1033">
        <f t="shared" si="5"/>
        <v>7192.9</v>
      </c>
      <c r="N35" s="1033">
        <f t="shared" si="5"/>
        <v>1480</v>
      </c>
      <c r="O35" s="962">
        <f t="shared" si="5"/>
        <v>1760</v>
      </c>
      <c r="P35" s="1033">
        <f t="shared" si="5"/>
        <v>1975</v>
      </c>
      <c r="Q35" s="1033">
        <f t="shared" si="5"/>
        <v>2687</v>
      </c>
      <c r="R35" s="114">
        <f t="shared" si="3"/>
        <v>7902</v>
      </c>
      <c r="S35" s="964">
        <f t="shared" si="4"/>
        <v>109.85833252234842</v>
      </c>
      <c r="T35" s="177"/>
      <c r="U35" s="114">
        <f>SUM(U25:U34)</f>
        <v>3240</v>
      </c>
      <c r="V35" s="114">
        <f>SUM(V25:V34)</f>
        <v>5215</v>
      </c>
      <c r="W35" s="114">
        <f>SUM(W25:W34)</f>
        <v>7902</v>
      </c>
    </row>
    <row r="36" spans="1:23" ht="15">
      <c r="A36" s="1319" t="s">
        <v>87</v>
      </c>
      <c r="B36" s="849" t="s">
        <v>248</v>
      </c>
      <c r="C36" s="302">
        <v>0</v>
      </c>
      <c r="D36" s="302">
        <v>0</v>
      </c>
      <c r="E36" s="189">
        <v>601</v>
      </c>
      <c r="F36" s="187">
        <v>0</v>
      </c>
      <c r="G36" s="187">
        <v>0</v>
      </c>
      <c r="H36" s="187">
        <v>0</v>
      </c>
      <c r="I36" s="187">
        <v>0</v>
      </c>
      <c r="J36" s="124">
        <v>0</v>
      </c>
      <c r="K36" s="124">
        <v>0</v>
      </c>
      <c r="L36" s="1025"/>
      <c r="M36" s="1035"/>
      <c r="N36" s="926">
        <v>0</v>
      </c>
      <c r="O36" s="950">
        <f t="shared" si="1"/>
        <v>0</v>
      </c>
      <c r="P36" s="897">
        <f t="shared" si="2"/>
        <v>0</v>
      </c>
      <c r="Q36" s="897">
        <f t="shared" si="2"/>
        <v>0</v>
      </c>
      <c r="R36" s="974">
        <f t="shared" si="3"/>
        <v>0</v>
      </c>
      <c r="S36" s="1038" t="e">
        <f t="shared" si="4"/>
        <v>#DIV/0!</v>
      </c>
      <c r="T36" s="177"/>
      <c r="U36" s="187">
        <v>0</v>
      </c>
      <c r="V36" s="187">
        <v>0</v>
      </c>
      <c r="W36" s="124">
        <v>0</v>
      </c>
    </row>
    <row r="37" spans="1:23" ht="15">
      <c r="A37" s="1320" t="s">
        <v>89</v>
      </c>
      <c r="B37" s="850" t="s">
        <v>249</v>
      </c>
      <c r="C37" s="303">
        <v>1190</v>
      </c>
      <c r="D37" s="303">
        <v>1857</v>
      </c>
      <c r="E37" s="191">
        <v>602</v>
      </c>
      <c r="F37" s="136">
        <v>44</v>
      </c>
      <c r="G37" s="136">
        <v>379</v>
      </c>
      <c r="H37" s="136">
        <v>403</v>
      </c>
      <c r="I37" s="136">
        <v>756</v>
      </c>
      <c r="J37" s="122">
        <v>758</v>
      </c>
      <c r="K37" s="122">
        <v>627</v>
      </c>
      <c r="L37" s="935"/>
      <c r="M37" s="1016"/>
      <c r="N37" s="935">
        <v>150</v>
      </c>
      <c r="O37" s="950">
        <f t="shared" si="1"/>
        <v>119</v>
      </c>
      <c r="P37" s="902">
        <f t="shared" si="2"/>
        <v>111</v>
      </c>
      <c r="Q37" s="920">
        <f t="shared" si="2"/>
        <v>262</v>
      </c>
      <c r="R37" s="975">
        <f t="shared" si="3"/>
        <v>642</v>
      </c>
      <c r="S37" s="1062" t="e">
        <f t="shared" si="4"/>
        <v>#DIV/0!</v>
      </c>
      <c r="T37" s="177"/>
      <c r="U37" s="136">
        <v>269</v>
      </c>
      <c r="V37" s="136">
        <v>380</v>
      </c>
      <c r="W37" s="122">
        <v>642</v>
      </c>
    </row>
    <row r="38" spans="1:23" ht="15">
      <c r="A38" s="1320" t="s">
        <v>91</v>
      </c>
      <c r="B38" s="850" t="s">
        <v>250</v>
      </c>
      <c r="C38" s="303">
        <v>0</v>
      </c>
      <c r="D38" s="303">
        <v>0</v>
      </c>
      <c r="E38" s="191">
        <v>604</v>
      </c>
      <c r="F38" s="136">
        <v>0</v>
      </c>
      <c r="G38" s="136">
        <v>0</v>
      </c>
      <c r="H38" s="136">
        <v>0</v>
      </c>
      <c r="I38" s="136">
        <v>0</v>
      </c>
      <c r="J38" s="122"/>
      <c r="K38" s="122">
        <v>0</v>
      </c>
      <c r="L38" s="935"/>
      <c r="M38" s="1016"/>
      <c r="N38" s="935">
        <v>0</v>
      </c>
      <c r="O38" s="950">
        <f t="shared" si="1"/>
        <v>0</v>
      </c>
      <c r="P38" s="902">
        <f t="shared" si="2"/>
        <v>0</v>
      </c>
      <c r="Q38" s="920">
        <f t="shared" si="2"/>
        <v>0</v>
      </c>
      <c r="R38" s="975">
        <f t="shared" si="3"/>
        <v>0</v>
      </c>
      <c r="S38" s="1062" t="e">
        <f t="shared" si="4"/>
        <v>#DIV/0!</v>
      </c>
      <c r="T38" s="177"/>
      <c r="U38" s="136">
        <v>0</v>
      </c>
      <c r="V38" s="136">
        <v>0</v>
      </c>
      <c r="W38" s="122">
        <v>0</v>
      </c>
    </row>
    <row r="39" spans="1:23" ht="15">
      <c r="A39" s="1320" t="s">
        <v>93</v>
      </c>
      <c r="B39" s="850" t="s">
        <v>251</v>
      </c>
      <c r="C39" s="303">
        <v>12472</v>
      </c>
      <c r="D39" s="303">
        <v>13728</v>
      </c>
      <c r="E39" s="191" t="s">
        <v>95</v>
      </c>
      <c r="F39" s="136">
        <v>5931</v>
      </c>
      <c r="G39" s="136">
        <v>6054</v>
      </c>
      <c r="H39" s="136">
        <v>6752</v>
      </c>
      <c r="I39" s="136">
        <v>6825</v>
      </c>
      <c r="J39" s="122">
        <v>8064</v>
      </c>
      <c r="K39" s="122">
        <v>7481</v>
      </c>
      <c r="L39" s="935">
        <f>L35</f>
        <v>7104</v>
      </c>
      <c r="M39" s="1016">
        <v>7192.9</v>
      </c>
      <c r="N39" s="935">
        <v>1590</v>
      </c>
      <c r="O39" s="950">
        <f t="shared" si="1"/>
        <v>1835</v>
      </c>
      <c r="P39" s="902">
        <f t="shared" si="2"/>
        <v>1851</v>
      </c>
      <c r="Q39" s="920">
        <f t="shared" si="2"/>
        <v>2129</v>
      </c>
      <c r="R39" s="975">
        <f t="shared" si="3"/>
        <v>7405</v>
      </c>
      <c r="S39" s="1062">
        <f t="shared" si="4"/>
        <v>102.94874111971528</v>
      </c>
      <c r="T39" s="177"/>
      <c r="U39" s="136">
        <v>3425</v>
      </c>
      <c r="V39" s="136">
        <v>5276</v>
      </c>
      <c r="W39" s="122">
        <v>7405</v>
      </c>
    </row>
    <row r="40" spans="1:23" ht="15.75" thickBot="1">
      <c r="A40" s="1317" t="s">
        <v>96</v>
      </c>
      <c r="B40" s="851" t="s">
        <v>247</v>
      </c>
      <c r="C40" s="304">
        <v>12330</v>
      </c>
      <c r="D40" s="304">
        <v>13218</v>
      </c>
      <c r="E40" s="193" t="s">
        <v>97</v>
      </c>
      <c r="F40" s="135">
        <v>813</v>
      </c>
      <c r="G40" s="135">
        <v>537</v>
      </c>
      <c r="H40" s="135">
        <v>615</v>
      </c>
      <c r="I40" s="184">
        <v>32</v>
      </c>
      <c r="J40" s="125">
        <v>72</v>
      </c>
      <c r="K40" s="125">
        <v>108</v>
      </c>
      <c r="L40" s="1029"/>
      <c r="M40" s="1036"/>
      <c r="N40" s="965">
        <v>11</v>
      </c>
      <c r="O40" s="950">
        <f t="shared" si="1"/>
        <v>11</v>
      </c>
      <c r="P40" s="906">
        <f t="shared" si="2"/>
        <v>25</v>
      </c>
      <c r="Q40" s="1072">
        <f t="shared" si="2"/>
        <v>98</v>
      </c>
      <c r="R40" s="977">
        <f t="shared" si="3"/>
        <v>145</v>
      </c>
      <c r="S40" s="1066" t="e">
        <f t="shared" si="4"/>
        <v>#DIV/0!</v>
      </c>
      <c r="T40" s="177"/>
      <c r="U40" s="184">
        <v>22</v>
      </c>
      <c r="V40" s="184">
        <v>47</v>
      </c>
      <c r="W40" s="125">
        <v>145</v>
      </c>
    </row>
    <row r="41" spans="1:23" ht="15.75" thickBot="1">
      <c r="A41" s="1321" t="s">
        <v>98</v>
      </c>
      <c r="B41" s="1314" t="s">
        <v>99</v>
      </c>
      <c r="C41" s="306">
        <f>SUM(C36:C40)</f>
        <v>25992</v>
      </c>
      <c r="D41" s="306">
        <f>SUM(D36:D40)</f>
        <v>28803</v>
      </c>
      <c r="E41" s="309" t="s">
        <v>31</v>
      </c>
      <c r="F41" s="185">
        <f aca="true" t="shared" si="6" ref="F41:Q41">SUM(F36:F40)</f>
        <v>6788</v>
      </c>
      <c r="G41" s="185">
        <f t="shared" si="6"/>
        <v>6970</v>
      </c>
      <c r="H41" s="186">
        <f t="shared" si="6"/>
        <v>7770</v>
      </c>
      <c r="I41" s="185">
        <f t="shared" si="6"/>
        <v>7613</v>
      </c>
      <c r="J41" s="114">
        <f>SUM(J36:J40)</f>
        <v>8894</v>
      </c>
      <c r="K41" s="114">
        <f>SUM(K36:K40)</f>
        <v>8216</v>
      </c>
      <c r="L41" s="1032">
        <f t="shared" si="6"/>
        <v>7104</v>
      </c>
      <c r="M41" s="1033">
        <f t="shared" si="6"/>
        <v>7192.9</v>
      </c>
      <c r="N41" s="114">
        <f t="shared" si="6"/>
        <v>1751</v>
      </c>
      <c r="O41" s="114">
        <f t="shared" si="6"/>
        <v>1965</v>
      </c>
      <c r="P41" s="967">
        <f t="shared" si="6"/>
        <v>1987</v>
      </c>
      <c r="Q41" s="226">
        <f t="shared" si="6"/>
        <v>2489</v>
      </c>
      <c r="R41" s="114">
        <f t="shared" si="3"/>
        <v>8192</v>
      </c>
      <c r="S41" s="964">
        <f t="shared" si="4"/>
        <v>113.89008605708409</v>
      </c>
      <c r="T41" s="177"/>
      <c r="U41" s="114">
        <f>SUM(U36:U40)</f>
        <v>3716</v>
      </c>
      <c r="V41" s="114">
        <f>SUM(V36:V40)</f>
        <v>5703</v>
      </c>
      <c r="W41" s="114">
        <f>SUM(W36:W40)</f>
        <v>8192</v>
      </c>
    </row>
    <row r="42" spans="1:23" ht="6.75" customHeight="1" thickBot="1">
      <c r="A42" s="1317"/>
      <c r="B42" s="310"/>
      <c r="C42" s="311"/>
      <c r="D42" s="311"/>
      <c r="E42" s="194"/>
      <c r="F42" s="135"/>
      <c r="G42" s="135"/>
      <c r="H42" s="135"/>
      <c r="I42" s="195"/>
      <c r="J42" s="127"/>
      <c r="K42" s="127"/>
      <c r="L42" s="1039"/>
      <c r="M42" s="1040"/>
      <c r="N42" s="134"/>
      <c r="O42" s="950"/>
      <c r="P42" s="883"/>
      <c r="Q42" s="970"/>
      <c r="R42" s="1074"/>
      <c r="S42" s="1075"/>
      <c r="T42" s="177"/>
      <c r="U42" s="135"/>
      <c r="V42" s="135"/>
      <c r="W42" s="127"/>
    </row>
    <row r="43" spans="1:23" ht="15.75" thickBot="1">
      <c r="A43" s="1324" t="s">
        <v>100</v>
      </c>
      <c r="B43" s="305" t="s">
        <v>62</v>
      </c>
      <c r="C43" s="306">
        <f>+C41-C39</f>
        <v>13520</v>
      </c>
      <c r="D43" s="306">
        <f>+D41-D39</f>
        <v>15075</v>
      </c>
      <c r="E43" s="309" t="s">
        <v>31</v>
      </c>
      <c r="F43" s="312">
        <f aca="true" t="shared" si="7" ref="F43:Q43">F41-F39</f>
        <v>857</v>
      </c>
      <c r="G43" s="312">
        <f t="shared" si="7"/>
        <v>916</v>
      </c>
      <c r="H43" s="312">
        <f t="shared" si="7"/>
        <v>1018</v>
      </c>
      <c r="I43" s="185">
        <f>I41-I39</f>
        <v>788</v>
      </c>
      <c r="J43" s="114">
        <f>J41-J39</f>
        <v>830</v>
      </c>
      <c r="K43" s="114">
        <f>K41-K39</f>
        <v>735</v>
      </c>
      <c r="L43" s="114">
        <f>L41-L39</f>
        <v>0</v>
      </c>
      <c r="M43" s="964">
        <f t="shared" si="7"/>
        <v>0</v>
      </c>
      <c r="N43" s="114">
        <f t="shared" si="7"/>
        <v>161</v>
      </c>
      <c r="O43" s="114">
        <f t="shared" si="7"/>
        <v>130</v>
      </c>
      <c r="P43" s="114">
        <f t="shared" si="7"/>
        <v>136</v>
      </c>
      <c r="Q43" s="127">
        <f t="shared" si="7"/>
        <v>360</v>
      </c>
      <c r="R43" s="1076">
        <f t="shared" si="3"/>
        <v>787</v>
      </c>
      <c r="S43" s="1038" t="e">
        <f t="shared" si="4"/>
        <v>#DIV/0!</v>
      </c>
      <c r="T43" s="177"/>
      <c r="U43" s="114">
        <f>U41-U39</f>
        <v>291</v>
      </c>
      <c r="V43" s="114">
        <f>V41-V39</f>
        <v>427</v>
      </c>
      <c r="W43" s="114">
        <f>W41-W39</f>
        <v>787</v>
      </c>
    </row>
    <row r="44" spans="1:23" ht="15.75" thickBot="1">
      <c r="A44" s="1321" t="s">
        <v>101</v>
      </c>
      <c r="B44" s="305" t="s">
        <v>102</v>
      </c>
      <c r="C44" s="306">
        <f>+C41-C35</f>
        <v>93</v>
      </c>
      <c r="D44" s="306">
        <f>+D41-D35</f>
        <v>-465</v>
      </c>
      <c r="E44" s="309" t="s">
        <v>31</v>
      </c>
      <c r="F44" s="312">
        <f aca="true" t="shared" si="8" ref="F44:Q44">F41-F35</f>
        <v>34</v>
      </c>
      <c r="G44" s="312">
        <f t="shared" si="8"/>
        <v>68</v>
      </c>
      <c r="H44" s="312">
        <f t="shared" si="8"/>
        <v>130</v>
      </c>
      <c r="I44" s="185">
        <f>I41-I35</f>
        <v>57</v>
      </c>
      <c r="J44" s="114">
        <f>J41-J35</f>
        <v>94</v>
      </c>
      <c r="K44" s="114">
        <f>K41-K35</f>
        <v>171</v>
      </c>
      <c r="L44" s="114">
        <f>L41-L35</f>
        <v>0</v>
      </c>
      <c r="M44" s="964">
        <f t="shared" si="8"/>
        <v>0</v>
      </c>
      <c r="N44" s="114">
        <f t="shared" si="8"/>
        <v>271</v>
      </c>
      <c r="O44" s="114">
        <f t="shared" si="8"/>
        <v>205</v>
      </c>
      <c r="P44" s="114">
        <f t="shared" si="8"/>
        <v>12</v>
      </c>
      <c r="Q44" s="127">
        <f t="shared" si="8"/>
        <v>-198</v>
      </c>
      <c r="R44" s="1076">
        <f t="shared" si="3"/>
        <v>290</v>
      </c>
      <c r="S44" s="1038" t="e">
        <f t="shared" si="4"/>
        <v>#DIV/0!</v>
      </c>
      <c r="T44" s="177"/>
      <c r="U44" s="114">
        <f>U41-U35</f>
        <v>476</v>
      </c>
      <c r="V44" s="114">
        <f>V41-V35</f>
        <v>488</v>
      </c>
      <c r="W44" s="114">
        <f>W41-W35</f>
        <v>290</v>
      </c>
    </row>
    <row r="45" spans="1:23" ht="15.75" thickBot="1">
      <c r="A45" s="1325" t="s">
        <v>103</v>
      </c>
      <c r="B45" s="313" t="s">
        <v>62</v>
      </c>
      <c r="C45" s="314">
        <f>+C44-C39</f>
        <v>-12379</v>
      </c>
      <c r="D45" s="314">
        <f>+D44-D39</f>
        <v>-14193</v>
      </c>
      <c r="E45" s="315" t="s">
        <v>31</v>
      </c>
      <c r="F45" s="312">
        <f aca="true" t="shared" si="9" ref="F45:Q45">F44-F39</f>
        <v>-5897</v>
      </c>
      <c r="G45" s="312">
        <f t="shared" si="9"/>
        <v>-5986</v>
      </c>
      <c r="H45" s="312">
        <f t="shared" si="9"/>
        <v>-6622</v>
      </c>
      <c r="I45" s="185">
        <f t="shared" si="9"/>
        <v>-6768</v>
      </c>
      <c r="J45" s="114">
        <f>J44-J39</f>
        <v>-7970</v>
      </c>
      <c r="K45" s="114">
        <f>K44-K39</f>
        <v>-7310</v>
      </c>
      <c r="L45" s="114">
        <f t="shared" si="9"/>
        <v>-7104</v>
      </c>
      <c r="M45" s="964">
        <f t="shared" si="9"/>
        <v>-7192.9</v>
      </c>
      <c r="N45" s="114">
        <f t="shared" si="9"/>
        <v>-1319</v>
      </c>
      <c r="O45" s="114">
        <f t="shared" si="9"/>
        <v>-1630</v>
      </c>
      <c r="P45" s="114">
        <f t="shared" si="9"/>
        <v>-1839</v>
      </c>
      <c r="Q45" s="127">
        <f t="shared" si="9"/>
        <v>-2327</v>
      </c>
      <c r="R45" s="1076">
        <f t="shared" si="3"/>
        <v>-7115</v>
      </c>
      <c r="S45" s="964">
        <f t="shared" si="4"/>
        <v>98.91698758497964</v>
      </c>
      <c r="T45" s="177"/>
      <c r="U45" s="114">
        <f>U44-U39</f>
        <v>-2949</v>
      </c>
      <c r="V45" s="114">
        <f>V44-V39</f>
        <v>-4788</v>
      </c>
      <c r="W45" s="114">
        <f>W44-W39</f>
        <v>-7115</v>
      </c>
    </row>
    <row r="46" ht="15">
      <c r="A46" s="982"/>
    </row>
    <row r="47" spans="1:5" ht="15">
      <c r="A47" s="190"/>
      <c r="B47" s="196"/>
      <c r="E47" s="1326" t="s">
        <v>212</v>
      </c>
    </row>
    <row r="48" ht="15">
      <c r="A48" s="982"/>
    </row>
    <row r="49" spans="1:23" ht="15">
      <c r="A49" s="97" t="s">
        <v>181</v>
      </c>
      <c r="R49" s="188"/>
      <c r="S49" s="188"/>
      <c r="T49" s="188"/>
      <c r="U49" s="188"/>
      <c r="V49" s="188"/>
      <c r="W49" s="188"/>
    </row>
    <row r="50" spans="1:23" ht="15">
      <c r="A50" s="98" t="s">
        <v>252</v>
      </c>
      <c r="R50" s="188"/>
      <c r="S50" s="188"/>
      <c r="T50" s="188"/>
      <c r="U50" s="188"/>
      <c r="V50" s="188"/>
      <c r="W50" s="188"/>
    </row>
    <row r="51" spans="1:23" ht="15">
      <c r="A51" s="978" t="s">
        <v>182</v>
      </c>
      <c r="R51" s="188"/>
      <c r="S51" s="188"/>
      <c r="T51" s="188"/>
      <c r="U51" s="188"/>
      <c r="V51" s="188"/>
      <c r="W51" s="188"/>
    </row>
    <row r="52" spans="1:23" ht="15">
      <c r="A52" s="979"/>
      <c r="R52" s="188"/>
      <c r="S52" s="188"/>
      <c r="T52" s="188"/>
      <c r="U52" s="188"/>
      <c r="V52" s="188"/>
      <c r="W52" s="188"/>
    </row>
    <row r="53" spans="1:23" ht="15">
      <c r="A53" s="982" t="s">
        <v>188</v>
      </c>
      <c r="R53" s="188"/>
      <c r="S53" s="188"/>
      <c r="T53" s="188"/>
      <c r="U53" s="188"/>
      <c r="V53" s="188"/>
      <c r="W53" s="188"/>
    </row>
    <row r="54" spans="1:23" ht="15">
      <c r="A54" s="982"/>
      <c r="R54" s="188"/>
      <c r="S54" s="188"/>
      <c r="T54" s="188"/>
      <c r="U54" s="188"/>
      <c r="V54" s="188"/>
      <c r="W54" s="188"/>
    </row>
    <row r="55" spans="1:23" ht="15">
      <c r="A55" s="982" t="s">
        <v>225</v>
      </c>
      <c r="R55" s="188"/>
      <c r="S55" s="188"/>
      <c r="T55" s="188"/>
      <c r="U55" s="188"/>
      <c r="V55" s="188"/>
      <c r="W55" s="188"/>
    </row>
    <row r="56" ht="15">
      <c r="A56" s="982" t="s">
        <v>214</v>
      </c>
    </row>
    <row r="57" ht="15">
      <c r="A57" s="982"/>
    </row>
    <row r="58" ht="15">
      <c r="A58" s="982"/>
    </row>
  </sheetData>
  <sheetProtection/>
  <mergeCells count="11">
    <mergeCell ref="B7:B8"/>
    <mergeCell ref="E7:E8"/>
    <mergeCell ref="H7:H8"/>
    <mergeCell ref="I7:I8"/>
    <mergeCell ref="J7:J8"/>
    <mergeCell ref="A1:W1"/>
    <mergeCell ref="K7:K8"/>
    <mergeCell ref="L7:M7"/>
    <mergeCell ref="N7:Q7"/>
    <mergeCell ref="U7:W7"/>
    <mergeCell ref="A7:A8"/>
  </mergeCells>
  <printOptions/>
  <pageMargins left="1.1023622047244095" right="0.31496062992125984" top="0.5905511811023623" bottom="0.5905511811023623" header="0.31496062992125984" footer="0.31496062992125984"/>
  <pageSetup horizontalDpi="600" verticalDpi="600" orientation="landscape" paperSize="9" scale="5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64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0.8515625" style="188" customWidth="1"/>
    <col min="2" max="2" width="14.140625" style="188" customWidth="1"/>
    <col min="3" max="4" width="0" style="188" hidden="1" customWidth="1"/>
    <col min="5" max="5" width="6.00390625" style="296" customWidth="1"/>
    <col min="6" max="9" width="0" style="188" hidden="1" customWidth="1"/>
    <col min="10" max="11" width="0" style="198" hidden="1" customWidth="1"/>
    <col min="12" max="12" width="8.421875" style="198" customWidth="1"/>
    <col min="13" max="13" width="8.00390625" style="198" customWidth="1"/>
    <col min="14" max="14" width="6.140625" style="198" customWidth="1"/>
    <col min="15" max="15" width="7.00390625" style="198" customWidth="1"/>
    <col min="16" max="16" width="6.421875" style="198" customWidth="1"/>
    <col min="17" max="17" width="8.00390625" style="198" customWidth="1"/>
    <col min="18" max="18" width="7.421875" style="198" customWidth="1"/>
    <col min="19" max="19" width="8.00390625" style="663" customWidth="1"/>
    <col min="20" max="20" width="1.421875" style="198" customWidth="1"/>
    <col min="21" max="21" width="8.00390625" style="198" customWidth="1"/>
    <col min="22" max="22" width="7.8515625" style="198" customWidth="1"/>
    <col min="23" max="23" width="9.28125" style="198" customWidth="1"/>
    <col min="24" max="16384" width="9.140625" style="188" customWidth="1"/>
  </cols>
  <sheetData>
    <row r="1" spans="1:23" ht="15.75">
      <c r="A1" s="1045" t="s">
        <v>233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  <c r="L1" s="1045"/>
      <c r="M1" s="1045"/>
      <c r="N1" s="1045"/>
      <c r="O1" s="1045"/>
      <c r="P1" s="1045"/>
      <c r="Q1" s="1045"/>
      <c r="R1" s="1045"/>
      <c r="S1" s="1045"/>
      <c r="T1" s="1045"/>
      <c r="U1" s="1045"/>
      <c r="V1" s="1045"/>
      <c r="W1" s="1045"/>
    </row>
    <row r="2" spans="1:23" ht="21.75" customHeight="1">
      <c r="A2" s="1374" t="s">
        <v>218</v>
      </c>
      <c r="B2" s="1375"/>
      <c r="C2" s="1376"/>
      <c r="D2" s="1376"/>
      <c r="E2" s="1377"/>
      <c r="F2" s="1376"/>
      <c r="G2" s="1376"/>
      <c r="H2" s="1376"/>
      <c r="I2" s="1376"/>
      <c r="J2" s="1334"/>
      <c r="K2" s="1334"/>
      <c r="L2" s="1334"/>
      <c r="M2" s="1378"/>
      <c r="N2" s="1378"/>
      <c r="O2" s="1334"/>
      <c r="P2" s="1334"/>
      <c r="Q2" s="1334"/>
      <c r="R2" s="1334"/>
      <c r="S2" s="1379"/>
      <c r="T2" s="1334"/>
      <c r="U2" s="1334"/>
      <c r="V2" s="1334"/>
      <c r="W2" s="1334"/>
    </row>
    <row r="3" spans="1:23" ht="15">
      <c r="A3" s="1374"/>
      <c r="B3" s="1376"/>
      <c r="C3" s="1376"/>
      <c r="D3" s="1376"/>
      <c r="E3" s="1377"/>
      <c r="F3" s="1376"/>
      <c r="G3" s="1376"/>
      <c r="H3" s="1376"/>
      <c r="I3" s="1376"/>
      <c r="J3" s="1334"/>
      <c r="K3" s="1334"/>
      <c r="L3" s="1334"/>
      <c r="M3" s="1378"/>
      <c r="N3" s="1378"/>
      <c r="O3" s="1334"/>
      <c r="P3" s="1334"/>
      <c r="Q3" s="1334"/>
      <c r="R3" s="1334"/>
      <c r="S3" s="1379"/>
      <c r="T3" s="1334"/>
      <c r="U3" s="1334"/>
      <c r="V3" s="1334"/>
      <c r="W3" s="1334"/>
    </row>
    <row r="4" spans="1:23" ht="15.75" thickBot="1">
      <c r="A4" s="1380"/>
      <c r="B4" s="1381"/>
      <c r="C4" s="1381"/>
      <c r="D4" s="1381"/>
      <c r="E4" s="1382"/>
      <c r="F4" s="1381"/>
      <c r="G4" s="1381"/>
      <c r="H4" s="1376"/>
      <c r="I4" s="1376"/>
      <c r="J4" s="1334"/>
      <c r="K4" s="1334"/>
      <c r="L4" s="1334"/>
      <c r="M4" s="1378"/>
      <c r="N4" s="1378"/>
      <c r="O4" s="1334"/>
      <c r="P4" s="1334"/>
      <c r="Q4" s="1334"/>
      <c r="R4" s="1334"/>
      <c r="S4" s="1379"/>
      <c r="T4" s="1334"/>
      <c r="U4" s="1334"/>
      <c r="V4" s="1334"/>
      <c r="W4" s="1334"/>
    </row>
    <row r="5" spans="1:23" ht="15.75" thickBot="1">
      <c r="A5" s="1374" t="s">
        <v>189</v>
      </c>
      <c r="B5" s="1383" t="s">
        <v>213</v>
      </c>
      <c r="C5" s="1384"/>
      <c r="D5" s="1384"/>
      <c r="E5" s="1385"/>
      <c r="F5" s="1384"/>
      <c r="G5" s="1386"/>
      <c r="H5" s="1386"/>
      <c r="I5" s="1386"/>
      <c r="J5" s="1327"/>
      <c r="K5" s="1327"/>
      <c r="L5" s="1327"/>
      <c r="M5" s="1378"/>
      <c r="N5" s="1378"/>
      <c r="O5" s="1334"/>
      <c r="P5" s="1334"/>
      <c r="Q5" s="1334"/>
      <c r="R5" s="1334"/>
      <c r="S5" s="1379"/>
      <c r="T5" s="1334"/>
      <c r="U5" s="1334"/>
      <c r="V5" s="1334"/>
      <c r="W5" s="1334"/>
    </row>
    <row r="6" spans="1:23" ht="23.25" customHeight="1" thickBot="1">
      <c r="A6" s="1374" t="s">
        <v>3</v>
      </c>
      <c r="B6" s="1376"/>
      <c r="C6" s="1376"/>
      <c r="D6" s="1376"/>
      <c r="E6" s="1377"/>
      <c r="F6" s="1376"/>
      <c r="G6" s="1376"/>
      <c r="H6" s="1376"/>
      <c r="I6" s="1376"/>
      <c r="J6" s="1334"/>
      <c r="K6" s="1334"/>
      <c r="L6" s="1334"/>
      <c r="M6" s="1378"/>
      <c r="N6" s="1378"/>
      <c r="O6" s="1334"/>
      <c r="P6" s="1334"/>
      <c r="Q6" s="1334"/>
      <c r="R6" s="1334"/>
      <c r="S6" s="1379"/>
      <c r="T6" s="1334"/>
      <c r="U6" s="1334"/>
      <c r="V6" s="1334"/>
      <c r="W6" s="1334"/>
    </row>
    <row r="7" spans="1:23" ht="15.75" thickBot="1">
      <c r="A7" s="1387" t="s">
        <v>8</v>
      </c>
      <c r="B7" s="1388" t="s">
        <v>9</v>
      </c>
      <c r="C7" s="1389"/>
      <c r="D7" s="1389"/>
      <c r="E7" s="1388" t="s">
        <v>12</v>
      </c>
      <c r="F7" s="1389"/>
      <c r="G7" s="1389"/>
      <c r="H7" s="1388" t="s">
        <v>13</v>
      </c>
      <c r="I7" s="1390" t="s">
        <v>173</v>
      </c>
      <c r="J7" s="1390" t="s">
        <v>174</v>
      </c>
      <c r="K7" s="1390" t="s">
        <v>175</v>
      </c>
      <c r="L7" s="1391" t="s">
        <v>219</v>
      </c>
      <c r="M7" s="1391"/>
      <c r="N7" s="1391" t="s">
        <v>5</v>
      </c>
      <c r="O7" s="1391"/>
      <c r="P7" s="1391"/>
      <c r="Q7" s="1391"/>
      <c r="R7" s="1392" t="s">
        <v>220</v>
      </c>
      <c r="S7" s="1393" t="s">
        <v>7</v>
      </c>
      <c r="T7" s="1334"/>
      <c r="U7" s="1394" t="s">
        <v>176</v>
      </c>
      <c r="V7" s="1394"/>
      <c r="W7" s="1394"/>
    </row>
    <row r="8" spans="1:23" ht="15.75" thickBot="1">
      <c r="A8" s="1387"/>
      <c r="B8" s="1388"/>
      <c r="C8" s="1395" t="s">
        <v>10</v>
      </c>
      <c r="D8" s="1395" t="s">
        <v>11</v>
      </c>
      <c r="E8" s="1388"/>
      <c r="F8" s="1395" t="s">
        <v>177</v>
      </c>
      <c r="G8" s="1395" t="s">
        <v>178</v>
      </c>
      <c r="H8" s="1388"/>
      <c r="I8" s="1388"/>
      <c r="J8" s="1388"/>
      <c r="K8" s="1388"/>
      <c r="L8" s="1371" t="s">
        <v>179</v>
      </c>
      <c r="M8" s="1371" t="s">
        <v>185</v>
      </c>
      <c r="N8" s="1396" t="s">
        <v>18</v>
      </c>
      <c r="O8" s="1397" t="s">
        <v>21</v>
      </c>
      <c r="P8" s="1398" t="s">
        <v>24</v>
      </c>
      <c r="Q8" s="1399" t="s">
        <v>27</v>
      </c>
      <c r="R8" s="1371" t="s">
        <v>28</v>
      </c>
      <c r="S8" s="1400" t="s">
        <v>29</v>
      </c>
      <c r="T8" s="1334"/>
      <c r="U8" s="1401" t="s">
        <v>221</v>
      </c>
      <c r="V8" s="1402" t="s">
        <v>222</v>
      </c>
      <c r="W8" s="1402" t="s">
        <v>223</v>
      </c>
    </row>
    <row r="9" spans="1:23" ht="15">
      <c r="A9" s="1403" t="s">
        <v>30</v>
      </c>
      <c r="B9" s="1328"/>
      <c r="C9" s="1329">
        <v>104</v>
      </c>
      <c r="D9" s="1329">
        <v>104</v>
      </c>
      <c r="E9" s="1330"/>
      <c r="F9" s="1331">
        <v>36</v>
      </c>
      <c r="G9" s="1331">
        <v>35</v>
      </c>
      <c r="H9" s="1331">
        <v>35</v>
      </c>
      <c r="I9" s="1332">
        <v>39</v>
      </c>
      <c r="J9" s="1333">
        <v>40</v>
      </c>
      <c r="K9" s="1333">
        <v>38</v>
      </c>
      <c r="L9" s="1359"/>
      <c r="M9" s="1359"/>
      <c r="N9" s="1404">
        <v>37</v>
      </c>
      <c r="O9" s="1405">
        <f>U9</f>
        <v>38</v>
      </c>
      <c r="P9" s="1406">
        <f>V9</f>
        <v>39</v>
      </c>
      <c r="Q9" s="1405">
        <f>W9</f>
        <v>39</v>
      </c>
      <c r="R9" s="1407" t="s">
        <v>31</v>
      </c>
      <c r="S9" s="1408" t="s">
        <v>31</v>
      </c>
      <c r="T9" s="1334"/>
      <c r="U9" s="1358">
        <v>38</v>
      </c>
      <c r="V9" s="1358">
        <v>39</v>
      </c>
      <c r="W9" s="1333">
        <v>39</v>
      </c>
    </row>
    <row r="10" spans="1:23" ht="15.75" thickBot="1">
      <c r="A10" s="1409" t="s">
        <v>32</v>
      </c>
      <c r="B10" s="1335"/>
      <c r="C10" s="1336">
        <v>101</v>
      </c>
      <c r="D10" s="1336">
        <v>104</v>
      </c>
      <c r="E10" s="1337"/>
      <c r="F10" s="1338">
        <v>30</v>
      </c>
      <c r="G10" s="1338">
        <v>27</v>
      </c>
      <c r="H10" s="1338">
        <v>29</v>
      </c>
      <c r="I10" s="1339">
        <v>30</v>
      </c>
      <c r="J10" s="1340">
        <v>30</v>
      </c>
      <c r="K10" s="1340">
        <v>31.6</v>
      </c>
      <c r="L10" s="1339"/>
      <c r="M10" s="1339"/>
      <c r="N10" s="1410">
        <v>31</v>
      </c>
      <c r="O10" s="1411">
        <f aca="true" t="shared" si="0" ref="O10:Q21">U10</f>
        <v>32</v>
      </c>
      <c r="P10" s="1412">
        <f t="shared" si="0"/>
        <v>32</v>
      </c>
      <c r="Q10" s="1411">
        <f t="shared" si="0"/>
        <v>32</v>
      </c>
      <c r="R10" s="1413" t="s">
        <v>31</v>
      </c>
      <c r="S10" s="1414" t="s">
        <v>31</v>
      </c>
      <c r="T10" s="1334"/>
      <c r="U10" s="1346">
        <v>32</v>
      </c>
      <c r="V10" s="1346">
        <v>32</v>
      </c>
      <c r="W10" s="1340">
        <v>32</v>
      </c>
    </row>
    <row r="11" spans="1:23" ht="15">
      <c r="A11" s="1415" t="s">
        <v>33</v>
      </c>
      <c r="B11" s="849" t="s">
        <v>34</v>
      </c>
      <c r="C11" s="1341">
        <v>37915</v>
      </c>
      <c r="D11" s="1341">
        <v>39774</v>
      </c>
      <c r="E11" s="1342" t="s">
        <v>35</v>
      </c>
      <c r="F11" s="1343">
        <v>4399</v>
      </c>
      <c r="G11" s="1343">
        <v>3859</v>
      </c>
      <c r="H11" s="1343">
        <v>4022</v>
      </c>
      <c r="I11" s="1344">
        <v>4276</v>
      </c>
      <c r="J11" s="1345">
        <v>4648</v>
      </c>
      <c r="K11" s="1345">
        <v>4674</v>
      </c>
      <c r="L11" s="1357" t="s">
        <v>31</v>
      </c>
      <c r="M11" s="1357" t="s">
        <v>31</v>
      </c>
      <c r="N11" s="1416">
        <v>4888</v>
      </c>
      <c r="O11" s="1405">
        <f t="shared" si="0"/>
        <v>4938</v>
      </c>
      <c r="P11" s="1417">
        <f t="shared" si="0"/>
        <v>5030</v>
      </c>
      <c r="Q11" s="1405">
        <f t="shared" si="0"/>
        <v>5178</v>
      </c>
      <c r="R11" s="1418" t="s">
        <v>31</v>
      </c>
      <c r="S11" s="1419" t="s">
        <v>31</v>
      </c>
      <c r="T11" s="1334"/>
      <c r="U11" s="1358">
        <v>4938</v>
      </c>
      <c r="V11" s="1358">
        <v>5030</v>
      </c>
      <c r="W11" s="1345">
        <v>5178</v>
      </c>
    </row>
    <row r="12" spans="1:23" ht="15">
      <c r="A12" s="1420" t="s">
        <v>36</v>
      </c>
      <c r="B12" s="850" t="s">
        <v>37</v>
      </c>
      <c r="C12" s="1343">
        <v>-16164</v>
      </c>
      <c r="D12" s="1343">
        <v>-17825</v>
      </c>
      <c r="E12" s="1342" t="s">
        <v>38</v>
      </c>
      <c r="F12" s="1343">
        <v>-4320</v>
      </c>
      <c r="G12" s="1343">
        <v>-3736</v>
      </c>
      <c r="H12" s="1343">
        <v>-3932</v>
      </c>
      <c r="I12" s="1344">
        <v>4219</v>
      </c>
      <c r="J12" s="1345">
        <v>4618</v>
      </c>
      <c r="K12" s="1345">
        <v>4570</v>
      </c>
      <c r="L12" s="1360" t="s">
        <v>31</v>
      </c>
      <c r="M12" s="1360" t="s">
        <v>31</v>
      </c>
      <c r="N12" s="1421">
        <v>4659</v>
      </c>
      <c r="O12" s="1422">
        <f t="shared" si="0"/>
        <v>4657</v>
      </c>
      <c r="P12" s="1417">
        <f t="shared" si="0"/>
        <v>4762</v>
      </c>
      <c r="Q12" s="1422">
        <f t="shared" si="0"/>
        <v>4922</v>
      </c>
      <c r="R12" s="1418" t="s">
        <v>31</v>
      </c>
      <c r="S12" s="1419" t="s">
        <v>31</v>
      </c>
      <c r="T12" s="1334"/>
      <c r="U12" s="1343">
        <v>4657</v>
      </c>
      <c r="V12" s="1343">
        <v>4762</v>
      </c>
      <c r="W12" s="1345">
        <v>4922</v>
      </c>
    </row>
    <row r="13" spans="1:23" ht="15">
      <c r="A13" s="1420" t="s">
        <v>39</v>
      </c>
      <c r="B13" s="850" t="s">
        <v>234</v>
      </c>
      <c r="C13" s="1343">
        <v>604</v>
      </c>
      <c r="D13" s="1343">
        <v>619</v>
      </c>
      <c r="E13" s="1342" t="s">
        <v>41</v>
      </c>
      <c r="F13" s="1343"/>
      <c r="G13" s="1343"/>
      <c r="H13" s="1343"/>
      <c r="I13" s="1344"/>
      <c r="J13" s="1345">
        <v>0</v>
      </c>
      <c r="K13" s="1345">
        <v>0</v>
      </c>
      <c r="L13" s="1360" t="s">
        <v>31</v>
      </c>
      <c r="M13" s="1360" t="s">
        <v>31</v>
      </c>
      <c r="N13" s="1421"/>
      <c r="O13" s="1422">
        <f t="shared" si="0"/>
        <v>0</v>
      </c>
      <c r="P13" s="1417">
        <f t="shared" si="0"/>
        <v>0</v>
      </c>
      <c r="Q13" s="1422">
        <f t="shared" si="0"/>
        <v>0</v>
      </c>
      <c r="R13" s="1418" t="s">
        <v>31</v>
      </c>
      <c r="S13" s="1419" t="s">
        <v>31</v>
      </c>
      <c r="T13" s="1334"/>
      <c r="U13" s="1343"/>
      <c r="V13" s="1343"/>
      <c r="W13" s="1345"/>
    </row>
    <row r="14" spans="1:23" ht="15">
      <c r="A14" s="1420" t="s">
        <v>42</v>
      </c>
      <c r="B14" s="850" t="s">
        <v>235</v>
      </c>
      <c r="C14" s="1343">
        <v>221</v>
      </c>
      <c r="D14" s="1343">
        <v>610</v>
      </c>
      <c r="E14" s="1342" t="s">
        <v>31</v>
      </c>
      <c r="F14" s="1343">
        <v>390</v>
      </c>
      <c r="G14" s="1343">
        <v>391</v>
      </c>
      <c r="H14" s="1343">
        <v>360</v>
      </c>
      <c r="I14" s="1344">
        <v>435</v>
      </c>
      <c r="J14" s="1345">
        <v>505</v>
      </c>
      <c r="K14" s="1345">
        <v>416</v>
      </c>
      <c r="L14" s="1360" t="s">
        <v>31</v>
      </c>
      <c r="M14" s="1360" t="s">
        <v>31</v>
      </c>
      <c r="N14" s="1421">
        <v>603</v>
      </c>
      <c r="O14" s="1422">
        <f t="shared" si="0"/>
        <v>250</v>
      </c>
      <c r="P14" s="1417">
        <f t="shared" si="0"/>
        <v>341</v>
      </c>
      <c r="Q14" s="1422">
        <f t="shared" si="0"/>
        <v>349</v>
      </c>
      <c r="R14" s="1418" t="s">
        <v>31</v>
      </c>
      <c r="S14" s="1419" t="s">
        <v>31</v>
      </c>
      <c r="T14" s="1334"/>
      <c r="U14" s="1343">
        <v>250</v>
      </c>
      <c r="V14" s="1343">
        <v>341</v>
      </c>
      <c r="W14" s="1345">
        <v>349</v>
      </c>
    </row>
    <row r="15" spans="1:23" ht="15.75" thickBot="1">
      <c r="A15" s="1403" t="s">
        <v>44</v>
      </c>
      <c r="B15" s="851" t="s">
        <v>236</v>
      </c>
      <c r="C15" s="1346">
        <v>2021</v>
      </c>
      <c r="D15" s="1346">
        <v>852</v>
      </c>
      <c r="E15" s="1347" t="s">
        <v>46</v>
      </c>
      <c r="F15" s="1348">
        <v>586</v>
      </c>
      <c r="G15" s="1348">
        <v>1215</v>
      </c>
      <c r="H15" s="1348">
        <v>2545</v>
      </c>
      <c r="I15" s="1349">
        <v>1898</v>
      </c>
      <c r="J15" s="1350">
        <v>1854</v>
      </c>
      <c r="K15" s="1350">
        <v>1728</v>
      </c>
      <c r="L15" s="1364" t="s">
        <v>31</v>
      </c>
      <c r="M15" s="1364" t="s">
        <v>31</v>
      </c>
      <c r="N15" s="1423">
        <v>3157</v>
      </c>
      <c r="O15" s="1424">
        <f t="shared" si="0"/>
        <v>3928</v>
      </c>
      <c r="P15" s="1417">
        <f t="shared" si="0"/>
        <v>2967</v>
      </c>
      <c r="Q15" s="1411">
        <f t="shared" si="0"/>
        <v>1992</v>
      </c>
      <c r="R15" s="1407" t="s">
        <v>31</v>
      </c>
      <c r="S15" s="1408" t="s">
        <v>31</v>
      </c>
      <c r="T15" s="1334"/>
      <c r="U15" s="1338">
        <v>3928</v>
      </c>
      <c r="V15" s="1338">
        <v>2967</v>
      </c>
      <c r="W15" s="1350">
        <v>1992</v>
      </c>
    </row>
    <row r="16" spans="1:23" ht="15.75" thickBot="1">
      <c r="A16" s="1425" t="s">
        <v>47</v>
      </c>
      <c r="B16" s="852"/>
      <c r="C16" s="1351">
        <v>24618</v>
      </c>
      <c r="D16" s="1351">
        <v>24087</v>
      </c>
      <c r="E16" s="1352"/>
      <c r="F16" s="1351">
        <v>1092</v>
      </c>
      <c r="G16" s="1351">
        <v>1764</v>
      </c>
      <c r="H16" s="1351">
        <v>3039</v>
      </c>
      <c r="I16" s="1353">
        <v>2390</v>
      </c>
      <c r="J16" s="1354">
        <f>J11-J12+J13+J14+J15</f>
        <v>2389</v>
      </c>
      <c r="K16" s="1354">
        <f>K11-K12+K13+K14+K15</f>
        <v>2248</v>
      </c>
      <c r="L16" s="1426" t="s">
        <v>31</v>
      </c>
      <c r="M16" s="1426" t="s">
        <v>31</v>
      </c>
      <c r="N16" s="1427">
        <f>N11-N12+N13+N14+N15</f>
        <v>3989</v>
      </c>
      <c r="O16" s="1354">
        <f>O11-O12+O13+O14+O15</f>
        <v>4459</v>
      </c>
      <c r="P16" s="1427">
        <f>P11-P12+P13+P14+P15</f>
        <v>3576</v>
      </c>
      <c r="Q16" s="1354">
        <f>Q11-Q12+Q13+Q14+Q15</f>
        <v>2597</v>
      </c>
      <c r="R16" s="1428" t="s">
        <v>31</v>
      </c>
      <c r="S16" s="1429" t="s">
        <v>31</v>
      </c>
      <c r="T16" s="1334"/>
      <c r="U16" s="1354">
        <f>U11-U12+U13+U14+U15</f>
        <v>4459</v>
      </c>
      <c r="V16" s="1354">
        <f>V11-V12+V13+V14+V15</f>
        <v>3576</v>
      </c>
      <c r="W16" s="1354">
        <f>W11-W12+W13+W14+W15</f>
        <v>2597</v>
      </c>
    </row>
    <row r="17" spans="1:23" ht="15">
      <c r="A17" s="1403" t="s">
        <v>48</v>
      </c>
      <c r="B17" s="849" t="s">
        <v>49</v>
      </c>
      <c r="C17" s="1341">
        <v>7043</v>
      </c>
      <c r="D17" s="1341">
        <v>7240</v>
      </c>
      <c r="E17" s="1347">
        <v>401</v>
      </c>
      <c r="F17" s="1348">
        <v>79</v>
      </c>
      <c r="G17" s="1348">
        <v>123</v>
      </c>
      <c r="H17" s="1348">
        <v>90</v>
      </c>
      <c r="I17" s="1349">
        <v>57</v>
      </c>
      <c r="J17" s="1350">
        <v>29</v>
      </c>
      <c r="K17" s="1350">
        <v>104</v>
      </c>
      <c r="L17" s="1357" t="s">
        <v>31</v>
      </c>
      <c r="M17" s="1357" t="s">
        <v>31</v>
      </c>
      <c r="N17" s="1423">
        <v>227</v>
      </c>
      <c r="O17" s="1430">
        <f t="shared" si="0"/>
        <v>279</v>
      </c>
      <c r="P17" s="1417">
        <f>V17</f>
        <v>269</v>
      </c>
      <c r="Q17" s="1405">
        <f t="shared" si="0"/>
        <v>256</v>
      </c>
      <c r="R17" s="1407" t="s">
        <v>31</v>
      </c>
      <c r="S17" s="1408" t="s">
        <v>31</v>
      </c>
      <c r="T17" s="1334"/>
      <c r="U17" s="1341">
        <v>279</v>
      </c>
      <c r="V17" s="1341">
        <v>269</v>
      </c>
      <c r="W17" s="1350">
        <v>256</v>
      </c>
    </row>
    <row r="18" spans="1:23" ht="15">
      <c r="A18" s="1420" t="s">
        <v>50</v>
      </c>
      <c r="B18" s="850" t="s">
        <v>51</v>
      </c>
      <c r="C18" s="1343">
        <v>1001</v>
      </c>
      <c r="D18" s="1343">
        <v>820</v>
      </c>
      <c r="E18" s="1342" t="s">
        <v>52</v>
      </c>
      <c r="F18" s="1343">
        <v>240</v>
      </c>
      <c r="G18" s="1343">
        <v>204</v>
      </c>
      <c r="H18" s="1343">
        <v>248</v>
      </c>
      <c r="I18" s="1344">
        <v>150</v>
      </c>
      <c r="J18" s="1345">
        <v>117</v>
      </c>
      <c r="K18" s="1345">
        <v>152</v>
      </c>
      <c r="L18" s="1360" t="s">
        <v>31</v>
      </c>
      <c r="M18" s="1360" t="s">
        <v>31</v>
      </c>
      <c r="N18" s="1421">
        <v>165</v>
      </c>
      <c r="O18" s="1422">
        <f t="shared" si="0"/>
        <v>241</v>
      </c>
      <c r="P18" s="1417">
        <f>V18</f>
        <v>249</v>
      </c>
      <c r="Q18" s="1422">
        <f t="shared" si="0"/>
        <v>221</v>
      </c>
      <c r="R18" s="1418" t="s">
        <v>31</v>
      </c>
      <c r="S18" s="1419" t="s">
        <v>31</v>
      </c>
      <c r="T18" s="1334"/>
      <c r="U18" s="1343">
        <v>241</v>
      </c>
      <c r="V18" s="1343">
        <v>249</v>
      </c>
      <c r="W18" s="1345">
        <v>221</v>
      </c>
    </row>
    <row r="19" spans="1:23" ht="15">
      <c r="A19" s="1420" t="s">
        <v>53</v>
      </c>
      <c r="B19" s="850" t="s">
        <v>237</v>
      </c>
      <c r="C19" s="1343">
        <v>14718</v>
      </c>
      <c r="D19" s="1343">
        <v>14718</v>
      </c>
      <c r="E19" s="1342" t="s">
        <v>31</v>
      </c>
      <c r="F19" s="1343"/>
      <c r="G19" s="1343"/>
      <c r="H19" s="1343"/>
      <c r="I19" s="1344"/>
      <c r="J19" s="1345">
        <v>0</v>
      </c>
      <c r="K19" s="1345">
        <v>0</v>
      </c>
      <c r="L19" s="1360" t="s">
        <v>31</v>
      </c>
      <c r="M19" s="1360" t="s">
        <v>31</v>
      </c>
      <c r="N19" s="1421"/>
      <c r="O19" s="1422">
        <f t="shared" si="0"/>
        <v>0</v>
      </c>
      <c r="P19" s="1417">
        <f>V19</f>
        <v>0</v>
      </c>
      <c r="Q19" s="1422">
        <f t="shared" si="0"/>
        <v>0</v>
      </c>
      <c r="R19" s="1418" t="s">
        <v>31</v>
      </c>
      <c r="S19" s="1419" t="s">
        <v>31</v>
      </c>
      <c r="T19" s="1334"/>
      <c r="U19" s="1343"/>
      <c r="V19" s="1343"/>
      <c r="W19" s="1345"/>
    </row>
    <row r="20" spans="1:23" ht="15">
      <c r="A20" s="1420" t="s">
        <v>55</v>
      </c>
      <c r="B20" s="850" t="s">
        <v>54</v>
      </c>
      <c r="C20" s="1343">
        <v>1758</v>
      </c>
      <c r="D20" s="1343">
        <v>1762</v>
      </c>
      <c r="E20" s="1342" t="s">
        <v>31</v>
      </c>
      <c r="F20" s="1343">
        <v>521</v>
      </c>
      <c r="G20" s="1343">
        <v>1141</v>
      </c>
      <c r="H20" s="1343">
        <v>2065</v>
      </c>
      <c r="I20" s="1344">
        <v>2183</v>
      </c>
      <c r="J20" s="1345">
        <v>2222</v>
      </c>
      <c r="K20" s="1345">
        <v>1845</v>
      </c>
      <c r="L20" s="1360" t="s">
        <v>31</v>
      </c>
      <c r="M20" s="1360" t="s">
        <v>31</v>
      </c>
      <c r="N20" s="1421">
        <v>3102</v>
      </c>
      <c r="O20" s="1422">
        <f t="shared" si="0"/>
        <v>3253</v>
      </c>
      <c r="P20" s="1417">
        <f>V20</f>
        <v>2846</v>
      </c>
      <c r="Q20" s="1422">
        <f t="shared" si="0"/>
        <v>2026</v>
      </c>
      <c r="R20" s="1418" t="s">
        <v>31</v>
      </c>
      <c r="S20" s="1419" t="s">
        <v>31</v>
      </c>
      <c r="T20" s="1334"/>
      <c r="U20" s="1343">
        <v>3253</v>
      </c>
      <c r="V20" s="1343">
        <v>2846</v>
      </c>
      <c r="W20" s="1345">
        <v>2026</v>
      </c>
    </row>
    <row r="21" spans="1:23" ht="15.75" thickBot="1">
      <c r="A21" s="1409" t="s">
        <v>57</v>
      </c>
      <c r="B21" s="853"/>
      <c r="C21" s="1338">
        <v>0</v>
      </c>
      <c r="D21" s="1338">
        <v>0</v>
      </c>
      <c r="E21" s="1355" t="s">
        <v>31</v>
      </c>
      <c r="F21" s="1343"/>
      <c r="G21" s="1343"/>
      <c r="H21" s="1343"/>
      <c r="I21" s="1339"/>
      <c r="J21" s="1356">
        <v>0</v>
      </c>
      <c r="K21" s="1356">
        <v>0</v>
      </c>
      <c r="L21" s="1361" t="s">
        <v>31</v>
      </c>
      <c r="M21" s="1361" t="s">
        <v>31</v>
      </c>
      <c r="N21" s="1431"/>
      <c r="O21" s="1411">
        <f t="shared" si="0"/>
        <v>0</v>
      </c>
      <c r="P21" s="1432">
        <f>V21</f>
        <v>0</v>
      </c>
      <c r="Q21" s="1424">
        <f t="shared" si="0"/>
        <v>0</v>
      </c>
      <c r="R21" s="1433" t="s">
        <v>31</v>
      </c>
      <c r="S21" s="1434" t="s">
        <v>31</v>
      </c>
      <c r="T21" s="1334"/>
      <c r="U21" s="1346"/>
      <c r="V21" s="1346"/>
      <c r="W21" s="1356"/>
    </row>
    <row r="22" spans="1:23" ht="15">
      <c r="A22" s="1435" t="s">
        <v>59</v>
      </c>
      <c r="B22" s="849" t="s">
        <v>60</v>
      </c>
      <c r="C22" s="1341">
        <v>12472</v>
      </c>
      <c r="D22" s="1341">
        <v>13728</v>
      </c>
      <c r="E22" s="1357" t="s">
        <v>31</v>
      </c>
      <c r="F22" s="1358">
        <v>10052</v>
      </c>
      <c r="G22" s="1358">
        <v>10150</v>
      </c>
      <c r="H22" s="1358">
        <v>10890</v>
      </c>
      <c r="I22" s="1359">
        <v>11223</v>
      </c>
      <c r="J22" s="1359">
        <v>11842</v>
      </c>
      <c r="K22" s="1359">
        <v>12072</v>
      </c>
      <c r="L22" s="1436">
        <f>L35</f>
        <v>12419</v>
      </c>
      <c r="M22" s="1436">
        <v>12311</v>
      </c>
      <c r="N22" s="1437">
        <v>3087</v>
      </c>
      <c r="O22" s="1438">
        <f>U22-N22</f>
        <v>3133</v>
      </c>
      <c r="P22" s="1439">
        <f>V22-U22</f>
        <v>2669</v>
      </c>
      <c r="Q22" s="1405">
        <f>W22-V22</f>
        <v>3317</v>
      </c>
      <c r="R22" s="1440">
        <f>SUM(N22:Q22)</f>
        <v>12206</v>
      </c>
      <c r="S22" s="1441">
        <f>(R22/M22)*100</f>
        <v>99.14710421574202</v>
      </c>
      <c r="T22" s="1334"/>
      <c r="U22" s="1358">
        <v>6220</v>
      </c>
      <c r="V22" s="1358">
        <v>8889</v>
      </c>
      <c r="W22" s="1359">
        <v>12206</v>
      </c>
    </row>
    <row r="23" spans="1:23" ht="15">
      <c r="A23" s="1420" t="s">
        <v>61</v>
      </c>
      <c r="B23" s="850" t="s">
        <v>62</v>
      </c>
      <c r="C23" s="1343">
        <v>0</v>
      </c>
      <c r="D23" s="1343">
        <v>0</v>
      </c>
      <c r="E23" s="1360" t="s">
        <v>31</v>
      </c>
      <c r="F23" s="1343"/>
      <c r="G23" s="1343"/>
      <c r="H23" s="1343"/>
      <c r="I23" s="1344"/>
      <c r="J23" s="1344">
        <v>0</v>
      </c>
      <c r="K23" s="1344">
        <v>9</v>
      </c>
      <c r="L23" s="1442"/>
      <c r="M23" s="1443">
        <v>130</v>
      </c>
      <c r="N23" s="1444">
        <v>130</v>
      </c>
      <c r="O23" s="1445">
        <f aca="true" t="shared" si="1" ref="O23:O40">U23-N23</f>
        <v>0</v>
      </c>
      <c r="P23" s="1446">
        <f aca="true" t="shared" si="2" ref="P23:Q40">V23-U23</f>
        <v>0</v>
      </c>
      <c r="Q23" s="1422">
        <f t="shared" si="2"/>
        <v>0</v>
      </c>
      <c r="R23" s="1447">
        <f aca="true" t="shared" si="3" ref="R23:R45">SUM(N23:Q23)</f>
        <v>130</v>
      </c>
      <c r="S23" s="1448">
        <f aca="true" t="shared" si="4" ref="S23:S45">(R23/M23)*100</f>
        <v>100</v>
      </c>
      <c r="T23" s="1334"/>
      <c r="U23" s="1343">
        <v>130</v>
      </c>
      <c r="V23" s="1343">
        <v>130</v>
      </c>
      <c r="W23" s="1344">
        <v>130</v>
      </c>
    </row>
    <row r="24" spans="1:23" ht="15.75" thickBot="1">
      <c r="A24" s="1409" t="s">
        <v>63</v>
      </c>
      <c r="B24" s="853" t="s">
        <v>62</v>
      </c>
      <c r="C24" s="1338">
        <v>0</v>
      </c>
      <c r="D24" s="1338">
        <v>1215</v>
      </c>
      <c r="E24" s="1361">
        <v>672</v>
      </c>
      <c r="F24" s="1362">
        <v>570</v>
      </c>
      <c r="G24" s="1362">
        <v>625</v>
      </c>
      <c r="H24" s="1362">
        <v>625</v>
      </c>
      <c r="I24" s="1339">
        <v>625</v>
      </c>
      <c r="J24" s="1339">
        <v>650</v>
      </c>
      <c r="K24" s="1339">
        <v>530</v>
      </c>
      <c r="L24" s="1449">
        <f>L25+L26+L27+L28+L29</f>
        <v>650</v>
      </c>
      <c r="M24" s="1449">
        <f>M25+M26+M27+M28+M29</f>
        <v>375</v>
      </c>
      <c r="N24" s="1450">
        <v>162</v>
      </c>
      <c r="O24" s="1451">
        <f t="shared" si="1"/>
        <v>162</v>
      </c>
      <c r="P24" s="1452">
        <f t="shared" si="2"/>
        <v>0</v>
      </c>
      <c r="Q24" s="1411">
        <f t="shared" si="2"/>
        <v>51</v>
      </c>
      <c r="R24" s="1453">
        <f t="shared" si="3"/>
        <v>375</v>
      </c>
      <c r="S24" s="1454">
        <f t="shared" si="4"/>
        <v>100</v>
      </c>
      <c r="T24" s="1334"/>
      <c r="U24" s="1338">
        <v>324</v>
      </c>
      <c r="V24" s="1338">
        <v>324</v>
      </c>
      <c r="W24" s="1339">
        <v>375</v>
      </c>
    </row>
    <row r="25" spans="1:23" ht="15">
      <c r="A25" s="1415" t="s">
        <v>64</v>
      </c>
      <c r="B25" s="849" t="s">
        <v>238</v>
      </c>
      <c r="C25" s="1341">
        <v>6341</v>
      </c>
      <c r="D25" s="1341">
        <v>6960</v>
      </c>
      <c r="E25" s="1357">
        <v>501</v>
      </c>
      <c r="F25" s="1343">
        <v>300</v>
      </c>
      <c r="G25" s="1343">
        <v>580</v>
      </c>
      <c r="H25" s="1343">
        <v>365</v>
      </c>
      <c r="I25" s="1363">
        <v>729</v>
      </c>
      <c r="J25" s="1363">
        <v>705</v>
      </c>
      <c r="K25" s="1363">
        <v>184</v>
      </c>
      <c r="L25" s="1436"/>
      <c r="M25" s="1436"/>
      <c r="N25" s="1455">
        <v>65</v>
      </c>
      <c r="O25" s="1445">
        <f t="shared" si="1"/>
        <v>93</v>
      </c>
      <c r="P25" s="1456">
        <f t="shared" si="2"/>
        <v>47</v>
      </c>
      <c r="Q25" s="1405">
        <f t="shared" si="2"/>
        <v>98</v>
      </c>
      <c r="R25" s="1440">
        <f t="shared" si="3"/>
        <v>303</v>
      </c>
      <c r="S25" s="1441" t="e">
        <f t="shared" si="4"/>
        <v>#DIV/0!</v>
      </c>
      <c r="T25" s="1334"/>
      <c r="U25" s="1341">
        <v>158</v>
      </c>
      <c r="V25" s="1341">
        <v>205</v>
      </c>
      <c r="W25" s="1363">
        <v>303</v>
      </c>
    </row>
    <row r="26" spans="1:23" ht="15">
      <c r="A26" s="1420" t="s">
        <v>66</v>
      </c>
      <c r="B26" s="850" t="s">
        <v>239</v>
      </c>
      <c r="C26" s="1343">
        <v>1745</v>
      </c>
      <c r="D26" s="1343">
        <v>2223</v>
      </c>
      <c r="E26" s="1360">
        <v>502</v>
      </c>
      <c r="F26" s="1343">
        <v>719</v>
      </c>
      <c r="G26" s="1343">
        <v>396</v>
      </c>
      <c r="H26" s="1343">
        <v>594</v>
      </c>
      <c r="I26" s="1344">
        <v>550</v>
      </c>
      <c r="J26" s="1344">
        <v>754</v>
      </c>
      <c r="K26" s="1344">
        <v>609</v>
      </c>
      <c r="L26" s="1442">
        <v>250</v>
      </c>
      <c r="M26" s="1442">
        <v>250</v>
      </c>
      <c r="N26" s="1444">
        <v>104</v>
      </c>
      <c r="O26" s="1445">
        <f t="shared" si="1"/>
        <v>142</v>
      </c>
      <c r="P26" s="1446">
        <f t="shared" si="2"/>
        <v>135</v>
      </c>
      <c r="Q26" s="1422">
        <f t="shared" si="2"/>
        <v>81</v>
      </c>
      <c r="R26" s="1447">
        <f t="shared" si="3"/>
        <v>462</v>
      </c>
      <c r="S26" s="1448">
        <f t="shared" si="4"/>
        <v>184.8</v>
      </c>
      <c r="T26" s="1334"/>
      <c r="U26" s="1343">
        <v>246</v>
      </c>
      <c r="V26" s="1343">
        <v>381</v>
      </c>
      <c r="W26" s="1344">
        <v>462</v>
      </c>
    </row>
    <row r="27" spans="1:23" ht="15">
      <c r="A27" s="1420" t="s">
        <v>68</v>
      </c>
      <c r="B27" s="850" t="s">
        <v>240</v>
      </c>
      <c r="C27" s="1343">
        <v>0</v>
      </c>
      <c r="D27" s="1343">
        <v>0</v>
      </c>
      <c r="E27" s="1360">
        <v>504</v>
      </c>
      <c r="F27" s="1343"/>
      <c r="G27" s="1343"/>
      <c r="H27" s="1343"/>
      <c r="I27" s="1344"/>
      <c r="J27" s="1344">
        <v>0</v>
      </c>
      <c r="K27" s="1344">
        <v>0</v>
      </c>
      <c r="L27" s="1442"/>
      <c r="M27" s="1442"/>
      <c r="N27" s="1444"/>
      <c r="O27" s="1445">
        <f t="shared" si="1"/>
        <v>0</v>
      </c>
      <c r="P27" s="1446">
        <f t="shared" si="2"/>
        <v>0</v>
      </c>
      <c r="Q27" s="1422">
        <f t="shared" si="2"/>
        <v>0</v>
      </c>
      <c r="R27" s="1447">
        <f t="shared" si="3"/>
        <v>0</v>
      </c>
      <c r="S27" s="1448" t="e">
        <f t="shared" si="4"/>
        <v>#DIV/0!</v>
      </c>
      <c r="T27" s="1334"/>
      <c r="U27" s="1343"/>
      <c r="V27" s="1343"/>
      <c r="W27" s="1344"/>
    </row>
    <row r="28" spans="1:23" ht="15">
      <c r="A28" s="1420" t="s">
        <v>70</v>
      </c>
      <c r="B28" s="850" t="s">
        <v>241</v>
      </c>
      <c r="C28" s="1343">
        <v>428</v>
      </c>
      <c r="D28" s="1343">
        <v>253</v>
      </c>
      <c r="E28" s="1360">
        <v>511</v>
      </c>
      <c r="F28" s="1343">
        <v>725</v>
      </c>
      <c r="G28" s="1343">
        <v>377</v>
      </c>
      <c r="H28" s="1343">
        <v>293</v>
      </c>
      <c r="I28" s="1344">
        <v>911</v>
      </c>
      <c r="J28" s="1344">
        <v>286</v>
      </c>
      <c r="K28" s="1344">
        <v>623</v>
      </c>
      <c r="L28" s="1442">
        <v>400</v>
      </c>
      <c r="M28" s="1442">
        <v>125</v>
      </c>
      <c r="N28" s="1444">
        <v>86</v>
      </c>
      <c r="O28" s="1445">
        <f t="shared" si="1"/>
        <v>70</v>
      </c>
      <c r="P28" s="1446">
        <f t="shared" si="2"/>
        <v>65</v>
      </c>
      <c r="Q28" s="1422">
        <f t="shared" si="2"/>
        <v>110</v>
      </c>
      <c r="R28" s="1447">
        <f t="shared" si="3"/>
        <v>331</v>
      </c>
      <c r="S28" s="1448">
        <f t="shared" si="4"/>
        <v>264.8</v>
      </c>
      <c r="T28" s="1334"/>
      <c r="U28" s="1343">
        <v>156</v>
      </c>
      <c r="V28" s="1343">
        <v>221</v>
      </c>
      <c r="W28" s="1344">
        <v>331</v>
      </c>
    </row>
    <row r="29" spans="1:23" ht="15">
      <c r="A29" s="1420" t="s">
        <v>72</v>
      </c>
      <c r="B29" s="850" t="s">
        <v>242</v>
      </c>
      <c r="C29" s="1343">
        <v>1057</v>
      </c>
      <c r="D29" s="1343">
        <v>1451</v>
      </c>
      <c r="E29" s="1360">
        <v>518</v>
      </c>
      <c r="F29" s="1343">
        <v>405</v>
      </c>
      <c r="G29" s="1343">
        <v>397</v>
      </c>
      <c r="H29" s="1343">
        <v>322</v>
      </c>
      <c r="I29" s="1344">
        <v>346</v>
      </c>
      <c r="J29" s="1344">
        <v>311</v>
      </c>
      <c r="K29" s="1344">
        <v>365</v>
      </c>
      <c r="L29" s="1442"/>
      <c r="M29" s="1442"/>
      <c r="N29" s="1444">
        <v>69</v>
      </c>
      <c r="O29" s="1445">
        <f t="shared" si="1"/>
        <v>163</v>
      </c>
      <c r="P29" s="1446">
        <f t="shared" si="2"/>
        <v>88</v>
      </c>
      <c r="Q29" s="1422">
        <f t="shared" si="2"/>
        <v>104</v>
      </c>
      <c r="R29" s="1447">
        <f t="shared" si="3"/>
        <v>424</v>
      </c>
      <c r="S29" s="1448" t="e">
        <f t="shared" si="4"/>
        <v>#DIV/0!</v>
      </c>
      <c r="T29" s="1334"/>
      <c r="U29" s="1343">
        <v>232</v>
      </c>
      <c r="V29" s="1343">
        <v>320</v>
      </c>
      <c r="W29" s="1344">
        <v>424</v>
      </c>
    </row>
    <row r="30" spans="1:23" ht="15">
      <c r="A30" s="1420" t="s">
        <v>74</v>
      </c>
      <c r="B30" s="854" t="s">
        <v>243</v>
      </c>
      <c r="C30" s="1343">
        <v>10408</v>
      </c>
      <c r="D30" s="1343">
        <v>11792</v>
      </c>
      <c r="E30" s="1360">
        <v>521</v>
      </c>
      <c r="F30" s="1343">
        <v>6946</v>
      </c>
      <c r="G30" s="1343">
        <v>6990</v>
      </c>
      <c r="H30" s="1343">
        <v>7549</v>
      </c>
      <c r="I30" s="1344">
        <v>7781</v>
      </c>
      <c r="J30" s="1344">
        <v>8377</v>
      </c>
      <c r="K30" s="1344">
        <v>8716</v>
      </c>
      <c r="L30" s="1442">
        <v>8718</v>
      </c>
      <c r="M30" s="1442">
        <v>8746</v>
      </c>
      <c r="N30" s="1444">
        <v>2112</v>
      </c>
      <c r="O30" s="1445">
        <f t="shared" si="1"/>
        <v>2107</v>
      </c>
      <c r="P30" s="1446">
        <f t="shared" si="2"/>
        <v>2136</v>
      </c>
      <c r="Q30" s="1422">
        <f t="shared" si="2"/>
        <v>2571</v>
      </c>
      <c r="R30" s="1447">
        <f t="shared" si="3"/>
        <v>8926</v>
      </c>
      <c r="S30" s="1448">
        <f t="shared" si="4"/>
        <v>102.05808369540361</v>
      </c>
      <c r="T30" s="1334"/>
      <c r="U30" s="1343">
        <v>4219</v>
      </c>
      <c r="V30" s="1343">
        <v>6355</v>
      </c>
      <c r="W30" s="1344">
        <v>8926</v>
      </c>
    </row>
    <row r="31" spans="1:23" ht="15">
      <c r="A31" s="1420" t="s">
        <v>76</v>
      </c>
      <c r="B31" s="854" t="s">
        <v>244</v>
      </c>
      <c r="C31" s="1343">
        <v>3640</v>
      </c>
      <c r="D31" s="1343">
        <v>4174</v>
      </c>
      <c r="E31" s="1360" t="s">
        <v>78</v>
      </c>
      <c r="F31" s="1343">
        <v>2596</v>
      </c>
      <c r="G31" s="1343">
        <v>2700</v>
      </c>
      <c r="H31" s="1343">
        <v>2709</v>
      </c>
      <c r="I31" s="1344">
        <v>2878</v>
      </c>
      <c r="J31" s="1344">
        <v>3044</v>
      </c>
      <c r="K31" s="1344">
        <v>3128</v>
      </c>
      <c r="L31" s="1442">
        <v>3051</v>
      </c>
      <c r="M31" s="1442">
        <v>3060</v>
      </c>
      <c r="N31" s="1444">
        <v>759</v>
      </c>
      <c r="O31" s="1445">
        <f t="shared" si="1"/>
        <v>752</v>
      </c>
      <c r="P31" s="1446">
        <f t="shared" si="2"/>
        <v>756</v>
      </c>
      <c r="Q31" s="1422">
        <f t="shared" si="2"/>
        <v>920</v>
      </c>
      <c r="R31" s="1447">
        <f t="shared" si="3"/>
        <v>3187</v>
      </c>
      <c r="S31" s="1448">
        <f t="shared" si="4"/>
        <v>104.15032679738563</v>
      </c>
      <c r="T31" s="1334"/>
      <c r="U31" s="1343">
        <v>1511</v>
      </c>
      <c r="V31" s="1343">
        <v>2267</v>
      </c>
      <c r="W31" s="1344">
        <v>3187</v>
      </c>
    </row>
    <row r="32" spans="1:23" ht="15">
      <c r="A32" s="1420" t="s">
        <v>79</v>
      </c>
      <c r="B32" s="850" t="s">
        <v>245</v>
      </c>
      <c r="C32" s="1343">
        <v>0</v>
      </c>
      <c r="D32" s="1343">
        <v>0</v>
      </c>
      <c r="E32" s="1360">
        <v>557</v>
      </c>
      <c r="F32" s="1343"/>
      <c r="G32" s="1343"/>
      <c r="H32" s="1343"/>
      <c r="I32" s="1344"/>
      <c r="J32" s="1344">
        <v>0</v>
      </c>
      <c r="K32" s="1344">
        <v>0</v>
      </c>
      <c r="L32" s="1442"/>
      <c r="M32" s="1442"/>
      <c r="N32" s="1444"/>
      <c r="O32" s="1445">
        <f t="shared" si="1"/>
        <v>0</v>
      </c>
      <c r="P32" s="1446">
        <f t="shared" si="2"/>
        <v>0</v>
      </c>
      <c r="Q32" s="1422">
        <f t="shared" si="2"/>
        <v>0</v>
      </c>
      <c r="R32" s="1447">
        <f t="shared" si="3"/>
        <v>0</v>
      </c>
      <c r="S32" s="1448" t="e">
        <f>(R32/M32)*100</f>
        <v>#DIV/0!</v>
      </c>
      <c r="T32" s="1334"/>
      <c r="U32" s="1343"/>
      <c r="V32" s="1343"/>
      <c r="W32" s="1344"/>
    </row>
    <row r="33" spans="1:23" ht="15">
      <c r="A33" s="1420" t="s">
        <v>81</v>
      </c>
      <c r="B33" s="850" t="s">
        <v>246</v>
      </c>
      <c r="C33" s="1343">
        <v>1711</v>
      </c>
      <c r="D33" s="1343">
        <v>1801</v>
      </c>
      <c r="E33" s="1360">
        <v>551</v>
      </c>
      <c r="F33" s="1343">
        <v>46</v>
      </c>
      <c r="G33" s="1343">
        <v>20</v>
      </c>
      <c r="H33" s="1343">
        <v>33</v>
      </c>
      <c r="I33" s="1344">
        <v>33</v>
      </c>
      <c r="J33" s="1344">
        <v>27</v>
      </c>
      <c r="K33" s="1344">
        <v>26</v>
      </c>
      <c r="L33" s="1442"/>
      <c r="M33" s="1442"/>
      <c r="N33" s="1444">
        <v>6</v>
      </c>
      <c r="O33" s="1445">
        <f t="shared" si="1"/>
        <v>11</v>
      </c>
      <c r="P33" s="1446">
        <f t="shared" si="2"/>
        <v>12</v>
      </c>
      <c r="Q33" s="1422">
        <f t="shared" si="2"/>
        <v>13</v>
      </c>
      <c r="R33" s="1447">
        <f t="shared" si="3"/>
        <v>42</v>
      </c>
      <c r="S33" s="1448" t="e">
        <f t="shared" si="4"/>
        <v>#DIV/0!</v>
      </c>
      <c r="T33" s="1334"/>
      <c r="U33" s="1343">
        <v>17</v>
      </c>
      <c r="V33" s="1343">
        <v>29</v>
      </c>
      <c r="W33" s="1344">
        <v>42</v>
      </c>
    </row>
    <row r="34" spans="1:23" ht="15.75" thickBot="1">
      <c r="A34" s="1403" t="s">
        <v>83</v>
      </c>
      <c r="B34" s="851" t="s">
        <v>247</v>
      </c>
      <c r="C34" s="1346">
        <v>569</v>
      </c>
      <c r="D34" s="1346">
        <v>614</v>
      </c>
      <c r="E34" s="1364" t="s">
        <v>84</v>
      </c>
      <c r="F34" s="1348">
        <v>45</v>
      </c>
      <c r="G34" s="1348">
        <v>193</v>
      </c>
      <c r="H34" s="1348">
        <v>77</v>
      </c>
      <c r="I34" s="1365">
        <v>52</v>
      </c>
      <c r="J34" s="1365">
        <v>46</v>
      </c>
      <c r="K34" s="1365">
        <v>71</v>
      </c>
      <c r="L34" s="1457"/>
      <c r="M34" s="1457"/>
      <c r="N34" s="1458">
        <v>87</v>
      </c>
      <c r="O34" s="1445">
        <f t="shared" si="1"/>
        <v>16</v>
      </c>
      <c r="P34" s="1459">
        <f t="shared" si="2"/>
        <v>93</v>
      </c>
      <c r="Q34" s="1411">
        <f t="shared" si="2"/>
        <v>161</v>
      </c>
      <c r="R34" s="1453">
        <f t="shared" si="3"/>
        <v>357</v>
      </c>
      <c r="S34" s="1454" t="e">
        <f t="shared" si="4"/>
        <v>#DIV/0!</v>
      </c>
      <c r="T34" s="1334"/>
      <c r="U34" s="1346">
        <v>103</v>
      </c>
      <c r="V34" s="1346">
        <v>196</v>
      </c>
      <c r="W34" s="1365">
        <v>357</v>
      </c>
    </row>
    <row r="35" spans="1:23" ht="15.75" thickBot="1">
      <c r="A35" s="1425" t="s">
        <v>85</v>
      </c>
      <c r="B35" s="852" t="s">
        <v>86</v>
      </c>
      <c r="C35" s="1351">
        <f>SUM(C25:C34)</f>
        <v>25899</v>
      </c>
      <c r="D35" s="1351">
        <f>SUM(D25:D34)</f>
        <v>29268</v>
      </c>
      <c r="E35" s="1366"/>
      <c r="F35" s="1351">
        <f aca="true" t="shared" si="5" ref="F35:Q35">SUM(F25:F34)</f>
        <v>11782</v>
      </c>
      <c r="G35" s="1351">
        <f t="shared" si="5"/>
        <v>11653</v>
      </c>
      <c r="H35" s="1351">
        <f t="shared" si="5"/>
        <v>11942</v>
      </c>
      <c r="I35" s="1367">
        <f t="shared" si="5"/>
        <v>13280</v>
      </c>
      <c r="J35" s="1367">
        <f>SUM(J25:J34)</f>
        <v>13550</v>
      </c>
      <c r="K35" s="1367">
        <f>SUM(K25:K34)</f>
        <v>13722</v>
      </c>
      <c r="L35" s="1460">
        <f t="shared" si="5"/>
        <v>12419</v>
      </c>
      <c r="M35" s="1461">
        <f t="shared" si="5"/>
        <v>12181</v>
      </c>
      <c r="N35" s="1461">
        <f t="shared" si="5"/>
        <v>3288</v>
      </c>
      <c r="O35" s="1462">
        <f t="shared" si="5"/>
        <v>3354</v>
      </c>
      <c r="P35" s="1461">
        <f t="shared" si="5"/>
        <v>3332</v>
      </c>
      <c r="Q35" s="1461">
        <f t="shared" si="5"/>
        <v>4058</v>
      </c>
      <c r="R35" s="1351">
        <f t="shared" si="3"/>
        <v>14032</v>
      </c>
      <c r="S35" s="1463">
        <f t="shared" si="4"/>
        <v>115.19579673261637</v>
      </c>
      <c r="T35" s="1334"/>
      <c r="U35" s="1351">
        <f>SUM(U25:U34)</f>
        <v>6642</v>
      </c>
      <c r="V35" s="1351">
        <f>SUM(V25:V34)</f>
        <v>9974</v>
      </c>
      <c r="W35" s="1351">
        <f>SUM(W25:W34)</f>
        <v>14032</v>
      </c>
    </row>
    <row r="36" spans="1:23" ht="15">
      <c r="A36" s="1415" t="s">
        <v>87</v>
      </c>
      <c r="B36" s="849" t="s">
        <v>248</v>
      </c>
      <c r="C36" s="1341">
        <v>0</v>
      </c>
      <c r="D36" s="1341">
        <v>0</v>
      </c>
      <c r="E36" s="1357">
        <v>601</v>
      </c>
      <c r="F36" s="1341"/>
      <c r="G36" s="1341"/>
      <c r="H36" s="1341"/>
      <c r="I36" s="1363"/>
      <c r="J36" s="1363">
        <v>0</v>
      </c>
      <c r="K36" s="1363">
        <v>0</v>
      </c>
      <c r="L36" s="1436"/>
      <c r="M36" s="1464"/>
      <c r="N36" s="1437"/>
      <c r="O36" s="1445">
        <f t="shared" si="1"/>
        <v>0</v>
      </c>
      <c r="P36" s="1430">
        <f t="shared" si="2"/>
        <v>0</v>
      </c>
      <c r="Q36" s="1405">
        <f t="shared" si="2"/>
        <v>0</v>
      </c>
      <c r="R36" s="1440">
        <f t="shared" si="3"/>
        <v>0</v>
      </c>
      <c r="S36" s="1441" t="e">
        <f t="shared" si="4"/>
        <v>#DIV/0!</v>
      </c>
      <c r="T36" s="1334"/>
      <c r="U36" s="1341"/>
      <c r="V36" s="1341"/>
      <c r="W36" s="1363"/>
    </row>
    <row r="37" spans="1:23" ht="15">
      <c r="A37" s="1420" t="s">
        <v>89</v>
      </c>
      <c r="B37" s="850" t="s">
        <v>249</v>
      </c>
      <c r="C37" s="1343">
        <v>1190</v>
      </c>
      <c r="D37" s="1343">
        <v>1857</v>
      </c>
      <c r="E37" s="1360">
        <v>602</v>
      </c>
      <c r="F37" s="1343">
        <v>1441</v>
      </c>
      <c r="G37" s="1343">
        <v>1474</v>
      </c>
      <c r="H37" s="1343">
        <v>1395</v>
      </c>
      <c r="I37" s="1344">
        <v>1564</v>
      </c>
      <c r="J37" s="1344">
        <v>1628</v>
      </c>
      <c r="K37" s="1344">
        <v>1758</v>
      </c>
      <c r="L37" s="1442"/>
      <c r="M37" s="1443"/>
      <c r="N37" s="1444">
        <v>545</v>
      </c>
      <c r="O37" s="1445">
        <f t="shared" si="1"/>
        <v>538</v>
      </c>
      <c r="P37" s="1422">
        <f t="shared" si="2"/>
        <v>189</v>
      </c>
      <c r="Q37" s="1430">
        <f t="shared" si="2"/>
        <v>570</v>
      </c>
      <c r="R37" s="1447">
        <f t="shared" si="3"/>
        <v>1842</v>
      </c>
      <c r="S37" s="1448" t="e">
        <f t="shared" si="4"/>
        <v>#DIV/0!</v>
      </c>
      <c r="T37" s="1334"/>
      <c r="U37" s="1343">
        <v>1083</v>
      </c>
      <c r="V37" s="1343">
        <v>1272</v>
      </c>
      <c r="W37" s="1344">
        <v>1842</v>
      </c>
    </row>
    <row r="38" spans="1:23" ht="15">
      <c r="A38" s="1420" t="s">
        <v>91</v>
      </c>
      <c r="B38" s="850" t="s">
        <v>250</v>
      </c>
      <c r="C38" s="1343">
        <v>0</v>
      </c>
      <c r="D38" s="1343">
        <v>0</v>
      </c>
      <c r="E38" s="1360">
        <v>604</v>
      </c>
      <c r="F38" s="1343"/>
      <c r="G38" s="1343"/>
      <c r="H38" s="1343"/>
      <c r="I38" s="1344"/>
      <c r="J38" s="1344">
        <v>0</v>
      </c>
      <c r="K38" s="1344">
        <v>0</v>
      </c>
      <c r="L38" s="1442"/>
      <c r="M38" s="1443"/>
      <c r="N38" s="1444"/>
      <c r="O38" s="1445">
        <f t="shared" si="1"/>
        <v>0</v>
      </c>
      <c r="P38" s="1422">
        <f t="shared" si="2"/>
        <v>0</v>
      </c>
      <c r="Q38" s="1430">
        <f t="shared" si="2"/>
        <v>0</v>
      </c>
      <c r="R38" s="1447">
        <f t="shared" si="3"/>
        <v>0</v>
      </c>
      <c r="S38" s="1448" t="e">
        <f t="shared" si="4"/>
        <v>#DIV/0!</v>
      </c>
      <c r="T38" s="1334"/>
      <c r="U38" s="1343"/>
      <c r="V38" s="1343"/>
      <c r="W38" s="1344"/>
    </row>
    <row r="39" spans="1:23" ht="15">
      <c r="A39" s="1420" t="s">
        <v>93</v>
      </c>
      <c r="B39" s="850" t="s">
        <v>251</v>
      </c>
      <c r="C39" s="1343">
        <v>12472</v>
      </c>
      <c r="D39" s="1343">
        <v>13728</v>
      </c>
      <c r="E39" s="1360" t="s">
        <v>95</v>
      </c>
      <c r="F39" s="1343">
        <v>10052</v>
      </c>
      <c r="G39" s="1343">
        <v>10150</v>
      </c>
      <c r="H39" s="1343">
        <v>10890</v>
      </c>
      <c r="I39" s="1344">
        <v>11223</v>
      </c>
      <c r="J39" s="1344">
        <v>11842</v>
      </c>
      <c r="K39" s="1344">
        <v>12072</v>
      </c>
      <c r="L39" s="1442">
        <f>L35</f>
        <v>12419</v>
      </c>
      <c r="M39" s="1443">
        <v>12181</v>
      </c>
      <c r="N39" s="1444">
        <v>3087</v>
      </c>
      <c r="O39" s="1445">
        <f t="shared" si="1"/>
        <v>3133</v>
      </c>
      <c r="P39" s="1422">
        <f t="shared" si="2"/>
        <v>2669</v>
      </c>
      <c r="Q39" s="1430">
        <f t="shared" si="2"/>
        <v>3317</v>
      </c>
      <c r="R39" s="1447">
        <f t="shared" si="3"/>
        <v>12206</v>
      </c>
      <c r="S39" s="1448">
        <f t="shared" si="4"/>
        <v>100.20523766521632</v>
      </c>
      <c r="T39" s="1334"/>
      <c r="U39" s="1343">
        <v>6220</v>
      </c>
      <c r="V39" s="1343">
        <v>8889</v>
      </c>
      <c r="W39" s="1344">
        <v>12206</v>
      </c>
    </row>
    <row r="40" spans="1:23" ht="15.75" thickBot="1">
      <c r="A40" s="1403" t="s">
        <v>96</v>
      </c>
      <c r="B40" s="851" t="s">
        <v>247</v>
      </c>
      <c r="C40" s="1346">
        <v>12330</v>
      </c>
      <c r="D40" s="1346">
        <v>13218</v>
      </c>
      <c r="E40" s="1364" t="s">
        <v>97</v>
      </c>
      <c r="F40" s="1348">
        <v>176</v>
      </c>
      <c r="G40" s="1348">
        <v>40</v>
      </c>
      <c r="H40" s="1348">
        <v>73</v>
      </c>
      <c r="I40" s="1365">
        <v>493</v>
      </c>
      <c r="J40" s="1365">
        <v>100</v>
      </c>
      <c r="K40" s="1365">
        <v>38</v>
      </c>
      <c r="L40" s="1457"/>
      <c r="M40" s="1465"/>
      <c r="N40" s="1458">
        <v>5</v>
      </c>
      <c r="O40" s="1445">
        <f t="shared" si="1"/>
        <v>20</v>
      </c>
      <c r="P40" s="1411">
        <f t="shared" si="2"/>
        <v>-1</v>
      </c>
      <c r="Q40" s="1466">
        <f t="shared" si="2"/>
        <v>54</v>
      </c>
      <c r="R40" s="1453">
        <f t="shared" si="3"/>
        <v>78</v>
      </c>
      <c r="S40" s="1454" t="e">
        <f t="shared" si="4"/>
        <v>#DIV/0!</v>
      </c>
      <c r="T40" s="1334"/>
      <c r="U40" s="1346">
        <v>25</v>
      </c>
      <c r="V40" s="1346">
        <v>24</v>
      </c>
      <c r="W40" s="1365">
        <v>78</v>
      </c>
    </row>
    <row r="41" spans="1:23" ht="15.75" thickBot="1">
      <c r="A41" s="1425" t="s">
        <v>98</v>
      </c>
      <c r="B41" s="852" t="s">
        <v>99</v>
      </c>
      <c r="C41" s="1351">
        <f>SUM(C36:C40)</f>
        <v>25992</v>
      </c>
      <c r="D41" s="1351">
        <f>SUM(D36:D40)</f>
        <v>28803</v>
      </c>
      <c r="E41" s="1366" t="s">
        <v>31</v>
      </c>
      <c r="F41" s="1351">
        <f aca="true" t="shared" si="6" ref="F41:Q41">SUM(F36:F40)</f>
        <v>11669</v>
      </c>
      <c r="G41" s="1351">
        <f t="shared" si="6"/>
        <v>11664</v>
      </c>
      <c r="H41" s="1351">
        <f t="shared" si="6"/>
        <v>12358</v>
      </c>
      <c r="I41" s="1367">
        <f t="shared" si="6"/>
        <v>13280</v>
      </c>
      <c r="J41" s="1367">
        <f>SUM(J36:J40)</f>
        <v>13570</v>
      </c>
      <c r="K41" s="1367">
        <f>SUM(K36:K40)</f>
        <v>13868</v>
      </c>
      <c r="L41" s="1460">
        <f t="shared" si="6"/>
        <v>12419</v>
      </c>
      <c r="M41" s="1461">
        <f t="shared" si="6"/>
        <v>12181</v>
      </c>
      <c r="N41" s="1467">
        <f t="shared" si="6"/>
        <v>3637</v>
      </c>
      <c r="O41" s="1467">
        <f t="shared" si="6"/>
        <v>3691</v>
      </c>
      <c r="P41" s="1370">
        <f t="shared" si="6"/>
        <v>2857</v>
      </c>
      <c r="Q41" s="1468">
        <f t="shared" si="6"/>
        <v>3941</v>
      </c>
      <c r="R41" s="1351">
        <f t="shared" si="3"/>
        <v>14126</v>
      </c>
      <c r="S41" s="1463">
        <f t="shared" si="4"/>
        <v>115.96749035382973</v>
      </c>
      <c r="T41" s="1334"/>
      <c r="U41" s="1351">
        <f>SUM(U36:U40)</f>
        <v>7328</v>
      </c>
      <c r="V41" s="1351">
        <f>SUM(V36:V40)</f>
        <v>10185</v>
      </c>
      <c r="W41" s="1351">
        <f>SUM(W36:W40)</f>
        <v>14126</v>
      </c>
    </row>
    <row r="42" spans="1:23" ht="6.75" customHeight="1" thickBot="1">
      <c r="A42" s="1403"/>
      <c r="B42" s="855"/>
      <c r="C42" s="1348"/>
      <c r="D42" s="1348"/>
      <c r="E42" s="1368"/>
      <c r="F42" s="1348"/>
      <c r="G42" s="1348"/>
      <c r="H42" s="1348"/>
      <c r="I42" s="1369"/>
      <c r="J42" s="1369"/>
      <c r="K42" s="1369"/>
      <c r="L42" s="1469"/>
      <c r="M42" s="1470"/>
      <c r="N42" s="1471"/>
      <c r="O42" s="1472"/>
      <c r="P42" s="1473"/>
      <c r="Q42" s="1474"/>
      <c r="R42" s="1475"/>
      <c r="S42" s="1476"/>
      <c r="T42" s="1334"/>
      <c r="U42" s="1348"/>
      <c r="V42" s="1348"/>
      <c r="W42" s="1369"/>
    </row>
    <row r="43" spans="1:23" ht="15.75" thickBot="1">
      <c r="A43" s="1477" t="s">
        <v>100</v>
      </c>
      <c r="B43" s="852" t="s">
        <v>62</v>
      </c>
      <c r="C43" s="1351">
        <f>+C41-C39</f>
        <v>13520</v>
      </c>
      <c r="D43" s="1351">
        <f>+D41-D39</f>
        <v>15075</v>
      </c>
      <c r="E43" s="1366" t="s">
        <v>31</v>
      </c>
      <c r="F43" s="1351">
        <f aca="true" t="shared" si="7" ref="F43:Q43">F41-F39</f>
        <v>1617</v>
      </c>
      <c r="G43" s="1351">
        <f t="shared" si="7"/>
        <v>1514</v>
      </c>
      <c r="H43" s="1351">
        <f t="shared" si="7"/>
        <v>1468</v>
      </c>
      <c r="I43" s="1367">
        <f>I41-I39</f>
        <v>2057</v>
      </c>
      <c r="J43" s="1367">
        <f>J41-J39</f>
        <v>1728</v>
      </c>
      <c r="K43" s="1367">
        <f>K41-K39</f>
        <v>1796</v>
      </c>
      <c r="L43" s="1351">
        <f>L41-L39</f>
        <v>0</v>
      </c>
      <c r="M43" s="1478">
        <f t="shared" si="7"/>
        <v>0</v>
      </c>
      <c r="N43" s="1467">
        <f t="shared" si="7"/>
        <v>550</v>
      </c>
      <c r="O43" s="1467">
        <f t="shared" si="7"/>
        <v>558</v>
      </c>
      <c r="P43" s="1351">
        <f t="shared" si="7"/>
        <v>188</v>
      </c>
      <c r="Q43" s="1479">
        <f t="shared" si="7"/>
        <v>624</v>
      </c>
      <c r="R43" s="1480">
        <f t="shared" si="3"/>
        <v>1920</v>
      </c>
      <c r="S43" s="1463" t="e">
        <f t="shared" si="4"/>
        <v>#DIV/0!</v>
      </c>
      <c r="T43" s="1334"/>
      <c r="U43" s="1351">
        <f>U41-U39</f>
        <v>1108</v>
      </c>
      <c r="V43" s="1351">
        <f>V41-V39</f>
        <v>1296</v>
      </c>
      <c r="W43" s="1351">
        <f>W41-W39</f>
        <v>1920</v>
      </c>
    </row>
    <row r="44" spans="1:23" ht="15.75" thickBot="1">
      <c r="A44" s="1425" t="s">
        <v>101</v>
      </c>
      <c r="B44" s="852" t="s">
        <v>102</v>
      </c>
      <c r="C44" s="1351">
        <f>+C41-C35</f>
        <v>93</v>
      </c>
      <c r="D44" s="1351">
        <f>+D41-D35</f>
        <v>-465</v>
      </c>
      <c r="E44" s="1366" t="s">
        <v>31</v>
      </c>
      <c r="F44" s="1351">
        <f aca="true" t="shared" si="8" ref="F44:Q44">F41-F35</f>
        <v>-113</v>
      </c>
      <c r="G44" s="1351">
        <f t="shared" si="8"/>
        <v>11</v>
      </c>
      <c r="H44" s="1351">
        <f t="shared" si="8"/>
        <v>416</v>
      </c>
      <c r="I44" s="1367">
        <f>I41-I35</f>
        <v>0</v>
      </c>
      <c r="J44" s="1367">
        <f>J41-J35</f>
        <v>20</v>
      </c>
      <c r="K44" s="1367">
        <f>K41-K35</f>
        <v>146</v>
      </c>
      <c r="L44" s="1351">
        <f>L41-L35</f>
        <v>0</v>
      </c>
      <c r="M44" s="1478">
        <f t="shared" si="8"/>
        <v>0</v>
      </c>
      <c r="N44" s="1467">
        <f t="shared" si="8"/>
        <v>349</v>
      </c>
      <c r="O44" s="1467">
        <f t="shared" si="8"/>
        <v>337</v>
      </c>
      <c r="P44" s="1351">
        <f t="shared" si="8"/>
        <v>-475</v>
      </c>
      <c r="Q44" s="1479">
        <f t="shared" si="8"/>
        <v>-117</v>
      </c>
      <c r="R44" s="1480">
        <f t="shared" si="3"/>
        <v>94</v>
      </c>
      <c r="S44" s="1463" t="e">
        <f t="shared" si="4"/>
        <v>#DIV/0!</v>
      </c>
      <c r="T44" s="1334"/>
      <c r="U44" s="1351">
        <f>U41-U35</f>
        <v>686</v>
      </c>
      <c r="V44" s="1351">
        <f>V41-V35</f>
        <v>211</v>
      </c>
      <c r="W44" s="1351">
        <f>W41-W35</f>
        <v>94</v>
      </c>
    </row>
    <row r="45" spans="1:23" ht="15.75" thickBot="1">
      <c r="A45" s="1481" t="s">
        <v>103</v>
      </c>
      <c r="B45" s="856" t="s">
        <v>62</v>
      </c>
      <c r="C45" s="1370">
        <f>+C44-C39</f>
        <v>-12379</v>
      </c>
      <c r="D45" s="1370">
        <f>+D44-D39</f>
        <v>-14193</v>
      </c>
      <c r="E45" s="1371" t="s">
        <v>31</v>
      </c>
      <c r="F45" s="1351">
        <f aca="true" t="shared" si="9" ref="F45:Q45">F44-F39</f>
        <v>-10165</v>
      </c>
      <c r="G45" s="1351">
        <f t="shared" si="9"/>
        <v>-10139</v>
      </c>
      <c r="H45" s="1351">
        <f t="shared" si="9"/>
        <v>-10474</v>
      </c>
      <c r="I45" s="1367">
        <f t="shared" si="9"/>
        <v>-11223</v>
      </c>
      <c r="J45" s="1367">
        <f>J44-J39</f>
        <v>-11822</v>
      </c>
      <c r="K45" s="1367">
        <f>K44-K39</f>
        <v>-11926</v>
      </c>
      <c r="L45" s="1351">
        <f t="shared" si="9"/>
        <v>-12419</v>
      </c>
      <c r="M45" s="1478">
        <f t="shared" si="9"/>
        <v>-12181</v>
      </c>
      <c r="N45" s="1467">
        <f t="shared" si="9"/>
        <v>-2738</v>
      </c>
      <c r="O45" s="1467">
        <f t="shared" si="9"/>
        <v>-2796</v>
      </c>
      <c r="P45" s="1351">
        <f t="shared" si="9"/>
        <v>-3144</v>
      </c>
      <c r="Q45" s="1479">
        <f t="shared" si="9"/>
        <v>-3434</v>
      </c>
      <c r="R45" s="1480">
        <f t="shared" si="3"/>
        <v>-12112</v>
      </c>
      <c r="S45" s="1463">
        <f t="shared" si="4"/>
        <v>99.43354404400296</v>
      </c>
      <c r="T45" s="1334"/>
      <c r="U45" s="1351">
        <f>U44-U39</f>
        <v>-5534</v>
      </c>
      <c r="V45" s="1351">
        <f>V44-V39</f>
        <v>-8678</v>
      </c>
      <c r="W45" s="1351">
        <f>W44-W39</f>
        <v>-12112</v>
      </c>
    </row>
    <row r="46" spans="1:23" ht="15">
      <c r="A46" s="1380"/>
      <c r="B46" s="1376"/>
      <c r="C46" s="1376"/>
      <c r="D46" s="1376"/>
      <c r="E46" s="1377"/>
      <c r="F46" s="1376"/>
      <c r="G46" s="1376"/>
      <c r="H46" s="1376"/>
      <c r="I46" s="1376"/>
      <c r="J46" s="1334"/>
      <c r="K46" s="1334"/>
      <c r="L46" s="1334"/>
      <c r="M46" s="1334"/>
      <c r="N46" s="1334"/>
      <c r="O46" s="1334"/>
      <c r="P46" s="1334"/>
      <c r="Q46" s="1334"/>
      <c r="R46" s="1334"/>
      <c r="S46" s="1379"/>
      <c r="T46" s="1334"/>
      <c r="U46" s="1334"/>
      <c r="V46" s="1334"/>
      <c r="W46" s="1334"/>
    </row>
    <row r="47" spans="1:23" ht="15">
      <c r="A47" s="1380"/>
      <c r="B47" s="1376"/>
      <c r="C47" s="1376"/>
      <c r="D47" s="1376"/>
      <c r="E47" s="1377"/>
      <c r="F47" s="1376"/>
      <c r="G47" s="1376"/>
      <c r="H47" s="1376"/>
      <c r="I47" s="1376"/>
      <c r="J47" s="1334"/>
      <c r="K47" s="1334"/>
      <c r="L47" s="1334"/>
      <c r="M47" s="1334"/>
      <c r="N47" s="1334"/>
      <c r="O47" s="1334"/>
      <c r="P47" s="1334"/>
      <c r="Q47" s="1334"/>
      <c r="R47" s="1334"/>
      <c r="S47" s="1379"/>
      <c r="T47" s="1334"/>
      <c r="U47" s="1334"/>
      <c r="V47" s="1334"/>
      <c r="W47" s="1334"/>
    </row>
    <row r="48" spans="1:23" ht="15">
      <c r="A48" s="1372" t="s">
        <v>181</v>
      </c>
      <c r="B48" s="1376"/>
      <c r="C48" s="1376"/>
      <c r="D48" s="1376"/>
      <c r="E48" s="1377"/>
      <c r="F48" s="1376"/>
      <c r="G48" s="1376"/>
      <c r="H48" s="1376"/>
      <c r="I48" s="1376"/>
      <c r="J48" s="1334"/>
      <c r="K48" s="1334"/>
      <c r="L48" s="1334"/>
      <c r="M48" s="1334"/>
      <c r="N48" s="1334"/>
      <c r="O48" s="1334"/>
      <c r="P48" s="1334"/>
      <c r="Q48" s="1334"/>
      <c r="R48" s="1376"/>
      <c r="S48" s="1376"/>
      <c r="T48" s="1376"/>
      <c r="U48" s="1376"/>
      <c r="V48" s="1376"/>
      <c r="W48" s="1376"/>
    </row>
    <row r="49" spans="1:23" ht="15">
      <c r="A49" s="1373" t="s">
        <v>252</v>
      </c>
      <c r="B49" s="1376"/>
      <c r="C49" s="1376"/>
      <c r="D49" s="1376"/>
      <c r="E49" s="1377"/>
      <c r="F49" s="1376"/>
      <c r="G49" s="1376"/>
      <c r="H49" s="1376"/>
      <c r="I49" s="1376"/>
      <c r="J49" s="1334"/>
      <c r="K49" s="1334"/>
      <c r="L49" s="1334"/>
      <c r="M49" s="1334"/>
      <c r="N49" s="1334"/>
      <c r="O49" s="1334"/>
      <c r="P49" s="1334"/>
      <c r="Q49" s="1334"/>
      <c r="R49" s="1376"/>
      <c r="S49" s="1376"/>
      <c r="T49" s="1376"/>
      <c r="U49" s="1376"/>
      <c r="V49" s="1376"/>
      <c r="W49" s="1376"/>
    </row>
    <row r="50" spans="1:23" ht="15">
      <c r="A50" s="1482" t="s">
        <v>182</v>
      </c>
      <c r="B50" s="1376"/>
      <c r="C50" s="1376"/>
      <c r="D50" s="1376"/>
      <c r="E50" s="1377"/>
      <c r="F50" s="1376"/>
      <c r="G50" s="1376"/>
      <c r="H50" s="1376"/>
      <c r="I50" s="1376"/>
      <c r="J50" s="1334"/>
      <c r="K50" s="1334"/>
      <c r="L50" s="1334"/>
      <c r="M50" s="1334"/>
      <c r="N50" s="1334"/>
      <c r="O50" s="1334"/>
      <c r="P50" s="1334"/>
      <c r="Q50" s="1334"/>
      <c r="R50" s="1376"/>
      <c r="S50" s="1376"/>
      <c r="T50" s="1376"/>
      <c r="U50" s="1376"/>
      <c r="V50" s="1376"/>
      <c r="W50" s="1376"/>
    </row>
    <row r="51" spans="1:23" ht="15">
      <c r="A51" s="1483"/>
      <c r="B51" s="1376"/>
      <c r="C51" s="1376"/>
      <c r="D51" s="1376"/>
      <c r="E51" s="1377"/>
      <c r="F51" s="1376"/>
      <c r="G51" s="1376"/>
      <c r="H51" s="1376"/>
      <c r="I51" s="1376"/>
      <c r="J51" s="1334"/>
      <c r="K51" s="1334"/>
      <c r="L51" s="1334"/>
      <c r="M51" s="1334"/>
      <c r="N51" s="1334"/>
      <c r="O51" s="1334"/>
      <c r="P51" s="1334"/>
      <c r="Q51" s="1334"/>
      <c r="R51" s="1376"/>
      <c r="S51" s="1376"/>
      <c r="T51" s="1376"/>
      <c r="U51" s="1376"/>
      <c r="V51" s="1376"/>
      <c r="W51" s="1376"/>
    </row>
    <row r="52" spans="1:23" ht="15">
      <c r="A52" s="1380" t="s">
        <v>253</v>
      </c>
      <c r="B52" s="1376"/>
      <c r="C52" s="1376"/>
      <c r="D52" s="1376"/>
      <c r="E52" s="1377"/>
      <c r="F52" s="1376"/>
      <c r="G52" s="1376"/>
      <c r="H52" s="1376"/>
      <c r="I52" s="1376"/>
      <c r="J52" s="1334"/>
      <c r="K52" s="1334"/>
      <c r="L52" s="1334"/>
      <c r="M52" s="1334"/>
      <c r="N52" s="1334"/>
      <c r="O52" s="1334"/>
      <c r="P52" s="1334"/>
      <c r="Q52" s="1334"/>
      <c r="R52" s="1376"/>
      <c r="S52" s="1376"/>
      <c r="T52" s="1376"/>
      <c r="U52" s="1376"/>
      <c r="V52" s="1376"/>
      <c r="W52" s="1376"/>
    </row>
    <row r="53" spans="1:23" ht="15">
      <c r="A53" s="1380"/>
      <c r="B53" s="1376"/>
      <c r="C53" s="1376"/>
      <c r="D53" s="1376"/>
      <c r="E53" s="1377"/>
      <c r="F53" s="1376"/>
      <c r="G53" s="1376"/>
      <c r="H53" s="1376"/>
      <c r="I53" s="1376"/>
      <c r="J53" s="1334"/>
      <c r="K53" s="1334"/>
      <c r="L53" s="1334"/>
      <c r="M53" s="1334"/>
      <c r="N53" s="1334"/>
      <c r="O53" s="1334"/>
      <c r="P53" s="1334"/>
      <c r="Q53" s="1334"/>
      <c r="R53" s="1376"/>
      <c r="S53" s="1376"/>
      <c r="T53" s="1376"/>
      <c r="U53" s="1376"/>
      <c r="V53" s="1376"/>
      <c r="W53" s="1376"/>
    </row>
    <row r="54" spans="1:23" ht="15">
      <c r="A54" s="1380" t="s">
        <v>260</v>
      </c>
      <c r="B54" s="1376"/>
      <c r="C54" s="1376"/>
      <c r="D54" s="1376"/>
      <c r="E54" s="1377"/>
      <c r="F54" s="1376"/>
      <c r="G54" s="1376"/>
      <c r="H54" s="1376"/>
      <c r="I54" s="1376"/>
      <c r="J54" s="1334"/>
      <c r="K54" s="1334"/>
      <c r="L54" s="1334"/>
      <c r="M54" s="1334"/>
      <c r="N54" s="1334"/>
      <c r="O54" s="1334"/>
      <c r="P54" s="1334"/>
      <c r="Q54" s="1334"/>
      <c r="R54" s="1376"/>
      <c r="S54" s="1376"/>
      <c r="T54" s="1376"/>
      <c r="U54" s="1376"/>
      <c r="V54" s="1376"/>
      <c r="W54" s="1376"/>
    </row>
    <row r="55" spans="1:23" ht="15">
      <c r="A55" s="1380"/>
      <c r="B55" s="1376"/>
      <c r="C55" s="1376"/>
      <c r="D55" s="1376"/>
      <c r="E55" s="1377"/>
      <c r="F55" s="1376"/>
      <c r="G55" s="1376"/>
      <c r="H55" s="1376"/>
      <c r="I55" s="1376"/>
      <c r="J55" s="1334"/>
      <c r="K55" s="1334"/>
      <c r="L55" s="1334"/>
      <c r="M55" s="1334"/>
      <c r="N55" s="1334"/>
      <c r="O55" s="1334"/>
      <c r="P55" s="1334"/>
      <c r="Q55" s="1334"/>
      <c r="R55" s="1334"/>
      <c r="S55" s="1379"/>
      <c r="T55" s="1334"/>
      <c r="U55" s="1334"/>
      <c r="V55" s="1334"/>
      <c r="W55" s="1334"/>
    </row>
    <row r="56" spans="1:23" ht="15">
      <c r="A56" s="1380"/>
      <c r="B56" s="1376"/>
      <c r="C56" s="1376"/>
      <c r="D56" s="1376"/>
      <c r="E56" s="1377"/>
      <c r="F56" s="1376"/>
      <c r="G56" s="1376"/>
      <c r="H56" s="1376"/>
      <c r="I56" s="1376"/>
      <c r="J56" s="1334"/>
      <c r="K56" s="1334"/>
      <c r="L56" s="1334"/>
      <c r="M56" s="1334"/>
      <c r="N56" s="1334"/>
      <c r="O56" s="1334"/>
      <c r="P56" s="1334"/>
      <c r="Q56" s="1334"/>
      <c r="R56" s="1334"/>
      <c r="S56" s="1379"/>
      <c r="T56" s="1334"/>
      <c r="U56" s="1334"/>
      <c r="V56" s="1334"/>
      <c r="W56" s="1334"/>
    </row>
    <row r="57" spans="1:23" ht="15">
      <c r="A57" s="1380"/>
      <c r="B57" s="1376"/>
      <c r="C57" s="1376"/>
      <c r="D57" s="1376"/>
      <c r="E57" s="1377"/>
      <c r="F57" s="1376"/>
      <c r="G57" s="1376"/>
      <c r="H57" s="1376"/>
      <c r="I57" s="1376"/>
      <c r="J57" s="1334"/>
      <c r="K57" s="1334"/>
      <c r="L57" s="1334"/>
      <c r="M57" s="1334"/>
      <c r="N57" s="1334"/>
      <c r="O57" s="1334"/>
      <c r="P57" s="1334"/>
      <c r="Q57" s="1334"/>
      <c r="R57" s="1334"/>
      <c r="S57" s="1379"/>
      <c r="T57" s="1334"/>
      <c r="U57" s="1334"/>
      <c r="V57" s="1334"/>
      <c r="W57" s="1334"/>
    </row>
    <row r="58" spans="1:23" ht="15">
      <c r="A58" s="1380"/>
      <c r="B58" s="1376"/>
      <c r="C58" s="1376"/>
      <c r="D58" s="1376"/>
      <c r="E58" s="1377"/>
      <c r="F58" s="1376"/>
      <c r="G58" s="1376"/>
      <c r="H58" s="1376"/>
      <c r="I58" s="1376"/>
      <c r="J58" s="1334"/>
      <c r="K58" s="1334"/>
      <c r="L58" s="1334"/>
      <c r="M58" s="1334"/>
      <c r="N58" s="1334"/>
      <c r="O58" s="1334"/>
      <c r="P58" s="1334"/>
      <c r="Q58" s="1334"/>
      <c r="R58" s="1334"/>
      <c r="S58" s="1379"/>
      <c r="T58" s="1334"/>
      <c r="U58" s="1334"/>
      <c r="V58" s="1334"/>
      <c r="W58" s="1334"/>
    </row>
    <row r="59" spans="1:23" ht="15">
      <c r="A59" s="1380"/>
      <c r="B59" s="1376"/>
      <c r="C59" s="1376"/>
      <c r="D59" s="1376"/>
      <c r="E59" s="1377"/>
      <c r="F59" s="1376"/>
      <c r="G59" s="1376"/>
      <c r="H59" s="1376"/>
      <c r="I59" s="1376"/>
      <c r="J59" s="1334"/>
      <c r="K59" s="1334"/>
      <c r="L59" s="1334"/>
      <c r="M59" s="1334"/>
      <c r="N59" s="1334"/>
      <c r="O59" s="1334"/>
      <c r="P59" s="1334"/>
      <c r="Q59" s="1334"/>
      <c r="R59" s="1334"/>
      <c r="S59" s="1379"/>
      <c r="T59" s="1334"/>
      <c r="U59" s="1334"/>
      <c r="V59" s="1334"/>
      <c r="W59" s="1334"/>
    </row>
    <row r="60" spans="1:23" ht="15">
      <c r="A60" s="1380"/>
      <c r="B60" s="1376"/>
      <c r="C60" s="1376"/>
      <c r="D60" s="1376"/>
      <c r="E60" s="1377"/>
      <c r="F60" s="1376"/>
      <c r="G60" s="1376"/>
      <c r="H60" s="1376"/>
      <c r="I60" s="1376"/>
      <c r="J60" s="1334"/>
      <c r="K60" s="1334"/>
      <c r="L60" s="1334"/>
      <c r="M60" s="1334"/>
      <c r="N60" s="1334"/>
      <c r="O60" s="1334"/>
      <c r="P60" s="1334"/>
      <c r="Q60" s="1334"/>
      <c r="R60" s="1334"/>
      <c r="S60" s="1379"/>
      <c r="T60" s="1334"/>
      <c r="U60" s="1334"/>
      <c r="V60" s="1334"/>
      <c r="W60" s="1334"/>
    </row>
    <row r="61" spans="1:23" ht="15">
      <c r="A61" s="1380"/>
      <c r="B61" s="1376"/>
      <c r="C61" s="1376"/>
      <c r="D61" s="1376"/>
      <c r="E61" s="1377"/>
      <c r="F61" s="1376"/>
      <c r="G61" s="1376"/>
      <c r="H61" s="1376"/>
      <c r="I61" s="1376"/>
      <c r="J61" s="1334"/>
      <c r="K61" s="1334"/>
      <c r="L61" s="1334"/>
      <c r="M61" s="1334"/>
      <c r="N61" s="1334"/>
      <c r="O61" s="1334"/>
      <c r="P61" s="1334"/>
      <c r="Q61" s="1334"/>
      <c r="R61" s="1334"/>
      <c r="S61" s="1379"/>
      <c r="T61" s="1334"/>
      <c r="U61" s="1334"/>
      <c r="V61" s="1334"/>
      <c r="W61" s="1334"/>
    </row>
    <row r="62" spans="1:23" ht="15">
      <c r="A62" s="1380"/>
      <c r="B62" s="1376"/>
      <c r="C62" s="1376"/>
      <c r="D62" s="1376"/>
      <c r="E62" s="1377"/>
      <c r="F62" s="1376"/>
      <c r="G62" s="1376"/>
      <c r="H62" s="1376"/>
      <c r="I62" s="1376"/>
      <c r="J62" s="1334"/>
      <c r="K62" s="1334"/>
      <c r="L62" s="1334"/>
      <c r="M62" s="1334"/>
      <c r="N62" s="1334"/>
      <c r="O62" s="1334"/>
      <c r="P62" s="1334"/>
      <c r="Q62" s="1334"/>
      <c r="R62" s="1334"/>
      <c r="S62" s="1379"/>
      <c r="T62" s="1334"/>
      <c r="U62" s="1334"/>
      <c r="V62" s="1334"/>
      <c r="W62" s="1334"/>
    </row>
    <row r="63" spans="1:23" ht="18">
      <c r="A63" s="1484"/>
      <c r="B63" s="1485"/>
      <c r="C63" s="1485"/>
      <c r="D63" s="1485"/>
      <c r="E63" s="1486"/>
      <c r="F63" s="1485"/>
      <c r="G63" s="1485"/>
      <c r="H63" s="1485"/>
      <c r="I63" s="1485"/>
      <c r="J63" s="1487"/>
      <c r="K63" s="1487"/>
      <c r="L63" s="1487"/>
      <c r="M63" s="1487"/>
      <c r="N63" s="1487"/>
      <c r="O63" s="1487"/>
      <c r="P63" s="1487"/>
      <c r="Q63" s="1487"/>
      <c r="R63" s="1487"/>
      <c r="S63" s="1488"/>
      <c r="T63" s="1487"/>
      <c r="U63" s="1487"/>
      <c r="V63" s="1487"/>
      <c r="W63" s="1487"/>
    </row>
    <row r="64" spans="1:23" ht="18">
      <c r="A64" s="1484"/>
      <c r="B64" s="1485"/>
      <c r="C64" s="1485"/>
      <c r="D64" s="1485"/>
      <c r="E64" s="1486"/>
      <c r="F64" s="1485"/>
      <c r="G64" s="1485"/>
      <c r="H64" s="1485"/>
      <c r="I64" s="1485"/>
      <c r="J64" s="1487"/>
      <c r="K64" s="1487"/>
      <c r="L64" s="1487"/>
      <c r="M64" s="1487"/>
      <c r="N64" s="1487"/>
      <c r="O64" s="1487"/>
      <c r="P64" s="1487"/>
      <c r="Q64" s="1487"/>
      <c r="R64" s="1487"/>
      <c r="S64" s="1488"/>
      <c r="T64" s="1487"/>
      <c r="U64" s="1487"/>
      <c r="V64" s="1487"/>
      <c r="W64" s="1487"/>
    </row>
  </sheetData>
  <sheetProtection/>
  <mergeCells count="11">
    <mergeCell ref="B7:B8"/>
    <mergeCell ref="E7:E8"/>
    <mergeCell ref="H7:H8"/>
    <mergeCell ref="I7:I8"/>
    <mergeCell ref="J7:J8"/>
    <mergeCell ref="A1:W1"/>
    <mergeCell ref="K7:K8"/>
    <mergeCell ref="L7:M7"/>
    <mergeCell ref="N7:Q7"/>
    <mergeCell ref="U7:W7"/>
    <mergeCell ref="A7:A8"/>
  </mergeCells>
  <printOptions/>
  <pageMargins left="1.1023622047244095" right="0.31496062992125984" top="0.5905511811023623" bottom="0.5905511811023623" header="0.31496062992125984" footer="0.31496062992125984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3">
      <selection activeCell="H11" sqref="H11"/>
    </sheetView>
  </sheetViews>
  <sheetFormatPr defaultColWidth="9.140625" defaultRowHeight="15"/>
  <cols>
    <col min="1" max="1" width="32.28125" style="188" customWidth="1"/>
    <col min="2" max="2" width="10.57421875" style="188" customWidth="1"/>
    <col min="3" max="3" width="14.00390625" style="188" customWidth="1"/>
    <col min="4" max="5" width="0" style="188" hidden="1" customWidth="1"/>
    <col min="6" max="7" width="9.140625" style="188" hidden="1" customWidth="1"/>
    <col min="8" max="8" width="9.140625" style="188" customWidth="1"/>
    <col min="9" max="9" width="10.28125" style="188" customWidth="1"/>
    <col min="10" max="21" width="9.140625" style="188" customWidth="1"/>
    <col min="22" max="23" width="10.28125" style="188" customWidth="1"/>
    <col min="24" max="16384" width="9.140625" style="188" customWidth="1"/>
  </cols>
  <sheetData>
    <row r="1" spans="1:9" ht="25.5">
      <c r="A1" s="519" t="s">
        <v>104</v>
      </c>
      <c r="B1" s="520"/>
      <c r="C1" s="521"/>
      <c r="D1" s="521"/>
      <c r="E1" s="521"/>
      <c r="F1" s="521"/>
      <c r="G1" s="521"/>
      <c r="H1" s="521"/>
      <c r="I1" s="522"/>
    </row>
    <row r="2" spans="1:9" ht="18">
      <c r="A2" s="519" t="s">
        <v>218</v>
      </c>
      <c r="B2" s="523"/>
      <c r="I2" s="524"/>
    </row>
    <row r="3" spans="1:9" ht="15">
      <c r="A3" s="524"/>
      <c r="B3" s="524"/>
      <c r="I3" s="524"/>
    </row>
    <row r="4" spans="9:15" ht="15.75" thickBot="1">
      <c r="I4" s="524"/>
      <c r="M4" s="525"/>
      <c r="N4" s="525"/>
      <c r="O4" s="525"/>
    </row>
    <row r="5" spans="1:15" ht="16.5" thickBot="1">
      <c r="A5" s="526" t="s">
        <v>1</v>
      </c>
      <c r="B5" s="526"/>
      <c r="H5" s="527" t="s">
        <v>105</v>
      </c>
      <c r="I5" s="528"/>
      <c r="J5" s="528"/>
      <c r="K5" s="528"/>
      <c r="L5" s="529"/>
      <c r="M5" s="525"/>
      <c r="N5" s="525"/>
      <c r="O5" s="525"/>
    </row>
    <row r="6" spans="1:9" ht="15.75" thickBot="1">
      <c r="A6" s="522" t="s">
        <v>3</v>
      </c>
      <c r="B6" s="522"/>
      <c r="I6" s="524"/>
    </row>
    <row r="7" spans="1:23" ht="15.75">
      <c r="A7" s="530"/>
      <c r="B7" s="531"/>
      <c r="C7" s="532"/>
      <c r="D7" s="533"/>
      <c r="E7" s="533"/>
      <c r="F7" s="533"/>
      <c r="G7" s="533"/>
      <c r="H7" s="533"/>
      <c r="I7" s="534" t="s">
        <v>4</v>
      </c>
      <c r="J7" s="535"/>
      <c r="K7" s="536"/>
      <c r="L7" s="536"/>
      <c r="M7" s="536"/>
      <c r="N7" s="536"/>
      <c r="O7" s="537"/>
      <c r="P7" s="536"/>
      <c r="Q7" s="536"/>
      <c r="R7" s="536"/>
      <c r="S7" s="536"/>
      <c r="T7" s="536"/>
      <c r="U7" s="536"/>
      <c r="V7" s="538" t="s">
        <v>216</v>
      </c>
      <c r="W7" s="534" t="s">
        <v>7</v>
      </c>
    </row>
    <row r="8" spans="1:23" ht="15.75" thickBot="1">
      <c r="A8" s="539" t="s">
        <v>8</v>
      </c>
      <c r="B8" s="540"/>
      <c r="C8" s="541"/>
      <c r="D8" s="542" t="s">
        <v>10</v>
      </c>
      <c r="E8" s="542" t="s">
        <v>11</v>
      </c>
      <c r="F8" s="543" t="s">
        <v>14</v>
      </c>
      <c r="G8" s="543" t="s">
        <v>106</v>
      </c>
      <c r="H8" s="543" t="s">
        <v>6</v>
      </c>
      <c r="I8" s="544">
        <v>2013</v>
      </c>
      <c r="J8" s="545" t="s">
        <v>16</v>
      </c>
      <c r="K8" s="546" t="s">
        <v>17</v>
      </c>
      <c r="L8" s="546" t="s">
        <v>18</v>
      </c>
      <c r="M8" s="546" t="s">
        <v>19</v>
      </c>
      <c r="N8" s="546" t="s">
        <v>20</v>
      </c>
      <c r="O8" s="546" t="s">
        <v>21</v>
      </c>
      <c r="P8" s="546" t="s">
        <v>22</v>
      </c>
      <c r="Q8" s="546" t="s">
        <v>23</v>
      </c>
      <c r="R8" s="546" t="s">
        <v>24</v>
      </c>
      <c r="S8" s="546" t="s">
        <v>25</v>
      </c>
      <c r="T8" s="546" t="s">
        <v>26</v>
      </c>
      <c r="U8" s="545" t="s">
        <v>27</v>
      </c>
      <c r="V8" s="543" t="s">
        <v>28</v>
      </c>
      <c r="W8" s="544" t="s">
        <v>29</v>
      </c>
    </row>
    <row r="9" spans="1:23" ht="16.5">
      <c r="A9" s="547" t="s">
        <v>107</v>
      </c>
      <c r="B9" s="548"/>
      <c r="C9" s="549"/>
      <c r="D9" s="550">
        <v>22</v>
      </c>
      <c r="E9" s="550">
        <v>23</v>
      </c>
      <c r="F9" s="18">
        <v>21</v>
      </c>
      <c r="G9" s="19">
        <v>21</v>
      </c>
      <c r="H9" s="19">
        <v>21</v>
      </c>
      <c r="I9" s="551">
        <v>21</v>
      </c>
      <c r="J9" s="552">
        <v>21</v>
      </c>
      <c r="K9" s="553">
        <v>21</v>
      </c>
      <c r="L9" s="553">
        <v>21</v>
      </c>
      <c r="M9" s="553">
        <v>21</v>
      </c>
      <c r="N9" s="20">
        <v>21</v>
      </c>
      <c r="O9" s="20">
        <v>21</v>
      </c>
      <c r="P9" s="18">
        <v>21</v>
      </c>
      <c r="Q9" s="18">
        <v>21</v>
      </c>
      <c r="R9" s="18">
        <v>21</v>
      </c>
      <c r="S9" s="18">
        <v>21</v>
      </c>
      <c r="T9" s="18">
        <v>21</v>
      </c>
      <c r="U9" s="18">
        <v>21</v>
      </c>
      <c r="V9" s="554" t="s">
        <v>31</v>
      </c>
      <c r="W9" s="555" t="s">
        <v>31</v>
      </c>
    </row>
    <row r="10" spans="1:23" ht="17.25" thickBot="1">
      <c r="A10" s="556" t="s">
        <v>108</v>
      </c>
      <c r="B10" s="557"/>
      <c r="C10" s="558"/>
      <c r="D10" s="559">
        <v>20.91</v>
      </c>
      <c r="E10" s="559">
        <v>21.91</v>
      </c>
      <c r="F10" s="560">
        <v>20.4</v>
      </c>
      <c r="G10" s="561">
        <v>20.4</v>
      </c>
      <c r="H10" s="561">
        <v>20.4</v>
      </c>
      <c r="I10" s="562">
        <v>20.4</v>
      </c>
      <c r="J10" s="563">
        <v>20.4</v>
      </c>
      <c r="K10" s="564">
        <v>20.4</v>
      </c>
      <c r="L10" s="565">
        <v>20.4</v>
      </c>
      <c r="M10" s="565">
        <v>20.4</v>
      </c>
      <c r="N10" s="564">
        <v>20.4</v>
      </c>
      <c r="O10" s="564">
        <v>20.4</v>
      </c>
      <c r="P10" s="566">
        <v>20.4</v>
      </c>
      <c r="Q10" s="566">
        <v>20.4</v>
      </c>
      <c r="R10" s="566">
        <v>20.4</v>
      </c>
      <c r="S10" s="566">
        <v>20.4</v>
      </c>
      <c r="T10" s="566">
        <v>20.4</v>
      </c>
      <c r="U10" s="560">
        <v>20.4</v>
      </c>
      <c r="V10" s="567"/>
      <c r="W10" s="568" t="s">
        <v>31</v>
      </c>
    </row>
    <row r="11" spans="1:23" ht="16.5">
      <c r="A11" s="569" t="s">
        <v>109</v>
      </c>
      <c r="B11" s="548"/>
      <c r="C11" s="570" t="s">
        <v>110</v>
      </c>
      <c r="D11" s="571">
        <v>4630</v>
      </c>
      <c r="E11" s="571">
        <v>5103</v>
      </c>
      <c r="F11" s="572">
        <v>6882</v>
      </c>
      <c r="G11" s="23">
        <v>6825</v>
      </c>
      <c r="H11" s="22">
        <v>6741</v>
      </c>
      <c r="I11" s="573" t="s">
        <v>31</v>
      </c>
      <c r="J11" s="572">
        <v>6744</v>
      </c>
      <c r="K11" s="574">
        <v>6760</v>
      </c>
      <c r="L11" s="574">
        <v>6763</v>
      </c>
      <c r="M11" s="575">
        <v>6766</v>
      </c>
      <c r="N11" s="576">
        <v>6766</v>
      </c>
      <c r="O11" s="576">
        <v>6773</v>
      </c>
      <c r="P11" s="576">
        <v>6773</v>
      </c>
      <c r="Q11" s="576">
        <v>6819</v>
      </c>
      <c r="R11" s="576">
        <v>6821</v>
      </c>
      <c r="S11" s="576">
        <v>6891</v>
      </c>
      <c r="T11" s="576">
        <v>6891</v>
      </c>
      <c r="U11" s="572">
        <v>6928</v>
      </c>
      <c r="V11" s="577" t="s">
        <v>31</v>
      </c>
      <c r="W11" s="573" t="s">
        <v>31</v>
      </c>
    </row>
    <row r="12" spans="1:23" ht="16.5">
      <c r="A12" s="569" t="s">
        <v>111</v>
      </c>
      <c r="B12" s="578"/>
      <c r="C12" s="570" t="s">
        <v>112</v>
      </c>
      <c r="D12" s="579">
        <v>3811</v>
      </c>
      <c r="E12" s="579">
        <v>4577</v>
      </c>
      <c r="F12" s="572">
        <v>6496</v>
      </c>
      <c r="G12" s="23">
        <v>6491</v>
      </c>
      <c r="H12" s="23">
        <v>6492</v>
      </c>
      <c r="I12" s="573" t="s">
        <v>31</v>
      </c>
      <c r="J12" s="580">
        <v>6501</v>
      </c>
      <c r="K12" s="581">
        <v>6522</v>
      </c>
      <c r="L12" s="581">
        <v>6531</v>
      </c>
      <c r="M12" s="582">
        <v>6540</v>
      </c>
      <c r="N12" s="576">
        <v>6546</v>
      </c>
      <c r="O12" s="576">
        <v>6558</v>
      </c>
      <c r="P12" s="576">
        <v>6563</v>
      </c>
      <c r="Q12" s="576">
        <v>6615</v>
      </c>
      <c r="R12" s="576">
        <v>6623</v>
      </c>
      <c r="S12" s="576">
        <v>6697</v>
      </c>
      <c r="T12" s="576">
        <v>6707</v>
      </c>
      <c r="U12" s="572">
        <v>6744</v>
      </c>
      <c r="V12" s="577" t="s">
        <v>31</v>
      </c>
      <c r="W12" s="573" t="s">
        <v>31</v>
      </c>
    </row>
    <row r="13" spans="1:23" ht="16.5">
      <c r="A13" s="569" t="s">
        <v>39</v>
      </c>
      <c r="B13" s="548"/>
      <c r="C13" s="570" t="s">
        <v>113</v>
      </c>
      <c r="D13" s="579">
        <v>0</v>
      </c>
      <c r="E13" s="579">
        <v>0</v>
      </c>
      <c r="F13" s="572">
        <v>19</v>
      </c>
      <c r="G13" s="23">
        <v>59</v>
      </c>
      <c r="H13" s="23">
        <v>58</v>
      </c>
      <c r="I13" s="573" t="s">
        <v>31</v>
      </c>
      <c r="J13" s="580">
        <v>58</v>
      </c>
      <c r="K13" s="581">
        <v>58</v>
      </c>
      <c r="L13" s="582">
        <v>58</v>
      </c>
      <c r="M13" s="582">
        <v>58</v>
      </c>
      <c r="N13" s="576">
        <v>58</v>
      </c>
      <c r="O13" s="576">
        <v>64</v>
      </c>
      <c r="P13" s="576">
        <v>70</v>
      </c>
      <c r="Q13" s="576">
        <v>76</v>
      </c>
      <c r="R13" s="576">
        <v>40</v>
      </c>
      <c r="S13" s="576">
        <v>40</v>
      </c>
      <c r="T13" s="576">
        <v>55</v>
      </c>
      <c r="U13" s="572">
        <v>51</v>
      </c>
      <c r="V13" s="577" t="s">
        <v>31</v>
      </c>
      <c r="W13" s="573" t="s">
        <v>31</v>
      </c>
    </row>
    <row r="14" spans="1:23" ht="16.5">
      <c r="A14" s="569" t="s">
        <v>42</v>
      </c>
      <c r="B14" s="578"/>
      <c r="C14" s="570" t="s">
        <v>114</v>
      </c>
      <c r="D14" s="579">
        <v>0</v>
      </c>
      <c r="E14" s="579">
        <v>0</v>
      </c>
      <c r="F14" s="572">
        <v>596</v>
      </c>
      <c r="G14" s="23">
        <v>619</v>
      </c>
      <c r="H14" s="23">
        <v>583</v>
      </c>
      <c r="I14" s="573" t="s">
        <v>31</v>
      </c>
      <c r="J14" s="580">
        <v>8267</v>
      </c>
      <c r="K14" s="581">
        <v>7704</v>
      </c>
      <c r="L14" s="582">
        <v>6946</v>
      </c>
      <c r="M14" s="582">
        <v>5599</v>
      </c>
      <c r="N14" s="576">
        <v>4484</v>
      </c>
      <c r="O14" s="576">
        <v>4577</v>
      </c>
      <c r="P14" s="576">
        <v>4007</v>
      </c>
      <c r="Q14" s="576">
        <v>3474</v>
      </c>
      <c r="R14" s="576">
        <v>2242</v>
      </c>
      <c r="S14" s="576">
        <v>1678</v>
      </c>
      <c r="T14" s="576">
        <v>1142</v>
      </c>
      <c r="U14" s="572">
        <v>634</v>
      </c>
      <c r="V14" s="577" t="s">
        <v>31</v>
      </c>
      <c r="W14" s="573" t="s">
        <v>31</v>
      </c>
    </row>
    <row r="15" spans="1:23" ht="17.25" thickBot="1">
      <c r="A15" s="547" t="s">
        <v>44</v>
      </c>
      <c r="B15" s="548"/>
      <c r="C15" s="583" t="s">
        <v>115</v>
      </c>
      <c r="D15" s="584">
        <v>869</v>
      </c>
      <c r="E15" s="584">
        <v>1024</v>
      </c>
      <c r="F15" s="20">
        <v>1443</v>
      </c>
      <c r="G15" s="21">
        <v>1237</v>
      </c>
      <c r="H15" s="21">
        <v>1222</v>
      </c>
      <c r="I15" s="555" t="s">
        <v>31</v>
      </c>
      <c r="J15" s="585">
        <v>1190</v>
      </c>
      <c r="K15" s="20">
        <v>1374</v>
      </c>
      <c r="L15" s="553">
        <v>1466</v>
      </c>
      <c r="M15" s="553">
        <v>2029</v>
      </c>
      <c r="N15" s="20">
        <v>2506</v>
      </c>
      <c r="O15" s="20">
        <v>1827</v>
      </c>
      <c r="P15" s="20">
        <v>1677</v>
      </c>
      <c r="Q15" s="20">
        <v>1526</v>
      </c>
      <c r="R15" s="20">
        <v>2285</v>
      </c>
      <c r="S15" s="20">
        <v>2126</v>
      </c>
      <c r="T15" s="20">
        <v>1883</v>
      </c>
      <c r="U15" s="20">
        <v>1372</v>
      </c>
      <c r="V15" s="554" t="s">
        <v>31</v>
      </c>
      <c r="W15" s="555" t="s">
        <v>31</v>
      </c>
    </row>
    <row r="16" spans="1:23" ht="17.25" thickBot="1">
      <c r="A16" s="586" t="s">
        <v>47</v>
      </c>
      <c r="B16" s="587"/>
      <c r="C16" s="588"/>
      <c r="D16" s="589">
        <v>1838</v>
      </c>
      <c r="E16" s="589">
        <v>1811</v>
      </c>
      <c r="F16" s="590">
        <v>2420</v>
      </c>
      <c r="G16" s="591">
        <v>2454</v>
      </c>
      <c r="H16" s="591">
        <v>2295</v>
      </c>
      <c r="I16" s="592" t="s">
        <v>31</v>
      </c>
      <c r="J16" s="590">
        <v>16994</v>
      </c>
      <c r="K16" s="593">
        <v>16630</v>
      </c>
      <c r="L16" s="594">
        <v>15967</v>
      </c>
      <c r="M16" s="594">
        <v>15187</v>
      </c>
      <c r="N16" s="593">
        <v>14549</v>
      </c>
      <c r="O16" s="593">
        <v>13977</v>
      </c>
      <c r="P16" s="593">
        <v>13261</v>
      </c>
      <c r="Q16" s="593">
        <v>12630</v>
      </c>
      <c r="R16" s="593">
        <v>12123</v>
      </c>
      <c r="S16" s="593">
        <v>11469</v>
      </c>
      <c r="T16" s="593">
        <v>10706</v>
      </c>
      <c r="U16" s="590">
        <v>972</v>
      </c>
      <c r="V16" s="595" t="s">
        <v>31</v>
      </c>
      <c r="W16" s="592" t="s">
        <v>31</v>
      </c>
    </row>
    <row r="17" spans="1:23" ht="16.5">
      <c r="A17" s="547" t="s">
        <v>116</v>
      </c>
      <c r="B17" s="548"/>
      <c r="C17" s="583" t="s">
        <v>117</v>
      </c>
      <c r="D17" s="584">
        <v>833</v>
      </c>
      <c r="E17" s="584">
        <v>540</v>
      </c>
      <c r="F17" s="20">
        <v>401</v>
      </c>
      <c r="G17" s="21">
        <v>379</v>
      </c>
      <c r="H17" s="21">
        <v>293</v>
      </c>
      <c r="I17" s="555" t="s">
        <v>31</v>
      </c>
      <c r="J17" s="585">
        <v>286</v>
      </c>
      <c r="K17" s="20">
        <v>279</v>
      </c>
      <c r="L17" s="553">
        <v>272</v>
      </c>
      <c r="M17" s="553">
        <v>265</v>
      </c>
      <c r="N17" s="20">
        <v>258</v>
      </c>
      <c r="O17" s="20">
        <v>251</v>
      </c>
      <c r="P17" s="20">
        <v>245</v>
      </c>
      <c r="Q17" s="20">
        <v>238</v>
      </c>
      <c r="R17" s="20">
        <v>231</v>
      </c>
      <c r="S17" s="20">
        <v>225</v>
      </c>
      <c r="T17" s="20">
        <v>219</v>
      </c>
      <c r="U17" s="20">
        <v>212</v>
      </c>
      <c r="V17" s="554" t="s">
        <v>31</v>
      </c>
      <c r="W17" s="555" t="s">
        <v>31</v>
      </c>
    </row>
    <row r="18" spans="1:23" ht="16.5">
      <c r="A18" s="569" t="s">
        <v>118</v>
      </c>
      <c r="B18" s="578"/>
      <c r="C18" s="570" t="s">
        <v>119</v>
      </c>
      <c r="D18" s="571">
        <v>584</v>
      </c>
      <c r="E18" s="571">
        <v>483</v>
      </c>
      <c r="F18" s="572">
        <v>781</v>
      </c>
      <c r="G18" s="23">
        <v>725</v>
      </c>
      <c r="H18" s="23">
        <v>698</v>
      </c>
      <c r="I18" s="573" t="s">
        <v>31</v>
      </c>
      <c r="J18" s="572">
        <v>710</v>
      </c>
      <c r="K18" s="576">
        <v>723</v>
      </c>
      <c r="L18" s="575">
        <v>732</v>
      </c>
      <c r="M18" s="575">
        <v>770</v>
      </c>
      <c r="N18" s="576">
        <v>783</v>
      </c>
      <c r="O18" s="576">
        <v>796</v>
      </c>
      <c r="P18" s="576">
        <v>809</v>
      </c>
      <c r="Q18" s="576">
        <v>818</v>
      </c>
      <c r="R18" s="576">
        <v>832</v>
      </c>
      <c r="S18" s="576">
        <v>837</v>
      </c>
      <c r="T18" s="576">
        <v>842</v>
      </c>
      <c r="U18" s="572">
        <v>853</v>
      </c>
      <c r="V18" s="577" t="s">
        <v>31</v>
      </c>
      <c r="W18" s="573" t="s">
        <v>31</v>
      </c>
    </row>
    <row r="19" spans="1:23" ht="16.5">
      <c r="A19" s="569" t="s">
        <v>53</v>
      </c>
      <c r="B19" s="578"/>
      <c r="C19" s="570" t="s">
        <v>120</v>
      </c>
      <c r="D19" s="579">
        <v>0</v>
      </c>
      <c r="E19" s="579">
        <v>0</v>
      </c>
      <c r="F19" s="572">
        <v>0</v>
      </c>
      <c r="G19" s="23">
        <v>0</v>
      </c>
      <c r="H19" s="23">
        <v>0</v>
      </c>
      <c r="I19" s="573" t="s">
        <v>31</v>
      </c>
      <c r="J19" s="580">
        <v>0</v>
      </c>
      <c r="K19" s="581">
        <v>0</v>
      </c>
      <c r="L19" s="582">
        <v>0</v>
      </c>
      <c r="M19" s="582">
        <v>0</v>
      </c>
      <c r="N19" s="576">
        <v>0</v>
      </c>
      <c r="O19" s="576">
        <v>0</v>
      </c>
      <c r="P19" s="576">
        <v>0</v>
      </c>
      <c r="Q19" s="576">
        <v>0</v>
      </c>
      <c r="R19" s="576">
        <v>0</v>
      </c>
      <c r="S19" s="576">
        <v>0</v>
      </c>
      <c r="T19" s="576">
        <v>0</v>
      </c>
      <c r="U19" s="572">
        <v>0</v>
      </c>
      <c r="V19" s="577" t="s">
        <v>31</v>
      </c>
      <c r="W19" s="573" t="s">
        <v>31</v>
      </c>
    </row>
    <row r="20" spans="1:23" ht="16.5">
      <c r="A20" s="569" t="s">
        <v>55</v>
      </c>
      <c r="B20" s="548"/>
      <c r="C20" s="570" t="s">
        <v>121</v>
      </c>
      <c r="D20" s="579">
        <v>225</v>
      </c>
      <c r="E20" s="579">
        <v>259</v>
      </c>
      <c r="F20" s="572">
        <v>1239</v>
      </c>
      <c r="G20" s="23">
        <v>1146</v>
      </c>
      <c r="H20" s="23">
        <v>1125</v>
      </c>
      <c r="I20" s="573" t="s">
        <v>31</v>
      </c>
      <c r="J20" s="580">
        <v>8651</v>
      </c>
      <c r="K20" s="581">
        <v>8187</v>
      </c>
      <c r="L20" s="582">
        <v>7712</v>
      </c>
      <c r="M20" s="582">
        <v>6151</v>
      </c>
      <c r="N20" s="576">
        <v>5522</v>
      </c>
      <c r="O20" s="576">
        <v>5255</v>
      </c>
      <c r="P20" s="576">
        <v>4562</v>
      </c>
      <c r="Q20" s="576">
        <v>3872</v>
      </c>
      <c r="R20" s="576">
        <v>2729</v>
      </c>
      <c r="S20" s="576">
        <v>2109</v>
      </c>
      <c r="T20" s="576">
        <v>1683</v>
      </c>
      <c r="U20" s="572">
        <v>1160</v>
      </c>
      <c r="V20" s="577" t="s">
        <v>31</v>
      </c>
      <c r="W20" s="573" t="s">
        <v>31</v>
      </c>
    </row>
    <row r="21" spans="1:23" ht="17.25" thickBot="1">
      <c r="A21" s="569" t="s">
        <v>57</v>
      </c>
      <c r="B21" s="557"/>
      <c r="C21" s="570" t="s">
        <v>122</v>
      </c>
      <c r="D21" s="579">
        <v>0</v>
      </c>
      <c r="E21" s="579">
        <v>0</v>
      </c>
      <c r="F21" s="572">
        <v>0</v>
      </c>
      <c r="G21" s="596">
        <v>0</v>
      </c>
      <c r="H21" s="596">
        <v>0</v>
      </c>
      <c r="I21" s="573" t="s">
        <v>31</v>
      </c>
      <c r="J21" s="580">
        <v>0</v>
      </c>
      <c r="K21" s="581">
        <v>0</v>
      </c>
      <c r="L21" s="582">
        <v>0</v>
      </c>
      <c r="M21" s="582">
        <v>0</v>
      </c>
      <c r="N21" s="576">
        <v>0</v>
      </c>
      <c r="O21" s="576">
        <v>0</v>
      </c>
      <c r="P21" s="576">
        <v>0</v>
      </c>
      <c r="Q21" s="576">
        <v>0</v>
      </c>
      <c r="R21" s="576">
        <v>0</v>
      </c>
      <c r="S21" s="576">
        <v>0</v>
      </c>
      <c r="T21" s="576">
        <v>0</v>
      </c>
      <c r="U21" s="572">
        <v>0</v>
      </c>
      <c r="V21" s="577" t="s">
        <v>31</v>
      </c>
      <c r="W21" s="573" t="s">
        <v>31</v>
      </c>
    </row>
    <row r="22" spans="1:23" ht="16.5">
      <c r="A22" s="597" t="s">
        <v>59</v>
      </c>
      <c r="B22" s="548"/>
      <c r="C22" s="598"/>
      <c r="D22" s="599">
        <v>6805</v>
      </c>
      <c r="E22" s="599">
        <v>6979</v>
      </c>
      <c r="F22" s="22">
        <v>8746</v>
      </c>
      <c r="G22" s="22">
        <v>8318</v>
      </c>
      <c r="H22" s="22">
        <v>8465</v>
      </c>
      <c r="I22" s="600">
        <v>8555</v>
      </c>
      <c r="J22" s="601">
        <v>586</v>
      </c>
      <c r="K22" s="574">
        <v>586</v>
      </c>
      <c r="L22" s="574">
        <v>586</v>
      </c>
      <c r="M22" s="574">
        <v>1346</v>
      </c>
      <c r="N22" s="574">
        <v>586</v>
      </c>
      <c r="O22" s="574">
        <v>591</v>
      </c>
      <c r="P22" s="574">
        <v>586</v>
      </c>
      <c r="Q22" s="574">
        <v>623</v>
      </c>
      <c r="R22" s="574">
        <v>1351</v>
      </c>
      <c r="S22" s="574">
        <v>591</v>
      </c>
      <c r="T22" s="574">
        <v>595</v>
      </c>
      <c r="U22" s="601">
        <v>600</v>
      </c>
      <c r="V22" s="602">
        <f>SUM(J22:U22)</f>
        <v>8627</v>
      </c>
      <c r="W22" s="603">
        <f>+V22/I22*100</f>
        <v>100.84161309175921</v>
      </c>
    </row>
    <row r="23" spans="1:23" ht="16.5">
      <c r="A23" s="569" t="s">
        <v>61</v>
      </c>
      <c r="B23" s="578"/>
      <c r="C23" s="604"/>
      <c r="D23" s="571"/>
      <c r="E23" s="571"/>
      <c r="F23" s="23">
        <v>130</v>
      </c>
      <c r="G23" s="23">
        <v>0</v>
      </c>
      <c r="H23" s="23">
        <v>0</v>
      </c>
      <c r="I23" s="605">
        <v>0</v>
      </c>
      <c r="J23" s="572">
        <v>0</v>
      </c>
      <c r="K23" s="576">
        <v>0</v>
      </c>
      <c r="L23" s="576">
        <v>0</v>
      </c>
      <c r="M23" s="576">
        <v>0</v>
      </c>
      <c r="N23" s="576">
        <v>0</v>
      </c>
      <c r="O23" s="576">
        <v>0</v>
      </c>
      <c r="P23" s="576">
        <v>0</v>
      </c>
      <c r="Q23" s="576">
        <v>0</v>
      </c>
      <c r="R23" s="576">
        <v>0</v>
      </c>
      <c r="S23" s="576">
        <v>0</v>
      </c>
      <c r="T23" s="576">
        <v>0</v>
      </c>
      <c r="U23" s="572">
        <v>0</v>
      </c>
      <c r="V23" s="606">
        <f>SUM(J23:U23)</f>
        <v>0</v>
      </c>
      <c r="W23" s="607" t="e">
        <f>+V23/I23*100</f>
        <v>#DIV/0!</v>
      </c>
    </row>
    <row r="24" spans="1:23" ht="17.25" thickBot="1">
      <c r="A24" s="608" t="s">
        <v>63</v>
      </c>
      <c r="B24" s="548"/>
      <c r="C24" s="609"/>
      <c r="D24" s="610">
        <v>6505</v>
      </c>
      <c r="E24" s="610">
        <v>6369</v>
      </c>
      <c r="F24" s="24">
        <v>7026</v>
      </c>
      <c r="G24" s="24">
        <v>6712</v>
      </c>
      <c r="H24" s="24">
        <v>6700</v>
      </c>
      <c r="I24" s="611">
        <v>7040</v>
      </c>
      <c r="J24" s="612">
        <v>586</v>
      </c>
      <c r="K24" s="613">
        <v>586</v>
      </c>
      <c r="L24" s="613">
        <v>586</v>
      </c>
      <c r="M24" s="613">
        <v>586</v>
      </c>
      <c r="N24" s="613">
        <v>586</v>
      </c>
      <c r="O24" s="613">
        <v>586</v>
      </c>
      <c r="P24" s="613">
        <v>586</v>
      </c>
      <c r="Q24" s="613">
        <v>586</v>
      </c>
      <c r="R24" s="613">
        <v>586</v>
      </c>
      <c r="S24" s="613">
        <v>586</v>
      </c>
      <c r="T24" s="613">
        <v>590</v>
      </c>
      <c r="U24" s="612">
        <v>590</v>
      </c>
      <c r="V24" s="614">
        <f>SUM(J24:U24)</f>
        <v>7040</v>
      </c>
      <c r="W24" s="615">
        <f>+V24/I24*100</f>
        <v>100</v>
      </c>
    </row>
    <row r="25" spans="1:23" ht="16.5">
      <c r="A25" s="569" t="s">
        <v>64</v>
      </c>
      <c r="B25" s="616" t="s">
        <v>123</v>
      </c>
      <c r="C25" s="570" t="s">
        <v>124</v>
      </c>
      <c r="D25" s="571">
        <v>2275</v>
      </c>
      <c r="E25" s="571">
        <v>2131</v>
      </c>
      <c r="F25" s="23">
        <v>1301</v>
      </c>
      <c r="G25" s="23">
        <v>1400</v>
      </c>
      <c r="H25" s="23">
        <v>1387</v>
      </c>
      <c r="I25" s="617">
        <v>1210</v>
      </c>
      <c r="J25" s="572">
        <v>26</v>
      </c>
      <c r="K25" s="576">
        <v>52</v>
      </c>
      <c r="L25" s="576">
        <v>85</v>
      </c>
      <c r="M25" s="576">
        <v>97</v>
      </c>
      <c r="N25" s="576">
        <v>118</v>
      </c>
      <c r="O25" s="576">
        <v>111</v>
      </c>
      <c r="P25" s="576">
        <v>68</v>
      </c>
      <c r="Q25" s="576">
        <v>61</v>
      </c>
      <c r="R25" s="576">
        <v>142</v>
      </c>
      <c r="S25" s="576">
        <v>225</v>
      </c>
      <c r="T25" s="576">
        <v>221</v>
      </c>
      <c r="U25" s="572">
        <v>241</v>
      </c>
      <c r="V25" s="606">
        <f aca="true" t="shared" si="0" ref="V25:V35">SUM(J25:U25)</f>
        <v>1447</v>
      </c>
      <c r="W25" s="607">
        <f aca="true" t="shared" si="1" ref="W25:W35">+V25/I25*100</f>
        <v>119.58677685950414</v>
      </c>
    </row>
    <row r="26" spans="1:23" ht="16.5">
      <c r="A26" s="569" t="s">
        <v>66</v>
      </c>
      <c r="B26" s="618" t="s">
        <v>125</v>
      </c>
      <c r="C26" s="570" t="s">
        <v>126</v>
      </c>
      <c r="D26" s="579">
        <v>269</v>
      </c>
      <c r="E26" s="579">
        <v>415</v>
      </c>
      <c r="F26" s="25">
        <v>809</v>
      </c>
      <c r="G26" s="25">
        <v>848</v>
      </c>
      <c r="H26" s="25">
        <v>791</v>
      </c>
      <c r="I26" s="605">
        <v>840</v>
      </c>
      <c r="J26" s="572">
        <v>37</v>
      </c>
      <c r="K26" s="576">
        <v>11</v>
      </c>
      <c r="L26" s="576">
        <v>157</v>
      </c>
      <c r="M26" s="576">
        <v>24</v>
      </c>
      <c r="N26" s="576">
        <v>7</v>
      </c>
      <c r="O26" s="576">
        <v>169</v>
      </c>
      <c r="P26" s="576">
        <v>18</v>
      </c>
      <c r="Q26" s="576">
        <v>7</v>
      </c>
      <c r="R26" s="576">
        <v>169</v>
      </c>
      <c r="S26" s="576">
        <v>7</v>
      </c>
      <c r="T26" s="576">
        <v>23</v>
      </c>
      <c r="U26" s="572">
        <v>204</v>
      </c>
      <c r="V26" s="606">
        <f t="shared" si="0"/>
        <v>833</v>
      </c>
      <c r="W26" s="607">
        <f t="shared" si="1"/>
        <v>99.16666666666667</v>
      </c>
    </row>
    <row r="27" spans="1:23" ht="16.5">
      <c r="A27" s="569" t="s">
        <v>68</v>
      </c>
      <c r="B27" s="619" t="s">
        <v>127</v>
      </c>
      <c r="C27" s="570" t="s">
        <v>128</v>
      </c>
      <c r="D27" s="579">
        <v>0</v>
      </c>
      <c r="E27" s="579">
        <v>1</v>
      </c>
      <c r="F27" s="25">
        <v>1</v>
      </c>
      <c r="G27" s="25">
        <v>2</v>
      </c>
      <c r="H27" s="25">
        <v>0</v>
      </c>
      <c r="I27" s="605">
        <v>0</v>
      </c>
      <c r="J27" s="572">
        <v>0</v>
      </c>
      <c r="K27" s="576">
        <v>0</v>
      </c>
      <c r="L27" s="576">
        <v>0</v>
      </c>
      <c r="M27" s="576">
        <v>0</v>
      </c>
      <c r="N27" s="576">
        <v>0</v>
      </c>
      <c r="O27" s="576">
        <v>0</v>
      </c>
      <c r="P27" s="576">
        <v>0</v>
      </c>
      <c r="Q27" s="576">
        <v>0</v>
      </c>
      <c r="R27" s="576">
        <v>0</v>
      </c>
      <c r="S27" s="576">
        <v>0</v>
      </c>
      <c r="T27" s="576">
        <v>0</v>
      </c>
      <c r="U27" s="572">
        <v>0</v>
      </c>
      <c r="V27" s="606">
        <f t="shared" si="0"/>
        <v>0</v>
      </c>
      <c r="W27" s="607" t="e">
        <f t="shared" si="1"/>
        <v>#DIV/0!</v>
      </c>
    </row>
    <row r="28" spans="1:23" ht="16.5">
      <c r="A28" s="569" t="s">
        <v>70</v>
      </c>
      <c r="B28" s="619" t="s">
        <v>129</v>
      </c>
      <c r="C28" s="570" t="s">
        <v>130</v>
      </c>
      <c r="D28" s="579">
        <v>582</v>
      </c>
      <c r="E28" s="579">
        <v>430</v>
      </c>
      <c r="F28" s="25">
        <v>233</v>
      </c>
      <c r="G28" s="25">
        <v>60</v>
      </c>
      <c r="H28" s="25">
        <v>160</v>
      </c>
      <c r="I28" s="605">
        <v>71</v>
      </c>
      <c r="J28" s="572">
        <v>4</v>
      </c>
      <c r="K28" s="576">
        <v>0</v>
      </c>
      <c r="L28" s="576">
        <v>2</v>
      </c>
      <c r="M28" s="576">
        <v>0</v>
      </c>
      <c r="N28" s="576">
        <v>2</v>
      </c>
      <c r="O28" s="576">
        <v>2</v>
      </c>
      <c r="P28" s="576">
        <v>1</v>
      </c>
      <c r="Q28" s="576">
        <v>0</v>
      </c>
      <c r="R28" s="576">
        <v>1</v>
      </c>
      <c r="S28" s="576">
        <v>0</v>
      </c>
      <c r="T28" s="576">
        <v>15</v>
      </c>
      <c r="U28" s="572">
        <v>1</v>
      </c>
      <c r="V28" s="606">
        <f t="shared" si="0"/>
        <v>28</v>
      </c>
      <c r="W28" s="607">
        <f t="shared" si="1"/>
        <v>39.436619718309856</v>
      </c>
    </row>
    <row r="29" spans="1:23" ht="16.5">
      <c r="A29" s="569" t="s">
        <v>72</v>
      </c>
      <c r="B29" s="618" t="s">
        <v>131</v>
      </c>
      <c r="C29" s="570" t="s">
        <v>132</v>
      </c>
      <c r="D29" s="579">
        <v>566</v>
      </c>
      <c r="E29" s="579">
        <v>656</v>
      </c>
      <c r="F29" s="25">
        <v>496</v>
      </c>
      <c r="G29" s="25">
        <v>517</v>
      </c>
      <c r="H29" s="25">
        <v>507</v>
      </c>
      <c r="I29" s="605">
        <v>596</v>
      </c>
      <c r="J29" s="572">
        <v>39</v>
      </c>
      <c r="K29" s="576">
        <v>25</v>
      </c>
      <c r="L29" s="576">
        <v>41</v>
      </c>
      <c r="M29" s="576">
        <v>38</v>
      </c>
      <c r="N29" s="576">
        <v>34</v>
      </c>
      <c r="O29" s="576">
        <v>44</v>
      </c>
      <c r="P29" s="576">
        <v>48</v>
      </c>
      <c r="Q29" s="576">
        <v>33</v>
      </c>
      <c r="R29" s="576">
        <v>30</v>
      </c>
      <c r="S29" s="576">
        <v>50</v>
      </c>
      <c r="T29" s="576">
        <v>34</v>
      </c>
      <c r="U29" s="572">
        <v>108</v>
      </c>
      <c r="V29" s="606">
        <f t="shared" si="0"/>
        <v>524</v>
      </c>
      <c r="W29" s="607">
        <f t="shared" si="1"/>
        <v>87.91946308724832</v>
      </c>
    </row>
    <row r="30" spans="1:23" ht="16.5">
      <c r="A30" s="569" t="s">
        <v>74</v>
      </c>
      <c r="B30" s="619" t="s">
        <v>133</v>
      </c>
      <c r="C30" s="570" t="s">
        <v>134</v>
      </c>
      <c r="D30" s="579">
        <v>2457</v>
      </c>
      <c r="E30" s="579">
        <v>2785</v>
      </c>
      <c r="F30" s="25">
        <v>4649</v>
      </c>
      <c r="G30" s="25">
        <v>4450</v>
      </c>
      <c r="H30" s="25">
        <v>4485</v>
      </c>
      <c r="I30" s="605">
        <v>4600</v>
      </c>
      <c r="J30" s="572">
        <v>350</v>
      </c>
      <c r="K30" s="576">
        <v>353</v>
      </c>
      <c r="L30" s="576">
        <v>403</v>
      </c>
      <c r="M30" s="576">
        <v>341</v>
      </c>
      <c r="N30" s="576">
        <v>346</v>
      </c>
      <c r="O30" s="576">
        <v>469</v>
      </c>
      <c r="P30" s="576">
        <v>376</v>
      </c>
      <c r="Q30" s="576">
        <v>362</v>
      </c>
      <c r="R30" s="576">
        <v>361</v>
      </c>
      <c r="S30" s="576">
        <v>369</v>
      </c>
      <c r="T30" s="576">
        <v>505</v>
      </c>
      <c r="U30" s="572">
        <v>387</v>
      </c>
      <c r="V30" s="606">
        <f>SUM(J30:U30)</f>
        <v>4622</v>
      </c>
      <c r="W30" s="607">
        <f>+V30/I30*100</f>
        <v>100.47826086956522</v>
      </c>
    </row>
    <row r="31" spans="1:23" ht="16.5">
      <c r="A31" s="569" t="s">
        <v>76</v>
      </c>
      <c r="B31" s="619" t="s">
        <v>135</v>
      </c>
      <c r="C31" s="570" t="s">
        <v>136</v>
      </c>
      <c r="D31" s="579">
        <v>943</v>
      </c>
      <c r="E31" s="579">
        <v>1044</v>
      </c>
      <c r="F31" s="25">
        <v>1758</v>
      </c>
      <c r="G31" s="25">
        <v>1671</v>
      </c>
      <c r="H31" s="25">
        <v>1563</v>
      </c>
      <c r="I31" s="605">
        <v>1623</v>
      </c>
      <c r="J31" s="572">
        <v>124</v>
      </c>
      <c r="K31" s="576">
        <v>122</v>
      </c>
      <c r="L31" s="576">
        <v>141</v>
      </c>
      <c r="M31" s="576">
        <v>119</v>
      </c>
      <c r="N31" s="576">
        <v>118</v>
      </c>
      <c r="O31" s="576">
        <v>163</v>
      </c>
      <c r="P31" s="576">
        <v>134</v>
      </c>
      <c r="Q31" s="576">
        <v>124</v>
      </c>
      <c r="R31" s="576">
        <v>124</v>
      </c>
      <c r="S31" s="576">
        <v>131</v>
      </c>
      <c r="T31" s="576">
        <v>176</v>
      </c>
      <c r="U31" s="572">
        <v>134</v>
      </c>
      <c r="V31" s="606">
        <f>SUM(J31:U31)</f>
        <v>1610</v>
      </c>
      <c r="W31" s="607">
        <f>+V31/I31*100</f>
        <v>99.19901417128773</v>
      </c>
    </row>
    <row r="32" spans="1:23" ht="16.5">
      <c r="A32" s="569" t="s">
        <v>79</v>
      </c>
      <c r="B32" s="618" t="s">
        <v>137</v>
      </c>
      <c r="C32" s="570" t="s">
        <v>138</v>
      </c>
      <c r="D32" s="579">
        <v>0</v>
      </c>
      <c r="E32" s="579">
        <v>0</v>
      </c>
      <c r="F32" s="25">
        <v>0</v>
      </c>
      <c r="G32" s="25">
        <v>0</v>
      </c>
      <c r="H32" s="25">
        <v>0</v>
      </c>
      <c r="I32" s="605">
        <v>0</v>
      </c>
      <c r="J32" s="572">
        <v>0</v>
      </c>
      <c r="K32" s="576">
        <v>0</v>
      </c>
      <c r="L32" s="576">
        <v>0</v>
      </c>
      <c r="M32" s="576">
        <v>0</v>
      </c>
      <c r="N32" s="576">
        <v>0</v>
      </c>
      <c r="O32" s="576">
        <v>0</v>
      </c>
      <c r="P32" s="576">
        <v>0</v>
      </c>
      <c r="Q32" s="576">
        <v>0</v>
      </c>
      <c r="R32" s="576">
        <v>0</v>
      </c>
      <c r="S32" s="576">
        <v>0</v>
      </c>
      <c r="T32" s="576">
        <v>0</v>
      </c>
      <c r="U32" s="572">
        <v>0</v>
      </c>
      <c r="V32" s="606">
        <f t="shared" si="0"/>
        <v>0</v>
      </c>
      <c r="W32" s="607" t="e">
        <f t="shared" si="1"/>
        <v>#DIV/0!</v>
      </c>
    </row>
    <row r="33" spans="1:23" ht="16.5">
      <c r="A33" s="569" t="s">
        <v>139</v>
      </c>
      <c r="B33" s="619" t="s">
        <v>140</v>
      </c>
      <c r="C33" s="570" t="s">
        <v>141</v>
      </c>
      <c r="D33" s="579"/>
      <c r="E33" s="579"/>
      <c r="F33" s="25">
        <v>0</v>
      </c>
      <c r="G33" s="25">
        <v>0</v>
      </c>
      <c r="H33" s="25">
        <v>428</v>
      </c>
      <c r="I33" s="605">
        <v>90</v>
      </c>
      <c r="J33" s="572">
        <v>17</v>
      </c>
      <c r="K33" s="576">
        <v>1</v>
      </c>
      <c r="L33" s="576">
        <v>3</v>
      </c>
      <c r="M33" s="576">
        <v>3</v>
      </c>
      <c r="N33" s="576">
        <v>0</v>
      </c>
      <c r="O33" s="576">
        <v>7</v>
      </c>
      <c r="P33" s="576">
        <v>0</v>
      </c>
      <c r="Q33" s="576">
        <v>45</v>
      </c>
      <c r="R33" s="576">
        <v>2</v>
      </c>
      <c r="S33" s="576">
        <v>13</v>
      </c>
      <c r="T33" s="576">
        <v>0</v>
      </c>
      <c r="U33" s="572">
        <v>82</v>
      </c>
      <c r="V33" s="606">
        <f t="shared" si="0"/>
        <v>173</v>
      </c>
      <c r="W33" s="607">
        <f t="shared" si="1"/>
        <v>192.22222222222223</v>
      </c>
    </row>
    <row r="34" spans="1:23" ht="16.5">
      <c r="A34" s="569" t="s">
        <v>81</v>
      </c>
      <c r="B34" s="619" t="s">
        <v>142</v>
      </c>
      <c r="C34" s="570" t="s">
        <v>143</v>
      </c>
      <c r="D34" s="579">
        <v>318</v>
      </c>
      <c r="E34" s="579">
        <v>252</v>
      </c>
      <c r="F34" s="25">
        <v>88</v>
      </c>
      <c r="G34" s="25">
        <v>99</v>
      </c>
      <c r="H34" s="25">
        <v>104</v>
      </c>
      <c r="I34" s="605">
        <v>134</v>
      </c>
      <c r="J34" s="572">
        <v>11</v>
      </c>
      <c r="K34" s="576">
        <v>11</v>
      </c>
      <c r="L34" s="576">
        <v>11</v>
      </c>
      <c r="M34" s="576">
        <v>11</v>
      </c>
      <c r="N34" s="576">
        <v>11</v>
      </c>
      <c r="O34" s="576">
        <v>11</v>
      </c>
      <c r="P34" s="576">
        <v>11</v>
      </c>
      <c r="Q34" s="576">
        <v>11</v>
      </c>
      <c r="R34" s="576">
        <v>11</v>
      </c>
      <c r="S34" s="576">
        <v>11</v>
      </c>
      <c r="T34" s="576">
        <v>11</v>
      </c>
      <c r="U34" s="572">
        <v>11</v>
      </c>
      <c r="V34" s="606">
        <f t="shared" si="0"/>
        <v>132</v>
      </c>
      <c r="W34" s="607">
        <f t="shared" si="1"/>
        <v>98.50746268656717</v>
      </c>
    </row>
    <row r="35" spans="1:23" ht="17.25" thickBot="1">
      <c r="A35" s="547" t="s">
        <v>144</v>
      </c>
      <c r="B35" s="620"/>
      <c r="C35" s="583"/>
      <c r="D35" s="584">
        <v>98</v>
      </c>
      <c r="E35" s="584">
        <v>128</v>
      </c>
      <c r="F35" s="21">
        <v>70</v>
      </c>
      <c r="G35" s="21">
        <v>77</v>
      </c>
      <c r="H35" s="21">
        <v>64</v>
      </c>
      <c r="I35" s="621">
        <v>71</v>
      </c>
      <c r="J35" s="26">
        <v>1</v>
      </c>
      <c r="K35" s="20">
        <v>0</v>
      </c>
      <c r="L35" s="20">
        <v>9</v>
      </c>
      <c r="M35" s="20">
        <v>8</v>
      </c>
      <c r="N35" s="20">
        <v>12</v>
      </c>
      <c r="O35" s="20">
        <v>5</v>
      </c>
      <c r="P35" s="20">
        <v>7</v>
      </c>
      <c r="Q35" s="20">
        <v>3</v>
      </c>
      <c r="R35" s="20">
        <v>6</v>
      </c>
      <c r="S35" s="20">
        <v>5</v>
      </c>
      <c r="T35" s="20">
        <v>5</v>
      </c>
      <c r="U35" s="20">
        <v>3</v>
      </c>
      <c r="V35" s="622">
        <f t="shared" si="0"/>
        <v>64</v>
      </c>
      <c r="W35" s="623">
        <f t="shared" si="1"/>
        <v>90.14084507042254</v>
      </c>
    </row>
    <row r="36" spans="1:23" ht="17.25" thickBot="1">
      <c r="A36" s="624" t="s">
        <v>145</v>
      </c>
      <c r="B36" s="618"/>
      <c r="C36" s="625" t="s">
        <v>146</v>
      </c>
      <c r="D36" s="626">
        <v>7508</v>
      </c>
      <c r="E36" s="626">
        <f aca="true" t="shared" si="2" ref="E36:U36">SUM(E25:E35)</f>
        <v>7842</v>
      </c>
      <c r="F36" s="591">
        <f>SUM(F25:F35)</f>
        <v>9405</v>
      </c>
      <c r="G36" s="591">
        <f>SUM(G25:G35)</f>
        <v>9124</v>
      </c>
      <c r="H36" s="591">
        <f>SUM(H25:H35)</f>
        <v>9489</v>
      </c>
      <c r="I36" s="627">
        <f t="shared" si="2"/>
        <v>9235</v>
      </c>
      <c r="J36" s="590">
        <f t="shared" si="2"/>
        <v>609</v>
      </c>
      <c r="K36" s="593">
        <f t="shared" si="2"/>
        <v>575</v>
      </c>
      <c r="L36" s="594">
        <f t="shared" si="2"/>
        <v>852</v>
      </c>
      <c r="M36" s="594">
        <f t="shared" si="2"/>
        <v>641</v>
      </c>
      <c r="N36" s="593">
        <f t="shared" si="2"/>
        <v>648</v>
      </c>
      <c r="O36" s="593">
        <f t="shared" si="2"/>
        <v>981</v>
      </c>
      <c r="P36" s="593">
        <f t="shared" si="2"/>
        <v>663</v>
      </c>
      <c r="Q36" s="593">
        <f t="shared" si="2"/>
        <v>646</v>
      </c>
      <c r="R36" s="593">
        <f t="shared" si="2"/>
        <v>846</v>
      </c>
      <c r="S36" s="593">
        <f>SUM(S25:S35)</f>
        <v>811</v>
      </c>
      <c r="T36" s="593">
        <f t="shared" si="2"/>
        <v>990</v>
      </c>
      <c r="U36" s="593">
        <f t="shared" si="2"/>
        <v>1171</v>
      </c>
      <c r="V36" s="628">
        <f>V25+V26+V27+V28+V29+V30+V31+V32+V33+V34+V35</f>
        <v>9433</v>
      </c>
      <c r="W36" s="629">
        <f>+V36/I36*100</f>
        <v>102.14401732539254</v>
      </c>
    </row>
    <row r="37" spans="1:23" ht="16.5">
      <c r="A37" s="569" t="s">
        <v>147</v>
      </c>
      <c r="B37" s="616" t="s">
        <v>148</v>
      </c>
      <c r="C37" s="570" t="s">
        <v>149</v>
      </c>
      <c r="D37" s="571">
        <v>0</v>
      </c>
      <c r="E37" s="571">
        <v>0</v>
      </c>
      <c r="F37" s="23">
        <v>0</v>
      </c>
      <c r="G37" s="23">
        <v>0</v>
      </c>
      <c r="H37" s="23">
        <v>0</v>
      </c>
      <c r="I37" s="617">
        <v>0</v>
      </c>
      <c r="J37" s="572">
        <v>0</v>
      </c>
      <c r="K37" s="576">
        <v>0</v>
      </c>
      <c r="L37" s="576">
        <v>0</v>
      </c>
      <c r="M37" s="576">
        <v>0</v>
      </c>
      <c r="N37" s="576">
        <v>0</v>
      </c>
      <c r="O37" s="576">
        <v>0</v>
      </c>
      <c r="P37" s="576">
        <v>0</v>
      </c>
      <c r="Q37" s="576">
        <v>0</v>
      </c>
      <c r="R37" s="576">
        <v>0</v>
      </c>
      <c r="S37" s="576">
        <v>0</v>
      </c>
      <c r="T37" s="576">
        <v>0</v>
      </c>
      <c r="U37" s="572">
        <v>0</v>
      </c>
      <c r="V37" s="606">
        <f aca="true" t="shared" si="3" ref="V37:V42">SUM(J37:U37)</f>
        <v>0</v>
      </c>
      <c r="W37" s="607" t="e">
        <f aca="true" t="shared" si="4" ref="W37:W42">+V37/I37*100</f>
        <v>#DIV/0!</v>
      </c>
    </row>
    <row r="38" spans="1:23" ht="16.5">
      <c r="A38" s="569" t="s">
        <v>150</v>
      </c>
      <c r="B38" s="619" t="s">
        <v>151</v>
      </c>
      <c r="C38" s="570" t="s">
        <v>152</v>
      </c>
      <c r="D38" s="579">
        <v>716</v>
      </c>
      <c r="E38" s="579">
        <v>715</v>
      </c>
      <c r="F38" s="25">
        <v>507</v>
      </c>
      <c r="G38" s="25">
        <v>527</v>
      </c>
      <c r="H38" s="25">
        <v>495</v>
      </c>
      <c r="I38" s="605">
        <v>530</v>
      </c>
      <c r="J38" s="572">
        <v>71</v>
      </c>
      <c r="K38" s="576">
        <v>56</v>
      </c>
      <c r="L38" s="576">
        <v>54</v>
      </c>
      <c r="M38" s="576">
        <v>51</v>
      </c>
      <c r="N38" s="576">
        <v>35</v>
      </c>
      <c r="O38" s="576">
        <v>27</v>
      </c>
      <c r="P38" s="576">
        <v>35</v>
      </c>
      <c r="Q38" s="576">
        <v>25</v>
      </c>
      <c r="R38" s="576">
        <v>38</v>
      </c>
      <c r="S38" s="576">
        <v>53</v>
      </c>
      <c r="T38" s="576">
        <v>48</v>
      </c>
      <c r="U38" s="572">
        <v>33</v>
      </c>
      <c r="V38" s="606">
        <f t="shared" si="3"/>
        <v>526</v>
      </c>
      <c r="W38" s="607">
        <f t="shared" si="4"/>
        <v>99.24528301886792</v>
      </c>
    </row>
    <row r="39" spans="1:23" ht="16.5">
      <c r="A39" s="569" t="s">
        <v>153</v>
      </c>
      <c r="B39" s="618" t="s">
        <v>154</v>
      </c>
      <c r="C39" s="570" t="s">
        <v>155</v>
      </c>
      <c r="D39" s="579">
        <v>26</v>
      </c>
      <c r="E39" s="579">
        <v>32</v>
      </c>
      <c r="F39" s="25">
        <v>1</v>
      </c>
      <c r="G39" s="25">
        <v>2</v>
      </c>
      <c r="H39" s="25">
        <v>0</v>
      </c>
      <c r="I39" s="605">
        <v>0</v>
      </c>
      <c r="J39" s="572">
        <v>0</v>
      </c>
      <c r="K39" s="576">
        <v>0</v>
      </c>
      <c r="L39" s="576">
        <v>0</v>
      </c>
      <c r="M39" s="576">
        <v>0</v>
      </c>
      <c r="N39" s="576">
        <v>0</v>
      </c>
      <c r="O39" s="576">
        <v>0</v>
      </c>
      <c r="P39" s="576">
        <v>0</v>
      </c>
      <c r="Q39" s="576">
        <v>0</v>
      </c>
      <c r="R39" s="576">
        <v>0</v>
      </c>
      <c r="S39" s="576">
        <v>0</v>
      </c>
      <c r="T39" s="576">
        <v>0</v>
      </c>
      <c r="U39" s="572">
        <v>0</v>
      </c>
      <c r="V39" s="606">
        <f t="shared" si="3"/>
        <v>0</v>
      </c>
      <c r="W39" s="607" t="e">
        <f t="shared" si="4"/>
        <v>#DIV/0!</v>
      </c>
    </row>
    <row r="40" spans="1:23" ht="16.5">
      <c r="A40" s="569" t="s">
        <v>93</v>
      </c>
      <c r="B40" s="630"/>
      <c r="C40" s="570" t="s">
        <v>94</v>
      </c>
      <c r="D40" s="579">
        <v>6805</v>
      </c>
      <c r="E40" s="579">
        <v>6979</v>
      </c>
      <c r="F40" s="25">
        <v>8616</v>
      </c>
      <c r="G40" s="25">
        <v>8318</v>
      </c>
      <c r="H40" s="25">
        <v>8465</v>
      </c>
      <c r="I40" s="605">
        <v>8555</v>
      </c>
      <c r="J40" s="572">
        <v>586</v>
      </c>
      <c r="K40" s="576">
        <v>586</v>
      </c>
      <c r="L40" s="576">
        <v>586</v>
      </c>
      <c r="M40" s="576">
        <v>1346</v>
      </c>
      <c r="N40" s="576">
        <v>586</v>
      </c>
      <c r="O40" s="576">
        <v>591</v>
      </c>
      <c r="P40" s="576">
        <v>586</v>
      </c>
      <c r="Q40" s="576">
        <v>623</v>
      </c>
      <c r="R40" s="576">
        <v>1351</v>
      </c>
      <c r="S40" s="576">
        <v>591</v>
      </c>
      <c r="T40" s="576">
        <v>595</v>
      </c>
      <c r="U40" s="572">
        <v>600</v>
      </c>
      <c r="V40" s="606">
        <f>SUM(J40:U40)</f>
        <v>8627</v>
      </c>
      <c r="W40" s="607">
        <f t="shared" si="4"/>
        <v>100.84161309175921</v>
      </c>
    </row>
    <row r="41" spans="1:23" ht="17.25" thickBot="1">
      <c r="A41" s="547" t="s">
        <v>96</v>
      </c>
      <c r="B41" s="631"/>
      <c r="C41" s="632"/>
      <c r="D41" s="584">
        <v>25</v>
      </c>
      <c r="E41" s="584">
        <v>406</v>
      </c>
      <c r="F41" s="21">
        <v>306</v>
      </c>
      <c r="G41" s="21">
        <v>306</v>
      </c>
      <c r="H41" s="21">
        <v>554</v>
      </c>
      <c r="I41" s="617">
        <v>150</v>
      </c>
      <c r="J41" s="26">
        <v>66</v>
      </c>
      <c r="K41" s="20">
        <v>4</v>
      </c>
      <c r="L41" s="20">
        <v>12</v>
      </c>
      <c r="M41" s="20">
        <v>9</v>
      </c>
      <c r="N41" s="20">
        <v>5</v>
      </c>
      <c r="O41" s="20">
        <v>38</v>
      </c>
      <c r="P41" s="20">
        <v>6</v>
      </c>
      <c r="Q41" s="20">
        <v>2</v>
      </c>
      <c r="R41" s="20">
        <v>77</v>
      </c>
      <c r="S41" s="20">
        <v>58</v>
      </c>
      <c r="T41" s="20">
        <v>5</v>
      </c>
      <c r="U41" s="20">
        <v>28</v>
      </c>
      <c r="V41" s="606">
        <f>SUM(J41:U41)</f>
        <v>310</v>
      </c>
      <c r="W41" s="607">
        <f t="shared" si="4"/>
        <v>206.66666666666669</v>
      </c>
    </row>
    <row r="42" spans="1:23" ht="17.25" thickBot="1">
      <c r="A42" s="624" t="s">
        <v>156</v>
      </c>
      <c r="B42" s="633"/>
      <c r="C42" s="625" t="s">
        <v>157</v>
      </c>
      <c r="D42" s="626">
        <f aca="true" t="shared" si="5" ref="D42:T42">SUM(D37:D41)</f>
        <v>7572</v>
      </c>
      <c r="E42" s="626">
        <f t="shared" si="5"/>
        <v>8132</v>
      </c>
      <c r="F42" s="591">
        <f>SUM(F37:F41)</f>
        <v>9430</v>
      </c>
      <c r="G42" s="591">
        <f>SUM(G37:G41)</f>
        <v>9153</v>
      </c>
      <c r="H42" s="591">
        <f>SUM(H37:H41)</f>
        <v>9514</v>
      </c>
      <c r="I42" s="627">
        <f t="shared" si="5"/>
        <v>9235</v>
      </c>
      <c r="J42" s="590">
        <f t="shared" si="5"/>
        <v>723</v>
      </c>
      <c r="K42" s="593">
        <f t="shared" si="5"/>
        <v>646</v>
      </c>
      <c r="L42" s="594">
        <f t="shared" si="5"/>
        <v>652</v>
      </c>
      <c r="M42" s="594">
        <f t="shared" si="5"/>
        <v>1406</v>
      </c>
      <c r="N42" s="593">
        <f t="shared" si="5"/>
        <v>626</v>
      </c>
      <c r="O42" s="593">
        <f t="shared" si="5"/>
        <v>656</v>
      </c>
      <c r="P42" s="593">
        <f t="shared" si="5"/>
        <v>627</v>
      </c>
      <c r="Q42" s="593">
        <f t="shared" si="5"/>
        <v>650</v>
      </c>
      <c r="R42" s="593">
        <f t="shared" si="5"/>
        <v>1466</v>
      </c>
      <c r="S42" s="593">
        <f t="shared" si="5"/>
        <v>702</v>
      </c>
      <c r="T42" s="593">
        <f t="shared" si="5"/>
        <v>648</v>
      </c>
      <c r="U42" s="593">
        <f>SUM(U37:U41)</f>
        <v>661</v>
      </c>
      <c r="V42" s="628">
        <f t="shared" si="3"/>
        <v>9463</v>
      </c>
      <c r="W42" s="629">
        <f t="shared" si="4"/>
        <v>102.4688684353005</v>
      </c>
    </row>
    <row r="43" spans="1:23" ht="6.75" customHeight="1" thickBot="1">
      <c r="A43" s="547"/>
      <c r="B43" s="587"/>
      <c r="C43" s="632"/>
      <c r="D43" s="584"/>
      <c r="E43" s="584"/>
      <c r="F43" s="27"/>
      <c r="G43" s="27"/>
      <c r="H43" s="27"/>
      <c r="I43" s="634"/>
      <c r="J43" s="585"/>
      <c r="K43" s="20"/>
      <c r="L43" s="553"/>
      <c r="M43" s="553"/>
      <c r="N43" s="20"/>
      <c r="O43" s="20"/>
      <c r="P43" s="20"/>
      <c r="Q43" s="20"/>
      <c r="R43" s="20"/>
      <c r="S43" s="20"/>
      <c r="T43" s="20"/>
      <c r="U43" s="635"/>
      <c r="V43" s="622"/>
      <c r="W43" s="623"/>
    </row>
    <row r="44" spans="1:23" ht="17.25" thickBot="1">
      <c r="A44" s="636" t="s">
        <v>100</v>
      </c>
      <c r="B44" s="637"/>
      <c r="C44" s="638"/>
      <c r="D44" s="626">
        <f>+D42-D40</f>
        <v>767</v>
      </c>
      <c r="E44" s="626">
        <f>+E42-E40</f>
        <v>1153</v>
      </c>
      <c r="F44" s="591">
        <v>814</v>
      </c>
      <c r="G44" s="591">
        <f>G41+G39+G38</f>
        <v>835</v>
      </c>
      <c r="H44" s="591">
        <v>1049</v>
      </c>
      <c r="I44" s="627">
        <f aca="true" t="shared" si="6" ref="I44:U44">I37+I38+I39+I41</f>
        <v>680</v>
      </c>
      <c r="J44" s="590">
        <f t="shared" si="6"/>
        <v>137</v>
      </c>
      <c r="K44" s="593">
        <f t="shared" si="6"/>
        <v>60</v>
      </c>
      <c r="L44" s="593">
        <f t="shared" si="6"/>
        <v>66</v>
      </c>
      <c r="M44" s="593">
        <f t="shared" si="6"/>
        <v>60</v>
      </c>
      <c r="N44" s="593">
        <f t="shared" si="6"/>
        <v>40</v>
      </c>
      <c r="O44" s="593">
        <f t="shared" si="6"/>
        <v>65</v>
      </c>
      <c r="P44" s="593">
        <f t="shared" si="6"/>
        <v>41</v>
      </c>
      <c r="Q44" s="593">
        <f t="shared" si="6"/>
        <v>27</v>
      </c>
      <c r="R44" s="593">
        <f t="shared" si="6"/>
        <v>115</v>
      </c>
      <c r="S44" s="593">
        <f t="shared" si="6"/>
        <v>111</v>
      </c>
      <c r="T44" s="593">
        <f t="shared" si="6"/>
        <v>53</v>
      </c>
      <c r="U44" s="627">
        <f t="shared" si="6"/>
        <v>61</v>
      </c>
      <c r="V44" s="628">
        <f>SUM(J44:U44)</f>
        <v>836</v>
      </c>
      <c r="W44" s="629">
        <f>+V44/I44*100</f>
        <v>122.94117647058825</v>
      </c>
    </row>
    <row r="45" spans="1:23" ht="17.25" thickBot="1">
      <c r="A45" s="624" t="s">
        <v>101</v>
      </c>
      <c r="B45" s="637"/>
      <c r="C45" s="625" t="s">
        <v>158</v>
      </c>
      <c r="D45" s="626">
        <f>+D42-D36</f>
        <v>64</v>
      </c>
      <c r="E45" s="626">
        <f>+E42-E36</f>
        <v>290</v>
      </c>
      <c r="F45" s="591">
        <v>25</v>
      </c>
      <c r="G45" s="591">
        <f>G42-G36</f>
        <v>29</v>
      </c>
      <c r="H45" s="591">
        <v>25</v>
      </c>
      <c r="I45" s="627">
        <v>0</v>
      </c>
      <c r="J45" s="590">
        <f aca="true" t="shared" si="7" ref="J45:U45">J42-J36</f>
        <v>114</v>
      </c>
      <c r="K45" s="593">
        <f t="shared" si="7"/>
        <v>71</v>
      </c>
      <c r="L45" s="593">
        <f t="shared" si="7"/>
        <v>-200</v>
      </c>
      <c r="M45" s="593">
        <f t="shared" si="7"/>
        <v>765</v>
      </c>
      <c r="N45" s="593">
        <f t="shared" si="7"/>
        <v>-22</v>
      </c>
      <c r="O45" s="593">
        <f t="shared" si="7"/>
        <v>-325</v>
      </c>
      <c r="P45" s="593">
        <f>P42-P36</f>
        <v>-36</v>
      </c>
      <c r="Q45" s="593">
        <f t="shared" si="7"/>
        <v>4</v>
      </c>
      <c r="R45" s="593">
        <f t="shared" si="7"/>
        <v>620</v>
      </c>
      <c r="S45" s="593">
        <f t="shared" si="7"/>
        <v>-109</v>
      </c>
      <c r="T45" s="593">
        <f t="shared" si="7"/>
        <v>-342</v>
      </c>
      <c r="U45" s="594">
        <f t="shared" si="7"/>
        <v>-510</v>
      </c>
      <c r="V45" s="628">
        <f>SUM(J45:U45)</f>
        <v>30</v>
      </c>
      <c r="W45" s="629" t="e">
        <f>+V45/I45*100</f>
        <v>#DIV/0!</v>
      </c>
    </row>
    <row r="46" spans="1:23" ht="17.25" thickBot="1">
      <c r="A46" s="636" t="s">
        <v>159</v>
      </c>
      <c r="B46" s="637"/>
      <c r="C46" s="639"/>
      <c r="D46" s="197">
        <f>+D45-D40</f>
        <v>-6741</v>
      </c>
      <c r="E46" s="197">
        <f>+E45-E40</f>
        <v>-6689</v>
      </c>
      <c r="F46" s="591">
        <f>F44-F36</f>
        <v>-8591</v>
      </c>
      <c r="G46" s="591">
        <f>G44-G36</f>
        <v>-8289</v>
      </c>
      <c r="H46" s="591">
        <v>-8440</v>
      </c>
      <c r="I46" s="627">
        <f aca="true" t="shared" si="8" ref="I46:U46">I45-I40</f>
        <v>-8555</v>
      </c>
      <c r="J46" s="640">
        <f t="shared" si="8"/>
        <v>-472</v>
      </c>
      <c r="K46" s="593">
        <f t="shared" si="8"/>
        <v>-515</v>
      </c>
      <c r="L46" s="593">
        <f t="shared" si="8"/>
        <v>-786</v>
      </c>
      <c r="M46" s="593">
        <f t="shared" si="8"/>
        <v>-581</v>
      </c>
      <c r="N46" s="593">
        <f t="shared" si="8"/>
        <v>-608</v>
      </c>
      <c r="O46" s="593">
        <f t="shared" si="8"/>
        <v>-916</v>
      </c>
      <c r="P46" s="593">
        <f t="shared" si="8"/>
        <v>-622</v>
      </c>
      <c r="Q46" s="593">
        <f t="shared" si="8"/>
        <v>-619</v>
      </c>
      <c r="R46" s="593">
        <f t="shared" si="8"/>
        <v>-731</v>
      </c>
      <c r="S46" s="593">
        <f t="shared" si="8"/>
        <v>-700</v>
      </c>
      <c r="T46" s="593">
        <f t="shared" si="8"/>
        <v>-937</v>
      </c>
      <c r="U46" s="627">
        <f t="shared" si="8"/>
        <v>-1110</v>
      </c>
      <c r="V46" s="628">
        <f>SUM(J46:U46)</f>
        <v>-8597</v>
      </c>
      <c r="W46" s="629">
        <f>+V46/I46*100</f>
        <v>100.49094097019287</v>
      </c>
    </row>
  </sheetData>
  <sheetProtection/>
  <mergeCells count="1">
    <mergeCell ref="H5:L5"/>
  </mergeCells>
  <printOptions/>
  <pageMargins left="0.9055118110236221" right="0.31496062992125984" top="0.5905511811023623" bottom="0.5905511811023623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37.7109375" style="188" customWidth="1"/>
    <col min="2" max="2" width="9.57421875" style="188" customWidth="1"/>
    <col min="3" max="7" width="9.57421875" style="188" hidden="1" customWidth="1"/>
    <col min="8" max="8" width="9.57421875" style="188" customWidth="1"/>
    <col min="9" max="9" width="10.57421875" style="188" customWidth="1"/>
    <col min="10" max="16384" width="9.140625" style="188" customWidth="1"/>
  </cols>
  <sheetData>
    <row r="1" spans="1:10" s="642" customFormat="1" ht="18.75">
      <c r="A1" s="641" t="s">
        <v>104</v>
      </c>
      <c r="J1" s="523"/>
    </row>
    <row r="2" spans="1:10" ht="18">
      <c r="A2" s="523" t="s">
        <v>218</v>
      </c>
      <c r="J2" s="524"/>
    </row>
    <row r="3" spans="1:10" ht="15">
      <c r="A3" s="524"/>
      <c r="J3" s="524"/>
    </row>
    <row r="4" ht="15.75" thickBot="1">
      <c r="J4" s="524"/>
    </row>
    <row r="5" spans="1:10" ht="16.5" thickBot="1">
      <c r="A5" s="643" t="s">
        <v>1</v>
      </c>
      <c r="B5" s="644" t="s">
        <v>160</v>
      </c>
      <c r="C5" s="645"/>
      <c r="D5" s="645"/>
      <c r="E5" s="645"/>
      <c r="F5" s="645"/>
      <c r="G5" s="645"/>
      <c r="H5" s="645"/>
      <c r="I5" s="645"/>
      <c r="J5" s="646"/>
    </row>
    <row r="6" spans="1:10" ht="15.75" thickBot="1">
      <c r="A6" s="524" t="s">
        <v>3</v>
      </c>
      <c r="J6" s="524"/>
    </row>
    <row r="7" spans="1:23" ht="15.75">
      <c r="A7" s="647"/>
      <c r="B7" s="533"/>
      <c r="C7" s="533"/>
      <c r="D7" s="533"/>
      <c r="E7" s="533"/>
      <c r="F7" s="533"/>
      <c r="G7" s="647"/>
      <c r="H7" s="28"/>
      <c r="I7" s="28" t="s">
        <v>4</v>
      </c>
      <c r="J7" s="648"/>
      <c r="K7" s="649"/>
      <c r="L7" s="649"/>
      <c r="M7" s="649"/>
      <c r="N7" s="649"/>
      <c r="O7" s="650" t="s">
        <v>5</v>
      </c>
      <c r="P7" s="649"/>
      <c r="Q7" s="649"/>
      <c r="R7" s="649"/>
      <c r="S7" s="649"/>
      <c r="T7" s="649"/>
      <c r="U7" s="649"/>
      <c r="V7" s="28" t="s">
        <v>216</v>
      </c>
      <c r="W7" s="651" t="s">
        <v>7</v>
      </c>
    </row>
    <row r="8" spans="1:23" ht="15.75" thickBot="1">
      <c r="A8" s="652" t="s">
        <v>8</v>
      </c>
      <c r="B8" s="542" t="s">
        <v>9</v>
      </c>
      <c r="C8" s="542">
        <v>2007</v>
      </c>
      <c r="D8" s="29">
        <v>2008</v>
      </c>
      <c r="E8" s="30">
        <v>2009</v>
      </c>
      <c r="F8" s="31">
        <v>2010</v>
      </c>
      <c r="G8" s="31">
        <v>2011</v>
      </c>
      <c r="H8" s="31">
        <v>2012</v>
      </c>
      <c r="I8" s="653">
        <v>2013</v>
      </c>
      <c r="J8" s="654" t="s">
        <v>16</v>
      </c>
      <c r="K8" s="655" t="s">
        <v>17</v>
      </c>
      <c r="L8" s="655" t="s">
        <v>18</v>
      </c>
      <c r="M8" s="655" t="s">
        <v>19</v>
      </c>
      <c r="N8" s="655" t="s">
        <v>20</v>
      </c>
      <c r="O8" s="655" t="s">
        <v>21</v>
      </c>
      <c r="P8" s="655" t="s">
        <v>22</v>
      </c>
      <c r="Q8" s="655" t="s">
        <v>23</v>
      </c>
      <c r="R8" s="655" t="s">
        <v>24</v>
      </c>
      <c r="S8" s="655" t="s">
        <v>25</v>
      </c>
      <c r="T8" s="655" t="s">
        <v>26</v>
      </c>
      <c r="U8" s="654" t="s">
        <v>27</v>
      </c>
      <c r="V8" s="653" t="s">
        <v>28</v>
      </c>
      <c r="W8" s="656" t="s">
        <v>29</v>
      </c>
    </row>
    <row r="9" spans="1:24" ht="15">
      <c r="A9" s="657" t="s">
        <v>30</v>
      </c>
      <c r="B9" s="260"/>
      <c r="C9" s="33">
        <v>24</v>
      </c>
      <c r="D9" s="33">
        <v>21</v>
      </c>
      <c r="E9" s="34">
        <v>21</v>
      </c>
      <c r="F9" s="32">
        <v>22</v>
      </c>
      <c r="G9" s="32">
        <v>22</v>
      </c>
      <c r="H9" s="32">
        <v>21</v>
      </c>
      <c r="I9" s="658"/>
      <c r="J9" s="659">
        <v>21</v>
      </c>
      <c r="K9" s="660">
        <v>21</v>
      </c>
      <c r="L9" s="660">
        <v>21</v>
      </c>
      <c r="M9" s="660">
        <v>20</v>
      </c>
      <c r="N9" s="35">
        <v>20</v>
      </c>
      <c r="O9" s="35">
        <v>21</v>
      </c>
      <c r="P9" s="35">
        <v>21</v>
      </c>
      <c r="Q9" s="35">
        <v>21</v>
      </c>
      <c r="R9" s="35">
        <v>21</v>
      </c>
      <c r="S9" s="35">
        <v>21</v>
      </c>
      <c r="T9" s="35">
        <v>21</v>
      </c>
      <c r="U9" s="35">
        <v>21</v>
      </c>
      <c r="V9" s="661" t="s">
        <v>31</v>
      </c>
      <c r="W9" s="662" t="s">
        <v>31</v>
      </c>
      <c r="X9" s="663"/>
    </row>
    <row r="10" spans="1:24" ht="15.75" thickBot="1">
      <c r="A10" s="664" t="s">
        <v>32</v>
      </c>
      <c r="B10" s="245"/>
      <c r="C10" s="36">
        <v>20</v>
      </c>
      <c r="D10" s="36">
        <v>20.5</v>
      </c>
      <c r="E10" s="665">
        <v>20</v>
      </c>
      <c r="F10" s="666">
        <v>22</v>
      </c>
      <c r="G10" s="666">
        <v>20</v>
      </c>
      <c r="H10" s="666">
        <v>21</v>
      </c>
      <c r="I10" s="667"/>
      <c r="J10" s="665">
        <v>21</v>
      </c>
      <c r="K10" s="668">
        <v>21</v>
      </c>
      <c r="L10" s="669">
        <v>21</v>
      </c>
      <c r="M10" s="669">
        <v>20</v>
      </c>
      <c r="N10" s="668">
        <v>20</v>
      </c>
      <c r="O10" s="668">
        <v>21</v>
      </c>
      <c r="P10" s="668">
        <v>21</v>
      </c>
      <c r="Q10" s="668">
        <v>21</v>
      </c>
      <c r="R10" s="668">
        <v>21</v>
      </c>
      <c r="S10" s="668">
        <v>21</v>
      </c>
      <c r="T10" s="668">
        <v>21</v>
      </c>
      <c r="U10" s="665">
        <v>21</v>
      </c>
      <c r="V10" s="670"/>
      <c r="W10" s="671" t="s">
        <v>31</v>
      </c>
      <c r="X10" s="663"/>
    </row>
    <row r="11" spans="1:24" ht="15">
      <c r="A11" s="672" t="s">
        <v>161</v>
      </c>
      <c r="B11" s="673">
        <v>26</v>
      </c>
      <c r="C11" s="37">
        <v>12687</v>
      </c>
      <c r="D11" s="37">
        <v>12682</v>
      </c>
      <c r="E11" s="674">
        <v>12645</v>
      </c>
      <c r="F11" s="199">
        <v>12743</v>
      </c>
      <c r="G11" s="199">
        <v>12709</v>
      </c>
      <c r="H11" s="199">
        <v>13220</v>
      </c>
      <c r="I11" s="675"/>
      <c r="J11" s="674">
        <v>13236</v>
      </c>
      <c r="K11" s="676">
        <v>13182</v>
      </c>
      <c r="L11" s="677">
        <v>13182</v>
      </c>
      <c r="M11" s="677">
        <v>13182</v>
      </c>
      <c r="N11" s="676">
        <v>13182</v>
      </c>
      <c r="O11" s="676">
        <v>13182</v>
      </c>
      <c r="P11" s="676">
        <v>13209</v>
      </c>
      <c r="Q11" s="676">
        <v>13297</v>
      </c>
      <c r="R11" s="676">
        <v>13337</v>
      </c>
      <c r="S11" s="676">
        <v>13371</v>
      </c>
      <c r="T11" s="676">
        <v>13406</v>
      </c>
      <c r="U11" s="674">
        <v>13591</v>
      </c>
      <c r="V11" s="675" t="s">
        <v>31</v>
      </c>
      <c r="W11" s="678" t="s">
        <v>31</v>
      </c>
      <c r="X11" s="198"/>
    </row>
    <row r="12" spans="1:24" ht="15">
      <c r="A12" s="672" t="s">
        <v>111</v>
      </c>
      <c r="B12" s="673">
        <v>33</v>
      </c>
      <c r="C12" s="37">
        <v>-7657</v>
      </c>
      <c r="D12" s="37">
        <v>-8337</v>
      </c>
      <c r="E12" s="674">
        <v>-9084</v>
      </c>
      <c r="F12" s="199">
        <v>-9822</v>
      </c>
      <c r="G12" s="679">
        <v>10473</v>
      </c>
      <c r="H12" s="679">
        <v>11118</v>
      </c>
      <c r="I12" s="675"/>
      <c r="J12" s="680">
        <v>-11286</v>
      </c>
      <c r="K12" s="681">
        <v>-11289</v>
      </c>
      <c r="L12" s="682">
        <v>-11345</v>
      </c>
      <c r="M12" s="682">
        <v>-11401</v>
      </c>
      <c r="N12" s="676">
        <v>-11457</v>
      </c>
      <c r="O12" s="676">
        <v>-11512</v>
      </c>
      <c r="P12" s="676">
        <v>-11595</v>
      </c>
      <c r="Q12" s="676">
        <v>-11691</v>
      </c>
      <c r="R12" s="676">
        <v>-11793</v>
      </c>
      <c r="S12" s="676">
        <v>-11888</v>
      </c>
      <c r="T12" s="676">
        <v>-11985</v>
      </c>
      <c r="U12" s="674">
        <v>-12089</v>
      </c>
      <c r="V12" s="675" t="s">
        <v>31</v>
      </c>
      <c r="W12" s="678" t="s">
        <v>31</v>
      </c>
      <c r="X12" s="198"/>
    </row>
    <row r="13" spans="1:23" ht="15">
      <c r="A13" s="672" t="s">
        <v>162</v>
      </c>
      <c r="B13" s="673">
        <v>41</v>
      </c>
      <c r="C13" s="37"/>
      <c r="D13" s="37"/>
      <c r="E13" s="680"/>
      <c r="F13" s="201"/>
      <c r="G13" s="201"/>
      <c r="H13" s="201"/>
      <c r="I13" s="675"/>
      <c r="J13" s="680"/>
      <c r="K13" s="676"/>
      <c r="L13" s="676"/>
      <c r="M13" s="676"/>
      <c r="N13" s="676"/>
      <c r="O13" s="676"/>
      <c r="P13" s="676"/>
      <c r="Q13" s="676"/>
      <c r="R13" s="676"/>
      <c r="S13" s="676"/>
      <c r="T13" s="676"/>
      <c r="U13" s="680"/>
      <c r="V13" s="675" t="s">
        <v>31</v>
      </c>
      <c r="W13" s="678" t="s">
        <v>31</v>
      </c>
    </row>
    <row r="14" spans="1:23" ht="15">
      <c r="A14" s="672" t="s">
        <v>39</v>
      </c>
      <c r="B14" s="673">
        <v>51</v>
      </c>
      <c r="C14" s="37"/>
      <c r="D14" s="37"/>
      <c r="E14" s="680"/>
      <c r="F14" s="201"/>
      <c r="G14" s="201"/>
      <c r="H14" s="201"/>
      <c r="I14" s="675"/>
      <c r="J14" s="680"/>
      <c r="K14" s="676"/>
      <c r="L14" s="676"/>
      <c r="M14" s="676"/>
      <c r="N14" s="676"/>
      <c r="O14" s="676"/>
      <c r="P14" s="676"/>
      <c r="Q14" s="676"/>
      <c r="R14" s="676"/>
      <c r="S14" s="676"/>
      <c r="T14" s="676"/>
      <c r="U14" s="680"/>
      <c r="V14" s="675" t="s">
        <v>31</v>
      </c>
      <c r="W14" s="678" t="s">
        <v>31</v>
      </c>
    </row>
    <row r="15" spans="1:23" ht="15">
      <c r="A15" s="672" t="s">
        <v>42</v>
      </c>
      <c r="B15" s="673">
        <v>75</v>
      </c>
      <c r="C15" s="37">
        <v>988</v>
      </c>
      <c r="D15" s="37">
        <v>96</v>
      </c>
      <c r="E15" s="674">
        <v>1305</v>
      </c>
      <c r="F15" s="199">
        <v>2011</v>
      </c>
      <c r="G15" s="199">
        <v>3219</v>
      </c>
      <c r="H15" s="199">
        <v>3903</v>
      </c>
      <c r="I15" s="675"/>
      <c r="J15" s="680">
        <v>4630</v>
      </c>
      <c r="K15" s="681">
        <v>2960</v>
      </c>
      <c r="L15" s="682">
        <v>3166</v>
      </c>
      <c r="M15" s="682">
        <v>3034</v>
      </c>
      <c r="N15" s="676">
        <v>3534</v>
      </c>
      <c r="O15" s="676">
        <v>3521</v>
      </c>
      <c r="P15" s="676">
        <v>3020</v>
      </c>
      <c r="Q15" s="676">
        <v>3498</v>
      </c>
      <c r="R15" s="676">
        <v>3700</v>
      </c>
      <c r="S15" s="676">
        <v>4200</v>
      </c>
      <c r="T15" s="676">
        <v>4196</v>
      </c>
      <c r="U15" s="674">
        <v>4476</v>
      </c>
      <c r="V15" s="675" t="s">
        <v>31</v>
      </c>
      <c r="W15" s="678" t="s">
        <v>31</v>
      </c>
    </row>
    <row r="16" spans="1:23" ht="15.75" thickBot="1">
      <c r="A16" s="657" t="s">
        <v>44</v>
      </c>
      <c r="B16" s="260">
        <v>89</v>
      </c>
      <c r="C16" s="39">
        <v>1109</v>
      </c>
      <c r="D16" s="39">
        <v>1611</v>
      </c>
      <c r="E16" s="40">
        <v>651</v>
      </c>
      <c r="F16" s="38">
        <v>583</v>
      </c>
      <c r="G16" s="38">
        <v>2757</v>
      </c>
      <c r="H16" s="38">
        <v>1116</v>
      </c>
      <c r="I16" s="661"/>
      <c r="J16" s="198">
        <v>954</v>
      </c>
      <c r="K16" s="41">
        <v>2109</v>
      </c>
      <c r="L16" s="683">
        <v>2515</v>
      </c>
      <c r="M16" s="683">
        <v>1710</v>
      </c>
      <c r="N16" s="41">
        <v>2135</v>
      </c>
      <c r="O16" s="41">
        <v>1359</v>
      </c>
      <c r="P16" s="41">
        <v>3076</v>
      </c>
      <c r="Q16" s="41">
        <v>3129</v>
      </c>
      <c r="R16" s="41">
        <v>2961</v>
      </c>
      <c r="S16" s="41">
        <v>2985</v>
      </c>
      <c r="T16" s="41">
        <v>3086</v>
      </c>
      <c r="U16" s="41">
        <v>2192</v>
      </c>
      <c r="V16" s="661" t="s">
        <v>31</v>
      </c>
      <c r="W16" s="662" t="s">
        <v>31</v>
      </c>
    </row>
    <row r="17" spans="1:23" ht="15.75" thickBot="1">
      <c r="A17" s="684" t="s">
        <v>163</v>
      </c>
      <c r="B17" s="685">
        <v>125</v>
      </c>
      <c r="C17" s="686">
        <v>7241</v>
      </c>
      <c r="D17" s="686">
        <v>7150</v>
      </c>
      <c r="E17" s="687">
        <v>5713</v>
      </c>
      <c r="F17" s="254">
        <v>5417</v>
      </c>
      <c r="G17" s="254"/>
      <c r="H17" s="254"/>
      <c r="I17" s="688"/>
      <c r="J17" s="687"/>
      <c r="K17" s="689"/>
      <c r="L17" s="690"/>
      <c r="M17" s="690"/>
      <c r="N17" s="689"/>
      <c r="O17" s="689"/>
      <c r="P17" s="689"/>
      <c r="Q17" s="689"/>
      <c r="R17" s="689"/>
      <c r="S17" s="689"/>
      <c r="T17" s="689"/>
      <c r="U17" s="687"/>
      <c r="V17" s="688" t="s">
        <v>31</v>
      </c>
      <c r="W17" s="691" t="s">
        <v>31</v>
      </c>
    </row>
    <row r="18" spans="1:23" ht="15">
      <c r="A18" s="657" t="s">
        <v>164</v>
      </c>
      <c r="B18" s="260">
        <v>131</v>
      </c>
      <c r="C18" s="39">
        <v>4814</v>
      </c>
      <c r="D18" s="39">
        <v>4381</v>
      </c>
      <c r="E18" s="40">
        <v>3601</v>
      </c>
      <c r="F18" s="38">
        <v>2863</v>
      </c>
      <c r="G18" s="38">
        <v>2178</v>
      </c>
      <c r="H18" s="38">
        <v>2044</v>
      </c>
      <c r="I18" s="661"/>
      <c r="J18" s="198">
        <v>1989</v>
      </c>
      <c r="K18" s="41">
        <v>1933</v>
      </c>
      <c r="L18" s="683">
        <v>1877</v>
      </c>
      <c r="M18" s="683">
        <v>1821</v>
      </c>
      <c r="N18" s="41">
        <v>1766</v>
      </c>
      <c r="O18" s="41">
        <v>1710</v>
      </c>
      <c r="P18" s="41">
        <v>1766</v>
      </c>
      <c r="Q18" s="41">
        <v>1646</v>
      </c>
      <c r="R18" s="41">
        <v>1584</v>
      </c>
      <c r="S18" s="41">
        <v>1523</v>
      </c>
      <c r="T18" s="41">
        <v>1523</v>
      </c>
      <c r="U18" s="41">
        <v>1499</v>
      </c>
      <c r="V18" s="661" t="s">
        <v>31</v>
      </c>
      <c r="W18" s="662" t="s">
        <v>31</v>
      </c>
    </row>
    <row r="19" spans="1:23" ht="15">
      <c r="A19" s="672" t="s">
        <v>165</v>
      </c>
      <c r="B19" s="673">
        <v>138</v>
      </c>
      <c r="C19" s="37">
        <v>1215</v>
      </c>
      <c r="D19" s="37">
        <v>1761</v>
      </c>
      <c r="E19" s="674">
        <v>861</v>
      </c>
      <c r="F19" s="199">
        <v>1067</v>
      </c>
      <c r="G19" s="199">
        <v>1636</v>
      </c>
      <c r="H19" s="199">
        <v>1382</v>
      </c>
      <c r="I19" s="675"/>
      <c r="J19" s="674">
        <v>1438</v>
      </c>
      <c r="K19" s="676">
        <v>1494</v>
      </c>
      <c r="L19" s="677">
        <v>1549</v>
      </c>
      <c r="M19" s="677">
        <v>1405</v>
      </c>
      <c r="N19" s="676">
        <v>1462</v>
      </c>
      <c r="O19" s="676">
        <v>1518</v>
      </c>
      <c r="P19" s="676">
        <v>1462</v>
      </c>
      <c r="Q19" s="676">
        <v>1586</v>
      </c>
      <c r="R19" s="676">
        <v>1648</v>
      </c>
      <c r="S19" s="676">
        <v>1710</v>
      </c>
      <c r="T19" s="676">
        <v>1774</v>
      </c>
      <c r="U19" s="674">
        <v>1738</v>
      </c>
      <c r="V19" s="675" t="s">
        <v>31</v>
      </c>
      <c r="W19" s="678" t="s">
        <v>31</v>
      </c>
    </row>
    <row r="20" spans="1:23" ht="15">
      <c r="A20" s="672" t="s">
        <v>53</v>
      </c>
      <c r="B20" s="673">
        <v>166</v>
      </c>
      <c r="C20" s="37"/>
      <c r="D20" s="37"/>
      <c r="E20" s="674"/>
      <c r="F20" s="199"/>
      <c r="G20" s="199"/>
      <c r="H20" s="199"/>
      <c r="I20" s="675"/>
      <c r="J20" s="680"/>
      <c r="K20" s="681"/>
      <c r="L20" s="682"/>
      <c r="M20" s="682"/>
      <c r="N20" s="676"/>
      <c r="O20" s="676"/>
      <c r="P20" s="676"/>
      <c r="Q20" s="676"/>
      <c r="R20" s="676"/>
      <c r="S20" s="676"/>
      <c r="T20" s="676"/>
      <c r="U20" s="674"/>
      <c r="V20" s="675" t="s">
        <v>31</v>
      </c>
      <c r="W20" s="678" t="s">
        <v>31</v>
      </c>
    </row>
    <row r="21" spans="1:23" ht="15">
      <c r="A21" s="672" t="s">
        <v>55</v>
      </c>
      <c r="B21" s="673">
        <v>189</v>
      </c>
      <c r="C21" s="37">
        <v>641</v>
      </c>
      <c r="D21" s="37">
        <v>924</v>
      </c>
      <c r="E21" s="674">
        <v>1219</v>
      </c>
      <c r="F21" s="199">
        <v>1487</v>
      </c>
      <c r="G21" s="199">
        <v>3338</v>
      </c>
      <c r="H21" s="199">
        <v>3576</v>
      </c>
      <c r="I21" s="675"/>
      <c r="J21" s="680">
        <v>4106</v>
      </c>
      <c r="K21" s="681">
        <v>9100</v>
      </c>
      <c r="L21" s="682">
        <v>2389</v>
      </c>
      <c r="M21" s="682">
        <v>1898</v>
      </c>
      <c r="N21" s="676">
        <v>2247</v>
      </c>
      <c r="O21" s="676">
        <v>2324</v>
      </c>
      <c r="P21" s="676">
        <v>1514</v>
      </c>
      <c r="Q21" s="676">
        <v>2435</v>
      </c>
      <c r="R21" s="676">
        <v>2151</v>
      </c>
      <c r="S21" s="676">
        <v>2874</v>
      </c>
      <c r="T21" s="676">
        <v>3695</v>
      </c>
      <c r="U21" s="674">
        <v>4306</v>
      </c>
      <c r="V21" s="675" t="s">
        <v>31</v>
      </c>
      <c r="W21" s="678" t="s">
        <v>31</v>
      </c>
    </row>
    <row r="22" spans="1:23" ht="15.75" thickBot="1">
      <c r="A22" s="672" t="s">
        <v>166</v>
      </c>
      <c r="B22" s="673">
        <v>196</v>
      </c>
      <c r="C22" s="37">
        <v>256</v>
      </c>
      <c r="D22" s="37">
        <v>0</v>
      </c>
      <c r="E22" s="674"/>
      <c r="F22" s="199"/>
      <c r="G22" s="199"/>
      <c r="H22" s="199"/>
      <c r="I22" s="675"/>
      <c r="J22" s="680"/>
      <c r="K22" s="681"/>
      <c r="L22" s="682"/>
      <c r="M22" s="682"/>
      <c r="N22" s="676"/>
      <c r="O22" s="676"/>
      <c r="P22" s="676"/>
      <c r="Q22" s="676"/>
      <c r="R22" s="676"/>
      <c r="S22" s="676"/>
      <c r="T22" s="676"/>
      <c r="U22" s="674"/>
      <c r="V22" s="675" t="s">
        <v>31</v>
      </c>
      <c r="W22" s="678" t="s">
        <v>31</v>
      </c>
    </row>
    <row r="23" spans="1:23" ht="15">
      <c r="A23" s="692" t="s">
        <v>59</v>
      </c>
      <c r="B23" s="693"/>
      <c r="C23" s="42">
        <v>8932</v>
      </c>
      <c r="D23" s="42">
        <v>7938</v>
      </c>
      <c r="E23" s="43">
        <v>8283</v>
      </c>
      <c r="F23" s="44">
        <v>15657</v>
      </c>
      <c r="G23" s="44">
        <v>13146</v>
      </c>
      <c r="H23" s="44">
        <v>11973</v>
      </c>
      <c r="I23" s="694">
        <v>13640</v>
      </c>
      <c r="J23" s="695">
        <v>992</v>
      </c>
      <c r="K23" s="696">
        <v>2201</v>
      </c>
      <c r="L23" s="696">
        <v>1500</v>
      </c>
      <c r="M23" s="696">
        <v>375</v>
      </c>
      <c r="N23" s="696">
        <v>750</v>
      </c>
      <c r="O23" s="696">
        <v>550</v>
      </c>
      <c r="P23" s="696">
        <v>2749</v>
      </c>
      <c r="Q23" s="696">
        <v>1146</v>
      </c>
      <c r="R23" s="696">
        <v>750</v>
      </c>
      <c r="S23" s="696">
        <v>1125</v>
      </c>
      <c r="T23" s="696">
        <v>750</v>
      </c>
      <c r="U23" s="695">
        <v>750</v>
      </c>
      <c r="V23" s="694">
        <f>SUM(J23:U23)</f>
        <v>13638</v>
      </c>
      <c r="W23" s="697">
        <f>+V23/I23*100</f>
        <v>99.98533724340176</v>
      </c>
    </row>
    <row r="24" spans="1:23" ht="15">
      <c r="A24" s="672" t="s">
        <v>61</v>
      </c>
      <c r="B24" s="673">
        <v>9</v>
      </c>
      <c r="C24" s="45">
        <v>0</v>
      </c>
      <c r="D24" s="45">
        <v>0</v>
      </c>
      <c r="E24" s="46">
        <v>0</v>
      </c>
      <c r="F24" s="45">
        <v>6150</v>
      </c>
      <c r="G24" s="45">
        <v>0</v>
      </c>
      <c r="H24" s="45">
        <v>0</v>
      </c>
      <c r="I24" s="698">
        <v>0</v>
      </c>
      <c r="J24" s="674"/>
      <c r="K24" s="676"/>
      <c r="L24" s="676"/>
      <c r="M24" s="676"/>
      <c r="N24" s="676"/>
      <c r="O24" s="676"/>
      <c r="P24" s="676"/>
      <c r="Q24" s="676"/>
      <c r="R24" s="676"/>
      <c r="S24" s="676"/>
      <c r="T24" s="676"/>
      <c r="U24" s="674"/>
      <c r="V24" s="698">
        <f>SUM(J24:U24)</f>
        <v>0</v>
      </c>
      <c r="W24" s="699" t="e">
        <f>+V24/I24*100</f>
        <v>#DIV/0!</v>
      </c>
    </row>
    <row r="25" spans="1:23" ht="15.75" thickBot="1">
      <c r="A25" s="700" t="s">
        <v>63</v>
      </c>
      <c r="B25" s="701">
        <v>19</v>
      </c>
      <c r="C25" s="48">
        <v>8932</v>
      </c>
      <c r="D25" s="48">
        <v>7938</v>
      </c>
      <c r="E25" s="49">
        <v>8583</v>
      </c>
      <c r="F25" s="47">
        <v>9507</v>
      </c>
      <c r="G25" s="47">
        <v>13146</v>
      </c>
      <c r="H25" s="47">
        <v>11973</v>
      </c>
      <c r="I25" s="262">
        <v>13640</v>
      </c>
      <c r="J25" s="702">
        <v>992</v>
      </c>
      <c r="K25" s="703">
        <v>2201</v>
      </c>
      <c r="L25" s="703">
        <v>1500</v>
      </c>
      <c r="M25" s="703">
        <v>375</v>
      </c>
      <c r="N25" s="703">
        <v>750</v>
      </c>
      <c r="O25" s="703">
        <v>550</v>
      </c>
      <c r="P25" s="703">
        <v>2749</v>
      </c>
      <c r="Q25" s="703">
        <v>1146</v>
      </c>
      <c r="R25" s="703">
        <v>750</v>
      </c>
      <c r="S25" s="703">
        <v>1125</v>
      </c>
      <c r="T25" s="703">
        <v>750</v>
      </c>
      <c r="U25" s="702">
        <v>750</v>
      </c>
      <c r="V25" s="262">
        <f>SUM(J25:U25)</f>
        <v>13638</v>
      </c>
      <c r="W25" s="704">
        <f>+V25/I25*100</f>
        <v>99.98533724340176</v>
      </c>
    </row>
    <row r="26" spans="1:23" ht="15">
      <c r="A26" s="672" t="s">
        <v>64</v>
      </c>
      <c r="B26" s="673">
        <v>1</v>
      </c>
      <c r="C26" s="50">
        <v>860</v>
      </c>
      <c r="D26" s="50">
        <v>1063</v>
      </c>
      <c r="E26" s="51">
        <v>644</v>
      </c>
      <c r="F26" s="52">
        <v>693</v>
      </c>
      <c r="G26" s="52">
        <v>1130</v>
      </c>
      <c r="H26" s="52">
        <v>824</v>
      </c>
      <c r="I26" s="705">
        <v>1150</v>
      </c>
      <c r="J26" s="674">
        <v>73</v>
      </c>
      <c r="K26" s="676">
        <v>56</v>
      </c>
      <c r="L26" s="676">
        <v>77</v>
      </c>
      <c r="M26" s="676">
        <v>42</v>
      </c>
      <c r="N26" s="676">
        <v>80</v>
      </c>
      <c r="O26" s="676">
        <v>148</v>
      </c>
      <c r="P26" s="676">
        <v>70</v>
      </c>
      <c r="Q26" s="676">
        <v>99</v>
      </c>
      <c r="R26" s="676">
        <v>77</v>
      </c>
      <c r="S26" s="676">
        <v>174</v>
      </c>
      <c r="T26" s="676">
        <v>70</v>
      </c>
      <c r="U26" s="674">
        <v>88</v>
      </c>
      <c r="V26" s="698">
        <f aca="true" t="shared" si="0" ref="V26:V36">SUM(J26:U26)</f>
        <v>1054</v>
      </c>
      <c r="W26" s="699">
        <f aca="true" t="shared" si="1" ref="W26:W36">+V26/I26*100</f>
        <v>91.65217391304348</v>
      </c>
    </row>
    <row r="27" spans="1:23" ht="15">
      <c r="A27" s="672" t="s">
        <v>66</v>
      </c>
      <c r="B27" s="673">
        <v>2</v>
      </c>
      <c r="C27" s="45">
        <v>2600</v>
      </c>
      <c r="D27" s="45">
        <v>2659</v>
      </c>
      <c r="E27" s="46">
        <v>2923</v>
      </c>
      <c r="F27" s="45">
        <v>3376</v>
      </c>
      <c r="G27" s="45">
        <v>3127</v>
      </c>
      <c r="H27" s="45">
        <v>3808</v>
      </c>
      <c r="I27" s="698">
        <v>4060</v>
      </c>
      <c r="J27" s="674">
        <v>555</v>
      </c>
      <c r="K27" s="676">
        <v>269</v>
      </c>
      <c r="L27" s="676">
        <v>554</v>
      </c>
      <c r="M27" s="676">
        <v>222</v>
      </c>
      <c r="N27" s="676">
        <v>166</v>
      </c>
      <c r="O27" s="676">
        <v>256</v>
      </c>
      <c r="P27" s="676">
        <v>201</v>
      </c>
      <c r="Q27" s="676">
        <v>274</v>
      </c>
      <c r="R27" s="676">
        <v>231</v>
      </c>
      <c r="S27" s="676">
        <v>424</v>
      </c>
      <c r="T27" s="676">
        <v>683</v>
      </c>
      <c r="U27" s="674">
        <v>565</v>
      </c>
      <c r="V27" s="698">
        <f t="shared" si="0"/>
        <v>4400</v>
      </c>
      <c r="W27" s="699">
        <f t="shared" si="1"/>
        <v>108.37438423645321</v>
      </c>
    </row>
    <row r="28" spans="1:23" ht="15">
      <c r="A28" s="672" t="s">
        <v>68</v>
      </c>
      <c r="B28" s="673">
        <v>4</v>
      </c>
      <c r="C28" s="45"/>
      <c r="D28" s="45">
        <v>0</v>
      </c>
      <c r="E28" s="46">
        <v>0</v>
      </c>
      <c r="F28" s="45">
        <v>0</v>
      </c>
      <c r="G28" s="45">
        <v>0</v>
      </c>
      <c r="H28" s="45">
        <v>0</v>
      </c>
      <c r="I28" s="698"/>
      <c r="J28" s="674"/>
      <c r="K28" s="676"/>
      <c r="L28" s="676"/>
      <c r="M28" s="676"/>
      <c r="N28" s="676"/>
      <c r="O28" s="676"/>
      <c r="P28" s="676"/>
      <c r="Q28" s="676"/>
      <c r="R28" s="676"/>
      <c r="S28" s="676"/>
      <c r="T28" s="676"/>
      <c r="U28" s="674"/>
      <c r="V28" s="698">
        <f t="shared" si="0"/>
        <v>0</v>
      </c>
      <c r="W28" s="699" t="e">
        <f t="shared" si="1"/>
        <v>#DIV/0!</v>
      </c>
    </row>
    <row r="29" spans="1:23" ht="15">
      <c r="A29" s="672" t="s">
        <v>167</v>
      </c>
      <c r="B29" s="673"/>
      <c r="C29" s="45"/>
      <c r="D29" s="45"/>
      <c r="E29" s="46">
        <v>0</v>
      </c>
      <c r="F29" s="45">
        <v>0</v>
      </c>
      <c r="G29" s="45">
        <v>0</v>
      </c>
      <c r="H29" s="45">
        <v>0</v>
      </c>
      <c r="I29" s="698">
        <v>0</v>
      </c>
      <c r="J29" s="674"/>
      <c r="K29" s="676"/>
      <c r="L29" s="676"/>
      <c r="M29" s="676"/>
      <c r="N29" s="676"/>
      <c r="O29" s="676"/>
      <c r="P29" s="676"/>
      <c r="Q29" s="676"/>
      <c r="R29" s="676"/>
      <c r="S29" s="676"/>
      <c r="T29" s="676"/>
      <c r="U29" s="674"/>
      <c r="V29" s="698">
        <v>0</v>
      </c>
      <c r="W29" s="699"/>
    </row>
    <row r="30" spans="1:23" ht="15">
      <c r="A30" s="672" t="s">
        <v>70</v>
      </c>
      <c r="B30" s="673">
        <v>5</v>
      </c>
      <c r="C30" s="45">
        <v>980</v>
      </c>
      <c r="D30" s="45">
        <v>1039</v>
      </c>
      <c r="E30" s="46">
        <v>1984</v>
      </c>
      <c r="F30" s="45">
        <v>930</v>
      </c>
      <c r="G30" s="45">
        <v>880</v>
      </c>
      <c r="H30" s="45">
        <v>1031</v>
      </c>
      <c r="I30" s="698">
        <v>1600</v>
      </c>
      <c r="J30" s="674">
        <v>3</v>
      </c>
      <c r="K30" s="676">
        <v>58</v>
      </c>
      <c r="L30" s="676">
        <v>2</v>
      </c>
      <c r="M30" s="676">
        <v>16</v>
      </c>
      <c r="N30" s="676">
        <v>84</v>
      </c>
      <c r="O30" s="676">
        <v>59</v>
      </c>
      <c r="P30" s="676">
        <v>604</v>
      </c>
      <c r="Q30" s="676">
        <v>9</v>
      </c>
      <c r="R30" s="676">
        <v>25</v>
      </c>
      <c r="S30" s="676">
        <v>84</v>
      </c>
      <c r="T30" s="676">
        <v>136</v>
      </c>
      <c r="U30" s="674">
        <v>566</v>
      </c>
      <c r="V30" s="698">
        <f t="shared" si="0"/>
        <v>1646</v>
      </c>
      <c r="W30" s="699">
        <f t="shared" si="1"/>
        <v>102.875</v>
      </c>
    </row>
    <row r="31" spans="1:23" ht="15">
      <c r="A31" s="672" t="s">
        <v>72</v>
      </c>
      <c r="B31" s="673">
        <v>8</v>
      </c>
      <c r="C31" s="45">
        <v>940</v>
      </c>
      <c r="D31" s="45">
        <v>1932</v>
      </c>
      <c r="E31" s="46">
        <v>1720</v>
      </c>
      <c r="F31" s="45">
        <v>1701</v>
      </c>
      <c r="G31" s="45">
        <v>4552</v>
      </c>
      <c r="H31" s="45">
        <v>4229</v>
      </c>
      <c r="I31" s="698">
        <v>4172</v>
      </c>
      <c r="J31" s="674">
        <v>495</v>
      </c>
      <c r="K31" s="676">
        <v>395</v>
      </c>
      <c r="L31" s="676">
        <v>474</v>
      </c>
      <c r="M31" s="676">
        <v>295</v>
      </c>
      <c r="N31" s="676">
        <v>145</v>
      </c>
      <c r="O31" s="676">
        <v>153</v>
      </c>
      <c r="P31" s="676">
        <v>106</v>
      </c>
      <c r="Q31" s="676">
        <v>339</v>
      </c>
      <c r="R31" s="676">
        <v>420</v>
      </c>
      <c r="S31" s="676">
        <v>645</v>
      </c>
      <c r="T31" s="676">
        <v>529</v>
      </c>
      <c r="U31" s="674">
        <v>697</v>
      </c>
      <c r="V31" s="698">
        <f t="shared" si="0"/>
        <v>4693</v>
      </c>
      <c r="W31" s="699">
        <f t="shared" si="1"/>
        <v>112.48801534036434</v>
      </c>
    </row>
    <row r="32" spans="1:23" ht="15">
      <c r="A32" s="672" t="s">
        <v>74</v>
      </c>
      <c r="B32" s="706">
        <v>9</v>
      </c>
      <c r="C32" s="45">
        <v>5200</v>
      </c>
      <c r="D32" s="45">
        <v>5491</v>
      </c>
      <c r="E32" s="46">
        <v>5605</v>
      </c>
      <c r="F32" s="45">
        <v>5720</v>
      </c>
      <c r="G32" s="45">
        <v>5375</v>
      </c>
      <c r="H32" s="45">
        <v>5649</v>
      </c>
      <c r="I32" s="698">
        <v>6040</v>
      </c>
      <c r="J32" s="674">
        <v>471</v>
      </c>
      <c r="K32" s="676">
        <v>460</v>
      </c>
      <c r="L32" s="676">
        <v>573</v>
      </c>
      <c r="M32" s="676">
        <v>436</v>
      </c>
      <c r="N32" s="676">
        <v>472</v>
      </c>
      <c r="O32" s="676">
        <v>409</v>
      </c>
      <c r="P32" s="676">
        <v>470</v>
      </c>
      <c r="Q32" s="676">
        <v>623</v>
      </c>
      <c r="R32" s="676">
        <v>456</v>
      </c>
      <c r="S32" s="676">
        <v>471</v>
      </c>
      <c r="T32" s="676">
        <v>645</v>
      </c>
      <c r="U32" s="674">
        <v>550</v>
      </c>
      <c r="V32" s="698">
        <f>SUM(J32:U32)</f>
        <v>6036</v>
      </c>
      <c r="W32" s="699">
        <f>+V32/I32*100</f>
        <v>99.93377483443709</v>
      </c>
    </row>
    <row r="33" spans="1:23" ht="15">
      <c r="A33" s="672" t="s">
        <v>168</v>
      </c>
      <c r="B33" s="707" t="s">
        <v>169</v>
      </c>
      <c r="C33" s="45">
        <v>1820</v>
      </c>
      <c r="D33" s="45">
        <v>2083</v>
      </c>
      <c r="E33" s="46">
        <v>2055</v>
      </c>
      <c r="F33" s="45">
        <v>2198</v>
      </c>
      <c r="G33" s="45">
        <v>1947</v>
      </c>
      <c r="H33" s="45">
        <v>2115</v>
      </c>
      <c r="I33" s="698">
        <v>2387</v>
      </c>
      <c r="J33" s="674">
        <v>176</v>
      </c>
      <c r="K33" s="676">
        <v>169</v>
      </c>
      <c r="L33" s="676">
        <v>236</v>
      </c>
      <c r="M33" s="676">
        <v>161</v>
      </c>
      <c r="N33" s="676">
        <v>171</v>
      </c>
      <c r="O33" s="676">
        <v>158</v>
      </c>
      <c r="P33" s="676">
        <v>173</v>
      </c>
      <c r="Q33" s="676">
        <v>216</v>
      </c>
      <c r="R33" s="676">
        <v>176</v>
      </c>
      <c r="S33" s="676">
        <v>175</v>
      </c>
      <c r="T33" s="676">
        <v>233</v>
      </c>
      <c r="U33" s="674">
        <v>207</v>
      </c>
      <c r="V33" s="698">
        <f>SUM(J33:U33)</f>
        <v>2251</v>
      </c>
      <c r="W33" s="699">
        <f>+V33/I33*100</f>
        <v>94.30247172182656</v>
      </c>
    </row>
    <row r="34" spans="1:23" ht="15">
      <c r="A34" s="672" t="s">
        <v>79</v>
      </c>
      <c r="B34" s="673">
        <v>19</v>
      </c>
      <c r="C34" s="45"/>
      <c r="D34" s="45">
        <v>0</v>
      </c>
      <c r="E34" s="46">
        <v>0</v>
      </c>
      <c r="F34" s="45">
        <v>0</v>
      </c>
      <c r="G34" s="45">
        <v>0</v>
      </c>
      <c r="H34" s="45">
        <v>0</v>
      </c>
      <c r="I34" s="698"/>
      <c r="J34" s="674"/>
      <c r="K34" s="676"/>
      <c r="L34" s="676"/>
      <c r="M34" s="676"/>
      <c r="N34" s="676"/>
      <c r="O34" s="676"/>
      <c r="P34" s="676"/>
      <c r="Q34" s="676"/>
      <c r="R34" s="676"/>
      <c r="S34" s="676"/>
      <c r="T34" s="676"/>
      <c r="U34" s="674"/>
      <c r="V34" s="698">
        <f t="shared" si="0"/>
        <v>0</v>
      </c>
      <c r="W34" s="699" t="e">
        <f t="shared" si="1"/>
        <v>#DIV/0!</v>
      </c>
    </row>
    <row r="35" spans="1:23" ht="15">
      <c r="A35" s="672" t="s">
        <v>81</v>
      </c>
      <c r="B35" s="673">
        <v>25</v>
      </c>
      <c r="C35" s="45">
        <v>840</v>
      </c>
      <c r="D35" s="45">
        <v>795</v>
      </c>
      <c r="E35" s="46">
        <v>325</v>
      </c>
      <c r="F35" s="45">
        <v>186</v>
      </c>
      <c r="G35" s="45">
        <v>684</v>
      </c>
      <c r="H35" s="45">
        <v>661</v>
      </c>
      <c r="I35" s="698">
        <v>733</v>
      </c>
      <c r="J35" s="674">
        <v>56</v>
      </c>
      <c r="K35" s="676">
        <v>56</v>
      </c>
      <c r="L35" s="676">
        <v>56</v>
      </c>
      <c r="M35" s="676">
        <v>56</v>
      </c>
      <c r="N35" s="676">
        <v>55</v>
      </c>
      <c r="O35" s="676">
        <v>56</v>
      </c>
      <c r="P35" s="676">
        <v>56</v>
      </c>
      <c r="Q35" s="676">
        <v>96</v>
      </c>
      <c r="R35" s="676">
        <v>61</v>
      </c>
      <c r="S35" s="676">
        <v>61</v>
      </c>
      <c r="T35" s="676">
        <v>61</v>
      </c>
      <c r="U35" s="674">
        <v>61</v>
      </c>
      <c r="V35" s="698">
        <f t="shared" si="0"/>
        <v>731</v>
      </c>
      <c r="W35" s="699">
        <f t="shared" si="1"/>
        <v>99.72714870395635</v>
      </c>
    </row>
    <row r="36" spans="1:23" ht="15.75" thickBot="1">
      <c r="A36" s="657" t="s">
        <v>144</v>
      </c>
      <c r="B36" s="260"/>
      <c r="C36" s="55">
        <v>1732</v>
      </c>
      <c r="D36" s="55">
        <v>433</v>
      </c>
      <c r="E36" s="56">
        <v>673</v>
      </c>
      <c r="F36" s="54">
        <v>506</v>
      </c>
      <c r="G36" s="54">
        <v>351</v>
      </c>
      <c r="H36" s="54">
        <v>1447</v>
      </c>
      <c r="I36" s="60">
        <v>230</v>
      </c>
      <c r="J36" s="57">
        <v>22</v>
      </c>
      <c r="K36" s="41">
        <v>7</v>
      </c>
      <c r="L36" s="41">
        <v>23</v>
      </c>
      <c r="M36" s="41">
        <v>68</v>
      </c>
      <c r="N36" s="41">
        <v>-1</v>
      </c>
      <c r="O36" s="41"/>
      <c r="P36" s="41">
        <v>30</v>
      </c>
      <c r="Q36" s="41">
        <v>101</v>
      </c>
      <c r="R36" s="41">
        <v>7</v>
      </c>
      <c r="S36" s="41">
        <v>6</v>
      </c>
      <c r="T36" s="41">
        <v>2</v>
      </c>
      <c r="U36" s="41">
        <v>17</v>
      </c>
      <c r="V36" s="60">
        <f t="shared" si="0"/>
        <v>282</v>
      </c>
      <c r="W36" s="708">
        <f t="shared" si="1"/>
        <v>122.60869565217392</v>
      </c>
    </row>
    <row r="37" spans="1:23" ht="23.25" customHeight="1" thickBot="1">
      <c r="A37" s="709" t="s">
        <v>170</v>
      </c>
      <c r="B37" s="710">
        <v>31</v>
      </c>
      <c r="C37" s="626">
        <f>SUM(C26:C36)</f>
        <v>14972</v>
      </c>
      <c r="D37" s="626">
        <v>15495</v>
      </c>
      <c r="E37" s="711">
        <v>15929</v>
      </c>
      <c r="F37" s="197">
        <v>22086</v>
      </c>
      <c r="G37" s="197">
        <v>18046</v>
      </c>
      <c r="H37" s="197">
        <v>19764</v>
      </c>
      <c r="I37" s="197">
        <f>SUM(I26:I36)</f>
        <v>20372</v>
      </c>
      <c r="J37" s="711">
        <f>SUM(J26:J36)</f>
        <v>1851</v>
      </c>
      <c r="K37" s="712">
        <f>SUM(K26:K36)</f>
        <v>1470</v>
      </c>
      <c r="L37" s="713">
        <f>SUM(L26:L36)</f>
        <v>1995</v>
      </c>
      <c r="M37" s="713">
        <f>SUM(M26:M36)</f>
        <v>1296</v>
      </c>
      <c r="N37" s="712">
        <f aca="true" t="shared" si="2" ref="N37:U37">SUM(N26:N36)</f>
        <v>1172</v>
      </c>
      <c r="O37" s="712">
        <f t="shared" si="2"/>
        <v>1239</v>
      </c>
      <c r="P37" s="712">
        <f t="shared" si="2"/>
        <v>1710</v>
      </c>
      <c r="Q37" s="712">
        <f t="shared" si="2"/>
        <v>1757</v>
      </c>
      <c r="R37" s="712">
        <f t="shared" si="2"/>
        <v>1453</v>
      </c>
      <c r="S37" s="712">
        <f t="shared" si="2"/>
        <v>2040</v>
      </c>
      <c r="T37" s="712">
        <f t="shared" si="2"/>
        <v>2359</v>
      </c>
      <c r="U37" s="712">
        <f t="shared" si="2"/>
        <v>2751</v>
      </c>
      <c r="V37" s="197">
        <f>SUM(J37:U37)</f>
        <v>21093</v>
      </c>
      <c r="W37" s="714">
        <f>+V37/I37*100</f>
        <v>103.5391714117416</v>
      </c>
    </row>
    <row r="38" spans="1:23" ht="15">
      <c r="A38" s="672" t="s">
        <v>87</v>
      </c>
      <c r="B38" s="673">
        <v>32</v>
      </c>
      <c r="C38" s="50">
        <v>0</v>
      </c>
      <c r="D38" s="50">
        <v>0</v>
      </c>
      <c r="E38" s="51">
        <v>0</v>
      </c>
      <c r="F38" s="52">
        <v>0</v>
      </c>
      <c r="G38" s="52">
        <v>0</v>
      </c>
      <c r="H38" s="52">
        <v>0</v>
      </c>
      <c r="I38" s="705">
        <v>0</v>
      </c>
      <c r="J38" s="674"/>
      <c r="K38" s="676"/>
      <c r="L38" s="676"/>
      <c r="M38" s="676"/>
      <c r="N38" s="676"/>
      <c r="O38" s="676"/>
      <c r="P38" s="676"/>
      <c r="Q38" s="676"/>
      <c r="R38" s="676"/>
      <c r="S38" s="676"/>
      <c r="T38" s="676"/>
      <c r="U38" s="674"/>
      <c r="V38" s="698">
        <f aca="true" t="shared" si="3" ref="V38:V43">SUM(J38:U38)</f>
        <v>0</v>
      </c>
      <c r="W38" s="699" t="e">
        <f aca="true" t="shared" si="4" ref="W38:W43">+V38/I38*100</f>
        <v>#DIV/0!</v>
      </c>
    </row>
    <row r="39" spans="1:23" ht="15">
      <c r="A39" s="672" t="s">
        <v>89</v>
      </c>
      <c r="B39" s="673">
        <v>33</v>
      </c>
      <c r="C39" s="45">
        <v>6000</v>
      </c>
      <c r="D39" s="45">
        <v>6256</v>
      </c>
      <c r="E39" s="46">
        <v>6369</v>
      </c>
      <c r="F39" s="45">
        <v>6426</v>
      </c>
      <c r="G39" s="45">
        <v>5515</v>
      </c>
      <c r="H39" s="45">
        <v>6589</v>
      </c>
      <c r="I39" s="698">
        <v>6710</v>
      </c>
      <c r="J39" s="674">
        <v>838</v>
      </c>
      <c r="K39" s="676">
        <v>688</v>
      </c>
      <c r="L39" s="676">
        <v>772</v>
      </c>
      <c r="M39" s="676">
        <v>423</v>
      </c>
      <c r="N39" s="676">
        <v>194</v>
      </c>
      <c r="O39" s="676">
        <v>153</v>
      </c>
      <c r="P39" s="676">
        <v>102</v>
      </c>
      <c r="Q39" s="676">
        <v>918</v>
      </c>
      <c r="R39" s="676">
        <v>759</v>
      </c>
      <c r="S39" s="676">
        <v>1135</v>
      </c>
      <c r="T39" s="676">
        <v>822</v>
      </c>
      <c r="U39" s="674">
        <v>860</v>
      </c>
      <c r="V39" s="698">
        <f t="shared" si="3"/>
        <v>7664</v>
      </c>
      <c r="W39" s="699">
        <f t="shared" si="4"/>
        <v>114.21758569299554</v>
      </c>
    </row>
    <row r="40" spans="1:23" ht="15">
      <c r="A40" s="672" t="s">
        <v>91</v>
      </c>
      <c r="B40" s="673">
        <v>34</v>
      </c>
      <c r="C40" s="45">
        <v>0</v>
      </c>
      <c r="D40" s="45">
        <v>0</v>
      </c>
      <c r="E40" s="46">
        <v>0</v>
      </c>
      <c r="F40" s="45">
        <v>0</v>
      </c>
      <c r="G40" s="45">
        <v>0</v>
      </c>
      <c r="H40" s="45">
        <v>0</v>
      </c>
      <c r="I40" s="698">
        <v>0</v>
      </c>
      <c r="J40" s="674"/>
      <c r="K40" s="676"/>
      <c r="L40" s="676"/>
      <c r="M40" s="676"/>
      <c r="N40" s="676"/>
      <c r="O40" s="676"/>
      <c r="P40" s="676"/>
      <c r="Q40" s="676"/>
      <c r="R40" s="676"/>
      <c r="S40" s="676"/>
      <c r="T40" s="676"/>
      <c r="U40" s="674"/>
      <c r="V40" s="698">
        <f t="shared" si="3"/>
        <v>0</v>
      </c>
      <c r="W40" s="699" t="e">
        <f t="shared" si="4"/>
        <v>#DIV/0!</v>
      </c>
    </row>
    <row r="41" spans="1:23" ht="15">
      <c r="A41" s="672" t="s">
        <v>93</v>
      </c>
      <c r="B41" s="673">
        <v>57</v>
      </c>
      <c r="C41" s="45">
        <v>8932</v>
      </c>
      <c r="D41" s="45">
        <v>7938</v>
      </c>
      <c r="E41" s="46">
        <v>8283</v>
      </c>
      <c r="F41" s="45">
        <v>15657</v>
      </c>
      <c r="G41" s="45">
        <v>12640</v>
      </c>
      <c r="H41" s="45">
        <v>11973</v>
      </c>
      <c r="I41" s="698">
        <v>13640</v>
      </c>
      <c r="J41" s="674">
        <v>992</v>
      </c>
      <c r="K41" s="676">
        <v>2201</v>
      </c>
      <c r="L41" s="676">
        <v>1500</v>
      </c>
      <c r="M41" s="676">
        <v>375</v>
      </c>
      <c r="N41" s="676">
        <v>750</v>
      </c>
      <c r="O41" s="676">
        <v>550</v>
      </c>
      <c r="P41" s="676">
        <v>2749</v>
      </c>
      <c r="Q41" s="676">
        <v>1146</v>
      </c>
      <c r="R41" s="676">
        <v>750</v>
      </c>
      <c r="S41" s="676">
        <v>1125</v>
      </c>
      <c r="T41" s="676">
        <v>750</v>
      </c>
      <c r="U41" s="674">
        <v>750</v>
      </c>
      <c r="V41" s="698">
        <f t="shared" si="3"/>
        <v>13638</v>
      </c>
      <c r="W41" s="699">
        <f t="shared" si="4"/>
        <v>99.98533724340176</v>
      </c>
    </row>
    <row r="42" spans="1:23" ht="15.75" thickBot="1">
      <c r="A42" s="657" t="s">
        <v>96</v>
      </c>
      <c r="B42" s="260"/>
      <c r="C42" s="58">
        <v>40</v>
      </c>
      <c r="D42" s="58">
        <v>1313</v>
      </c>
      <c r="E42" s="59">
        <v>1270</v>
      </c>
      <c r="F42" s="53">
        <v>3</v>
      </c>
      <c r="G42" s="53">
        <v>0</v>
      </c>
      <c r="H42" s="53">
        <v>0</v>
      </c>
      <c r="I42" s="715">
        <v>2</v>
      </c>
      <c r="J42" s="57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698">
        <f t="shared" si="3"/>
        <v>0</v>
      </c>
      <c r="W42" s="699">
        <f t="shared" si="4"/>
        <v>0</v>
      </c>
    </row>
    <row r="43" spans="1:23" ht="20.25" customHeight="1" thickBot="1">
      <c r="A43" s="709" t="s">
        <v>98</v>
      </c>
      <c r="B43" s="710">
        <v>58</v>
      </c>
      <c r="C43" s="626">
        <f>SUM(C38:C42)</f>
        <v>14972</v>
      </c>
      <c r="D43" s="626">
        <v>15507</v>
      </c>
      <c r="E43" s="711">
        <v>15922</v>
      </c>
      <c r="F43" s="197">
        <v>22086</v>
      </c>
      <c r="G43" s="197">
        <v>18155</v>
      </c>
      <c r="H43" s="197">
        <v>18562</v>
      </c>
      <c r="I43" s="197">
        <f>SUM(I38:I42)</f>
        <v>20352</v>
      </c>
      <c r="J43" s="711">
        <f>SUM(J38:J42)</f>
        <v>1830</v>
      </c>
      <c r="K43" s="712">
        <f>SUM(K38:K42)</f>
        <v>2889</v>
      </c>
      <c r="L43" s="712">
        <f>SUM(L38:L42)</f>
        <v>2272</v>
      </c>
      <c r="M43" s="713">
        <f>SUM(M38:M42)</f>
        <v>798</v>
      </c>
      <c r="N43" s="712">
        <f aca="true" t="shared" si="5" ref="N43:U43">SUM(N38:N42)</f>
        <v>944</v>
      </c>
      <c r="O43" s="712">
        <f t="shared" si="5"/>
        <v>703</v>
      </c>
      <c r="P43" s="712">
        <f t="shared" si="5"/>
        <v>2851</v>
      </c>
      <c r="Q43" s="712">
        <f t="shared" si="5"/>
        <v>2064</v>
      </c>
      <c r="R43" s="712">
        <f t="shared" si="5"/>
        <v>1509</v>
      </c>
      <c r="S43" s="712">
        <f t="shared" si="5"/>
        <v>2260</v>
      </c>
      <c r="T43" s="712">
        <f t="shared" si="5"/>
        <v>1572</v>
      </c>
      <c r="U43" s="712">
        <f t="shared" si="5"/>
        <v>1610</v>
      </c>
      <c r="V43" s="197">
        <f t="shared" si="3"/>
        <v>21302</v>
      </c>
      <c r="W43" s="714">
        <f t="shared" si="4"/>
        <v>104.66784591194968</v>
      </c>
    </row>
    <row r="44" spans="1:23" ht="6.75" customHeight="1" thickBot="1">
      <c r="A44" s="657"/>
      <c r="B44" s="260"/>
      <c r="C44" s="61"/>
      <c r="D44" s="61"/>
      <c r="E44" s="62"/>
      <c r="F44" s="60"/>
      <c r="G44" s="60"/>
      <c r="H44" s="60"/>
      <c r="I44" s="60"/>
      <c r="J44" s="198"/>
      <c r="K44" s="41"/>
      <c r="L44" s="683"/>
      <c r="M44" s="683"/>
      <c r="N44" s="41"/>
      <c r="O44" s="41"/>
      <c r="P44" s="41"/>
      <c r="Q44" s="41"/>
      <c r="R44" s="41"/>
      <c r="S44" s="41"/>
      <c r="T44" s="41"/>
      <c r="U44" s="716"/>
      <c r="V44" s="60"/>
      <c r="W44" s="708"/>
    </row>
    <row r="45" spans="1:23" ht="17.25" customHeight="1" thickBot="1">
      <c r="A45" s="709" t="s">
        <v>100</v>
      </c>
      <c r="B45" s="710"/>
      <c r="C45" s="626">
        <f>+C43-C41</f>
        <v>6040</v>
      </c>
      <c r="D45" s="626">
        <v>7569</v>
      </c>
      <c r="E45" s="711">
        <v>7639</v>
      </c>
      <c r="F45" s="197">
        <v>6429</v>
      </c>
      <c r="G45" s="197">
        <v>5515</v>
      </c>
      <c r="H45" s="197">
        <v>6589</v>
      </c>
      <c r="I45" s="197">
        <f>+I43-I41</f>
        <v>6712</v>
      </c>
      <c r="J45" s="711">
        <f aca="true" t="shared" si="6" ref="J45:U45">+J43-J41</f>
        <v>838</v>
      </c>
      <c r="K45" s="712">
        <f t="shared" si="6"/>
        <v>688</v>
      </c>
      <c r="L45" s="712">
        <f t="shared" si="6"/>
        <v>772</v>
      </c>
      <c r="M45" s="712">
        <f t="shared" si="6"/>
        <v>423</v>
      </c>
      <c r="N45" s="712">
        <f t="shared" si="6"/>
        <v>194</v>
      </c>
      <c r="O45" s="712">
        <f t="shared" si="6"/>
        <v>153</v>
      </c>
      <c r="P45" s="712">
        <f t="shared" si="6"/>
        <v>102</v>
      </c>
      <c r="Q45" s="712">
        <f t="shared" si="6"/>
        <v>918</v>
      </c>
      <c r="R45" s="712">
        <f t="shared" si="6"/>
        <v>759</v>
      </c>
      <c r="S45" s="712">
        <f t="shared" si="6"/>
        <v>1135</v>
      </c>
      <c r="T45" s="712">
        <f t="shared" si="6"/>
        <v>822</v>
      </c>
      <c r="U45" s="626">
        <f t="shared" si="6"/>
        <v>860</v>
      </c>
      <c r="V45" s="197">
        <f>SUM(J45:U45)</f>
        <v>7664</v>
      </c>
      <c r="W45" s="714">
        <f>+V45/I45*100</f>
        <v>114.18355184743743</v>
      </c>
    </row>
    <row r="46" spans="1:23" ht="19.5" customHeight="1" thickBot="1">
      <c r="A46" s="709" t="s">
        <v>101</v>
      </c>
      <c r="B46" s="710">
        <v>59</v>
      </c>
      <c r="C46" s="626">
        <f>+C43-C37</f>
        <v>0</v>
      </c>
      <c r="D46" s="626">
        <v>12</v>
      </c>
      <c r="E46" s="711">
        <v>-7</v>
      </c>
      <c r="F46" s="197">
        <v>0</v>
      </c>
      <c r="G46" s="197">
        <v>109</v>
      </c>
      <c r="H46" s="197">
        <v>-1202</v>
      </c>
      <c r="I46" s="197">
        <f>+I43-I37</f>
        <v>-20</v>
      </c>
      <c r="J46" s="711">
        <f aca="true" t="shared" si="7" ref="J46:U46">+J43-J37</f>
        <v>-21</v>
      </c>
      <c r="K46" s="712">
        <f t="shared" si="7"/>
        <v>1419</v>
      </c>
      <c r="L46" s="712">
        <f t="shared" si="7"/>
        <v>277</v>
      </c>
      <c r="M46" s="712">
        <f t="shared" si="7"/>
        <v>-498</v>
      </c>
      <c r="N46" s="712">
        <f t="shared" si="7"/>
        <v>-228</v>
      </c>
      <c r="O46" s="712">
        <f t="shared" si="7"/>
        <v>-536</v>
      </c>
      <c r="P46" s="712">
        <f t="shared" si="7"/>
        <v>1141</v>
      </c>
      <c r="Q46" s="712">
        <f t="shared" si="7"/>
        <v>307</v>
      </c>
      <c r="R46" s="712">
        <f t="shared" si="7"/>
        <v>56</v>
      </c>
      <c r="S46" s="712">
        <f t="shared" si="7"/>
        <v>220</v>
      </c>
      <c r="T46" s="712">
        <f t="shared" si="7"/>
        <v>-787</v>
      </c>
      <c r="U46" s="713">
        <f t="shared" si="7"/>
        <v>-1141</v>
      </c>
      <c r="V46" s="197">
        <f>SUM(V43-V37)</f>
        <v>209</v>
      </c>
      <c r="W46" s="714">
        <f>+V46/I46*100</f>
        <v>-1045</v>
      </c>
    </row>
    <row r="47" spans="1:23" ht="19.5" customHeight="1" thickBot="1">
      <c r="A47" s="709" t="s">
        <v>103</v>
      </c>
      <c r="B47" s="717" t="s">
        <v>171</v>
      </c>
      <c r="C47" s="626">
        <f>+C46-C41</f>
        <v>-8932</v>
      </c>
      <c r="D47" s="626">
        <v>-7926</v>
      </c>
      <c r="E47" s="711">
        <v>-8290</v>
      </c>
      <c r="F47" s="197">
        <v>-15657</v>
      </c>
      <c r="G47" s="197">
        <v>-12531</v>
      </c>
      <c r="H47" s="197">
        <v>-13175</v>
      </c>
      <c r="I47" s="197">
        <f>+I46-I41</f>
        <v>-13660</v>
      </c>
      <c r="J47" s="718">
        <f aca="true" t="shared" si="8" ref="J47:U47">+J46-J41</f>
        <v>-1013</v>
      </c>
      <c r="K47" s="712">
        <f t="shared" si="8"/>
        <v>-782</v>
      </c>
      <c r="L47" s="712">
        <f t="shared" si="8"/>
        <v>-1223</v>
      </c>
      <c r="M47" s="712">
        <f t="shared" si="8"/>
        <v>-873</v>
      </c>
      <c r="N47" s="712">
        <f t="shared" si="8"/>
        <v>-978</v>
      </c>
      <c r="O47" s="712">
        <f t="shared" si="8"/>
        <v>-1086</v>
      </c>
      <c r="P47" s="712">
        <f t="shared" si="8"/>
        <v>-1608</v>
      </c>
      <c r="Q47" s="712">
        <f t="shared" si="8"/>
        <v>-839</v>
      </c>
      <c r="R47" s="712">
        <f t="shared" si="8"/>
        <v>-694</v>
      </c>
      <c r="S47" s="712">
        <f t="shared" si="8"/>
        <v>-905</v>
      </c>
      <c r="T47" s="712">
        <f t="shared" si="8"/>
        <v>-1537</v>
      </c>
      <c r="U47" s="626">
        <f t="shared" si="8"/>
        <v>-1891</v>
      </c>
      <c r="V47" s="197">
        <f>SUM(J47:U47)</f>
        <v>-13429</v>
      </c>
      <c r="W47" s="714">
        <f>+V47/I47*100</f>
        <v>98.30893118594436</v>
      </c>
    </row>
    <row r="49" ht="15">
      <c r="B49" s="719"/>
    </row>
  </sheetData>
  <sheetProtection/>
  <printOptions/>
  <pageMargins left="0.9055118110236221" right="0.31496062992125984" top="0.7874015748031497" bottom="0.7874015748031497" header="0.31496062992125984" footer="0.31496062992125984"/>
  <pageSetup horizontalDpi="600" verticalDpi="600" orientation="landscape" paperSize="9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36.57421875" style="188" customWidth="1"/>
    <col min="2" max="2" width="13.57421875" style="188" customWidth="1"/>
    <col min="3" max="4" width="0" style="188" hidden="1" customWidth="1"/>
    <col min="5" max="5" width="6.421875" style="296" customWidth="1"/>
    <col min="6" max="6" width="11.7109375" style="188" hidden="1" customWidth="1"/>
    <col min="7" max="7" width="11.57421875" style="188" hidden="1" customWidth="1"/>
    <col min="8" max="8" width="11.57421875" style="188" customWidth="1"/>
    <col min="9" max="10" width="11.421875" style="188" customWidth="1"/>
    <col min="11" max="18" width="9.140625" style="188" customWidth="1"/>
    <col min="19" max="19" width="9.28125" style="188" customWidth="1"/>
    <col min="20" max="23" width="9.140625" style="188" customWidth="1"/>
    <col min="24" max="24" width="9.00390625" style="296" customWidth="1"/>
    <col min="25" max="16384" width="9.140625" style="188" customWidth="1"/>
  </cols>
  <sheetData>
    <row r="1" spans="1:24" s="642" customFormat="1" ht="18.75">
      <c r="A1" s="846" t="s">
        <v>104</v>
      </c>
      <c r="E1" s="847"/>
      <c r="J1" s="523"/>
      <c r="X1" s="847"/>
    </row>
    <row r="2" spans="1:10" ht="21.75" customHeight="1">
      <c r="A2" s="523" t="s">
        <v>218</v>
      </c>
      <c r="B2" s="723" t="s">
        <v>232</v>
      </c>
      <c r="J2" s="524"/>
    </row>
    <row r="3" spans="1:10" ht="15">
      <c r="A3" s="524"/>
      <c r="J3" s="524"/>
    </row>
    <row r="4" spans="2:10" ht="15.75" thickBot="1">
      <c r="B4" s="525"/>
      <c r="C4" s="525"/>
      <c r="D4" s="525"/>
      <c r="E4" s="724"/>
      <c r="F4" s="525"/>
      <c r="G4" s="525"/>
      <c r="J4" s="524"/>
    </row>
    <row r="5" spans="1:10" ht="16.5" thickBot="1">
      <c r="A5" s="646" t="s">
        <v>1</v>
      </c>
      <c r="B5" s="725" t="s">
        <v>231</v>
      </c>
      <c r="C5" s="726"/>
      <c r="D5" s="726"/>
      <c r="E5" s="727"/>
      <c r="F5" s="726"/>
      <c r="G5" s="728"/>
      <c r="H5" s="317"/>
      <c r="I5" s="317"/>
      <c r="J5" s="646"/>
    </row>
    <row r="6" spans="1:10" ht="23.25" customHeight="1" thickBot="1">
      <c r="A6" s="524" t="s">
        <v>3</v>
      </c>
      <c r="J6" s="524"/>
    </row>
    <row r="7" spans="1:24" ht="15.75">
      <c r="A7" s="729"/>
      <c r="B7" s="730"/>
      <c r="C7" s="730"/>
      <c r="D7" s="730"/>
      <c r="E7" s="731"/>
      <c r="F7" s="730"/>
      <c r="G7" s="732"/>
      <c r="H7" s="732"/>
      <c r="I7" s="733" t="s">
        <v>4</v>
      </c>
      <c r="J7" s="734"/>
      <c r="K7" s="735"/>
      <c r="L7" s="735"/>
      <c r="M7" s="735"/>
      <c r="N7" s="735"/>
      <c r="O7" s="736" t="s">
        <v>5</v>
      </c>
      <c r="P7" s="735"/>
      <c r="Q7" s="735"/>
      <c r="R7" s="735"/>
      <c r="S7" s="735"/>
      <c r="T7" s="735"/>
      <c r="U7" s="735"/>
      <c r="V7" s="733" t="s">
        <v>216</v>
      </c>
      <c r="W7" s="737" t="s">
        <v>7</v>
      </c>
      <c r="X7" s="188"/>
    </row>
    <row r="8" spans="1:24" ht="15.75" thickBot="1">
      <c r="A8" s="738" t="s">
        <v>8</v>
      </c>
      <c r="B8" s="739" t="s">
        <v>9</v>
      </c>
      <c r="C8" s="739" t="s">
        <v>10</v>
      </c>
      <c r="D8" s="739" t="s">
        <v>11</v>
      </c>
      <c r="E8" s="739" t="s">
        <v>12</v>
      </c>
      <c r="F8" s="739" t="s">
        <v>13</v>
      </c>
      <c r="G8" s="740" t="s">
        <v>14</v>
      </c>
      <c r="H8" s="848" t="s">
        <v>6</v>
      </c>
      <c r="I8" s="741">
        <v>2013</v>
      </c>
      <c r="J8" s="742" t="s">
        <v>16</v>
      </c>
      <c r="K8" s="743" t="s">
        <v>17</v>
      </c>
      <c r="L8" s="743" t="s">
        <v>18</v>
      </c>
      <c r="M8" s="743" t="s">
        <v>19</v>
      </c>
      <c r="N8" s="743" t="s">
        <v>20</v>
      </c>
      <c r="O8" s="743" t="s">
        <v>21</v>
      </c>
      <c r="P8" s="743" t="s">
        <v>22</v>
      </c>
      <c r="Q8" s="743" t="s">
        <v>23</v>
      </c>
      <c r="R8" s="743" t="s">
        <v>24</v>
      </c>
      <c r="S8" s="743" t="s">
        <v>25</v>
      </c>
      <c r="T8" s="743" t="s">
        <v>26</v>
      </c>
      <c r="U8" s="742" t="s">
        <v>27</v>
      </c>
      <c r="V8" s="741" t="s">
        <v>28</v>
      </c>
      <c r="W8" s="744" t="s">
        <v>29</v>
      </c>
      <c r="X8" s="188"/>
    </row>
    <row r="9" spans="1:24" ht="15">
      <c r="A9" s="745" t="s">
        <v>30</v>
      </c>
      <c r="B9" s="229"/>
      <c r="C9" s="230">
        <v>104</v>
      </c>
      <c r="D9" s="230">
        <v>104</v>
      </c>
      <c r="E9" s="63"/>
      <c r="F9" s="318">
        <v>12</v>
      </c>
      <c r="G9" s="720">
        <v>11</v>
      </c>
      <c r="H9" s="721">
        <v>13</v>
      </c>
      <c r="I9" s="746"/>
      <c r="J9" s="747">
        <v>14</v>
      </c>
      <c r="K9" s="319">
        <v>16</v>
      </c>
      <c r="L9" s="319">
        <v>16</v>
      </c>
      <c r="M9" s="319">
        <v>16</v>
      </c>
      <c r="N9" s="320">
        <v>16</v>
      </c>
      <c r="O9" s="320">
        <v>17</v>
      </c>
      <c r="P9" s="320">
        <v>21</v>
      </c>
      <c r="Q9" s="320">
        <v>17</v>
      </c>
      <c r="R9" s="320">
        <v>15</v>
      </c>
      <c r="S9" s="320">
        <v>15</v>
      </c>
      <c r="T9" s="320">
        <v>15</v>
      </c>
      <c r="U9" s="320">
        <v>14</v>
      </c>
      <c r="V9" s="748" t="s">
        <v>31</v>
      </c>
      <c r="W9" s="749" t="s">
        <v>31</v>
      </c>
      <c r="X9" s="188"/>
    </row>
    <row r="10" spans="1:24" ht="15.75" thickBot="1">
      <c r="A10" s="750" t="s">
        <v>32</v>
      </c>
      <c r="B10" s="140"/>
      <c r="C10" s="141">
        <v>101</v>
      </c>
      <c r="D10" s="141">
        <v>104</v>
      </c>
      <c r="E10" s="142"/>
      <c r="F10" s="141">
        <v>10.5</v>
      </c>
      <c r="G10" s="751">
        <v>9.5</v>
      </c>
      <c r="H10" s="752">
        <v>10.5</v>
      </c>
      <c r="I10" s="753"/>
      <c r="J10" s="751">
        <v>11.5</v>
      </c>
      <c r="K10" s="754">
        <v>12.5</v>
      </c>
      <c r="L10" s="755">
        <v>12.5</v>
      </c>
      <c r="M10" s="755">
        <v>12.5</v>
      </c>
      <c r="N10" s="754">
        <v>12.5</v>
      </c>
      <c r="O10" s="754">
        <v>13</v>
      </c>
      <c r="P10" s="754">
        <v>15</v>
      </c>
      <c r="Q10" s="754">
        <v>13</v>
      </c>
      <c r="R10" s="754">
        <v>11.5</v>
      </c>
      <c r="S10" s="754">
        <v>11.5</v>
      </c>
      <c r="T10" s="754">
        <v>11.5</v>
      </c>
      <c r="U10" s="751">
        <v>11</v>
      </c>
      <c r="V10" s="756"/>
      <c r="W10" s="757" t="s">
        <v>31</v>
      </c>
      <c r="X10" s="188"/>
    </row>
    <row r="11" spans="1:24" ht="15">
      <c r="A11" s="758" t="s">
        <v>33</v>
      </c>
      <c r="B11" s="143" t="s">
        <v>34</v>
      </c>
      <c r="C11" s="144">
        <v>37915</v>
      </c>
      <c r="D11" s="144">
        <v>39774</v>
      </c>
      <c r="E11" s="145" t="s">
        <v>35</v>
      </c>
      <c r="F11" s="759">
        <v>4414</v>
      </c>
      <c r="G11" s="760">
        <v>5262</v>
      </c>
      <c r="H11" s="761">
        <v>6039</v>
      </c>
      <c r="I11" s="762" t="s">
        <v>31</v>
      </c>
      <c r="J11" s="763">
        <v>7075</v>
      </c>
      <c r="K11" s="764">
        <v>7081</v>
      </c>
      <c r="L11" s="765">
        <v>7099</v>
      </c>
      <c r="M11" s="765">
        <v>7099</v>
      </c>
      <c r="N11" s="764">
        <v>7202</v>
      </c>
      <c r="O11" s="764">
        <v>7258</v>
      </c>
      <c r="P11" s="766">
        <v>7513</v>
      </c>
      <c r="Q11" s="766">
        <v>7639</v>
      </c>
      <c r="R11" s="766">
        <v>7639</v>
      </c>
      <c r="S11" s="766">
        <v>7639</v>
      </c>
      <c r="T11" s="766">
        <v>7849</v>
      </c>
      <c r="U11" s="760">
        <v>7780</v>
      </c>
      <c r="V11" s="767" t="s">
        <v>31</v>
      </c>
      <c r="W11" s="768" t="s">
        <v>31</v>
      </c>
      <c r="X11" s="188"/>
    </row>
    <row r="12" spans="1:24" ht="15">
      <c r="A12" s="769" t="s">
        <v>36</v>
      </c>
      <c r="B12" s="146" t="s">
        <v>37</v>
      </c>
      <c r="C12" s="147">
        <v>-16164</v>
      </c>
      <c r="D12" s="147">
        <v>-17825</v>
      </c>
      <c r="E12" s="145" t="s">
        <v>38</v>
      </c>
      <c r="F12" s="759">
        <v>-4195</v>
      </c>
      <c r="G12" s="760">
        <v>-4392</v>
      </c>
      <c r="H12" s="761">
        <v>-4930</v>
      </c>
      <c r="I12" s="768" t="s">
        <v>31</v>
      </c>
      <c r="J12" s="770">
        <v>-5549</v>
      </c>
      <c r="K12" s="771">
        <v>-5574</v>
      </c>
      <c r="L12" s="772">
        <v>-5612</v>
      </c>
      <c r="M12" s="772">
        <v>-5750</v>
      </c>
      <c r="N12" s="764">
        <v>-5871</v>
      </c>
      <c r="O12" s="764">
        <v>-6028</v>
      </c>
      <c r="P12" s="766">
        <v>-6050</v>
      </c>
      <c r="Q12" s="766">
        <v>-6077</v>
      </c>
      <c r="R12" s="766">
        <v>-6094</v>
      </c>
      <c r="S12" s="766">
        <v>-6127</v>
      </c>
      <c r="T12" s="766">
        <v>-6205</v>
      </c>
      <c r="U12" s="760">
        <v>-6152</v>
      </c>
      <c r="V12" s="767" t="s">
        <v>31</v>
      </c>
      <c r="W12" s="768" t="s">
        <v>31</v>
      </c>
      <c r="X12" s="188"/>
    </row>
    <row r="13" spans="1:24" ht="15">
      <c r="A13" s="769" t="s">
        <v>39</v>
      </c>
      <c r="B13" s="146" t="s">
        <v>40</v>
      </c>
      <c r="C13" s="147">
        <v>604</v>
      </c>
      <c r="D13" s="147">
        <v>619</v>
      </c>
      <c r="E13" s="145" t="s">
        <v>41</v>
      </c>
      <c r="F13" s="759">
        <v>42</v>
      </c>
      <c r="G13" s="760">
        <v>94</v>
      </c>
      <c r="H13" s="761">
        <v>49</v>
      </c>
      <c r="I13" s="768" t="s">
        <v>31</v>
      </c>
      <c r="J13" s="770">
        <v>34</v>
      </c>
      <c r="K13" s="771">
        <v>34</v>
      </c>
      <c r="L13" s="772">
        <v>34</v>
      </c>
      <c r="M13" s="772">
        <v>34</v>
      </c>
      <c r="N13" s="764">
        <v>34</v>
      </c>
      <c r="O13" s="764">
        <v>36</v>
      </c>
      <c r="P13" s="766">
        <v>36</v>
      </c>
      <c r="Q13" s="766">
        <v>36</v>
      </c>
      <c r="R13" s="766">
        <v>36</v>
      </c>
      <c r="S13" s="766">
        <v>36</v>
      </c>
      <c r="T13" s="766">
        <v>36</v>
      </c>
      <c r="U13" s="760">
        <v>36</v>
      </c>
      <c r="V13" s="767" t="s">
        <v>31</v>
      </c>
      <c r="W13" s="768" t="s">
        <v>31</v>
      </c>
      <c r="X13" s="188"/>
    </row>
    <row r="14" spans="1:24" ht="15">
      <c r="A14" s="769" t="s">
        <v>42</v>
      </c>
      <c r="B14" s="146" t="s">
        <v>43</v>
      </c>
      <c r="C14" s="147">
        <v>221</v>
      </c>
      <c r="D14" s="147">
        <v>610</v>
      </c>
      <c r="E14" s="145" t="s">
        <v>31</v>
      </c>
      <c r="F14" s="759">
        <v>865</v>
      </c>
      <c r="G14" s="760">
        <v>649</v>
      </c>
      <c r="H14" s="761">
        <v>673</v>
      </c>
      <c r="I14" s="768" t="s">
        <v>31</v>
      </c>
      <c r="J14" s="770">
        <v>6860</v>
      </c>
      <c r="K14" s="771">
        <v>6709</v>
      </c>
      <c r="L14" s="772">
        <v>6533</v>
      </c>
      <c r="M14" s="772">
        <v>6517</v>
      </c>
      <c r="N14" s="764">
        <v>5945</v>
      </c>
      <c r="O14" s="764">
        <v>6532</v>
      </c>
      <c r="P14" s="766">
        <v>6925</v>
      </c>
      <c r="Q14" s="766">
        <v>7030</v>
      </c>
      <c r="R14" s="766">
        <v>2225</v>
      </c>
      <c r="S14" s="766">
        <v>2209</v>
      </c>
      <c r="T14" s="766">
        <v>2181</v>
      </c>
      <c r="U14" s="760">
        <v>505</v>
      </c>
      <c r="V14" s="767" t="s">
        <v>31</v>
      </c>
      <c r="W14" s="768" t="s">
        <v>31</v>
      </c>
      <c r="X14" s="188"/>
    </row>
    <row r="15" spans="1:24" ht="15.75" thickBot="1">
      <c r="A15" s="745" t="s">
        <v>44</v>
      </c>
      <c r="B15" s="148" t="s">
        <v>45</v>
      </c>
      <c r="C15" s="149">
        <v>2021</v>
      </c>
      <c r="D15" s="149">
        <v>852</v>
      </c>
      <c r="E15" s="64" t="s">
        <v>46</v>
      </c>
      <c r="F15" s="205">
        <v>765</v>
      </c>
      <c r="G15" s="722">
        <v>933</v>
      </c>
      <c r="H15" s="8">
        <v>723</v>
      </c>
      <c r="I15" s="773" t="s">
        <v>31</v>
      </c>
      <c r="J15" s="774">
        <v>843</v>
      </c>
      <c r="K15" s="775">
        <v>1192</v>
      </c>
      <c r="L15" s="776">
        <v>1360</v>
      </c>
      <c r="M15" s="776">
        <v>1165</v>
      </c>
      <c r="N15" s="775">
        <v>1903</v>
      </c>
      <c r="O15" s="775">
        <v>1592</v>
      </c>
      <c r="P15" s="322">
        <v>855</v>
      </c>
      <c r="Q15" s="322">
        <v>687</v>
      </c>
      <c r="R15" s="322">
        <v>729</v>
      </c>
      <c r="S15" s="322">
        <v>827</v>
      </c>
      <c r="T15" s="322">
        <v>761</v>
      </c>
      <c r="U15" s="322">
        <v>607</v>
      </c>
      <c r="V15" s="777" t="s">
        <v>31</v>
      </c>
      <c r="W15" s="749" t="s">
        <v>31</v>
      </c>
      <c r="X15" s="188"/>
    </row>
    <row r="16" spans="1:24" ht="15.75" thickBot="1">
      <c r="A16" s="778" t="s">
        <v>47</v>
      </c>
      <c r="B16" s="231"/>
      <c r="C16" s="232">
        <v>24618</v>
      </c>
      <c r="D16" s="232">
        <v>24087</v>
      </c>
      <c r="E16" s="233"/>
      <c r="F16" s="779">
        <v>1893</v>
      </c>
      <c r="G16" s="780">
        <v>2546</v>
      </c>
      <c r="H16" s="780">
        <v>2553</v>
      </c>
      <c r="I16" s="781" t="s">
        <v>31</v>
      </c>
      <c r="J16" s="782">
        <f>SUM(J11:J15)</f>
        <v>9263</v>
      </c>
      <c r="K16" s="783">
        <f>SUM(K11:K15)</f>
        <v>9442</v>
      </c>
      <c r="L16" s="784">
        <f>SUM(L11:L15)</f>
        <v>9414</v>
      </c>
      <c r="M16" s="784">
        <v>9065</v>
      </c>
      <c r="N16" s="785">
        <v>9214</v>
      </c>
      <c r="O16" s="785">
        <v>9390</v>
      </c>
      <c r="P16" s="786">
        <v>9279</v>
      </c>
      <c r="Q16" s="786">
        <v>9135</v>
      </c>
      <c r="R16" s="786">
        <v>4535</v>
      </c>
      <c r="S16" s="786">
        <v>4584</v>
      </c>
      <c r="T16" s="786">
        <v>4622</v>
      </c>
      <c r="U16" s="787">
        <v>2776</v>
      </c>
      <c r="V16" s="788" t="s">
        <v>31</v>
      </c>
      <c r="W16" s="781" t="s">
        <v>31</v>
      </c>
      <c r="X16" s="188"/>
    </row>
    <row r="17" spans="1:24" ht="15">
      <c r="A17" s="745" t="s">
        <v>48</v>
      </c>
      <c r="B17" s="143" t="s">
        <v>49</v>
      </c>
      <c r="C17" s="144">
        <v>7043</v>
      </c>
      <c r="D17" s="144">
        <v>7240</v>
      </c>
      <c r="E17" s="64">
        <v>401</v>
      </c>
      <c r="F17" s="205">
        <v>220</v>
      </c>
      <c r="G17" s="321">
        <v>1005</v>
      </c>
      <c r="H17" s="321">
        <v>1108</v>
      </c>
      <c r="I17" s="789" t="s">
        <v>31</v>
      </c>
      <c r="J17" s="774">
        <v>1526</v>
      </c>
      <c r="K17" s="775">
        <v>1506</v>
      </c>
      <c r="L17" s="776">
        <v>1487</v>
      </c>
      <c r="M17" s="776">
        <v>1349</v>
      </c>
      <c r="N17" s="775">
        <v>1768</v>
      </c>
      <c r="O17" s="775">
        <v>1230</v>
      </c>
      <c r="P17" s="322">
        <v>1222</v>
      </c>
      <c r="Q17" s="322">
        <v>1595</v>
      </c>
      <c r="R17" s="322">
        <v>1544</v>
      </c>
      <c r="S17" s="322">
        <v>1511</v>
      </c>
      <c r="T17" s="322">
        <v>1891</v>
      </c>
      <c r="U17" s="322">
        <v>1628</v>
      </c>
      <c r="V17" s="777" t="s">
        <v>31</v>
      </c>
      <c r="W17" s="749" t="s">
        <v>31</v>
      </c>
      <c r="X17" s="188"/>
    </row>
    <row r="18" spans="1:24" ht="15">
      <c r="A18" s="769" t="s">
        <v>50</v>
      </c>
      <c r="B18" s="146" t="s">
        <v>51</v>
      </c>
      <c r="C18" s="147">
        <v>1001</v>
      </c>
      <c r="D18" s="147">
        <v>820</v>
      </c>
      <c r="E18" s="145" t="s">
        <v>52</v>
      </c>
      <c r="F18" s="759">
        <v>656</v>
      </c>
      <c r="G18" s="760">
        <v>133</v>
      </c>
      <c r="H18" s="760">
        <v>251</v>
      </c>
      <c r="I18" s="767" t="s">
        <v>31</v>
      </c>
      <c r="J18" s="763">
        <v>72</v>
      </c>
      <c r="K18" s="764">
        <v>91</v>
      </c>
      <c r="L18" s="765">
        <v>112</v>
      </c>
      <c r="M18" s="765">
        <v>211</v>
      </c>
      <c r="N18" s="764">
        <v>240</v>
      </c>
      <c r="O18" s="764">
        <v>580</v>
      </c>
      <c r="P18" s="766">
        <v>587</v>
      </c>
      <c r="Q18" s="766">
        <v>214</v>
      </c>
      <c r="R18" s="766">
        <v>267</v>
      </c>
      <c r="S18" s="766">
        <v>298</v>
      </c>
      <c r="T18" s="766">
        <v>166</v>
      </c>
      <c r="U18" s="760">
        <v>183</v>
      </c>
      <c r="V18" s="767" t="s">
        <v>31</v>
      </c>
      <c r="W18" s="768" t="s">
        <v>31</v>
      </c>
      <c r="X18" s="188"/>
    </row>
    <row r="19" spans="1:24" ht="15">
      <c r="A19" s="769" t="s">
        <v>53</v>
      </c>
      <c r="B19" s="146" t="s">
        <v>54</v>
      </c>
      <c r="C19" s="147">
        <v>14718</v>
      </c>
      <c r="D19" s="147">
        <v>14718</v>
      </c>
      <c r="E19" s="145" t="s">
        <v>31</v>
      </c>
      <c r="F19" s="759">
        <v>0</v>
      </c>
      <c r="G19" s="760">
        <v>0</v>
      </c>
      <c r="H19" s="760">
        <v>0</v>
      </c>
      <c r="I19" s="767" t="s">
        <v>31</v>
      </c>
      <c r="J19" s="770">
        <v>0</v>
      </c>
      <c r="K19" s="771">
        <v>0</v>
      </c>
      <c r="L19" s="772">
        <v>0</v>
      </c>
      <c r="M19" s="772">
        <v>0</v>
      </c>
      <c r="N19" s="764">
        <v>0</v>
      </c>
      <c r="O19" s="764">
        <v>0</v>
      </c>
      <c r="P19" s="766">
        <v>0</v>
      </c>
      <c r="Q19" s="766">
        <v>0</v>
      </c>
      <c r="R19" s="766">
        <v>0</v>
      </c>
      <c r="S19" s="766">
        <v>0</v>
      </c>
      <c r="T19" s="766">
        <v>0</v>
      </c>
      <c r="U19" s="760">
        <v>0</v>
      </c>
      <c r="V19" s="767" t="s">
        <v>31</v>
      </c>
      <c r="W19" s="768" t="s">
        <v>31</v>
      </c>
      <c r="X19" s="188"/>
    </row>
    <row r="20" spans="1:24" ht="15">
      <c r="A20" s="769" t="s">
        <v>55</v>
      </c>
      <c r="B20" s="146" t="s">
        <v>56</v>
      </c>
      <c r="C20" s="147">
        <v>1758</v>
      </c>
      <c r="D20" s="147">
        <v>1762</v>
      </c>
      <c r="E20" s="145" t="s">
        <v>31</v>
      </c>
      <c r="F20" s="759">
        <v>636</v>
      </c>
      <c r="G20" s="760">
        <v>1541</v>
      </c>
      <c r="H20" s="760">
        <v>1146</v>
      </c>
      <c r="I20" s="767" t="s">
        <v>31</v>
      </c>
      <c r="J20" s="770">
        <v>7426</v>
      </c>
      <c r="K20" s="771">
        <v>7449</v>
      </c>
      <c r="L20" s="772">
        <v>7611</v>
      </c>
      <c r="M20" s="772">
        <v>7529</v>
      </c>
      <c r="N20" s="764">
        <v>7446</v>
      </c>
      <c r="O20" s="764">
        <v>7381</v>
      </c>
      <c r="P20" s="766">
        <v>7375</v>
      </c>
      <c r="Q20" s="766">
        <v>7754</v>
      </c>
      <c r="R20" s="766">
        <v>2580</v>
      </c>
      <c r="S20" s="766">
        <v>2654</v>
      </c>
      <c r="T20" s="766">
        <v>2731</v>
      </c>
      <c r="U20" s="760">
        <v>931</v>
      </c>
      <c r="V20" s="767" t="s">
        <v>31</v>
      </c>
      <c r="W20" s="768" t="s">
        <v>31</v>
      </c>
      <c r="X20" s="188"/>
    </row>
    <row r="21" spans="1:24" ht="15.75" thickBot="1">
      <c r="A21" s="750" t="s">
        <v>57</v>
      </c>
      <c r="B21" s="150" t="s">
        <v>58</v>
      </c>
      <c r="C21" s="151">
        <v>0</v>
      </c>
      <c r="D21" s="151">
        <v>0</v>
      </c>
      <c r="E21" s="152" t="s">
        <v>31</v>
      </c>
      <c r="F21" s="759">
        <v>0</v>
      </c>
      <c r="G21" s="760">
        <v>0</v>
      </c>
      <c r="H21" s="760">
        <v>0</v>
      </c>
      <c r="I21" s="790" t="s">
        <v>31</v>
      </c>
      <c r="J21" s="770">
        <v>0</v>
      </c>
      <c r="K21" s="771">
        <v>0</v>
      </c>
      <c r="L21" s="772">
        <v>0</v>
      </c>
      <c r="M21" s="772">
        <v>0</v>
      </c>
      <c r="N21" s="764">
        <v>0</v>
      </c>
      <c r="O21" s="764">
        <v>0</v>
      </c>
      <c r="P21" s="766">
        <v>0</v>
      </c>
      <c r="Q21" s="766">
        <v>0</v>
      </c>
      <c r="R21" s="766">
        <v>0</v>
      </c>
      <c r="S21" s="766">
        <v>0</v>
      </c>
      <c r="T21" s="766">
        <v>0</v>
      </c>
      <c r="U21" s="760">
        <v>0</v>
      </c>
      <c r="V21" s="791" t="s">
        <v>31</v>
      </c>
      <c r="W21" s="773" t="s">
        <v>31</v>
      </c>
      <c r="X21" s="188"/>
    </row>
    <row r="22" spans="1:24" ht="15">
      <c r="A22" s="792" t="s">
        <v>59</v>
      </c>
      <c r="B22" s="143" t="s">
        <v>60</v>
      </c>
      <c r="C22" s="144">
        <v>12472</v>
      </c>
      <c r="D22" s="144">
        <v>13728</v>
      </c>
      <c r="E22" s="65" t="s">
        <v>31</v>
      </c>
      <c r="F22" s="323">
        <v>9399</v>
      </c>
      <c r="G22" s="793">
        <v>13770</v>
      </c>
      <c r="H22" s="793">
        <v>6434</v>
      </c>
      <c r="I22" s="794">
        <v>6850</v>
      </c>
      <c r="J22" s="795">
        <v>570</v>
      </c>
      <c r="K22" s="796">
        <v>570</v>
      </c>
      <c r="L22" s="797">
        <v>570</v>
      </c>
      <c r="M22" s="797">
        <v>570</v>
      </c>
      <c r="N22" s="797">
        <v>743</v>
      </c>
      <c r="O22" s="797">
        <v>865</v>
      </c>
      <c r="P22" s="797">
        <v>275</v>
      </c>
      <c r="Q22" s="797">
        <v>570</v>
      </c>
      <c r="R22" s="797">
        <v>570</v>
      </c>
      <c r="S22" s="797">
        <v>570</v>
      </c>
      <c r="T22" s="797">
        <v>570</v>
      </c>
      <c r="U22" s="793">
        <v>580</v>
      </c>
      <c r="V22" s="798">
        <f aca="true" t="shared" si="0" ref="V22:V40">SUM(J22:U22)</f>
        <v>7023</v>
      </c>
      <c r="W22" s="799">
        <f>IF(I22&lt;&gt;0,+V22/I22*100,"   ???")</f>
        <v>102.52554744525548</v>
      </c>
      <c r="X22" s="188"/>
    </row>
    <row r="23" spans="1:24" ht="15">
      <c r="A23" s="769" t="s">
        <v>61</v>
      </c>
      <c r="B23" s="146" t="s">
        <v>62</v>
      </c>
      <c r="C23" s="147">
        <v>0</v>
      </c>
      <c r="D23" s="147">
        <v>0</v>
      </c>
      <c r="E23" s="66" t="s">
        <v>31</v>
      </c>
      <c r="F23" s="324">
        <v>0</v>
      </c>
      <c r="G23" s="760">
        <v>651</v>
      </c>
      <c r="H23" s="760">
        <v>366</v>
      </c>
      <c r="I23" s="800"/>
      <c r="J23" s="801">
        <v>0</v>
      </c>
      <c r="K23" s="802">
        <v>0</v>
      </c>
      <c r="L23" s="766">
        <v>0</v>
      </c>
      <c r="M23" s="766">
        <v>0</v>
      </c>
      <c r="N23" s="766">
        <v>0</v>
      </c>
      <c r="O23" s="766">
        <v>295</v>
      </c>
      <c r="P23" s="766">
        <v>0</v>
      </c>
      <c r="Q23" s="766">
        <v>0</v>
      </c>
      <c r="R23" s="766">
        <v>0</v>
      </c>
      <c r="S23" s="766">
        <v>0</v>
      </c>
      <c r="T23" s="766">
        <v>0</v>
      </c>
      <c r="U23" s="760">
        <v>0</v>
      </c>
      <c r="V23" s="803">
        <f t="shared" si="0"/>
        <v>295</v>
      </c>
      <c r="W23" s="804">
        <v>0</v>
      </c>
      <c r="X23" s="188"/>
    </row>
    <row r="24" spans="1:24" ht="15.75" thickBot="1">
      <c r="A24" s="750" t="s">
        <v>63</v>
      </c>
      <c r="B24" s="150" t="s">
        <v>62</v>
      </c>
      <c r="C24" s="151">
        <v>0</v>
      </c>
      <c r="D24" s="151">
        <v>1215</v>
      </c>
      <c r="E24" s="67">
        <v>672</v>
      </c>
      <c r="F24" s="325">
        <v>6586</v>
      </c>
      <c r="G24" s="321">
        <v>11720</v>
      </c>
      <c r="H24" s="321">
        <v>6068</v>
      </c>
      <c r="I24" s="805">
        <v>6850</v>
      </c>
      <c r="J24" s="806">
        <v>570</v>
      </c>
      <c r="K24" s="807">
        <v>570</v>
      </c>
      <c r="L24" s="322">
        <v>570</v>
      </c>
      <c r="M24" s="322">
        <v>570</v>
      </c>
      <c r="N24" s="322">
        <v>743</v>
      </c>
      <c r="O24" s="322">
        <v>570</v>
      </c>
      <c r="P24" s="322">
        <v>275</v>
      </c>
      <c r="Q24" s="322">
        <v>570</v>
      </c>
      <c r="R24" s="322">
        <v>570</v>
      </c>
      <c r="S24" s="322">
        <v>570</v>
      </c>
      <c r="T24" s="322">
        <v>570</v>
      </c>
      <c r="U24" s="322">
        <v>580</v>
      </c>
      <c r="V24" s="808">
        <f t="shared" si="0"/>
        <v>6728</v>
      </c>
      <c r="W24" s="809">
        <f aca="true" t="shared" si="1" ref="W24:W31">IF(I24&lt;&gt;0,+V24/I24*100,"   ???")</f>
        <v>98.21897810218978</v>
      </c>
      <c r="X24" s="188"/>
    </row>
    <row r="25" spans="1:24" ht="15">
      <c r="A25" s="758" t="s">
        <v>64</v>
      </c>
      <c r="B25" s="143" t="s">
        <v>65</v>
      </c>
      <c r="C25" s="144">
        <v>6341</v>
      </c>
      <c r="D25" s="144">
        <v>6960</v>
      </c>
      <c r="E25" s="65">
        <v>501</v>
      </c>
      <c r="F25" s="326">
        <v>552</v>
      </c>
      <c r="G25" s="810">
        <v>357</v>
      </c>
      <c r="H25" s="810">
        <v>796</v>
      </c>
      <c r="I25" s="811">
        <v>400</v>
      </c>
      <c r="J25" s="812">
        <v>46</v>
      </c>
      <c r="K25" s="796">
        <v>12</v>
      </c>
      <c r="L25" s="796">
        <v>9</v>
      </c>
      <c r="M25" s="796">
        <v>49</v>
      </c>
      <c r="N25" s="796">
        <v>33</v>
      </c>
      <c r="O25" s="796">
        <v>43</v>
      </c>
      <c r="P25" s="796">
        <v>42</v>
      </c>
      <c r="Q25" s="796">
        <v>60</v>
      </c>
      <c r="R25" s="796">
        <v>21</v>
      </c>
      <c r="S25" s="796">
        <v>56</v>
      </c>
      <c r="T25" s="796">
        <v>29</v>
      </c>
      <c r="U25" s="813">
        <v>74</v>
      </c>
      <c r="V25" s="814">
        <f t="shared" si="0"/>
        <v>474</v>
      </c>
      <c r="W25" s="815">
        <f t="shared" si="1"/>
        <v>118.5</v>
      </c>
      <c r="X25" s="188"/>
    </row>
    <row r="26" spans="1:24" ht="15">
      <c r="A26" s="769" t="s">
        <v>66</v>
      </c>
      <c r="B26" s="146" t="s">
        <v>67</v>
      </c>
      <c r="C26" s="147">
        <v>1745</v>
      </c>
      <c r="D26" s="147">
        <v>2223</v>
      </c>
      <c r="E26" s="66">
        <v>502</v>
      </c>
      <c r="F26" s="324">
        <v>673</v>
      </c>
      <c r="G26" s="816">
        <v>954</v>
      </c>
      <c r="H26" s="816">
        <v>946</v>
      </c>
      <c r="I26" s="817">
        <v>1400</v>
      </c>
      <c r="J26" s="818">
        <v>65</v>
      </c>
      <c r="K26" s="766">
        <v>59</v>
      </c>
      <c r="L26" s="766">
        <v>212</v>
      </c>
      <c r="M26" s="766">
        <v>70</v>
      </c>
      <c r="N26" s="766">
        <v>119</v>
      </c>
      <c r="O26" s="766">
        <v>-248</v>
      </c>
      <c r="P26" s="766">
        <v>81</v>
      </c>
      <c r="Q26" s="766">
        <v>73</v>
      </c>
      <c r="R26" s="766">
        <v>-120</v>
      </c>
      <c r="S26" s="766">
        <v>92</v>
      </c>
      <c r="T26" s="766">
        <v>-41</v>
      </c>
      <c r="U26" s="816">
        <v>17</v>
      </c>
      <c r="V26" s="814">
        <f t="shared" si="0"/>
        <v>379</v>
      </c>
      <c r="W26" s="804">
        <f t="shared" si="1"/>
        <v>27.071428571428573</v>
      </c>
      <c r="X26" s="188"/>
    </row>
    <row r="27" spans="1:24" ht="15">
      <c r="A27" s="769" t="s">
        <v>68</v>
      </c>
      <c r="B27" s="146" t="s">
        <v>69</v>
      </c>
      <c r="C27" s="147">
        <v>0</v>
      </c>
      <c r="D27" s="147">
        <v>0</v>
      </c>
      <c r="E27" s="66">
        <v>544</v>
      </c>
      <c r="F27" s="324">
        <v>14</v>
      </c>
      <c r="G27" s="816">
        <v>28</v>
      </c>
      <c r="H27" s="816">
        <v>14</v>
      </c>
      <c r="I27" s="817">
        <v>70</v>
      </c>
      <c r="J27" s="818">
        <v>1</v>
      </c>
      <c r="K27" s="766">
        <v>9</v>
      </c>
      <c r="L27" s="766">
        <v>0</v>
      </c>
      <c r="M27" s="766">
        <v>0</v>
      </c>
      <c r="N27" s="766">
        <v>0</v>
      </c>
      <c r="O27" s="766">
        <v>0</v>
      </c>
      <c r="P27" s="766">
        <v>0</v>
      </c>
      <c r="Q27" s="766">
        <v>0</v>
      </c>
      <c r="R27" s="766">
        <v>0</v>
      </c>
      <c r="S27" s="766">
        <v>0</v>
      </c>
      <c r="T27" s="766">
        <v>18</v>
      </c>
      <c r="U27" s="816">
        <v>1</v>
      </c>
      <c r="V27" s="814">
        <f t="shared" si="0"/>
        <v>29</v>
      </c>
      <c r="W27" s="804">
        <f t="shared" si="1"/>
        <v>41.42857142857143</v>
      </c>
      <c r="X27" s="188"/>
    </row>
    <row r="28" spans="1:24" ht="15">
      <c r="A28" s="769" t="s">
        <v>70</v>
      </c>
      <c r="B28" s="146" t="s">
        <v>71</v>
      </c>
      <c r="C28" s="147">
        <v>428</v>
      </c>
      <c r="D28" s="147">
        <v>253</v>
      </c>
      <c r="E28" s="66">
        <v>511</v>
      </c>
      <c r="F28" s="324">
        <v>1514</v>
      </c>
      <c r="G28" s="816">
        <v>3627</v>
      </c>
      <c r="H28" s="816">
        <v>149</v>
      </c>
      <c r="I28" s="817">
        <v>100</v>
      </c>
      <c r="J28" s="818">
        <v>2</v>
      </c>
      <c r="K28" s="766">
        <v>1</v>
      </c>
      <c r="L28" s="766">
        <v>5</v>
      </c>
      <c r="M28" s="766">
        <v>8</v>
      </c>
      <c r="N28" s="766">
        <v>2</v>
      </c>
      <c r="O28" s="766">
        <v>29</v>
      </c>
      <c r="P28" s="766">
        <v>163</v>
      </c>
      <c r="Q28" s="766">
        <v>0</v>
      </c>
      <c r="R28" s="766">
        <v>14</v>
      </c>
      <c r="S28" s="766">
        <v>34</v>
      </c>
      <c r="T28" s="766">
        <v>101</v>
      </c>
      <c r="U28" s="816">
        <v>11</v>
      </c>
      <c r="V28" s="814">
        <f t="shared" si="0"/>
        <v>370</v>
      </c>
      <c r="W28" s="804">
        <f t="shared" si="1"/>
        <v>370</v>
      </c>
      <c r="X28" s="188"/>
    </row>
    <row r="29" spans="1:24" ht="15">
      <c r="A29" s="769" t="s">
        <v>72</v>
      </c>
      <c r="B29" s="146" t="s">
        <v>73</v>
      </c>
      <c r="C29" s="147">
        <v>1057</v>
      </c>
      <c r="D29" s="147">
        <v>1451</v>
      </c>
      <c r="E29" s="66">
        <v>518</v>
      </c>
      <c r="F29" s="324">
        <v>2878</v>
      </c>
      <c r="G29" s="816">
        <v>4759</v>
      </c>
      <c r="H29" s="816">
        <v>1216</v>
      </c>
      <c r="I29" s="817">
        <v>900</v>
      </c>
      <c r="J29" s="818">
        <v>35</v>
      </c>
      <c r="K29" s="766">
        <v>55</v>
      </c>
      <c r="L29" s="766">
        <v>63</v>
      </c>
      <c r="M29" s="766">
        <v>140</v>
      </c>
      <c r="N29" s="766">
        <v>113</v>
      </c>
      <c r="O29" s="766">
        <v>193</v>
      </c>
      <c r="P29" s="766">
        <v>111</v>
      </c>
      <c r="Q29" s="766">
        <v>188</v>
      </c>
      <c r="R29" s="766">
        <v>82</v>
      </c>
      <c r="S29" s="766">
        <v>63</v>
      </c>
      <c r="T29" s="766">
        <v>80</v>
      </c>
      <c r="U29" s="816">
        <v>126</v>
      </c>
      <c r="V29" s="814">
        <f t="shared" si="0"/>
        <v>1249</v>
      </c>
      <c r="W29" s="804">
        <f t="shared" si="1"/>
        <v>138.77777777777777</v>
      </c>
      <c r="X29" s="188"/>
    </row>
    <row r="30" spans="1:24" ht="15">
      <c r="A30" s="769" t="s">
        <v>74</v>
      </c>
      <c r="B30" s="153" t="s">
        <v>75</v>
      </c>
      <c r="C30" s="147">
        <v>10408</v>
      </c>
      <c r="D30" s="147">
        <v>11792</v>
      </c>
      <c r="E30" s="66">
        <v>521</v>
      </c>
      <c r="F30" s="324">
        <v>3067</v>
      </c>
      <c r="G30" s="816">
        <v>3355</v>
      </c>
      <c r="H30" s="816">
        <v>2445</v>
      </c>
      <c r="I30" s="817">
        <v>2850</v>
      </c>
      <c r="J30" s="819">
        <v>185</v>
      </c>
      <c r="K30" s="766">
        <v>191</v>
      </c>
      <c r="L30" s="766">
        <v>318</v>
      </c>
      <c r="M30" s="766">
        <v>213</v>
      </c>
      <c r="N30" s="766">
        <v>217</v>
      </c>
      <c r="O30" s="766">
        <v>337</v>
      </c>
      <c r="P30" s="766">
        <v>244</v>
      </c>
      <c r="Q30" s="766">
        <v>226</v>
      </c>
      <c r="R30" s="766">
        <v>214</v>
      </c>
      <c r="S30" s="766">
        <v>209</v>
      </c>
      <c r="T30" s="766">
        <v>237</v>
      </c>
      <c r="U30" s="816">
        <v>263</v>
      </c>
      <c r="V30" s="814">
        <f t="shared" si="0"/>
        <v>2854</v>
      </c>
      <c r="W30" s="804">
        <f t="shared" si="1"/>
        <v>100.14035087719297</v>
      </c>
      <c r="X30" s="188"/>
    </row>
    <row r="31" spans="1:24" ht="15">
      <c r="A31" s="769" t="s">
        <v>76</v>
      </c>
      <c r="B31" s="153" t="s">
        <v>77</v>
      </c>
      <c r="C31" s="147">
        <v>3640</v>
      </c>
      <c r="D31" s="147">
        <v>4174</v>
      </c>
      <c r="E31" s="66" t="s">
        <v>78</v>
      </c>
      <c r="F31" s="324">
        <v>1101</v>
      </c>
      <c r="G31" s="816">
        <v>1260</v>
      </c>
      <c r="H31" s="816">
        <v>892</v>
      </c>
      <c r="I31" s="817">
        <v>1270</v>
      </c>
      <c r="J31" s="819">
        <v>64</v>
      </c>
      <c r="K31" s="766">
        <v>71</v>
      </c>
      <c r="L31" s="766">
        <v>112</v>
      </c>
      <c r="M31" s="766">
        <v>77</v>
      </c>
      <c r="N31" s="766">
        <v>67</v>
      </c>
      <c r="O31" s="766">
        <v>137</v>
      </c>
      <c r="P31" s="766">
        <v>82</v>
      </c>
      <c r="Q31" s="766">
        <v>76</v>
      </c>
      <c r="R31" s="766">
        <v>95</v>
      </c>
      <c r="S31" s="766">
        <v>75</v>
      </c>
      <c r="T31" s="766">
        <v>89</v>
      </c>
      <c r="U31" s="816">
        <v>108</v>
      </c>
      <c r="V31" s="814">
        <f t="shared" si="0"/>
        <v>1053</v>
      </c>
      <c r="W31" s="804">
        <f t="shared" si="1"/>
        <v>82.91338582677166</v>
      </c>
      <c r="X31" s="188"/>
    </row>
    <row r="32" spans="1:24" ht="15">
      <c r="A32" s="769" t="s">
        <v>79</v>
      </c>
      <c r="B32" s="146" t="s">
        <v>80</v>
      </c>
      <c r="C32" s="147">
        <v>0</v>
      </c>
      <c r="D32" s="147">
        <v>0</v>
      </c>
      <c r="E32" s="66">
        <v>557</v>
      </c>
      <c r="F32" s="324">
        <v>0</v>
      </c>
      <c r="G32" s="816">
        <v>0</v>
      </c>
      <c r="H32" s="816">
        <v>0</v>
      </c>
      <c r="I32" s="817">
        <v>0</v>
      </c>
      <c r="J32" s="818">
        <v>0</v>
      </c>
      <c r="K32" s="766">
        <v>0</v>
      </c>
      <c r="L32" s="766">
        <v>0</v>
      </c>
      <c r="M32" s="766">
        <v>0</v>
      </c>
      <c r="N32" s="766">
        <v>0</v>
      </c>
      <c r="O32" s="766">
        <v>0</v>
      </c>
      <c r="P32" s="766">
        <v>0</v>
      </c>
      <c r="Q32" s="766">
        <v>0</v>
      </c>
      <c r="R32" s="766">
        <v>0</v>
      </c>
      <c r="S32" s="766">
        <v>0</v>
      </c>
      <c r="T32" s="766">
        <v>0</v>
      </c>
      <c r="U32" s="816">
        <v>0</v>
      </c>
      <c r="V32" s="814">
        <f t="shared" si="0"/>
        <v>0</v>
      </c>
      <c r="W32" s="804">
        <v>0</v>
      </c>
      <c r="X32" s="188"/>
    </row>
    <row r="33" spans="1:24" ht="15">
      <c r="A33" s="769" t="s">
        <v>81</v>
      </c>
      <c r="B33" s="146" t="s">
        <v>82</v>
      </c>
      <c r="C33" s="147">
        <v>1711</v>
      </c>
      <c r="D33" s="147">
        <v>1801</v>
      </c>
      <c r="E33" s="66">
        <v>551</v>
      </c>
      <c r="F33" s="324">
        <v>46</v>
      </c>
      <c r="G33" s="816">
        <v>45</v>
      </c>
      <c r="H33" s="816">
        <v>128</v>
      </c>
      <c r="I33" s="817">
        <v>230</v>
      </c>
      <c r="J33" s="818">
        <v>19</v>
      </c>
      <c r="K33" s="766">
        <v>19</v>
      </c>
      <c r="L33" s="766">
        <v>19</v>
      </c>
      <c r="M33" s="766">
        <v>19</v>
      </c>
      <c r="N33" s="766">
        <v>19</v>
      </c>
      <c r="O33" s="766">
        <v>41</v>
      </c>
      <c r="P33" s="766">
        <v>25</v>
      </c>
      <c r="Q33" s="766">
        <v>27</v>
      </c>
      <c r="R33" s="766">
        <v>17</v>
      </c>
      <c r="S33" s="766">
        <v>32</v>
      </c>
      <c r="T33" s="766">
        <v>29</v>
      </c>
      <c r="U33" s="816">
        <v>16</v>
      </c>
      <c r="V33" s="814">
        <f t="shared" si="0"/>
        <v>282</v>
      </c>
      <c r="W33" s="804">
        <f>IF(I33&lt;&gt;0,+V33/I33*100,"   ???")</f>
        <v>122.60869565217392</v>
      </c>
      <c r="X33" s="188"/>
    </row>
    <row r="34" spans="1:24" ht="15.75" thickBot="1">
      <c r="A34" s="745" t="s">
        <v>83</v>
      </c>
      <c r="B34" s="148"/>
      <c r="C34" s="149">
        <v>569</v>
      </c>
      <c r="D34" s="149">
        <v>614</v>
      </c>
      <c r="E34" s="68" t="s">
        <v>84</v>
      </c>
      <c r="F34" s="327">
        <v>65</v>
      </c>
      <c r="G34" s="328">
        <v>300</v>
      </c>
      <c r="H34" s="328">
        <v>151</v>
      </c>
      <c r="I34" s="820">
        <v>130</v>
      </c>
      <c r="J34" s="329">
        <v>22</v>
      </c>
      <c r="K34" s="821">
        <v>10</v>
      </c>
      <c r="L34" s="821">
        <v>40</v>
      </c>
      <c r="M34" s="821">
        <v>143</v>
      </c>
      <c r="N34" s="821">
        <v>11</v>
      </c>
      <c r="O34" s="821">
        <v>30</v>
      </c>
      <c r="P34" s="821">
        <v>79</v>
      </c>
      <c r="Q34" s="822">
        <v>18</v>
      </c>
      <c r="R34" s="821">
        <v>61</v>
      </c>
      <c r="S34" s="821">
        <v>11</v>
      </c>
      <c r="T34" s="821">
        <v>75</v>
      </c>
      <c r="U34" s="330">
        <v>50</v>
      </c>
      <c r="V34" s="823">
        <f t="shared" si="0"/>
        <v>550</v>
      </c>
      <c r="W34" s="824">
        <f>IF(I34&lt;&gt;0,+V34/I34*100,"   ???")</f>
        <v>423.0769230769231</v>
      </c>
      <c r="X34" s="188"/>
    </row>
    <row r="35" spans="1:24" ht="15.75" thickBot="1">
      <c r="A35" s="825" t="s">
        <v>85</v>
      </c>
      <c r="B35" s="234" t="s">
        <v>86</v>
      </c>
      <c r="C35" s="206">
        <f>SUM(C25:C34)</f>
        <v>25899</v>
      </c>
      <c r="D35" s="206">
        <f>SUM(D25:D34)</f>
        <v>29268</v>
      </c>
      <c r="E35" s="235"/>
      <c r="F35" s="337">
        <v>9910</v>
      </c>
      <c r="G35" s="826">
        <v>14685</v>
      </c>
      <c r="H35" s="826">
        <v>6737</v>
      </c>
      <c r="I35" s="827">
        <f aca="true" t="shared" si="2" ref="I35:U35">SUM(I25:I34)</f>
        <v>7350</v>
      </c>
      <c r="J35" s="828">
        <f>SUM(J25:J34)</f>
        <v>439</v>
      </c>
      <c r="K35" s="829">
        <f>SUM(K25:K34)</f>
        <v>427</v>
      </c>
      <c r="L35" s="829">
        <f t="shared" si="2"/>
        <v>778</v>
      </c>
      <c r="M35" s="830">
        <f t="shared" si="2"/>
        <v>719</v>
      </c>
      <c r="N35" s="829">
        <f t="shared" si="2"/>
        <v>581</v>
      </c>
      <c r="O35" s="829">
        <f t="shared" si="2"/>
        <v>562</v>
      </c>
      <c r="P35" s="829">
        <f t="shared" si="2"/>
        <v>827</v>
      </c>
      <c r="Q35" s="829">
        <f t="shared" si="2"/>
        <v>668</v>
      </c>
      <c r="R35" s="829">
        <f t="shared" si="2"/>
        <v>384</v>
      </c>
      <c r="S35" s="829">
        <f t="shared" si="2"/>
        <v>572</v>
      </c>
      <c r="T35" s="829">
        <f t="shared" si="2"/>
        <v>617</v>
      </c>
      <c r="U35" s="829">
        <f t="shared" si="2"/>
        <v>666</v>
      </c>
      <c r="V35" s="831">
        <f t="shared" si="0"/>
        <v>7240</v>
      </c>
      <c r="W35" s="832">
        <f>IF(I35&lt;&gt;0,+V35/I35*100,"   ???")</f>
        <v>98.50340136054422</v>
      </c>
      <c r="X35" s="188"/>
    </row>
    <row r="36" spans="1:24" ht="15">
      <c r="A36" s="758" t="s">
        <v>87</v>
      </c>
      <c r="B36" s="143" t="s">
        <v>88</v>
      </c>
      <c r="C36" s="144">
        <v>0</v>
      </c>
      <c r="D36" s="144">
        <v>0</v>
      </c>
      <c r="E36" s="65">
        <v>601</v>
      </c>
      <c r="F36" s="331">
        <v>0</v>
      </c>
      <c r="G36" s="326">
        <v>0</v>
      </c>
      <c r="H36" s="326">
        <v>0</v>
      </c>
      <c r="I36" s="794">
        <v>0</v>
      </c>
      <c r="J36" s="801">
        <v>0</v>
      </c>
      <c r="K36" s="766">
        <v>0</v>
      </c>
      <c r="L36" s="766">
        <v>0</v>
      </c>
      <c r="M36" s="766">
        <v>0</v>
      </c>
      <c r="N36" s="766">
        <v>0</v>
      </c>
      <c r="O36" s="766">
        <v>0</v>
      </c>
      <c r="P36" s="766">
        <v>0</v>
      </c>
      <c r="Q36" s="766">
        <v>0</v>
      </c>
      <c r="R36" s="766">
        <v>0</v>
      </c>
      <c r="S36" s="766">
        <v>0</v>
      </c>
      <c r="T36" s="766">
        <v>0</v>
      </c>
      <c r="U36" s="760">
        <v>0</v>
      </c>
      <c r="V36" s="833">
        <f t="shared" si="0"/>
        <v>0</v>
      </c>
      <c r="W36" s="815">
        <v>0</v>
      </c>
      <c r="X36" s="188"/>
    </row>
    <row r="37" spans="1:24" ht="15">
      <c r="A37" s="769" t="s">
        <v>89</v>
      </c>
      <c r="B37" s="146" t="s">
        <v>90</v>
      </c>
      <c r="C37" s="147">
        <v>1190</v>
      </c>
      <c r="D37" s="147">
        <v>1857</v>
      </c>
      <c r="E37" s="66">
        <v>602</v>
      </c>
      <c r="F37" s="332">
        <v>234</v>
      </c>
      <c r="G37" s="324">
        <v>127</v>
      </c>
      <c r="H37" s="324">
        <v>169</v>
      </c>
      <c r="I37" s="800">
        <v>150</v>
      </c>
      <c r="J37" s="801">
        <v>17</v>
      </c>
      <c r="K37" s="766">
        <v>7</v>
      </c>
      <c r="L37" s="766">
        <v>3</v>
      </c>
      <c r="M37" s="766">
        <v>2</v>
      </c>
      <c r="N37" s="766">
        <v>12</v>
      </c>
      <c r="O37" s="766">
        <v>20</v>
      </c>
      <c r="P37" s="766">
        <v>132</v>
      </c>
      <c r="Q37" s="766">
        <v>35</v>
      </c>
      <c r="R37" s="766">
        <v>58</v>
      </c>
      <c r="S37" s="766">
        <v>15</v>
      </c>
      <c r="T37" s="766">
        <v>6</v>
      </c>
      <c r="U37" s="760">
        <v>23</v>
      </c>
      <c r="V37" s="803">
        <f t="shared" si="0"/>
        <v>330</v>
      </c>
      <c r="W37" s="804">
        <f>IF(I37&lt;&gt;0,+V37/I37*100,"   ???")</f>
        <v>220.00000000000003</v>
      </c>
      <c r="X37" s="188"/>
    </row>
    <row r="38" spans="1:24" ht="15">
      <c r="A38" s="769" t="s">
        <v>91</v>
      </c>
      <c r="B38" s="146" t="s">
        <v>92</v>
      </c>
      <c r="C38" s="147">
        <v>0</v>
      </c>
      <c r="D38" s="147">
        <v>0</v>
      </c>
      <c r="E38" s="66">
        <v>604</v>
      </c>
      <c r="F38" s="332">
        <v>39</v>
      </c>
      <c r="G38" s="324">
        <v>37</v>
      </c>
      <c r="H38" s="324">
        <v>29</v>
      </c>
      <c r="I38" s="800">
        <v>50</v>
      </c>
      <c r="J38" s="801">
        <v>7</v>
      </c>
      <c r="K38" s="766">
        <v>12</v>
      </c>
      <c r="L38" s="766">
        <v>1</v>
      </c>
      <c r="M38" s="766">
        <v>1</v>
      </c>
      <c r="N38" s="766">
        <v>6</v>
      </c>
      <c r="O38" s="766">
        <v>0</v>
      </c>
      <c r="P38" s="766">
        <v>0</v>
      </c>
      <c r="Q38" s="766">
        <v>12</v>
      </c>
      <c r="R38" s="766">
        <v>18</v>
      </c>
      <c r="S38" s="766">
        <v>6</v>
      </c>
      <c r="T38" s="766">
        <v>1</v>
      </c>
      <c r="U38" s="760">
        <v>1</v>
      </c>
      <c r="V38" s="803">
        <f t="shared" si="0"/>
        <v>65</v>
      </c>
      <c r="W38" s="804">
        <f>IF(I38&lt;&gt;0,+V38/I38*100,"   ???")</f>
        <v>130</v>
      </c>
      <c r="X38" s="188"/>
    </row>
    <row r="39" spans="1:24" ht="15">
      <c r="A39" s="769" t="s">
        <v>93</v>
      </c>
      <c r="B39" s="146" t="s">
        <v>94</v>
      </c>
      <c r="C39" s="147">
        <v>12472</v>
      </c>
      <c r="D39" s="147">
        <v>13728</v>
      </c>
      <c r="E39" s="66" t="s">
        <v>95</v>
      </c>
      <c r="F39" s="332">
        <v>9399</v>
      </c>
      <c r="G39" s="324">
        <v>13770</v>
      </c>
      <c r="H39" s="324">
        <v>6257</v>
      </c>
      <c r="I39" s="800">
        <v>6850</v>
      </c>
      <c r="J39" s="834">
        <v>570</v>
      </c>
      <c r="K39" s="766">
        <v>570</v>
      </c>
      <c r="L39" s="766">
        <v>570</v>
      </c>
      <c r="M39" s="766">
        <v>570</v>
      </c>
      <c r="N39" s="766">
        <v>743</v>
      </c>
      <c r="O39" s="766">
        <v>570</v>
      </c>
      <c r="P39" s="766">
        <v>275</v>
      </c>
      <c r="Q39" s="766">
        <v>570</v>
      </c>
      <c r="R39" s="766">
        <v>570</v>
      </c>
      <c r="S39" s="766">
        <v>570</v>
      </c>
      <c r="T39" s="766">
        <v>570</v>
      </c>
      <c r="U39" s="760">
        <v>580</v>
      </c>
      <c r="V39" s="803">
        <f t="shared" si="0"/>
        <v>6728</v>
      </c>
      <c r="W39" s="804">
        <f>IF(I39&lt;&gt;0,+V39/I39*100,"   ???")</f>
        <v>98.21897810218978</v>
      </c>
      <c r="X39" s="188"/>
    </row>
    <row r="40" spans="1:24" ht="15.75" thickBot="1">
      <c r="A40" s="745" t="s">
        <v>96</v>
      </c>
      <c r="B40" s="148"/>
      <c r="C40" s="149">
        <v>12330</v>
      </c>
      <c r="D40" s="149">
        <v>13218</v>
      </c>
      <c r="E40" s="68" t="s">
        <v>97</v>
      </c>
      <c r="F40" s="333">
        <v>286</v>
      </c>
      <c r="G40" s="327">
        <v>753</v>
      </c>
      <c r="H40" s="327">
        <v>329</v>
      </c>
      <c r="I40" s="835">
        <v>300</v>
      </c>
      <c r="J40" s="334">
        <v>10</v>
      </c>
      <c r="K40" s="322">
        <v>0</v>
      </c>
      <c r="L40" s="322">
        <v>4</v>
      </c>
      <c r="M40" s="322">
        <v>1</v>
      </c>
      <c r="N40" s="322">
        <v>4</v>
      </c>
      <c r="O40" s="322">
        <v>5</v>
      </c>
      <c r="P40" s="322">
        <v>73</v>
      </c>
      <c r="Q40" s="322">
        <v>1</v>
      </c>
      <c r="R40" s="322">
        <v>19</v>
      </c>
      <c r="S40" s="322">
        <v>15</v>
      </c>
      <c r="T40" s="322">
        <v>0</v>
      </c>
      <c r="U40" s="322">
        <v>29</v>
      </c>
      <c r="V40" s="803">
        <f t="shared" si="0"/>
        <v>161</v>
      </c>
      <c r="W40" s="824">
        <f>IF(I40&lt;&gt;0,+V40/I40*100,"   ???")</f>
        <v>53.666666666666664</v>
      </c>
      <c r="X40" s="188"/>
    </row>
    <row r="41" spans="1:24" ht="15.75" thickBot="1">
      <c r="A41" s="825" t="s">
        <v>98</v>
      </c>
      <c r="B41" s="234" t="s">
        <v>99</v>
      </c>
      <c r="C41" s="206">
        <f>SUM(C36:C40)</f>
        <v>25992</v>
      </c>
      <c r="D41" s="206">
        <f>SUM(D36:D40)</f>
        <v>28803</v>
      </c>
      <c r="E41" s="235" t="s">
        <v>31</v>
      </c>
      <c r="F41" s="836">
        <v>9958</v>
      </c>
      <c r="G41" s="337">
        <v>14687</v>
      </c>
      <c r="H41" s="337">
        <v>6784</v>
      </c>
      <c r="I41" s="837">
        <v>7350</v>
      </c>
      <c r="J41" s="829">
        <f>SUM(J36:J40)</f>
        <v>604</v>
      </c>
      <c r="K41" s="829">
        <f>SUM(K36:K40)</f>
        <v>589</v>
      </c>
      <c r="L41" s="830">
        <f aca="true" t="shared" si="3" ref="L41:V41">SUM(L36:L40)</f>
        <v>578</v>
      </c>
      <c r="M41" s="830">
        <f t="shared" si="3"/>
        <v>574</v>
      </c>
      <c r="N41" s="829">
        <f t="shared" si="3"/>
        <v>765</v>
      </c>
      <c r="O41" s="829">
        <f t="shared" si="3"/>
        <v>595</v>
      </c>
      <c r="P41" s="829">
        <f t="shared" si="3"/>
        <v>480</v>
      </c>
      <c r="Q41" s="829">
        <f t="shared" si="3"/>
        <v>618</v>
      </c>
      <c r="R41" s="829">
        <f t="shared" si="3"/>
        <v>665</v>
      </c>
      <c r="S41" s="829">
        <f t="shared" si="3"/>
        <v>606</v>
      </c>
      <c r="T41" s="829">
        <f t="shared" si="3"/>
        <v>577</v>
      </c>
      <c r="U41" s="829">
        <f t="shared" si="3"/>
        <v>633</v>
      </c>
      <c r="V41" s="831">
        <f t="shared" si="3"/>
        <v>7284</v>
      </c>
      <c r="W41" s="832">
        <f>IF(I41&lt;&gt;0,+V41/I41*100,"   ???")</f>
        <v>99.10204081632654</v>
      </c>
      <c r="X41" s="188"/>
    </row>
    <row r="42" spans="1:24" ht="6.75" customHeight="1" thickBot="1">
      <c r="A42" s="745"/>
      <c r="B42" s="205"/>
      <c r="C42" s="237"/>
      <c r="D42" s="237"/>
      <c r="E42" s="69"/>
      <c r="F42" s="335"/>
      <c r="G42" s="336"/>
      <c r="H42" s="336"/>
      <c r="I42" s="337"/>
      <c r="J42" s="198"/>
      <c r="K42" s="838"/>
      <c r="L42" s="839"/>
      <c r="M42" s="839"/>
      <c r="N42" s="838"/>
      <c r="O42" s="838"/>
      <c r="P42" s="838"/>
      <c r="Q42" s="838"/>
      <c r="R42" s="838"/>
      <c r="S42" s="838"/>
      <c r="T42" s="838"/>
      <c r="U42" s="716"/>
      <c r="V42" s="206"/>
      <c r="W42" s="338"/>
      <c r="X42" s="188"/>
    </row>
    <row r="43" spans="1:24" ht="15.75" thickBot="1">
      <c r="A43" s="840" t="s">
        <v>100</v>
      </c>
      <c r="B43" s="234" t="s">
        <v>62</v>
      </c>
      <c r="C43" s="206">
        <f>+C41-C39</f>
        <v>13520</v>
      </c>
      <c r="D43" s="206">
        <f>+D41-D39</f>
        <v>15075</v>
      </c>
      <c r="E43" s="235" t="s">
        <v>31</v>
      </c>
      <c r="F43" s="836">
        <v>542</v>
      </c>
      <c r="G43" s="337">
        <v>917</v>
      </c>
      <c r="H43" s="337">
        <v>527</v>
      </c>
      <c r="I43" s="827">
        <v>540</v>
      </c>
      <c r="J43" s="828">
        <v>34</v>
      </c>
      <c r="K43" s="829">
        <v>19</v>
      </c>
      <c r="L43" s="829">
        <f aca="true" t="shared" si="4" ref="L43:U43">+L41-L39</f>
        <v>8</v>
      </c>
      <c r="M43" s="829">
        <f t="shared" si="4"/>
        <v>4</v>
      </c>
      <c r="N43" s="829">
        <f t="shared" si="4"/>
        <v>22</v>
      </c>
      <c r="O43" s="829">
        <f t="shared" si="4"/>
        <v>25</v>
      </c>
      <c r="P43" s="829">
        <f t="shared" si="4"/>
        <v>205</v>
      </c>
      <c r="Q43" s="829">
        <f t="shared" si="4"/>
        <v>48</v>
      </c>
      <c r="R43" s="829">
        <f t="shared" si="4"/>
        <v>95</v>
      </c>
      <c r="S43" s="829">
        <f t="shared" si="4"/>
        <v>36</v>
      </c>
      <c r="T43" s="829">
        <f t="shared" si="4"/>
        <v>7</v>
      </c>
      <c r="U43" s="829">
        <f t="shared" si="4"/>
        <v>53</v>
      </c>
      <c r="V43" s="206">
        <f>SUM(J43:U43)</f>
        <v>556</v>
      </c>
      <c r="W43" s="832">
        <f>IF(I43&lt;&gt;0,+V43/I43*100,"   ???")</f>
        <v>102.96296296296296</v>
      </c>
      <c r="X43" s="188"/>
    </row>
    <row r="44" spans="1:24" ht="15.75" thickBot="1">
      <c r="A44" s="825" t="s">
        <v>101</v>
      </c>
      <c r="B44" s="234" t="s">
        <v>102</v>
      </c>
      <c r="C44" s="206">
        <f>+C41-C35</f>
        <v>93</v>
      </c>
      <c r="D44" s="206">
        <f>+D41-D35</f>
        <v>-465</v>
      </c>
      <c r="E44" s="235" t="s">
        <v>31</v>
      </c>
      <c r="F44" s="836">
        <v>48</v>
      </c>
      <c r="G44" s="337">
        <v>2</v>
      </c>
      <c r="H44" s="337">
        <v>47</v>
      </c>
      <c r="I44" s="827">
        <v>1</v>
      </c>
      <c r="J44" s="828">
        <v>164</v>
      </c>
      <c r="K44" s="829">
        <v>163</v>
      </c>
      <c r="L44" s="829">
        <v>-200</v>
      </c>
      <c r="M44" s="829">
        <f aca="true" t="shared" si="5" ref="M44:U44">+M41-M35</f>
        <v>-145</v>
      </c>
      <c r="N44" s="829">
        <f t="shared" si="5"/>
        <v>184</v>
      </c>
      <c r="O44" s="829">
        <f t="shared" si="5"/>
        <v>33</v>
      </c>
      <c r="P44" s="829">
        <f t="shared" si="5"/>
        <v>-347</v>
      </c>
      <c r="Q44" s="829">
        <f t="shared" si="5"/>
        <v>-50</v>
      </c>
      <c r="R44" s="829">
        <f t="shared" si="5"/>
        <v>281</v>
      </c>
      <c r="S44" s="829">
        <f t="shared" si="5"/>
        <v>34</v>
      </c>
      <c r="T44" s="829">
        <f t="shared" si="5"/>
        <v>-40</v>
      </c>
      <c r="U44" s="841">
        <f t="shared" si="5"/>
        <v>-33</v>
      </c>
      <c r="V44" s="206">
        <f>SUM(J44:U44)</f>
        <v>44</v>
      </c>
      <c r="W44" s="832">
        <f>IF(I44&lt;&gt;0,+V44/I44*100,"   ???")</f>
        <v>4400</v>
      </c>
      <c r="X44" s="188"/>
    </row>
    <row r="45" spans="1:24" ht="15.75" thickBot="1">
      <c r="A45" s="842" t="s">
        <v>103</v>
      </c>
      <c r="B45" s="239" t="s">
        <v>62</v>
      </c>
      <c r="C45" s="240">
        <f>+C44-C39</f>
        <v>-12379</v>
      </c>
      <c r="D45" s="240">
        <f>+D44-D39</f>
        <v>-14193</v>
      </c>
      <c r="E45" s="241" t="s">
        <v>31</v>
      </c>
      <c r="F45" s="843">
        <v>-9364</v>
      </c>
      <c r="G45" s="844">
        <v>-13768</v>
      </c>
      <c r="H45" s="844">
        <v>-6210</v>
      </c>
      <c r="I45" s="827">
        <v>-8556</v>
      </c>
      <c r="J45" s="828">
        <v>-405</v>
      </c>
      <c r="K45" s="829">
        <v>-408</v>
      </c>
      <c r="L45" s="829">
        <f aca="true" t="shared" si="6" ref="L45:U45">+L44-L39</f>
        <v>-770</v>
      </c>
      <c r="M45" s="829">
        <f t="shared" si="6"/>
        <v>-715</v>
      </c>
      <c r="N45" s="829">
        <f t="shared" si="6"/>
        <v>-559</v>
      </c>
      <c r="O45" s="829">
        <f t="shared" si="6"/>
        <v>-537</v>
      </c>
      <c r="P45" s="829">
        <f t="shared" si="6"/>
        <v>-622</v>
      </c>
      <c r="Q45" s="829">
        <f t="shared" si="6"/>
        <v>-620</v>
      </c>
      <c r="R45" s="829">
        <f t="shared" si="6"/>
        <v>-289</v>
      </c>
      <c r="S45" s="829">
        <f t="shared" si="6"/>
        <v>-536</v>
      </c>
      <c r="T45" s="829">
        <f t="shared" si="6"/>
        <v>-610</v>
      </c>
      <c r="U45" s="829">
        <f t="shared" si="6"/>
        <v>-613</v>
      </c>
      <c r="V45" s="206">
        <f>SUM(J45:U45)</f>
        <v>-6684</v>
      </c>
      <c r="W45" s="832">
        <f>IF(I45&lt;&gt;0,+V45/I45*100,"   ???")</f>
        <v>78.12061711079944</v>
      </c>
      <c r="X45" s="188"/>
    </row>
    <row r="47" ht="14.25" customHeight="1">
      <c r="A47" s="845"/>
    </row>
  </sheetData>
  <sheetProtection/>
  <printOptions/>
  <pageMargins left="0.9055118110236221" right="0.31496062992125984" top="0.7874015748031497" bottom="0.7874015748031497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7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37.7109375" style="188" customWidth="1"/>
    <col min="2" max="2" width="15.8515625" style="188" customWidth="1"/>
    <col min="3" max="4" width="0" style="188" hidden="1" customWidth="1"/>
    <col min="5" max="5" width="9.140625" style="296" customWidth="1"/>
    <col min="6" max="8" width="0" style="188" hidden="1" customWidth="1"/>
    <col min="9" max="10" width="0" style="198" hidden="1" customWidth="1"/>
    <col min="11" max="12" width="9.140625" style="198" customWidth="1"/>
    <col min="13" max="13" width="9.8515625" style="198" customWidth="1"/>
    <col min="14" max="14" width="11.28125" style="198" customWidth="1"/>
    <col min="15" max="15" width="9.28125" style="198" customWidth="1"/>
    <col min="16" max="16" width="9.140625" style="198" customWidth="1"/>
    <col min="17" max="17" width="12.00390625" style="188" customWidth="1"/>
    <col min="18" max="18" width="9.140625" style="188" customWidth="1"/>
    <col min="19" max="19" width="3.421875" style="188" customWidth="1"/>
    <col min="20" max="20" width="12.57421875" style="188" customWidth="1"/>
    <col min="21" max="21" width="11.8515625" style="188" customWidth="1"/>
    <col min="22" max="22" width="12.00390625" style="188" customWidth="1"/>
    <col min="23" max="16384" width="9.140625" style="188" customWidth="1"/>
  </cols>
  <sheetData>
    <row r="1" spans="1:22" s="642" customFormat="1" ht="18.75">
      <c r="A1" s="981" t="s">
        <v>233</v>
      </c>
      <c r="B1" s="981"/>
      <c r="C1" s="981"/>
      <c r="D1" s="981"/>
      <c r="E1" s="981"/>
      <c r="F1" s="981"/>
      <c r="G1" s="981"/>
      <c r="H1" s="981"/>
      <c r="I1" s="981"/>
      <c r="J1" s="981"/>
      <c r="K1" s="981"/>
      <c r="L1" s="981"/>
      <c r="M1" s="981"/>
      <c r="N1" s="981"/>
      <c r="O1" s="981"/>
      <c r="P1" s="981"/>
      <c r="Q1" s="981"/>
      <c r="R1" s="981"/>
      <c r="S1" s="981"/>
      <c r="T1" s="981"/>
      <c r="U1" s="981"/>
      <c r="V1" s="981"/>
    </row>
    <row r="2" spans="1:13" ht="21.75" customHeight="1">
      <c r="A2" s="857" t="s">
        <v>218</v>
      </c>
      <c r="B2" s="858"/>
      <c r="L2" s="859"/>
      <c r="M2" s="859"/>
    </row>
    <row r="3" spans="1:13" ht="15">
      <c r="A3" s="524"/>
      <c r="L3" s="859"/>
      <c r="M3" s="859"/>
    </row>
    <row r="4" spans="2:13" ht="15.75" thickBot="1">
      <c r="B4" s="525"/>
      <c r="C4" s="525"/>
      <c r="D4" s="525"/>
      <c r="E4" s="724"/>
      <c r="F4" s="525"/>
      <c r="G4" s="525"/>
      <c r="L4" s="859"/>
      <c r="M4" s="859"/>
    </row>
    <row r="5" spans="1:13" ht="16.5" thickBot="1">
      <c r="A5" s="860" t="s">
        <v>1</v>
      </c>
      <c r="B5" s="861" t="s">
        <v>172</v>
      </c>
      <c r="C5" s="726"/>
      <c r="D5" s="726"/>
      <c r="E5" s="727"/>
      <c r="F5" s="726"/>
      <c r="G5" s="728"/>
      <c r="H5" s="728"/>
      <c r="I5" s="862"/>
      <c r="J5" s="70"/>
      <c r="K5" s="70"/>
      <c r="L5" s="863"/>
      <c r="M5" s="863"/>
    </row>
    <row r="6" spans="1:13" ht="23.25" customHeight="1" thickBot="1">
      <c r="A6" s="864" t="s">
        <v>3</v>
      </c>
      <c r="L6" s="859"/>
      <c r="M6" s="859"/>
    </row>
    <row r="7" spans="1:22" ht="15.75" thickBot="1">
      <c r="A7" s="865" t="s">
        <v>8</v>
      </c>
      <c r="B7" s="866" t="s">
        <v>9</v>
      </c>
      <c r="C7" s="867"/>
      <c r="D7" s="867"/>
      <c r="E7" s="866" t="s">
        <v>12</v>
      </c>
      <c r="F7" s="867"/>
      <c r="G7" s="867"/>
      <c r="H7" s="868" t="s">
        <v>173</v>
      </c>
      <c r="I7" s="868" t="s">
        <v>174</v>
      </c>
      <c r="J7" s="868" t="s">
        <v>175</v>
      </c>
      <c r="K7" s="869" t="s">
        <v>219</v>
      </c>
      <c r="L7" s="869"/>
      <c r="M7" s="870" t="s">
        <v>5</v>
      </c>
      <c r="N7" s="870"/>
      <c r="O7" s="870"/>
      <c r="P7" s="870"/>
      <c r="Q7" s="733" t="s">
        <v>220</v>
      </c>
      <c r="R7" s="737" t="s">
        <v>7</v>
      </c>
      <c r="T7" s="871" t="s">
        <v>176</v>
      </c>
      <c r="U7" s="871"/>
      <c r="V7" s="871"/>
    </row>
    <row r="8" spans="1:22" ht="15.75" thickBot="1">
      <c r="A8" s="865"/>
      <c r="B8" s="865"/>
      <c r="C8" s="313" t="s">
        <v>10</v>
      </c>
      <c r="D8" s="313" t="s">
        <v>11</v>
      </c>
      <c r="E8" s="866"/>
      <c r="F8" s="313" t="s">
        <v>177</v>
      </c>
      <c r="G8" s="313" t="s">
        <v>178</v>
      </c>
      <c r="H8" s="868"/>
      <c r="I8" s="868"/>
      <c r="J8" s="868"/>
      <c r="K8" s="872" t="s">
        <v>179</v>
      </c>
      <c r="L8" s="873" t="s">
        <v>180</v>
      </c>
      <c r="M8" s="874" t="s">
        <v>18</v>
      </c>
      <c r="N8" s="875" t="s">
        <v>21</v>
      </c>
      <c r="O8" s="875" t="s">
        <v>24</v>
      </c>
      <c r="P8" s="876" t="s">
        <v>27</v>
      </c>
      <c r="Q8" s="741" t="s">
        <v>28</v>
      </c>
      <c r="R8" s="877" t="s">
        <v>29</v>
      </c>
      <c r="T8" s="878" t="s">
        <v>221</v>
      </c>
      <c r="U8" s="313" t="s">
        <v>222</v>
      </c>
      <c r="V8" s="313" t="s">
        <v>223</v>
      </c>
    </row>
    <row r="9" spans="1:22" ht="15">
      <c r="A9" s="879" t="s">
        <v>30</v>
      </c>
      <c r="B9" s="229"/>
      <c r="C9" s="230">
        <v>104</v>
      </c>
      <c r="D9" s="230">
        <v>104</v>
      </c>
      <c r="E9" s="63"/>
      <c r="F9" s="180">
        <v>7</v>
      </c>
      <c r="G9" s="135">
        <v>6</v>
      </c>
      <c r="H9" s="207">
        <v>7</v>
      </c>
      <c r="I9" s="208">
        <v>7</v>
      </c>
      <c r="J9" s="209">
        <v>6</v>
      </c>
      <c r="K9" s="880"/>
      <c r="L9" s="880"/>
      <c r="M9" s="881">
        <v>6</v>
      </c>
      <c r="N9" s="882">
        <f aca="true" t="shared" si="0" ref="N9:P15">T9</f>
        <v>6</v>
      </c>
      <c r="O9" s="883">
        <f t="shared" si="0"/>
        <v>5</v>
      </c>
      <c r="P9" s="882">
        <f t="shared" si="0"/>
        <v>5</v>
      </c>
      <c r="Q9" s="884" t="s">
        <v>31</v>
      </c>
      <c r="R9" s="885" t="s">
        <v>31</v>
      </c>
      <c r="S9" s="858"/>
      <c r="T9" s="886">
        <v>6</v>
      </c>
      <c r="U9" s="181">
        <v>5</v>
      </c>
      <c r="V9" s="107">
        <v>5</v>
      </c>
    </row>
    <row r="10" spans="1:22" ht="15.75" thickBot="1">
      <c r="A10" s="887" t="s">
        <v>32</v>
      </c>
      <c r="B10" s="140"/>
      <c r="C10" s="141">
        <v>101</v>
      </c>
      <c r="D10" s="141">
        <v>104</v>
      </c>
      <c r="E10" s="142"/>
      <c r="F10" s="182">
        <v>7</v>
      </c>
      <c r="G10" s="182">
        <v>6</v>
      </c>
      <c r="H10" s="210">
        <v>6</v>
      </c>
      <c r="I10" s="211">
        <v>6</v>
      </c>
      <c r="J10" s="212">
        <v>6</v>
      </c>
      <c r="K10" s="888"/>
      <c r="L10" s="888"/>
      <c r="M10" s="889">
        <v>5</v>
      </c>
      <c r="N10" s="890">
        <f t="shared" si="0"/>
        <v>5</v>
      </c>
      <c r="O10" s="891">
        <f t="shared" si="0"/>
        <v>5</v>
      </c>
      <c r="P10" s="890">
        <f t="shared" si="0"/>
        <v>6</v>
      </c>
      <c r="Q10" s="892" t="s">
        <v>31</v>
      </c>
      <c r="R10" s="109" t="s">
        <v>31</v>
      </c>
      <c r="S10" s="858"/>
      <c r="T10" s="893">
        <v>5</v>
      </c>
      <c r="U10" s="183">
        <v>5</v>
      </c>
      <c r="V10" s="109">
        <v>6</v>
      </c>
    </row>
    <row r="11" spans="1:22" ht="15">
      <c r="A11" s="894" t="s">
        <v>33</v>
      </c>
      <c r="B11" s="849" t="s">
        <v>34</v>
      </c>
      <c r="C11" s="144">
        <v>37915</v>
      </c>
      <c r="D11" s="144">
        <v>39774</v>
      </c>
      <c r="E11" s="145" t="s">
        <v>35</v>
      </c>
      <c r="F11" s="136">
        <v>1225</v>
      </c>
      <c r="G11" s="187">
        <v>1285</v>
      </c>
      <c r="H11" s="213">
        <v>1305</v>
      </c>
      <c r="I11" s="204">
        <v>1340</v>
      </c>
      <c r="J11" s="214">
        <v>1267</v>
      </c>
      <c r="K11" s="880" t="s">
        <v>31</v>
      </c>
      <c r="L11" s="880" t="s">
        <v>31</v>
      </c>
      <c r="M11" s="895">
        <v>1267</v>
      </c>
      <c r="N11" s="896">
        <f t="shared" si="0"/>
        <v>1267</v>
      </c>
      <c r="O11" s="897">
        <f t="shared" si="0"/>
        <v>1283</v>
      </c>
      <c r="P11" s="896">
        <f>V11</f>
        <v>1510</v>
      </c>
      <c r="Q11" s="898" t="s">
        <v>31</v>
      </c>
      <c r="R11" s="899" t="s">
        <v>31</v>
      </c>
      <c r="S11" s="858"/>
      <c r="T11" s="886">
        <v>1267</v>
      </c>
      <c r="U11" s="118">
        <v>1283</v>
      </c>
      <c r="V11" s="110">
        <v>1510</v>
      </c>
    </row>
    <row r="12" spans="1:22" ht="15">
      <c r="A12" s="900" t="s">
        <v>36</v>
      </c>
      <c r="B12" s="850" t="s">
        <v>37</v>
      </c>
      <c r="C12" s="147">
        <v>-16164</v>
      </c>
      <c r="D12" s="147">
        <v>-17825</v>
      </c>
      <c r="E12" s="145" t="s">
        <v>38</v>
      </c>
      <c r="F12" s="136">
        <v>-1225</v>
      </c>
      <c r="G12" s="187">
        <v>-1285</v>
      </c>
      <c r="H12" s="213">
        <v>1305</v>
      </c>
      <c r="I12" s="204">
        <v>1340</v>
      </c>
      <c r="J12" s="215">
        <v>1267</v>
      </c>
      <c r="K12" s="901" t="s">
        <v>31</v>
      </c>
      <c r="L12" s="901" t="s">
        <v>31</v>
      </c>
      <c r="M12" s="204">
        <v>1267</v>
      </c>
      <c r="N12" s="896">
        <f t="shared" si="0"/>
        <v>1267</v>
      </c>
      <c r="O12" s="902">
        <f t="shared" si="0"/>
        <v>1283</v>
      </c>
      <c r="P12" s="896">
        <f>V12</f>
        <v>1510</v>
      </c>
      <c r="Q12" s="903" t="s">
        <v>31</v>
      </c>
      <c r="R12" s="903" t="s">
        <v>31</v>
      </c>
      <c r="S12" s="858"/>
      <c r="T12" s="904">
        <v>1267</v>
      </c>
      <c r="U12" s="118">
        <v>1283</v>
      </c>
      <c r="V12" s="110">
        <v>1510</v>
      </c>
    </row>
    <row r="13" spans="1:22" ht="15">
      <c r="A13" s="900" t="s">
        <v>39</v>
      </c>
      <c r="B13" s="850" t="s">
        <v>234</v>
      </c>
      <c r="C13" s="147">
        <v>604</v>
      </c>
      <c r="D13" s="147">
        <v>619</v>
      </c>
      <c r="E13" s="145" t="s">
        <v>41</v>
      </c>
      <c r="F13" s="136"/>
      <c r="G13" s="187"/>
      <c r="H13" s="213"/>
      <c r="I13" s="204"/>
      <c r="J13" s="215">
        <v>0</v>
      </c>
      <c r="K13" s="901" t="s">
        <v>31</v>
      </c>
      <c r="L13" s="901" t="s">
        <v>31</v>
      </c>
      <c r="M13" s="204"/>
      <c r="N13" s="896">
        <f t="shared" si="0"/>
        <v>0</v>
      </c>
      <c r="O13" s="902">
        <f t="shared" si="0"/>
        <v>0</v>
      </c>
      <c r="P13" s="896">
        <f>V13</f>
        <v>0</v>
      </c>
      <c r="Q13" s="903" t="s">
        <v>31</v>
      </c>
      <c r="R13" s="903" t="s">
        <v>31</v>
      </c>
      <c r="S13" s="858"/>
      <c r="T13" s="904"/>
      <c r="U13" s="118"/>
      <c r="V13" s="110"/>
    </row>
    <row r="14" spans="1:22" ht="15">
      <c r="A14" s="900" t="s">
        <v>42</v>
      </c>
      <c r="B14" s="850" t="s">
        <v>235</v>
      </c>
      <c r="C14" s="147">
        <v>221</v>
      </c>
      <c r="D14" s="147">
        <v>610</v>
      </c>
      <c r="E14" s="145" t="s">
        <v>31</v>
      </c>
      <c r="F14" s="136">
        <v>117</v>
      </c>
      <c r="G14" s="187">
        <v>115</v>
      </c>
      <c r="H14" s="213"/>
      <c r="I14" s="204">
        <v>145</v>
      </c>
      <c r="J14" s="215">
        <v>149</v>
      </c>
      <c r="K14" s="901" t="s">
        <v>31</v>
      </c>
      <c r="L14" s="901" t="s">
        <v>31</v>
      </c>
      <c r="M14" s="204">
        <v>561</v>
      </c>
      <c r="N14" s="896">
        <f t="shared" si="0"/>
        <v>406</v>
      </c>
      <c r="O14" s="902">
        <f t="shared" si="0"/>
        <v>256</v>
      </c>
      <c r="P14" s="896">
        <f>V14</f>
        <v>105</v>
      </c>
      <c r="Q14" s="903" t="s">
        <v>31</v>
      </c>
      <c r="R14" s="903" t="s">
        <v>31</v>
      </c>
      <c r="S14" s="858"/>
      <c r="T14" s="904">
        <v>406</v>
      </c>
      <c r="U14" s="118">
        <v>256</v>
      </c>
      <c r="V14" s="110">
        <v>105</v>
      </c>
    </row>
    <row r="15" spans="1:22" ht="15.75" thickBot="1">
      <c r="A15" s="879" t="s">
        <v>44</v>
      </c>
      <c r="B15" s="851" t="s">
        <v>236</v>
      </c>
      <c r="C15" s="149">
        <v>2021</v>
      </c>
      <c r="D15" s="149">
        <v>852</v>
      </c>
      <c r="E15" s="64" t="s">
        <v>46</v>
      </c>
      <c r="F15" s="135">
        <v>260</v>
      </c>
      <c r="G15" s="135">
        <v>334</v>
      </c>
      <c r="H15" s="216">
        <v>316</v>
      </c>
      <c r="I15" s="203">
        <v>504</v>
      </c>
      <c r="J15" s="209">
        <v>482</v>
      </c>
      <c r="K15" s="905" t="s">
        <v>31</v>
      </c>
      <c r="L15" s="905" t="s">
        <v>31</v>
      </c>
      <c r="M15" s="203">
        <v>735</v>
      </c>
      <c r="N15" s="896">
        <f t="shared" si="0"/>
        <v>937</v>
      </c>
      <c r="O15" s="906">
        <f t="shared" si="0"/>
        <v>829</v>
      </c>
      <c r="P15" s="907">
        <f>V15</f>
        <v>380</v>
      </c>
      <c r="Q15" s="908" t="s">
        <v>31</v>
      </c>
      <c r="R15" s="889" t="s">
        <v>31</v>
      </c>
      <c r="S15" s="858"/>
      <c r="T15" s="909">
        <v>937</v>
      </c>
      <c r="U15" s="116">
        <v>829</v>
      </c>
      <c r="V15" s="112">
        <v>380</v>
      </c>
    </row>
    <row r="16" spans="1:22" ht="15.75" thickBot="1">
      <c r="A16" s="910" t="s">
        <v>47</v>
      </c>
      <c r="B16" s="852"/>
      <c r="C16" s="232">
        <v>24618</v>
      </c>
      <c r="D16" s="232">
        <v>24087</v>
      </c>
      <c r="E16" s="233"/>
      <c r="F16" s="911">
        <v>383</v>
      </c>
      <c r="G16" s="911">
        <v>457</v>
      </c>
      <c r="H16" s="912">
        <v>469</v>
      </c>
      <c r="I16" s="913">
        <v>649</v>
      </c>
      <c r="J16" s="914">
        <v>631</v>
      </c>
      <c r="K16" s="915" t="s">
        <v>31</v>
      </c>
      <c r="L16" s="915" t="s">
        <v>31</v>
      </c>
      <c r="M16" s="265">
        <f>M11-M12+M13+M14+M15</f>
        <v>1296</v>
      </c>
      <c r="N16" s="881">
        <f>N11-N12+N13+N14+N15</f>
        <v>1343</v>
      </c>
      <c r="O16" s="916">
        <f>O11-O12+O13+O14+O15</f>
        <v>1085</v>
      </c>
      <c r="P16" s="265">
        <f>P11-P12+P13+P14+P15</f>
        <v>485</v>
      </c>
      <c r="Q16" s="115" t="s">
        <v>31</v>
      </c>
      <c r="R16" s="115" t="s">
        <v>31</v>
      </c>
      <c r="S16" s="858"/>
      <c r="T16" s="917">
        <f>T11-T12+T13+T14+T15</f>
        <v>1343</v>
      </c>
      <c r="U16" s="917">
        <f>U11-U12+U13+U14+U15</f>
        <v>1085</v>
      </c>
      <c r="V16" s="917">
        <f>V11-V12+V13+V14+V15</f>
        <v>485</v>
      </c>
    </row>
    <row r="17" spans="1:22" ht="15">
      <c r="A17" s="879" t="s">
        <v>48</v>
      </c>
      <c r="B17" s="849" t="s">
        <v>49</v>
      </c>
      <c r="C17" s="144">
        <v>7043</v>
      </c>
      <c r="D17" s="144">
        <v>7240</v>
      </c>
      <c r="E17" s="64">
        <v>401</v>
      </c>
      <c r="F17" s="135"/>
      <c r="G17" s="135"/>
      <c r="H17" s="216"/>
      <c r="I17" s="203"/>
      <c r="J17" s="209">
        <v>0</v>
      </c>
      <c r="K17" s="880" t="s">
        <v>31</v>
      </c>
      <c r="L17" s="880" t="s">
        <v>31</v>
      </c>
      <c r="M17" s="918">
        <v>0</v>
      </c>
      <c r="N17" s="897">
        <f aca="true" t="shared" si="1" ref="N17:O21">T17</f>
        <v>0</v>
      </c>
      <c r="O17" s="919">
        <f t="shared" si="1"/>
        <v>0</v>
      </c>
      <c r="P17" s="920">
        <f>V17</f>
        <v>0</v>
      </c>
      <c r="Q17" s="885" t="s">
        <v>31</v>
      </c>
      <c r="R17" s="899" t="s">
        <v>31</v>
      </c>
      <c r="S17" s="858"/>
      <c r="T17" s="921"/>
      <c r="U17" s="116"/>
      <c r="V17" s="112"/>
    </row>
    <row r="18" spans="1:22" ht="15">
      <c r="A18" s="900" t="s">
        <v>50</v>
      </c>
      <c r="B18" s="850" t="s">
        <v>51</v>
      </c>
      <c r="C18" s="147">
        <v>1001</v>
      </c>
      <c r="D18" s="147">
        <v>820</v>
      </c>
      <c r="E18" s="145" t="s">
        <v>52</v>
      </c>
      <c r="F18" s="136">
        <v>66</v>
      </c>
      <c r="G18" s="136">
        <v>92</v>
      </c>
      <c r="H18" s="213">
        <v>50</v>
      </c>
      <c r="I18" s="204">
        <v>99</v>
      </c>
      <c r="J18" s="215">
        <v>113</v>
      </c>
      <c r="K18" s="901" t="s">
        <v>31</v>
      </c>
      <c r="L18" s="901" t="s">
        <v>31</v>
      </c>
      <c r="M18" s="215">
        <v>114</v>
      </c>
      <c r="N18" s="902">
        <f t="shared" si="1"/>
        <v>335</v>
      </c>
      <c r="O18" s="919">
        <f t="shared" si="1"/>
        <v>337</v>
      </c>
      <c r="P18" s="920">
        <f>V18</f>
        <v>225</v>
      </c>
      <c r="Q18" s="110" t="s">
        <v>31</v>
      </c>
      <c r="R18" s="903" t="s">
        <v>31</v>
      </c>
      <c r="S18" s="858"/>
      <c r="T18" s="904">
        <v>335</v>
      </c>
      <c r="U18" s="118">
        <v>337</v>
      </c>
      <c r="V18" s="110">
        <v>225</v>
      </c>
    </row>
    <row r="19" spans="1:22" ht="15">
      <c r="A19" s="900" t="s">
        <v>53</v>
      </c>
      <c r="B19" s="850" t="s">
        <v>237</v>
      </c>
      <c r="C19" s="147">
        <v>14718</v>
      </c>
      <c r="D19" s="147">
        <v>14718</v>
      </c>
      <c r="E19" s="145" t="s">
        <v>31</v>
      </c>
      <c r="F19" s="136"/>
      <c r="G19" s="187"/>
      <c r="H19" s="213"/>
      <c r="I19" s="204"/>
      <c r="J19" s="215">
        <v>0</v>
      </c>
      <c r="K19" s="901" t="s">
        <v>31</v>
      </c>
      <c r="L19" s="901" t="s">
        <v>31</v>
      </c>
      <c r="M19" s="215"/>
      <c r="N19" s="902">
        <f t="shared" si="1"/>
        <v>0</v>
      </c>
      <c r="O19" s="919">
        <f t="shared" si="1"/>
        <v>0</v>
      </c>
      <c r="P19" s="920">
        <f>V19</f>
        <v>0</v>
      </c>
      <c r="Q19" s="110" t="s">
        <v>31</v>
      </c>
      <c r="R19" s="903" t="s">
        <v>31</v>
      </c>
      <c r="S19" s="858"/>
      <c r="T19" s="904"/>
      <c r="U19" s="118"/>
      <c r="V19" s="110"/>
    </row>
    <row r="20" spans="1:22" ht="15">
      <c r="A20" s="900" t="s">
        <v>55</v>
      </c>
      <c r="B20" s="850" t="s">
        <v>54</v>
      </c>
      <c r="C20" s="147">
        <v>1758</v>
      </c>
      <c r="D20" s="147">
        <v>1762</v>
      </c>
      <c r="E20" s="145" t="s">
        <v>31</v>
      </c>
      <c r="F20" s="136">
        <v>173</v>
      </c>
      <c r="G20" s="187">
        <v>209</v>
      </c>
      <c r="H20" s="213">
        <v>337</v>
      </c>
      <c r="I20" s="204">
        <v>299</v>
      </c>
      <c r="J20" s="215">
        <v>298</v>
      </c>
      <c r="K20" s="901" t="s">
        <v>31</v>
      </c>
      <c r="L20" s="901" t="s">
        <v>31</v>
      </c>
      <c r="M20" s="215">
        <v>800</v>
      </c>
      <c r="N20" s="902">
        <f t="shared" si="1"/>
        <v>805</v>
      </c>
      <c r="O20" s="919">
        <f t="shared" si="1"/>
        <v>550</v>
      </c>
      <c r="P20" s="920">
        <f>V20</f>
        <v>259</v>
      </c>
      <c r="Q20" s="110" t="s">
        <v>31</v>
      </c>
      <c r="R20" s="903" t="s">
        <v>31</v>
      </c>
      <c r="S20" s="858"/>
      <c r="T20" s="904">
        <v>805</v>
      </c>
      <c r="U20" s="118">
        <v>550</v>
      </c>
      <c r="V20" s="110">
        <v>259</v>
      </c>
    </row>
    <row r="21" spans="1:22" ht="15.75" thickBot="1">
      <c r="A21" s="887" t="s">
        <v>57</v>
      </c>
      <c r="B21" s="853"/>
      <c r="C21" s="151">
        <v>0</v>
      </c>
      <c r="D21" s="151">
        <v>0</v>
      </c>
      <c r="E21" s="152" t="s">
        <v>31</v>
      </c>
      <c r="F21" s="136"/>
      <c r="G21" s="135"/>
      <c r="H21" s="213"/>
      <c r="I21" s="211"/>
      <c r="J21" s="217">
        <v>0</v>
      </c>
      <c r="K21" s="905" t="s">
        <v>31</v>
      </c>
      <c r="L21" s="905" t="s">
        <v>31</v>
      </c>
      <c r="M21" s="888"/>
      <c r="N21" s="906">
        <f t="shared" si="1"/>
        <v>0</v>
      </c>
      <c r="O21" s="922">
        <f t="shared" si="1"/>
        <v>0</v>
      </c>
      <c r="P21" s="923">
        <f>V21</f>
        <v>0</v>
      </c>
      <c r="Q21" s="109" t="s">
        <v>31</v>
      </c>
      <c r="R21" s="889" t="s">
        <v>31</v>
      </c>
      <c r="S21" s="858"/>
      <c r="T21" s="893"/>
      <c r="U21" s="120"/>
      <c r="V21" s="120"/>
    </row>
    <row r="22" spans="1:22" ht="15">
      <c r="A22" s="924" t="s">
        <v>59</v>
      </c>
      <c r="B22" s="849"/>
      <c r="C22" s="144">
        <v>12472</v>
      </c>
      <c r="D22" s="144">
        <v>13728</v>
      </c>
      <c r="E22" s="65" t="s">
        <v>31</v>
      </c>
      <c r="F22" s="137">
        <v>2336</v>
      </c>
      <c r="G22" s="137">
        <v>2388</v>
      </c>
      <c r="H22" s="218">
        <v>2517</v>
      </c>
      <c r="I22" s="121">
        <v>2378</v>
      </c>
      <c r="J22" s="219">
        <v>2563</v>
      </c>
      <c r="K22" s="925">
        <f>K35</f>
        <v>2303</v>
      </c>
      <c r="L22" s="925">
        <f>L35</f>
        <v>2303</v>
      </c>
      <c r="M22" s="926">
        <v>617</v>
      </c>
      <c r="N22" s="927">
        <f>T22-M22</f>
        <v>536</v>
      </c>
      <c r="O22" s="928">
        <f>U22-T22</f>
        <v>549</v>
      </c>
      <c r="P22" s="897">
        <f>V22-U22</f>
        <v>601</v>
      </c>
      <c r="Q22" s="929">
        <f>SUM(M22:P22)</f>
        <v>2303</v>
      </c>
      <c r="R22" s="930">
        <f>(Q22/L22)*100</f>
        <v>100</v>
      </c>
      <c r="S22" s="858"/>
      <c r="T22" s="886">
        <v>1153</v>
      </c>
      <c r="U22" s="931">
        <v>1702</v>
      </c>
      <c r="V22" s="932">
        <v>2303</v>
      </c>
    </row>
    <row r="23" spans="1:22" ht="15">
      <c r="A23" s="900" t="s">
        <v>61</v>
      </c>
      <c r="B23" s="850" t="s">
        <v>62</v>
      </c>
      <c r="C23" s="147">
        <v>0</v>
      </c>
      <c r="D23" s="147">
        <v>0</v>
      </c>
      <c r="E23" s="66" t="s">
        <v>31</v>
      </c>
      <c r="F23" s="136"/>
      <c r="G23" s="136"/>
      <c r="H23" s="213"/>
      <c r="I23" s="122"/>
      <c r="J23" s="220">
        <v>0</v>
      </c>
      <c r="K23" s="933"/>
      <c r="L23" s="934"/>
      <c r="M23" s="935"/>
      <c r="N23" s="927">
        <f>T23-M23</f>
        <v>0</v>
      </c>
      <c r="O23" s="936">
        <f aca="true" t="shared" si="2" ref="O23:P38">U23-T23</f>
        <v>0</v>
      </c>
      <c r="P23" s="902">
        <f t="shared" si="2"/>
        <v>0</v>
      </c>
      <c r="Q23" s="937">
        <f aca="true" t="shared" si="3" ref="Q23:Q45">SUM(M23:P23)</f>
        <v>0</v>
      </c>
      <c r="R23" s="938" t="e">
        <f aca="true" t="shared" si="4" ref="R23:R45">(Q23/L23)*100</f>
        <v>#DIV/0!</v>
      </c>
      <c r="S23" s="858"/>
      <c r="T23" s="904"/>
      <c r="U23" s="939"/>
      <c r="V23" s="940"/>
    </row>
    <row r="24" spans="1:22" ht="15.75" thickBot="1">
      <c r="A24" s="887" t="s">
        <v>63</v>
      </c>
      <c r="B24" s="853" t="s">
        <v>62</v>
      </c>
      <c r="C24" s="151">
        <v>0</v>
      </c>
      <c r="D24" s="151">
        <v>1215</v>
      </c>
      <c r="E24" s="67">
        <v>672</v>
      </c>
      <c r="F24" s="139">
        <v>660</v>
      </c>
      <c r="G24" s="139">
        <v>670</v>
      </c>
      <c r="H24" s="221">
        <v>700</v>
      </c>
      <c r="I24" s="123">
        <v>650</v>
      </c>
      <c r="J24" s="222">
        <v>760</v>
      </c>
      <c r="K24" s="941">
        <f>SUM(K25:K29)</f>
        <v>700</v>
      </c>
      <c r="L24" s="941">
        <f>SUM(L25:L29)</f>
        <v>700</v>
      </c>
      <c r="M24" s="942">
        <v>174</v>
      </c>
      <c r="N24" s="882">
        <f>T24-M24</f>
        <v>174</v>
      </c>
      <c r="O24" s="943">
        <f t="shared" si="2"/>
        <v>174</v>
      </c>
      <c r="P24" s="906">
        <f t="shared" si="2"/>
        <v>178</v>
      </c>
      <c r="Q24" s="944">
        <f t="shared" si="3"/>
        <v>700</v>
      </c>
      <c r="R24" s="945">
        <f t="shared" si="4"/>
        <v>100</v>
      </c>
      <c r="S24" s="858"/>
      <c r="T24" s="909">
        <v>348</v>
      </c>
      <c r="U24" s="946">
        <v>522</v>
      </c>
      <c r="V24" s="947">
        <v>700</v>
      </c>
    </row>
    <row r="25" spans="1:22" ht="15">
      <c r="A25" s="894" t="s">
        <v>64</v>
      </c>
      <c r="B25" s="849" t="s">
        <v>238</v>
      </c>
      <c r="C25" s="144">
        <v>6341</v>
      </c>
      <c r="D25" s="144">
        <v>6960</v>
      </c>
      <c r="E25" s="65">
        <v>501</v>
      </c>
      <c r="F25" s="136">
        <v>401</v>
      </c>
      <c r="G25" s="187">
        <v>315</v>
      </c>
      <c r="H25" s="213">
        <v>161</v>
      </c>
      <c r="I25" s="124">
        <v>206</v>
      </c>
      <c r="J25" s="223">
        <v>158</v>
      </c>
      <c r="K25" s="948">
        <v>200</v>
      </c>
      <c r="L25" s="949">
        <v>200</v>
      </c>
      <c r="M25" s="948">
        <v>13</v>
      </c>
      <c r="N25" s="928">
        <f>T25-M25</f>
        <v>43</v>
      </c>
      <c r="O25" s="950">
        <f t="shared" si="2"/>
        <v>21</v>
      </c>
      <c r="P25" s="897">
        <f t="shared" si="2"/>
        <v>109</v>
      </c>
      <c r="Q25" s="951">
        <f t="shared" si="3"/>
        <v>186</v>
      </c>
      <c r="R25" s="930">
        <f t="shared" si="4"/>
        <v>93</v>
      </c>
      <c r="S25" s="858"/>
      <c r="T25" s="921">
        <v>56</v>
      </c>
      <c r="U25" s="952">
        <v>77</v>
      </c>
      <c r="V25" s="953">
        <v>186</v>
      </c>
    </row>
    <row r="26" spans="1:22" ht="15">
      <c r="A26" s="900" t="s">
        <v>66</v>
      </c>
      <c r="B26" s="850" t="s">
        <v>239</v>
      </c>
      <c r="C26" s="147">
        <v>1745</v>
      </c>
      <c r="D26" s="147">
        <v>2223</v>
      </c>
      <c r="E26" s="66">
        <v>502</v>
      </c>
      <c r="F26" s="136">
        <v>149</v>
      </c>
      <c r="G26" s="136">
        <v>157</v>
      </c>
      <c r="H26" s="213">
        <v>180</v>
      </c>
      <c r="I26" s="122">
        <v>154</v>
      </c>
      <c r="J26" s="220">
        <v>93</v>
      </c>
      <c r="K26" s="933">
        <v>190</v>
      </c>
      <c r="L26" s="934">
        <v>190</v>
      </c>
      <c r="M26" s="933">
        <v>30</v>
      </c>
      <c r="N26" s="936">
        <f aca="true" t="shared" si="5" ref="N26:N34">T26-M26</f>
        <v>27</v>
      </c>
      <c r="O26" s="936">
        <f t="shared" si="2"/>
        <v>28</v>
      </c>
      <c r="P26" s="902">
        <f t="shared" si="2"/>
        <v>25</v>
      </c>
      <c r="Q26" s="937">
        <f t="shared" si="3"/>
        <v>110</v>
      </c>
      <c r="R26" s="938">
        <f t="shared" si="4"/>
        <v>57.89473684210527</v>
      </c>
      <c r="S26" s="858"/>
      <c r="T26" s="904">
        <v>57</v>
      </c>
      <c r="U26" s="939">
        <v>85</v>
      </c>
      <c r="V26" s="940">
        <v>110</v>
      </c>
    </row>
    <row r="27" spans="1:22" ht="15">
      <c r="A27" s="900" t="s">
        <v>68</v>
      </c>
      <c r="B27" s="850" t="s">
        <v>240</v>
      </c>
      <c r="C27" s="147">
        <v>0</v>
      </c>
      <c r="D27" s="147">
        <v>0</v>
      </c>
      <c r="E27" s="66">
        <v>504</v>
      </c>
      <c r="F27" s="136"/>
      <c r="G27" s="136"/>
      <c r="H27" s="213"/>
      <c r="I27" s="122"/>
      <c r="J27" s="220">
        <v>0</v>
      </c>
      <c r="K27" s="933">
        <v>0</v>
      </c>
      <c r="L27" s="934">
        <v>0</v>
      </c>
      <c r="M27" s="933"/>
      <c r="N27" s="936">
        <f t="shared" si="5"/>
        <v>0</v>
      </c>
      <c r="O27" s="936">
        <f t="shared" si="2"/>
        <v>0</v>
      </c>
      <c r="P27" s="902">
        <f t="shared" si="2"/>
        <v>0</v>
      </c>
      <c r="Q27" s="937">
        <f t="shared" si="3"/>
        <v>0</v>
      </c>
      <c r="R27" s="938" t="e">
        <f t="shared" si="4"/>
        <v>#DIV/0!</v>
      </c>
      <c r="S27" s="858"/>
      <c r="T27" s="904"/>
      <c r="U27" s="939"/>
      <c r="V27" s="940"/>
    </row>
    <row r="28" spans="1:22" ht="15">
      <c r="A28" s="900" t="s">
        <v>70</v>
      </c>
      <c r="B28" s="850" t="s">
        <v>241</v>
      </c>
      <c r="C28" s="147">
        <v>428</v>
      </c>
      <c r="D28" s="147">
        <v>253</v>
      </c>
      <c r="E28" s="66">
        <v>511</v>
      </c>
      <c r="F28" s="136">
        <v>180</v>
      </c>
      <c r="G28" s="136">
        <v>64</v>
      </c>
      <c r="H28" s="213">
        <v>191</v>
      </c>
      <c r="I28" s="122">
        <v>27</v>
      </c>
      <c r="J28" s="220">
        <v>60</v>
      </c>
      <c r="K28" s="933">
        <v>100</v>
      </c>
      <c r="L28" s="934">
        <v>100</v>
      </c>
      <c r="M28" s="933">
        <v>17</v>
      </c>
      <c r="N28" s="936">
        <f t="shared" si="5"/>
        <v>10</v>
      </c>
      <c r="O28" s="936">
        <f t="shared" si="2"/>
        <v>23</v>
      </c>
      <c r="P28" s="902">
        <f t="shared" si="2"/>
        <v>22</v>
      </c>
      <c r="Q28" s="937">
        <f t="shared" si="3"/>
        <v>72</v>
      </c>
      <c r="R28" s="938">
        <f t="shared" si="4"/>
        <v>72</v>
      </c>
      <c r="S28" s="858"/>
      <c r="T28" s="904">
        <v>27</v>
      </c>
      <c r="U28" s="939">
        <v>50</v>
      </c>
      <c r="V28" s="940">
        <v>72</v>
      </c>
    </row>
    <row r="29" spans="1:22" ht="15">
      <c r="A29" s="900" t="s">
        <v>72</v>
      </c>
      <c r="B29" s="850" t="s">
        <v>242</v>
      </c>
      <c r="C29" s="147">
        <v>1057</v>
      </c>
      <c r="D29" s="147">
        <v>1451</v>
      </c>
      <c r="E29" s="66">
        <v>518</v>
      </c>
      <c r="F29" s="136">
        <v>186</v>
      </c>
      <c r="G29" s="136">
        <v>219</v>
      </c>
      <c r="H29" s="213">
        <v>197</v>
      </c>
      <c r="I29" s="122">
        <v>169</v>
      </c>
      <c r="J29" s="220">
        <v>198</v>
      </c>
      <c r="K29" s="933">
        <v>210</v>
      </c>
      <c r="L29" s="934">
        <v>210</v>
      </c>
      <c r="M29" s="933">
        <v>32</v>
      </c>
      <c r="N29" s="936">
        <f t="shared" si="5"/>
        <v>86</v>
      </c>
      <c r="O29" s="936">
        <f t="shared" si="2"/>
        <v>50</v>
      </c>
      <c r="P29" s="902">
        <f t="shared" si="2"/>
        <v>99</v>
      </c>
      <c r="Q29" s="937">
        <f t="shared" si="3"/>
        <v>267</v>
      </c>
      <c r="R29" s="938">
        <f t="shared" si="4"/>
        <v>127.14285714285714</v>
      </c>
      <c r="S29" s="858"/>
      <c r="T29" s="904">
        <v>118</v>
      </c>
      <c r="U29" s="939">
        <v>168</v>
      </c>
      <c r="V29" s="940">
        <v>267</v>
      </c>
    </row>
    <row r="30" spans="1:22" ht="15">
      <c r="A30" s="900" t="s">
        <v>74</v>
      </c>
      <c r="B30" s="854" t="s">
        <v>243</v>
      </c>
      <c r="C30" s="147">
        <v>10408</v>
      </c>
      <c r="D30" s="147">
        <v>11792</v>
      </c>
      <c r="E30" s="66">
        <v>521</v>
      </c>
      <c r="F30" s="136">
        <v>1216</v>
      </c>
      <c r="G30" s="136">
        <v>1267</v>
      </c>
      <c r="H30" s="213">
        <v>1347</v>
      </c>
      <c r="I30" s="122">
        <v>1276</v>
      </c>
      <c r="J30" s="220">
        <v>1378</v>
      </c>
      <c r="K30" s="933">
        <v>1172</v>
      </c>
      <c r="L30" s="934">
        <v>1172</v>
      </c>
      <c r="M30" s="933">
        <v>292</v>
      </c>
      <c r="N30" s="936">
        <f t="shared" si="5"/>
        <v>273</v>
      </c>
      <c r="O30" s="936">
        <f t="shared" si="2"/>
        <v>321</v>
      </c>
      <c r="P30" s="902">
        <f t="shared" si="2"/>
        <v>326</v>
      </c>
      <c r="Q30" s="937">
        <f t="shared" si="3"/>
        <v>1212</v>
      </c>
      <c r="R30" s="938">
        <f t="shared" si="4"/>
        <v>103.41296928327645</v>
      </c>
      <c r="S30" s="858"/>
      <c r="T30" s="904">
        <v>565</v>
      </c>
      <c r="U30" s="939">
        <v>886</v>
      </c>
      <c r="V30" s="940">
        <v>1212</v>
      </c>
    </row>
    <row r="31" spans="1:22" ht="15">
      <c r="A31" s="900" t="s">
        <v>76</v>
      </c>
      <c r="B31" s="854" t="s">
        <v>244</v>
      </c>
      <c r="C31" s="147">
        <v>3640</v>
      </c>
      <c r="D31" s="147">
        <v>4174</v>
      </c>
      <c r="E31" s="66" t="s">
        <v>78</v>
      </c>
      <c r="F31" s="136">
        <v>469</v>
      </c>
      <c r="G31" s="136">
        <v>487</v>
      </c>
      <c r="H31" s="213">
        <v>508</v>
      </c>
      <c r="I31" s="122">
        <v>476</v>
      </c>
      <c r="J31" s="220">
        <v>514</v>
      </c>
      <c r="K31" s="933">
        <v>411</v>
      </c>
      <c r="L31" s="934">
        <v>411</v>
      </c>
      <c r="M31" s="933">
        <v>108</v>
      </c>
      <c r="N31" s="936">
        <f t="shared" si="5"/>
        <v>104</v>
      </c>
      <c r="O31" s="936">
        <f t="shared" si="2"/>
        <v>113</v>
      </c>
      <c r="P31" s="902">
        <f t="shared" si="2"/>
        <v>124</v>
      </c>
      <c r="Q31" s="937">
        <f t="shared" si="3"/>
        <v>449</v>
      </c>
      <c r="R31" s="938">
        <f t="shared" si="4"/>
        <v>109.24574209245743</v>
      </c>
      <c r="S31" s="858"/>
      <c r="T31" s="904">
        <v>212</v>
      </c>
      <c r="U31" s="939">
        <v>325</v>
      </c>
      <c r="V31" s="940">
        <v>449</v>
      </c>
    </row>
    <row r="32" spans="1:22" ht="15">
      <c r="A32" s="900" t="s">
        <v>79</v>
      </c>
      <c r="B32" s="850" t="s">
        <v>245</v>
      </c>
      <c r="C32" s="147">
        <v>0</v>
      </c>
      <c r="D32" s="147">
        <v>0</v>
      </c>
      <c r="E32" s="66">
        <v>557</v>
      </c>
      <c r="F32" s="136"/>
      <c r="G32" s="136"/>
      <c r="H32" s="213"/>
      <c r="I32" s="122"/>
      <c r="J32" s="220">
        <v>0</v>
      </c>
      <c r="K32" s="933"/>
      <c r="L32" s="934"/>
      <c r="M32" s="933"/>
      <c r="N32" s="936">
        <f t="shared" si="5"/>
        <v>0</v>
      </c>
      <c r="O32" s="936">
        <f t="shared" si="2"/>
        <v>0</v>
      </c>
      <c r="P32" s="902">
        <f t="shared" si="2"/>
        <v>0</v>
      </c>
      <c r="Q32" s="937">
        <f t="shared" si="3"/>
        <v>0</v>
      </c>
      <c r="R32" s="938" t="e">
        <f t="shared" si="4"/>
        <v>#DIV/0!</v>
      </c>
      <c r="S32" s="858"/>
      <c r="T32" s="904"/>
      <c r="U32" s="939"/>
      <c r="V32" s="940"/>
    </row>
    <row r="33" spans="1:22" ht="15">
      <c r="A33" s="900" t="s">
        <v>81</v>
      </c>
      <c r="B33" s="850" t="s">
        <v>246</v>
      </c>
      <c r="C33" s="147">
        <v>1711</v>
      </c>
      <c r="D33" s="147">
        <v>1801</v>
      </c>
      <c r="E33" s="66">
        <v>551</v>
      </c>
      <c r="F33" s="136"/>
      <c r="G33" s="136"/>
      <c r="H33" s="213"/>
      <c r="I33" s="122"/>
      <c r="J33" s="220">
        <v>0</v>
      </c>
      <c r="K33" s="933"/>
      <c r="L33" s="934"/>
      <c r="M33" s="933"/>
      <c r="N33" s="936">
        <f t="shared" si="5"/>
        <v>0</v>
      </c>
      <c r="O33" s="936">
        <f t="shared" si="2"/>
        <v>0</v>
      </c>
      <c r="P33" s="902">
        <f t="shared" si="2"/>
        <v>0</v>
      </c>
      <c r="Q33" s="937">
        <f t="shared" si="3"/>
        <v>0</v>
      </c>
      <c r="R33" s="938" t="e">
        <f t="shared" si="4"/>
        <v>#DIV/0!</v>
      </c>
      <c r="S33" s="858"/>
      <c r="T33" s="904"/>
      <c r="U33" s="939"/>
      <c r="V33" s="940"/>
    </row>
    <row r="34" spans="1:22" ht="15.75" thickBot="1">
      <c r="A34" s="879" t="s">
        <v>83</v>
      </c>
      <c r="B34" s="851" t="s">
        <v>247</v>
      </c>
      <c r="C34" s="149">
        <v>569</v>
      </c>
      <c r="D34" s="149">
        <v>614</v>
      </c>
      <c r="E34" s="68" t="s">
        <v>84</v>
      </c>
      <c r="F34" s="135">
        <v>19</v>
      </c>
      <c r="G34" s="135">
        <v>23</v>
      </c>
      <c r="H34" s="216">
        <v>24</v>
      </c>
      <c r="I34" s="125">
        <v>24</v>
      </c>
      <c r="J34" s="224">
        <v>119</v>
      </c>
      <c r="K34" s="954">
        <v>20</v>
      </c>
      <c r="L34" s="955">
        <v>20</v>
      </c>
      <c r="M34" s="956">
        <v>1</v>
      </c>
      <c r="N34" s="943">
        <f t="shared" si="5"/>
        <v>2</v>
      </c>
      <c r="O34" s="943">
        <f t="shared" si="2"/>
        <v>16</v>
      </c>
      <c r="P34" s="906">
        <f t="shared" si="2"/>
        <v>228</v>
      </c>
      <c r="Q34" s="957">
        <f t="shared" si="3"/>
        <v>247</v>
      </c>
      <c r="R34" s="945">
        <f t="shared" si="4"/>
        <v>1235</v>
      </c>
      <c r="S34" s="858"/>
      <c r="T34" s="893">
        <v>3</v>
      </c>
      <c r="U34" s="958">
        <v>19</v>
      </c>
      <c r="V34" s="959">
        <v>247</v>
      </c>
    </row>
    <row r="35" spans="1:22" ht="15.75" thickBot="1">
      <c r="A35" s="960" t="s">
        <v>85</v>
      </c>
      <c r="B35" s="852" t="s">
        <v>86</v>
      </c>
      <c r="C35" s="206">
        <f>SUM(C25:C34)</f>
        <v>25899</v>
      </c>
      <c r="D35" s="206">
        <f>SUM(D25:D34)</f>
        <v>29268</v>
      </c>
      <c r="E35" s="235"/>
      <c r="F35" s="114">
        <f aca="true" t="shared" si="6" ref="F35:P35">SUM(F25:F34)</f>
        <v>2620</v>
      </c>
      <c r="G35" s="114">
        <f t="shared" si="6"/>
        <v>2532</v>
      </c>
      <c r="H35" s="236">
        <f t="shared" si="6"/>
        <v>2608</v>
      </c>
      <c r="I35" s="114">
        <f>SUM(I25:I34)</f>
        <v>2332</v>
      </c>
      <c r="J35" s="236">
        <f>SUM(J25:J34)</f>
        <v>2520</v>
      </c>
      <c r="K35" s="961">
        <f t="shared" si="6"/>
        <v>2303</v>
      </c>
      <c r="L35" s="962">
        <f t="shared" si="6"/>
        <v>2303</v>
      </c>
      <c r="M35" s="114">
        <f t="shared" si="6"/>
        <v>493</v>
      </c>
      <c r="N35" s="963">
        <f t="shared" si="6"/>
        <v>545</v>
      </c>
      <c r="O35" s="963">
        <f t="shared" si="6"/>
        <v>572</v>
      </c>
      <c r="P35" s="114">
        <f t="shared" si="6"/>
        <v>933</v>
      </c>
      <c r="Q35" s="127">
        <f t="shared" si="3"/>
        <v>2543</v>
      </c>
      <c r="R35" s="227">
        <f t="shared" si="4"/>
        <v>110.42118975249676</v>
      </c>
      <c r="S35" s="858"/>
      <c r="T35" s="964">
        <f>SUM(T25:T34)</f>
        <v>1038</v>
      </c>
      <c r="U35" s="227">
        <f>SUM(U25:U34)</f>
        <v>1610</v>
      </c>
      <c r="V35" s="227">
        <f>SUM(V25:V34)</f>
        <v>2543</v>
      </c>
    </row>
    <row r="36" spans="1:22" ht="15">
      <c r="A36" s="894" t="s">
        <v>87</v>
      </c>
      <c r="B36" s="849" t="s">
        <v>248</v>
      </c>
      <c r="C36" s="144">
        <v>0</v>
      </c>
      <c r="D36" s="144">
        <v>0</v>
      </c>
      <c r="E36" s="65">
        <v>601</v>
      </c>
      <c r="F36" s="117"/>
      <c r="G36" s="117"/>
      <c r="H36" s="225"/>
      <c r="I36" s="124"/>
      <c r="J36" s="223">
        <v>0</v>
      </c>
      <c r="K36" s="948"/>
      <c r="L36" s="949"/>
      <c r="M36" s="926"/>
      <c r="N36" s="896">
        <f>T36-M36</f>
        <v>0</v>
      </c>
      <c r="O36" s="950">
        <f>U36-T36</f>
        <v>0</v>
      </c>
      <c r="P36" s="897">
        <f t="shared" si="2"/>
        <v>0</v>
      </c>
      <c r="Q36" s="951">
        <f t="shared" si="3"/>
        <v>0</v>
      </c>
      <c r="R36" s="930" t="e">
        <f t="shared" si="4"/>
        <v>#DIV/0!</v>
      </c>
      <c r="S36" s="858"/>
      <c r="T36" s="921"/>
      <c r="U36" s="952"/>
      <c r="V36" s="953"/>
    </row>
    <row r="37" spans="1:22" ht="15">
      <c r="A37" s="900" t="s">
        <v>89</v>
      </c>
      <c r="B37" s="850" t="s">
        <v>249</v>
      </c>
      <c r="C37" s="147">
        <v>1190</v>
      </c>
      <c r="D37" s="147">
        <v>1857</v>
      </c>
      <c r="E37" s="66">
        <v>602</v>
      </c>
      <c r="F37" s="111">
        <v>175</v>
      </c>
      <c r="G37" s="111">
        <v>177</v>
      </c>
      <c r="H37" s="213">
        <v>173</v>
      </c>
      <c r="I37" s="122">
        <v>205</v>
      </c>
      <c r="J37" s="220">
        <v>178</v>
      </c>
      <c r="K37" s="933"/>
      <c r="L37" s="934"/>
      <c r="M37" s="935">
        <v>36</v>
      </c>
      <c r="N37" s="896">
        <f>T37-M37</f>
        <v>51</v>
      </c>
      <c r="O37" s="950">
        <f>U37-T37</f>
        <v>17</v>
      </c>
      <c r="P37" s="902">
        <f t="shared" si="2"/>
        <v>27</v>
      </c>
      <c r="Q37" s="937">
        <f t="shared" si="3"/>
        <v>131</v>
      </c>
      <c r="R37" s="938" t="e">
        <f t="shared" si="4"/>
        <v>#DIV/0!</v>
      </c>
      <c r="S37" s="858"/>
      <c r="T37" s="904">
        <v>87</v>
      </c>
      <c r="U37" s="939">
        <v>104</v>
      </c>
      <c r="V37" s="940">
        <v>131</v>
      </c>
    </row>
    <row r="38" spans="1:22" ht="15">
      <c r="A38" s="900" t="s">
        <v>91</v>
      </c>
      <c r="B38" s="850" t="s">
        <v>250</v>
      </c>
      <c r="C38" s="147">
        <v>0</v>
      </c>
      <c r="D38" s="147">
        <v>0</v>
      </c>
      <c r="E38" s="66">
        <v>604</v>
      </c>
      <c r="F38" s="111"/>
      <c r="G38" s="111"/>
      <c r="H38" s="213"/>
      <c r="I38" s="122"/>
      <c r="J38" s="220">
        <v>0</v>
      </c>
      <c r="K38" s="933"/>
      <c r="L38" s="934"/>
      <c r="M38" s="935"/>
      <c r="N38" s="896">
        <f>T38-M38</f>
        <v>0</v>
      </c>
      <c r="O38" s="950">
        <f>U38-T38</f>
        <v>0</v>
      </c>
      <c r="P38" s="902">
        <f t="shared" si="2"/>
        <v>0</v>
      </c>
      <c r="Q38" s="937">
        <f t="shared" si="3"/>
        <v>0</v>
      </c>
      <c r="R38" s="938" t="e">
        <f t="shared" si="4"/>
        <v>#DIV/0!</v>
      </c>
      <c r="S38" s="858"/>
      <c r="T38" s="904"/>
      <c r="U38" s="939"/>
      <c r="V38" s="940"/>
    </row>
    <row r="39" spans="1:22" ht="15">
      <c r="A39" s="900" t="s">
        <v>93</v>
      </c>
      <c r="B39" s="850" t="s">
        <v>251</v>
      </c>
      <c r="C39" s="147">
        <v>12472</v>
      </c>
      <c r="D39" s="147">
        <v>13728</v>
      </c>
      <c r="E39" s="66" t="s">
        <v>95</v>
      </c>
      <c r="F39" s="111">
        <v>2336</v>
      </c>
      <c r="G39" s="111">
        <v>2388</v>
      </c>
      <c r="H39" s="213">
        <v>2517</v>
      </c>
      <c r="I39" s="122">
        <v>2378</v>
      </c>
      <c r="J39" s="220">
        <v>2563</v>
      </c>
      <c r="K39" s="933">
        <v>2303</v>
      </c>
      <c r="L39" s="934">
        <v>2303</v>
      </c>
      <c r="M39" s="935">
        <v>617</v>
      </c>
      <c r="N39" s="896">
        <f>T39-M39</f>
        <v>536</v>
      </c>
      <c r="O39" s="950">
        <f>U39-T39</f>
        <v>549</v>
      </c>
      <c r="P39" s="902">
        <f>V39-U39</f>
        <v>601</v>
      </c>
      <c r="Q39" s="937">
        <f t="shared" si="3"/>
        <v>2303</v>
      </c>
      <c r="R39" s="938">
        <f t="shared" si="4"/>
        <v>100</v>
      </c>
      <c r="S39" s="858"/>
      <c r="T39" s="904">
        <v>1153</v>
      </c>
      <c r="U39" s="939">
        <v>1702</v>
      </c>
      <c r="V39" s="940">
        <v>2303</v>
      </c>
    </row>
    <row r="40" spans="1:22" ht="15.75" thickBot="1">
      <c r="A40" s="879" t="s">
        <v>96</v>
      </c>
      <c r="B40" s="851" t="s">
        <v>247</v>
      </c>
      <c r="C40" s="149">
        <v>12330</v>
      </c>
      <c r="D40" s="149">
        <v>13218</v>
      </c>
      <c r="E40" s="68" t="s">
        <v>97</v>
      </c>
      <c r="F40" s="134">
        <v>135</v>
      </c>
      <c r="G40" s="134"/>
      <c r="H40" s="216"/>
      <c r="I40" s="125"/>
      <c r="J40" s="224">
        <v>0</v>
      </c>
      <c r="K40" s="954"/>
      <c r="L40" s="955"/>
      <c r="M40" s="965">
        <v>1</v>
      </c>
      <c r="N40" s="896">
        <f>T40-M40</f>
        <v>0</v>
      </c>
      <c r="O40" s="950">
        <f>U40-T40</f>
        <v>1</v>
      </c>
      <c r="P40" s="906">
        <f>V40-U40</f>
        <v>108</v>
      </c>
      <c r="Q40" s="957">
        <f t="shared" si="3"/>
        <v>110</v>
      </c>
      <c r="R40" s="945" t="e">
        <f t="shared" si="4"/>
        <v>#DIV/0!</v>
      </c>
      <c r="S40" s="858"/>
      <c r="T40" s="893">
        <v>1</v>
      </c>
      <c r="U40" s="958">
        <v>2</v>
      </c>
      <c r="V40" s="959">
        <v>110</v>
      </c>
    </row>
    <row r="41" spans="1:22" ht="15.75" thickBot="1">
      <c r="A41" s="960" t="s">
        <v>98</v>
      </c>
      <c r="B41" s="852" t="s">
        <v>99</v>
      </c>
      <c r="C41" s="206">
        <f>SUM(C36:C40)</f>
        <v>25992</v>
      </c>
      <c r="D41" s="206">
        <f>SUM(D36:D40)</f>
        <v>28803</v>
      </c>
      <c r="E41" s="235" t="s">
        <v>31</v>
      </c>
      <c r="F41" s="114">
        <f aca="true" t="shared" si="7" ref="F41:P41">SUM(F36:F40)</f>
        <v>2646</v>
      </c>
      <c r="G41" s="114">
        <f t="shared" si="7"/>
        <v>2565</v>
      </c>
      <c r="H41" s="236">
        <f t="shared" si="7"/>
        <v>2690</v>
      </c>
      <c r="I41" s="114">
        <f>SUM(I36:I40)</f>
        <v>2583</v>
      </c>
      <c r="J41" s="236">
        <f>SUM(J36:J40)</f>
        <v>2741</v>
      </c>
      <c r="K41" s="961">
        <f t="shared" si="7"/>
        <v>2303</v>
      </c>
      <c r="L41" s="962">
        <f t="shared" si="7"/>
        <v>2303</v>
      </c>
      <c r="M41" s="114">
        <f t="shared" si="7"/>
        <v>654</v>
      </c>
      <c r="N41" s="966">
        <f t="shared" si="7"/>
        <v>587</v>
      </c>
      <c r="O41" s="967">
        <f t="shared" si="7"/>
        <v>567</v>
      </c>
      <c r="P41" s="226">
        <f t="shared" si="7"/>
        <v>736</v>
      </c>
      <c r="Q41" s="114">
        <f t="shared" si="3"/>
        <v>2544</v>
      </c>
      <c r="R41" s="227">
        <f t="shared" si="4"/>
        <v>110.46461137646548</v>
      </c>
      <c r="S41" s="858"/>
      <c r="T41" s="964">
        <f>SUM(T36:T40)</f>
        <v>1241</v>
      </c>
      <c r="U41" s="227">
        <f>SUM(U36:U40)</f>
        <v>1808</v>
      </c>
      <c r="V41" s="964">
        <f>SUM(V36:V40)</f>
        <v>2544</v>
      </c>
    </row>
    <row r="42" spans="1:22" ht="5.25" customHeight="1" thickBot="1">
      <c r="A42" s="879"/>
      <c r="B42" s="855"/>
      <c r="C42" s="237"/>
      <c r="D42" s="237"/>
      <c r="E42" s="69"/>
      <c r="F42" s="134"/>
      <c r="G42" s="134"/>
      <c r="H42" s="238"/>
      <c r="I42" s="127"/>
      <c r="J42" s="226"/>
      <c r="K42" s="968"/>
      <c r="L42" s="969"/>
      <c r="M42" s="135"/>
      <c r="N42" s="970"/>
      <c r="O42" s="883"/>
      <c r="P42" s="970"/>
      <c r="Q42" s="114"/>
      <c r="R42" s="227"/>
      <c r="S42" s="858"/>
      <c r="T42" s="971"/>
      <c r="U42" s="227"/>
      <c r="V42" s="227"/>
    </row>
    <row r="43" spans="1:22" ht="15.75" thickBot="1">
      <c r="A43" s="972" t="s">
        <v>100</v>
      </c>
      <c r="B43" s="852" t="s">
        <v>62</v>
      </c>
      <c r="C43" s="206">
        <f>+C41-C39</f>
        <v>13520</v>
      </c>
      <c r="D43" s="206">
        <f>+D41-D39</f>
        <v>15075</v>
      </c>
      <c r="E43" s="235" t="s">
        <v>31</v>
      </c>
      <c r="F43" s="114">
        <f>F41-F39</f>
        <v>310</v>
      </c>
      <c r="G43" s="114">
        <f aca="true" t="shared" si="8" ref="G43:P43">G41-G39</f>
        <v>177</v>
      </c>
      <c r="H43" s="114">
        <f t="shared" si="8"/>
        <v>173</v>
      </c>
      <c r="I43" s="114">
        <f>I41-I39</f>
        <v>205</v>
      </c>
      <c r="J43" s="236">
        <f>J41-J39</f>
        <v>178</v>
      </c>
      <c r="K43" s="236">
        <f>K41-K39</f>
        <v>0</v>
      </c>
      <c r="L43" s="973">
        <f t="shared" si="8"/>
        <v>0</v>
      </c>
      <c r="M43" s="114">
        <f>M41-M39</f>
        <v>37</v>
      </c>
      <c r="N43" s="966">
        <f t="shared" si="8"/>
        <v>51</v>
      </c>
      <c r="O43" s="114">
        <f t="shared" si="8"/>
        <v>18</v>
      </c>
      <c r="P43" s="966">
        <f t="shared" si="8"/>
        <v>135</v>
      </c>
      <c r="Q43" s="974">
        <f t="shared" si="3"/>
        <v>241</v>
      </c>
      <c r="R43" s="930" t="e">
        <f t="shared" si="4"/>
        <v>#DIV/0!</v>
      </c>
      <c r="S43" s="858"/>
      <c r="T43" s="964">
        <f>T41-T39</f>
        <v>88</v>
      </c>
      <c r="U43" s="227">
        <f>U41-U39</f>
        <v>106</v>
      </c>
      <c r="V43" s="964">
        <f>V41-V39</f>
        <v>241</v>
      </c>
    </row>
    <row r="44" spans="1:22" ht="15.75" thickBot="1">
      <c r="A44" s="960" t="s">
        <v>101</v>
      </c>
      <c r="B44" s="852"/>
      <c r="C44" s="206">
        <f>+C41-C35</f>
        <v>93</v>
      </c>
      <c r="D44" s="206">
        <f>+D41-D35</f>
        <v>-465</v>
      </c>
      <c r="E44" s="235" t="s">
        <v>31</v>
      </c>
      <c r="F44" s="114">
        <f>F41-F35</f>
        <v>26</v>
      </c>
      <c r="G44" s="114">
        <f aca="true" t="shared" si="9" ref="G44:P44">G41-G35</f>
        <v>33</v>
      </c>
      <c r="H44" s="114">
        <f t="shared" si="9"/>
        <v>82</v>
      </c>
      <c r="I44" s="114">
        <f>I41-I35</f>
        <v>251</v>
      </c>
      <c r="J44" s="236">
        <f>J41-J35</f>
        <v>221</v>
      </c>
      <c r="K44" s="236">
        <f>K41-K35</f>
        <v>0</v>
      </c>
      <c r="L44" s="973">
        <f t="shared" si="9"/>
        <v>0</v>
      </c>
      <c r="M44" s="114">
        <f>M41-M35</f>
        <v>161</v>
      </c>
      <c r="N44" s="966">
        <f t="shared" si="9"/>
        <v>42</v>
      </c>
      <c r="O44" s="114">
        <f t="shared" si="9"/>
        <v>-5</v>
      </c>
      <c r="P44" s="966">
        <f t="shared" si="9"/>
        <v>-197</v>
      </c>
      <c r="Q44" s="975">
        <f t="shared" si="3"/>
        <v>1</v>
      </c>
      <c r="R44" s="938" t="e">
        <f t="shared" si="4"/>
        <v>#DIV/0!</v>
      </c>
      <c r="S44" s="858"/>
      <c r="T44" s="964">
        <f>T41-T35</f>
        <v>203</v>
      </c>
      <c r="U44" s="227">
        <f>U41-U35</f>
        <v>198</v>
      </c>
      <c r="V44" s="964">
        <f>V41-V35</f>
        <v>1</v>
      </c>
    </row>
    <row r="45" spans="1:22" ht="15.75" thickBot="1">
      <c r="A45" s="976" t="s">
        <v>103</v>
      </c>
      <c r="B45" s="856" t="s">
        <v>62</v>
      </c>
      <c r="C45" s="240">
        <f>+C44-C39</f>
        <v>-12379</v>
      </c>
      <c r="D45" s="240">
        <f>+D44-D39</f>
        <v>-14193</v>
      </c>
      <c r="E45" s="241" t="s">
        <v>31</v>
      </c>
      <c r="F45" s="114">
        <f>F44-F39</f>
        <v>-2310</v>
      </c>
      <c r="G45" s="114">
        <f aca="true" t="shared" si="10" ref="G45:P45">G44-G39</f>
        <v>-2355</v>
      </c>
      <c r="H45" s="114">
        <f t="shared" si="10"/>
        <v>-2435</v>
      </c>
      <c r="I45" s="114">
        <f>I44-I39</f>
        <v>-2127</v>
      </c>
      <c r="J45" s="236">
        <f>J44-J39</f>
        <v>-2342</v>
      </c>
      <c r="K45" s="236">
        <f t="shared" si="10"/>
        <v>-2303</v>
      </c>
      <c r="L45" s="973">
        <f t="shared" si="10"/>
        <v>-2303</v>
      </c>
      <c r="M45" s="114">
        <f t="shared" si="10"/>
        <v>-456</v>
      </c>
      <c r="N45" s="966">
        <f t="shared" si="10"/>
        <v>-494</v>
      </c>
      <c r="O45" s="114">
        <f t="shared" si="10"/>
        <v>-554</v>
      </c>
      <c r="P45" s="966">
        <f t="shared" si="10"/>
        <v>-798</v>
      </c>
      <c r="Q45" s="977">
        <f t="shared" si="3"/>
        <v>-2302</v>
      </c>
      <c r="R45" s="945">
        <f t="shared" si="4"/>
        <v>99.95657837603127</v>
      </c>
      <c r="S45" s="858"/>
      <c r="T45" s="964">
        <f>T44-T39</f>
        <v>-950</v>
      </c>
      <c r="U45" s="227">
        <f>U44-U39</f>
        <v>-1504</v>
      </c>
      <c r="V45" s="964">
        <f>V44-V39</f>
        <v>-2302</v>
      </c>
    </row>
    <row r="48" ht="15">
      <c r="A48" s="97" t="s">
        <v>181</v>
      </c>
    </row>
    <row r="49" ht="15">
      <c r="A49" s="98" t="s">
        <v>252</v>
      </c>
    </row>
    <row r="50" ht="15">
      <c r="A50" s="978" t="s">
        <v>182</v>
      </c>
    </row>
    <row r="51" ht="15">
      <c r="A51" s="979"/>
    </row>
    <row r="52" ht="15">
      <c r="A52" s="980" t="s">
        <v>253</v>
      </c>
    </row>
    <row r="53" ht="15">
      <c r="A53" s="980"/>
    </row>
    <row r="54" ht="15">
      <c r="A54" s="980" t="s">
        <v>254</v>
      </c>
    </row>
    <row r="55" ht="15">
      <c r="A55" s="980" t="s">
        <v>183</v>
      </c>
    </row>
    <row r="56" ht="15">
      <c r="A56" s="980"/>
    </row>
    <row r="57" ht="15">
      <c r="A57" s="980"/>
    </row>
  </sheetData>
  <sheetProtection/>
  <mergeCells count="10">
    <mergeCell ref="A1:V1"/>
    <mergeCell ref="J7:J8"/>
    <mergeCell ref="K7:L7"/>
    <mergeCell ref="M7:P7"/>
    <mergeCell ref="T7:V7"/>
    <mergeCell ref="A7:A8"/>
    <mergeCell ref="B7:B8"/>
    <mergeCell ref="E7:E8"/>
    <mergeCell ref="H7:H8"/>
    <mergeCell ref="I7:I8"/>
  </mergeCells>
  <printOptions/>
  <pageMargins left="1.1023622047244095" right="0.31496062992125984" top="0.5905511811023623" bottom="0.5905511811023623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7.7109375" style="188" customWidth="1"/>
    <col min="2" max="2" width="18.7109375" style="188" customWidth="1"/>
    <col min="3" max="4" width="9.140625" style="188" hidden="1" customWidth="1"/>
    <col min="5" max="5" width="9.140625" style="296" hidden="1" customWidth="1"/>
    <col min="6" max="8" width="9.140625" style="188" hidden="1" customWidth="1"/>
    <col min="9" max="10" width="11.57421875" style="198" hidden="1" customWidth="1"/>
    <col min="11" max="11" width="11.57421875" style="198" customWidth="1"/>
    <col min="12" max="12" width="11.421875" style="198" customWidth="1"/>
    <col min="13" max="13" width="9.8515625" style="198" customWidth="1"/>
    <col min="14" max="14" width="9.140625" style="198" customWidth="1"/>
    <col min="15" max="15" width="9.28125" style="198" customWidth="1"/>
    <col min="16" max="16" width="9.140625" style="198" customWidth="1"/>
    <col min="17" max="17" width="12.00390625" style="198" customWidth="1"/>
    <col min="18" max="18" width="9.421875" style="663" customWidth="1"/>
    <col min="19" max="19" width="3.421875" style="198" customWidth="1"/>
    <col min="20" max="20" width="12.57421875" style="198" customWidth="1"/>
    <col min="21" max="21" width="11.8515625" style="198" customWidth="1"/>
    <col min="22" max="22" width="12.00390625" style="198" customWidth="1"/>
    <col min="23" max="16384" width="9.140625" style="188" customWidth="1"/>
  </cols>
  <sheetData>
    <row r="1" spans="1:22" s="642" customFormat="1" ht="18.75">
      <c r="A1" s="981" t="s">
        <v>233</v>
      </c>
      <c r="B1" s="981"/>
      <c r="C1" s="981"/>
      <c r="D1" s="981"/>
      <c r="E1" s="981"/>
      <c r="F1" s="981"/>
      <c r="G1" s="981"/>
      <c r="H1" s="981"/>
      <c r="I1" s="981"/>
      <c r="J1" s="981"/>
      <c r="K1" s="981"/>
      <c r="L1" s="981"/>
      <c r="M1" s="981"/>
      <c r="N1" s="981"/>
      <c r="O1" s="981"/>
      <c r="P1" s="981"/>
      <c r="Q1" s="981"/>
      <c r="R1" s="981"/>
      <c r="S1" s="981"/>
      <c r="T1" s="981"/>
      <c r="U1" s="981"/>
      <c r="V1" s="981"/>
    </row>
    <row r="2" spans="1:13" ht="21.75" customHeight="1">
      <c r="A2" s="857" t="s">
        <v>218</v>
      </c>
      <c r="B2" s="858"/>
      <c r="L2" s="859"/>
      <c r="M2" s="859"/>
    </row>
    <row r="3" spans="1:13" ht="15">
      <c r="A3" s="864"/>
      <c r="L3" s="859"/>
      <c r="M3" s="859"/>
    </row>
    <row r="4" spans="1:13" ht="15.75" thickBot="1">
      <c r="A4" s="982"/>
      <c r="B4" s="525"/>
      <c r="C4" s="525"/>
      <c r="D4" s="525"/>
      <c r="E4" s="724"/>
      <c r="F4" s="525"/>
      <c r="G4" s="525"/>
      <c r="L4" s="859"/>
      <c r="M4" s="859"/>
    </row>
    <row r="5" spans="1:13" ht="16.5" thickBot="1">
      <c r="A5" s="860" t="s">
        <v>1</v>
      </c>
      <c r="B5" s="861" t="s">
        <v>184</v>
      </c>
      <c r="C5" s="726"/>
      <c r="D5" s="726"/>
      <c r="E5" s="727"/>
      <c r="F5" s="726"/>
      <c r="G5" s="728"/>
      <c r="H5" s="726"/>
      <c r="I5" s="862"/>
      <c r="J5" s="70"/>
      <c r="K5" s="70"/>
      <c r="L5" s="863"/>
      <c r="M5" s="863"/>
    </row>
    <row r="6" spans="1:13" ht="23.25" customHeight="1" thickBot="1">
      <c r="A6" s="864" t="s">
        <v>3</v>
      </c>
      <c r="L6" s="859"/>
      <c r="M6" s="859"/>
    </row>
    <row r="7" spans="1:22" ht="15.75" thickBot="1">
      <c r="A7" s="983" t="s">
        <v>8</v>
      </c>
      <c r="B7" s="866" t="s">
        <v>9</v>
      </c>
      <c r="C7" s="867"/>
      <c r="D7" s="867"/>
      <c r="E7" s="866" t="s">
        <v>12</v>
      </c>
      <c r="F7" s="867"/>
      <c r="G7" s="867"/>
      <c r="H7" s="868" t="s">
        <v>173</v>
      </c>
      <c r="I7" s="868" t="s">
        <v>174</v>
      </c>
      <c r="J7" s="868" t="s">
        <v>175</v>
      </c>
      <c r="K7" s="984" t="s">
        <v>219</v>
      </c>
      <c r="L7" s="984"/>
      <c r="M7" s="984" t="s">
        <v>5</v>
      </c>
      <c r="N7" s="984"/>
      <c r="O7" s="984"/>
      <c r="P7" s="984"/>
      <c r="Q7" s="985" t="s">
        <v>220</v>
      </c>
      <c r="R7" s="986" t="s">
        <v>7</v>
      </c>
      <c r="T7" s="869" t="s">
        <v>176</v>
      </c>
      <c r="U7" s="869"/>
      <c r="V7" s="869"/>
    </row>
    <row r="8" spans="1:22" ht="15.75" thickBot="1">
      <c r="A8" s="983"/>
      <c r="B8" s="866"/>
      <c r="C8" s="313" t="s">
        <v>10</v>
      </c>
      <c r="D8" s="313" t="s">
        <v>11</v>
      </c>
      <c r="E8" s="866"/>
      <c r="F8" s="313" t="s">
        <v>177</v>
      </c>
      <c r="G8" s="313" t="s">
        <v>178</v>
      </c>
      <c r="H8" s="868"/>
      <c r="I8" s="868"/>
      <c r="J8" s="868"/>
      <c r="K8" s="873" t="s">
        <v>179</v>
      </c>
      <c r="L8" s="873" t="s">
        <v>185</v>
      </c>
      <c r="M8" s="874" t="s">
        <v>18</v>
      </c>
      <c r="N8" s="987" t="s">
        <v>21</v>
      </c>
      <c r="O8" s="987" t="s">
        <v>24</v>
      </c>
      <c r="P8" s="988" t="s">
        <v>27</v>
      </c>
      <c r="Q8" s="873" t="s">
        <v>28</v>
      </c>
      <c r="R8" s="989" t="s">
        <v>29</v>
      </c>
      <c r="T8" s="194" t="s">
        <v>221</v>
      </c>
      <c r="U8" s="194" t="s">
        <v>222</v>
      </c>
      <c r="V8" s="315" t="s">
        <v>223</v>
      </c>
    </row>
    <row r="9" spans="1:22" ht="15">
      <c r="A9" s="879" t="s">
        <v>30</v>
      </c>
      <c r="B9" s="229"/>
      <c r="C9" s="230">
        <v>104</v>
      </c>
      <c r="D9" s="230">
        <v>104</v>
      </c>
      <c r="E9" s="63"/>
      <c r="F9" s="133">
        <v>6</v>
      </c>
      <c r="G9" s="133">
        <v>6</v>
      </c>
      <c r="H9" s="133">
        <v>6</v>
      </c>
      <c r="I9" s="107">
        <v>6</v>
      </c>
      <c r="J9" s="107">
        <v>6</v>
      </c>
      <c r="K9" s="899"/>
      <c r="L9" s="899"/>
      <c r="M9" s="990">
        <v>6</v>
      </c>
      <c r="N9" s="991">
        <f>T9</f>
        <v>6</v>
      </c>
      <c r="O9" s="991">
        <f>U9</f>
        <v>6</v>
      </c>
      <c r="P9" s="992">
        <f>V9</f>
        <v>6</v>
      </c>
      <c r="Q9" s="112" t="s">
        <v>31</v>
      </c>
      <c r="R9" s="993" t="s">
        <v>31</v>
      </c>
      <c r="S9" s="177"/>
      <c r="T9" s="108">
        <v>6</v>
      </c>
      <c r="U9" s="181">
        <v>6</v>
      </c>
      <c r="V9" s="107">
        <v>6</v>
      </c>
    </row>
    <row r="10" spans="1:22" ht="15.75" thickBot="1">
      <c r="A10" s="887" t="s">
        <v>32</v>
      </c>
      <c r="B10" s="140"/>
      <c r="C10" s="141">
        <v>101</v>
      </c>
      <c r="D10" s="141">
        <v>104</v>
      </c>
      <c r="E10" s="142"/>
      <c r="F10" s="113">
        <v>5.5</v>
      </c>
      <c r="G10" s="113">
        <v>5.9</v>
      </c>
      <c r="H10" s="113">
        <v>6</v>
      </c>
      <c r="I10" s="109">
        <v>6</v>
      </c>
      <c r="J10" s="109">
        <v>6</v>
      </c>
      <c r="K10" s="889"/>
      <c r="L10" s="889"/>
      <c r="M10" s="212">
        <v>6</v>
      </c>
      <c r="N10" s="994">
        <f aca="true" t="shared" si="0" ref="N10:P21">T10</f>
        <v>6</v>
      </c>
      <c r="O10" s="994">
        <f t="shared" si="0"/>
        <v>6</v>
      </c>
      <c r="P10" s="995">
        <f t="shared" si="0"/>
        <v>6</v>
      </c>
      <c r="Q10" s="109" t="s">
        <v>31</v>
      </c>
      <c r="R10" s="996" t="s">
        <v>31</v>
      </c>
      <c r="S10" s="177"/>
      <c r="T10" s="997">
        <v>6</v>
      </c>
      <c r="U10" s="183">
        <v>6</v>
      </c>
      <c r="V10" s="109">
        <v>6</v>
      </c>
    </row>
    <row r="11" spans="1:22" ht="15">
      <c r="A11" s="894" t="s">
        <v>33</v>
      </c>
      <c r="B11" s="143" t="s">
        <v>34</v>
      </c>
      <c r="C11" s="144">
        <v>37915</v>
      </c>
      <c r="D11" s="144">
        <v>39774</v>
      </c>
      <c r="E11" s="145" t="s">
        <v>35</v>
      </c>
      <c r="F11" s="111">
        <v>1259</v>
      </c>
      <c r="G11" s="111">
        <v>1342.7</v>
      </c>
      <c r="H11" s="111">
        <v>1518</v>
      </c>
      <c r="I11" s="118">
        <v>1486</v>
      </c>
      <c r="J11" s="228">
        <v>1717</v>
      </c>
      <c r="K11" s="898" t="s">
        <v>31</v>
      </c>
      <c r="L11" s="998" t="s">
        <v>31</v>
      </c>
      <c r="M11" s="214">
        <v>1729</v>
      </c>
      <c r="N11" s="991">
        <f t="shared" si="0"/>
        <v>1846</v>
      </c>
      <c r="O11" s="991">
        <f t="shared" si="0"/>
        <v>1854</v>
      </c>
      <c r="P11" s="992">
        <f t="shared" si="0"/>
        <v>1956</v>
      </c>
      <c r="Q11" s="110" t="s">
        <v>31</v>
      </c>
      <c r="R11" s="999" t="s">
        <v>31</v>
      </c>
      <c r="S11" s="177"/>
      <c r="T11" s="108">
        <v>1846</v>
      </c>
      <c r="U11" s="118">
        <v>1854</v>
      </c>
      <c r="V11" s="110">
        <v>1956</v>
      </c>
    </row>
    <row r="12" spans="1:22" ht="15">
      <c r="A12" s="900" t="s">
        <v>36</v>
      </c>
      <c r="B12" s="146" t="s">
        <v>37</v>
      </c>
      <c r="C12" s="147">
        <v>-16164</v>
      </c>
      <c r="D12" s="147">
        <v>-17825</v>
      </c>
      <c r="E12" s="145" t="s">
        <v>38</v>
      </c>
      <c r="F12" s="111">
        <v>-1259</v>
      </c>
      <c r="G12" s="111">
        <v>-1342.7</v>
      </c>
      <c r="H12" s="111">
        <v>1518</v>
      </c>
      <c r="I12" s="118">
        <v>1486</v>
      </c>
      <c r="J12" s="118">
        <v>1557</v>
      </c>
      <c r="K12" s="903" t="s">
        <v>31</v>
      </c>
      <c r="L12" s="1000" t="s">
        <v>31</v>
      </c>
      <c r="M12" s="215">
        <v>1569</v>
      </c>
      <c r="N12" s="1001">
        <f t="shared" si="0"/>
        <v>1597</v>
      </c>
      <c r="O12" s="1001">
        <f t="shared" si="0"/>
        <v>1606</v>
      </c>
      <c r="P12" s="1002">
        <f t="shared" si="0"/>
        <v>1630</v>
      </c>
      <c r="Q12" s="110" t="s">
        <v>31</v>
      </c>
      <c r="R12" s="999" t="s">
        <v>31</v>
      </c>
      <c r="S12" s="177"/>
      <c r="T12" s="111">
        <v>1597</v>
      </c>
      <c r="U12" s="118">
        <v>1606</v>
      </c>
      <c r="V12" s="110">
        <v>1630</v>
      </c>
    </row>
    <row r="13" spans="1:22" ht="15">
      <c r="A13" s="900" t="s">
        <v>39</v>
      </c>
      <c r="B13" s="146" t="s">
        <v>234</v>
      </c>
      <c r="C13" s="147">
        <v>604</v>
      </c>
      <c r="D13" s="147">
        <v>619</v>
      </c>
      <c r="E13" s="145" t="s">
        <v>41</v>
      </c>
      <c r="F13" s="111"/>
      <c r="G13" s="111"/>
      <c r="H13" s="111"/>
      <c r="I13" s="118"/>
      <c r="J13" s="118"/>
      <c r="K13" s="903" t="s">
        <v>31</v>
      </c>
      <c r="L13" s="1000" t="s">
        <v>31</v>
      </c>
      <c r="M13" s="215"/>
      <c r="N13" s="1001">
        <f t="shared" si="0"/>
        <v>0</v>
      </c>
      <c r="O13" s="1001">
        <f t="shared" si="0"/>
        <v>0</v>
      </c>
      <c r="P13" s="1002">
        <f t="shared" si="0"/>
        <v>0</v>
      </c>
      <c r="Q13" s="110" t="s">
        <v>31</v>
      </c>
      <c r="R13" s="999" t="s">
        <v>31</v>
      </c>
      <c r="S13" s="177"/>
      <c r="T13" s="111"/>
      <c r="U13" s="118"/>
      <c r="V13" s="110"/>
    </row>
    <row r="14" spans="1:22" ht="15">
      <c r="A14" s="900" t="s">
        <v>42</v>
      </c>
      <c r="B14" s="146" t="s">
        <v>235</v>
      </c>
      <c r="C14" s="147">
        <v>221</v>
      </c>
      <c r="D14" s="147">
        <v>610</v>
      </c>
      <c r="E14" s="145" t="s">
        <v>31</v>
      </c>
      <c r="F14" s="111">
        <v>67</v>
      </c>
      <c r="G14" s="111">
        <v>94.61</v>
      </c>
      <c r="H14" s="111">
        <v>86</v>
      </c>
      <c r="I14" s="118">
        <v>75</v>
      </c>
      <c r="J14" s="118">
        <v>77</v>
      </c>
      <c r="K14" s="903" t="s">
        <v>31</v>
      </c>
      <c r="L14" s="1000" t="s">
        <v>31</v>
      </c>
      <c r="M14" s="215">
        <v>552</v>
      </c>
      <c r="N14" s="1001">
        <f t="shared" si="0"/>
        <v>387</v>
      </c>
      <c r="O14" s="1001">
        <f t="shared" si="0"/>
        <v>239</v>
      </c>
      <c r="P14" s="1002">
        <f t="shared" si="0"/>
        <v>83</v>
      </c>
      <c r="Q14" s="110" t="s">
        <v>31</v>
      </c>
      <c r="R14" s="999" t="s">
        <v>31</v>
      </c>
      <c r="S14" s="177"/>
      <c r="T14" s="111">
        <v>387</v>
      </c>
      <c r="U14" s="118">
        <v>239</v>
      </c>
      <c r="V14" s="110">
        <v>83</v>
      </c>
    </row>
    <row r="15" spans="1:22" ht="15.75" thickBot="1">
      <c r="A15" s="879" t="s">
        <v>44</v>
      </c>
      <c r="B15" s="148" t="s">
        <v>236</v>
      </c>
      <c r="C15" s="149">
        <v>2021</v>
      </c>
      <c r="D15" s="149">
        <v>852</v>
      </c>
      <c r="E15" s="64" t="s">
        <v>46</v>
      </c>
      <c r="F15" s="134">
        <v>394</v>
      </c>
      <c r="G15" s="134">
        <v>442.65</v>
      </c>
      <c r="H15" s="134">
        <v>369</v>
      </c>
      <c r="I15" s="116">
        <v>449</v>
      </c>
      <c r="J15" s="116">
        <v>408</v>
      </c>
      <c r="K15" s="908" t="s">
        <v>31</v>
      </c>
      <c r="L15" s="1003" t="s">
        <v>31</v>
      </c>
      <c r="M15" s="209">
        <v>670</v>
      </c>
      <c r="N15" s="1004">
        <f t="shared" si="0"/>
        <v>791</v>
      </c>
      <c r="O15" s="994">
        <f t="shared" si="0"/>
        <v>627</v>
      </c>
      <c r="P15" s="995">
        <f t="shared" si="0"/>
        <v>297</v>
      </c>
      <c r="Q15" s="112" t="s">
        <v>31</v>
      </c>
      <c r="R15" s="993" t="s">
        <v>31</v>
      </c>
      <c r="S15" s="177"/>
      <c r="T15" s="113">
        <v>791</v>
      </c>
      <c r="U15" s="116">
        <v>627</v>
      </c>
      <c r="V15" s="112">
        <v>297</v>
      </c>
    </row>
    <row r="16" spans="1:22" ht="15.75" thickBot="1">
      <c r="A16" s="910" t="s">
        <v>47</v>
      </c>
      <c r="B16" s="231"/>
      <c r="C16" s="232">
        <v>24618</v>
      </c>
      <c r="D16" s="232">
        <v>24087</v>
      </c>
      <c r="E16" s="233"/>
      <c r="F16" s="114">
        <v>465</v>
      </c>
      <c r="G16" s="114">
        <v>544.21</v>
      </c>
      <c r="H16" s="114">
        <v>455</v>
      </c>
      <c r="I16" s="115">
        <v>524</v>
      </c>
      <c r="J16" s="115">
        <f>J11-J12+J13+J14+J15</f>
        <v>645</v>
      </c>
      <c r="K16" s="265" t="s">
        <v>31</v>
      </c>
      <c r="L16" s="1005" t="s">
        <v>31</v>
      </c>
      <c r="M16" s="915">
        <f>M11-M12+M13+M14+M15</f>
        <v>1382</v>
      </c>
      <c r="N16" s="267">
        <f>N11-N12+N13+N14+N15</f>
        <v>1427</v>
      </c>
      <c r="O16" s="267">
        <f>O11-O12+O13+O14+O15</f>
        <v>1114</v>
      </c>
      <c r="P16" s="267">
        <f>P11-P12+P13+P14+P15</f>
        <v>706</v>
      </c>
      <c r="Q16" s="115" t="s">
        <v>31</v>
      </c>
      <c r="R16" s="1006" t="s">
        <v>31</v>
      </c>
      <c r="S16" s="177"/>
      <c r="T16" s="185">
        <f>T11-T12+T13+T14+T15</f>
        <v>1427</v>
      </c>
      <c r="U16" s="185">
        <f>U11-U12+U13+U14+U15</f>
        <v>1114</v>
      </c>
      <c r="V16" s="185">
        <f>V11-V12+V13+V14+V15</f>
        <v>706</v>
      </c>
    </row>
    <row r="17" spans="1:22" ht="15">
      <c r="A17" s="879" t="s">
        <v>48</v>
      </c>
      <c r="B17" s="143" t="s">
        <v>49</v>
      </c>
      <c r="C17" s="144">
        <v>7043</v>
      </c>
      <c r="D17" s="144">
        <v>7240</v>
      </c>
      <c r="E17" s="64">
        <v>401</v>
      </c>
      <c r="F17" s="134"/>
      <c r="G17" s="134"/>
      <c r="H17" s="134"/>
      <c r="I17" s="116"/>
      <c r="J17" s="116">
        <v>160</v>
      </c>
      <c r="K17" s="898" t="s">
        <v>31</v>
      </c>
      <c r="L17" s="998" t="s">
        <v>31</v>
      </c>
      <c r="M17" s="209">
        <v>160</v>
      </c>
      <c r="N17" s="1007">
        <f t="shared" si="0"/>
        <v>248</v>
      </c>
      <c r="O17" s="896">
        <f>U17</f>
        <v>248</v>
      </c>
      <c r="P17" s="992">
        <f t="shared" si="0"/>
        <v>326</v>
      </c>
      <c r="Q17" s="112" t="s">
        <v>31</v>
      </c>
      <c r="R17" s="993" t="s">
        <v>31</v>
      </c>
      <c r="S17" s="177"/>
      <c r="T17" s="117">
        <v>248</v>
      </c>
      <c r="U17" s="116">
        <v>248</v>
      </c>
      <c r="V17" s="1008">
        <v>326</v>
      </c>
    </row>
    <row r="18" spans="1:22" ht="15">
      <c r="A18" s="900" t="s">
        <v>50</v>
      </c>
      <c r="B18" s="146" t="s">
        <v>51</v>
      </c>
      <c r="C18" s="147">
        <v>1001</v>
      </c>
      <c r="D18" s="147">
        <v>820</v>
      </c>
      <c r="E18" s="145" t="s">
        <v>52</v>
      </c>
      <c r="F18" s="111">
        <v>153</v>
      </c>
      <c r="G18" s="111">
        <v>97.5</v>
      </c>
      <c r="H18" s="111">
        <v>165</v>
      </c>
      <c r="I18" s="118">
        <v>165</v>
      </c>
      <c r="J18" s="118">
        <v>145</v>
      </c>
      <c r="K18" s="903" t="s">
        <v>31</v>
      </c>
      <c r="L18" s="1000" t="s">
        <v>31</v>
      </c>
      <c r="M18" s="215">
        <v>130</v>
      </c>
      <c r="N18" s="1002">
        <f t="shared" si="0"/>
        <v>140</v>
      </c>
      <c r="O18" s="896">
        <f>U18</f>
        <v>109</v>
      </c>
      <c r="P18" s="1002">
        <f t="shared" si="0"/>
        <v>115</v>
      </c>
      <c r="Q18" s="110" t="s">
        <v>31</v>
      </c>
      <c r="R18" s="999" t="s">
        <v>31</v>
      </c>
      <c r="S18" s="177"/>
      <c r="T18" s="111">
        <v>140</v>
      </c>
      <c r="U18" s="118">
        <v>109</v>
      </c>
      <c r="V18" s="118">
        <v>115</v>
      </c>
    </row>
    <row r="19" spans="1:22" ht="15">
      <c r="A19" s="900" t="s">
        <v>53</v>
      </c>
      <c r="B19" s="146" t="s">
        <v>237</v>
      </c>
      <c r="C19" s="147">
        <v>14718</v>
      </c>
      <c r="D19" s="147">
        <v>14718</v>
      </c>
      <c r="E19" s="145" t="s">
        <v>31</v>
      </c>
      <c r="F19" s="111"/>
      <c r="G19" s="111"/>
      <c r="H19" s="111"/>
      <c r="I19" s="118"/>
      <c r="J19" s="118"/>
      <c r="K19" s="903" t="s">
        <v>31</v>
      </c>
      <c r="L19" s="1000" t="s">
        <v>31</v>
      </c>
      <c r="M19" s="215"/>
      <c r="N19" s="1002">
        <f t="shared" si="0"/>
        <v>0</v>
      </c>
      <c r="O19" s="896">
        <f>U19</f>
        <v>0</v>
      </c>
      <c r="P19" s="1002">
        <f t="shared" si="0"/>
        <v>0</v>
      </c>
      <c r="Q19" s="110" t="s">
        <v>31</v>
      </c>
      <c r="R19" s="999" t="s">
        <v>31</v>
      </c>
      <c r="S19" s="177"/>
      <c r="T19" s="111"/>
      <c r="U19" s="118"/>
      <c r="V19" s="118"/>
    </row>
    <row r="20" spans="1:22" ht="15">
      <c r="A20" s="900" t="s">
        <v>55</v>
      </c>
      <c r="B20" s="146" t="s">
        <v>54</v>
      </c>
      <c r="C20" s="147">
        <v>1758</v>
      </c>
      <c r="D20" s="147">
        <v>1762</v>
      </c>
      <c r="E20" s="145" t="s">
        <v>31</v>
      </c>
      <c r="F20" s="111">
        <v>144</v>
      </c>
      <c r="G20" s="111">
        <v>161.66</v>
      </c>
      <c r="H20" s="111">
        <v>249</v>
      </c>
      <c r="I20" s="118">
        <v>221</v>
      </c>
      <c r="J20" s="118">
        <v>242</v>
      </c>
      <c r="K20" s="903" t="s">
        <v>31</v>
      </c>
      <c r="L20" s="1000" t="s">
        <v>31</v>
      </c>
      <c r="M20" s="215">
        <v>934</v>
      </c>
      <c r="N20" s="1002">
        <f t="shared" si="0"/>
        <v>910</v>
      </c>
      <c r="O20" s="896">
        <f>U20</f>
        <v>566</v>
      </c>
      <c r="P20" s="1002">
        <f t="shared" si="0"/>
        <v>242</v>
      </c>
      <c r="Q20" s="110" t="s">
        <v>31</v>
      </c>
      <c r="R20" s="999" t="s">
        <v>31</v>
      </c>
      <c r="S20" s="177"/>
      <c r="T20" s="111">
        <v>910</v>
      </c>
      <c r="U20" s="118">
        <v>566</v>
      </c>
      <c r="V20" s="118">
        <v>242</v>
      </c>
    </row>
    <row r="21" spans="1:22" ht="15.75" thickBot="1">
      <c r="A21" s="887" t="s">
        <v>57</v>
      </c>
      <c r="B21" s="150"/>
      <c r="C21" s="151">
        <v>0</v>
      </c>
      <c r="D21" s="151">
        <v>0</v>
      </c>
      <c r="E21" s="152" t="s">
        <v>31</v>
      </c>
      <c r="F21" s="111"/>
      <c r="G21" s="111"/>
      <c r="H21" s="111"/>
      <c r="I21" s="119"/>
      <c r="J21" s="119"/>
      <c r="K21" s="889" t="s">
        <v>31</v>
      </c>
      <c r="L21" s="1009" t="s">
        <v>31</v>
      </c>
      <c r="M21" s="217"/>
      <c r="N21" s="995">
        <f t="shared" si="0"/>
        <v>0</v>
      </c>
      <c r="O21" s="907">
        <f>U21</f>
        <v>0</v>
      </c>
      <c r="P21" s="995">
        <f t="shared" si="0"/>
        <v>0</v>
      </c>
      <c r="Q21" s="120" t="s">
        <v>31</v>
      </c>
      <c r="R21" s="1010" t="s">
        <v>31</v>
      </c>
      <c r="S21" s="177"/>
      <c r="T21" s="997"/>
      <c r="U21" s="119"/>
      <c r="V21" s="120"/>
    </row>
    <row r="22" spans="1:22" ht="15.75" thickBot="1">
      <c r="A22" s="924" t="s">
        <v>59</v>
      </c>
      <c r="B22" s="143" t="s">
        <v>60</v>
      </c>
      <c r="C22" s="144">
        <v>12472</v>
      </c>
      <c r="D22" s="144">
        <v>13728</v>
      </c>
      <c r="E22" s="65" t="s">
        <v>31</v>
      </c>
      <c r="F22" s="108">
        <v>2587</v>
      </c>
      <c r="G22" s="108">
        <v>2437</v>
      </c>
      <c r="H22" s="137">
        <v>2530</v>
      </c>
      <c r="I22" s="219">
        <v>2527</v>
      </c>
      <c r="J22" s="121">
        <v>2604</v>
      </c>
      <c r="K22" s="1011">
        <f>K35</f>
        <v>2677</v>
      </c>
      <c r="L22" s="1011">
        <f>L35</f>
        <v>2595</v>
      </c>
      <c r="M22" s="925">
        <v>649</v>
      </c>
      <c r="N22" s="1012">
        <f>T22-M22</f>
        <v>686</v>
      </c>
      <c r="O22" s="992">
        <f>U22-T22</f>
        <v>700</v>
      </c>
      <c r="P22" s="1013">
        <f>V22-U22</f>
        <v>592</v>
      </c>
      <c r="Q22" s="951">
        <f>SUM(M22:P22)</f>
        <v>2627</v>
      </c>
      <c r="R22" s="930">
        <f>(Q22/L22)*100</f>
        <v>101.23314065510598</v>
      </c>
      <c r="S22" s="177"/>
      <c r="T22" s="108">
        <v>1335</v>
      </c>
      <c r="U22" s="1014">
        <v>2035</v>
      </c>
      <c r="V22" s="121">
        <v>2627</v>
      </c>
    </row>
    <row r="23" spans="1:22" ht="15.75" thickBot="1">
      <c r="A23" s="900" t="s">
        <v>61</v>
      </c>
      <c r="B23" s="146" t="s">
        <v>62</v>
      </c>
      <c r="C23" s="147">
        <v>0</v>
      </c>
      <c r="D23" s="147">
        <v>0</v>
      </c>
      <c r="E23" s="66" t="s">
        <v>31</v>
      </c>
      <c r="F23" s="111"/>
      <c r="G23" s="111"/>
      <c r="H23" s="136"/>
      <c r="I23" s="220"/>
      <c r="J23" s="122">
        <v>50</v>
      </c>
      <c r="K23" s="1015"/>
      <c r="L23" s="1016">
        <v>82</v>
      </c>
      <c r="M23" s="933"/>
      <c r="N23" s="1017">
        <f aca="true" t="shared" si="1" ref="N23:N40">T23-M23</f>
        <v>0</v>
      </c>
      <c r="O23" s="1002">
        <f aca="true" t="shared" si="2" ref="O23:P40">U23-T23</f>
        <v>0</v>
      </c>
      <c r="P23" s="1018">
        <f t="shared" si="2"/>
        <v>82</v>
      </c>
      <c r="Q23" s="937">
        <f aca="true" t="shared" si="3" ref="Q23:Q45">SUM(M23:P23)</f>
        <v>82</v>
      </c>
      <c r="R23" s="930">
        <f aca="true" t="shared" si="4" ref="R23:R45">(Q23/L23)*100</f>
        <v>100</v>
      </c>
      <c r="S23" s="177"/>
      <c r="T23" s="111"/>
      <c r="U23" s="1019"/>
      <c r="V23" s="122">
        <v>82</v>
      </c>
    </row>
    <row r="24" spans="1:22" ht="15.75" thickBot="1">
      <c r="A24" s="887" t="s">
        <v>63</v>
      </c>
      <c r="B24" s="150" t="s">
        <v>62</v>
      </c>
      <c r="C24" s="151">
        <v>0</v>
      </c>
      <c r="D24" s="151">
        <v>1215</v>
      </c>
      <c r="E24" s="67">
        <v>672</v>
      </c>
      <c r="F24" s="138">
        <v>890</v>
      </c>
      <c r="G24" s="138">
        <v>696</v>
      </c>
      <c r="H24" s="139">
        <v>700</v>
      </c>
      <c r="I24" s="222">
        <v>650</v>
      </c>
      <c r="J24" s="123">
        <v>640</v>
      </c>
      <c r="K24" s="1020">
        <f>SUM(K25:K29)</f>
        <v>700</v>
      </c>
      <c r="L24" s="1020">
        <v>618</v>
      </c>
      <c r="M24" s="1021">
        <v>618</v>
      </c>
      <c r="N24" s="1022">
        <f t="shared" si="1"/>
        <v>-270</v>
      </c>
      <c r="O24" s="995">
        <f t="shared" si="2"/>
        <v>174</v>
      </c>
      <c r="P24" s="1023">
        <f t="shared" si="2"/>
        <v>96</v>
      </c>
      <c r="Q24" s="957">
        <f t="shared" si="3"/>
        <v>618</v>
      </c>
      <c r="R24" s="930">
        <f t="shared" si="4"/>
        <v>100</v>
      </c>
      <c r="S24" s="177"/>
      <c r="T24" s="113">
        <v>348</v>
      </c>
      <c r="U24" s="1024">
        <v>522</v>
      </c>
      <c r="V24" s="123">
        <v>618</v>
      </c>
    </row>
    <row r="25" spans="1:22" ht="15.75" thickBot="1">
      <c r="A25" s="894" t="s">
        <v>64</v>
      </c>
      <c r="B25" s="143" t="s">
        <v>238</v>
      </c>
      <c r="C25" s="144">
        <v>6341</v>
      </c>
      <c r="D25" s="144">
        <v>6960</v>
      </c>
      <c r="E25" s="65">
        <v>501</v>
      </c>
      <c r="F25" s="111">
        <v>360</v>
      </c>
      <c r="G25" s="111">
        <v>353.12</v>
      </c>
      <c r="H25" s="136">
        <v>311</v>
      </c>
      <c r="I25" s="124">
        <v>220</v>
      </c>
      <c r="J25" s="124">
        <v>152</v>
      </c>
      <c r="K25" s="1025">
        <v>160</v>
      </c>
      <c r="L25" s="1025">
        <v>160</v>
      </c>
      <c r="M25" s="1025">
        <v>36</v>
      </c>
      <c r="N25" s="927">
        <f t="shared" si="1"/>
        <v>78</v>
      </c>
      <c r="O25" s="992">
        <f t="shared" si="2"/>
        <v>40</v>
      </c>
      <c r="P25" s="1013">
        <f t="shared" si="2"/>
        <v>67</v>
      </c>
      <c r="Q25" s="1026">
        <f t="shared" si="3"/>
        <v>221</v>
      </c>
      <c r="R25" s="930">
        <f t="shared" si="4"/>
        <v>138.125</v>
      </c>
      <c r="S25" s="177"/>
      <c r="T25" s="117">
        <v>114</v>
      </c>
      <c r="U25" s="1027">
        <v>154</v>
      </c>
      <c r="V25" s="124">
        <v>221</v>
      </c>
    </row>
    <row r="26" spans="1:22" ht="15.75" thickBot="1">
      <c r="A26" s="900" t="s">
        <v>66</v>
      </c>
      <c r="B26" s="146" t="s">
        <v>239</v>
      </c>
      <c r="C26" s="147">
        <v>1745</v>
      </c>
      <c r="D26" s="147">
        <v>2223</v>
      </c>
      <c r="E26" s="66">
        <v>502</v>
      </c>
      <c r="F26" s="111">
        <v>110</v>
      </c>
      <c r="G26" s="111">
        <v>134.52</v>
      </c>
      <c r="H26" s="136">
        <v>117</v>
      </c>
      <c r="I26" s="122">
        <v>102</v>
      </c>
      <c r="J26" s="122">
        <v>79</v>
      </c>
      <c r="K26" s="935">
        <v>131</v>
      </c>
      <c r="L26" s="935">
        <v>131</v>
      </c>
      <c r="M26" s="935">
        <v>25</v>
      </c>
      <c r="N26" s="927">
        <f t="shared" si="1"/>
        <v>24</v>
      </c>
      <c r="O26" s="1002">
        <f t="shared" si="2"/>
        <v>21</v>
      </c>
      <c r="P26" s="1018">
        <f t="shared" si="2"/>
        <v>8</v>
      </c>
      <c r="Q26" s="1028">
        <f t="shared" si="3"/>
        <v>78</v>
      </c>
      <c r="R26" s="930">
        <f t="shared" si="4"/>
        <v>59.541984732824424</v>
      </c>
      <c r="S26" s="177"/>
      <c r="T26" s="111">
        <v>49</v>
      </c>
      <c r="U26" s="1019">
        <v>70</v>
      </c>
      <c r="V26" s="122">
        <v>78</v>
      </c>
    </row>
    <row r="27" spans="1:22" ht="15.75" thickBot="1">
      <c r="A27" s="900" t="s">
        <v>68</v>
      </c>
      <c r="B27" s="146" t="s">
        <v>240</v>
      </c>
      <c r="C27" s="147">
        <v>0</v>
      </c>
      <c r="D27" s="147">
        <v>0</v>
      </c>
      <c r="E27" s="66">
        <v>504</v>
      </c>
      <c r="F27" s="111"/>
      <c r="G27" s="111"/>
      <c r="H27" s="136"/>
      <c r="I27" s="122"/>
      <c r="J27" s="122"/>
      <c r="K27" s="935"/>
      <c r="L27" s="935"/>
      <c r="M27" s="935"/>
      <c r="N27" s="927">
        <f t="shared" si="1"/>
        <v>0</v>
      </c>
      <c r="O27" s="1002">
        <f t="shared" si="2"/>
        <v>0</v>
      </c>
      <c r="P27" s="1018">
        <f t="shared" si="2"/>
        <v>0</v>
      </c>
      <c r="Q27" s="1028">
        <f t="shared" si="3"/>
        <v>0</v>
      </c>
      <c r="R27" s="930" t="e">
        <f t="shared" si="4"/>
        <v>#DIV/0!</v>
      </c>
      <c r="S27" s="177"/>
      <c r="T27" s="111"/>
      <c r="U27" s="1019"/>
      <c r="V27" s="122"/>
    </row>
    <row r="28" spans="1:22" ht="15.75" thickBot="1">
      <c r="A28" s="900" t="s">
        <v>70</v>
      </c>
      <c r="B28" s="146" t="s">
        <v>241</v>
      </c>
      <c r="C28" s="147">
        <v>428</v>
      </c>
      <c r="D28" s="147">
        <v>253</v>
      </c>
      <c r="E28" s="66">
        <v>511</v>
      </c>
      <c r="F28" s="111">
        <v>282</v>
      </c>
      <c r="G28" s="111">
        <v>169.67</v>
      </c>
      <c r="H28" s="136">
        <v>129</v>
      </c>
      <c r="I28" s="122">
        <v>96</v>
      </c>
      <c r="J28" s="122">
        <v>25</v>
      </c>
      <c r="K28" s="935">
        <v>150</v>
      </c>
      <c r="L28" s="935">
        <v>150</v>
      </c>
      <c r="M28" s="935">
        <v>5</v>
      </c>
      <c r="N28" s="927">
        <f t="shared" si="1"/>
        <v>1</v>
      </c>
      <c r="O28" s="1002">
        <f t="shared" si="2"/>
        <v>24</v>
      </c>
      <c r="P28" s="1018">
        <f t="shared" si="2"/>
        <v>12</v>
      </c>
      <c r="Q28" s="1028">
        <f t="shared" si="3"/>
        <v>42</v>
      </c>
      <c r="R28" s="930">
        <f t="shared" si="4"/>
        <v>28.000000000000004</v>
      </c>
      <c r="S28" s="177"/>
      <c r="T28" s="111">
        <v>6</v>
      </c>
      <c r="U28" s="1019">
        <v>30</v>
      </c>
      <c r="V28" s="122">
        <v>42</v>
      </c>
    </row>
    <row r="29" spans="1:22" ht="15.75" thickBot="1">
      <c r="A29" s="900" t="s">
        <v>72</v>
      </c>
      <c r="B29" s="146" t="s">
        <v>242</v>
      </c>
      <c r="C29" s="147">
        <v>1057</v>
      </c>
      <c r="D29" s="147">
        <v>1451</v>
      </c>
      <c r="E29" s="66">
        <v>518</v>
      </c>
      <c r="F29" s="111">
        <v>185</v>
      </c>
      <c r="G29" s="111">
        <v>213</v>
      </c>
      <c r="H29" s="136">
        <v>270</v>
      </c>
      <c r="I29" s="122">
        <v>268</v>
      </c>
      <c r="J29" s="122">
        <v>282</v>
      </c>
      <c r="K29" s="935">
        <v>259</v>
      </c>
      <c r="L29" s="935">
        <v>177</v>
      </c>
      <c r="M29" s="935">
        <v>66</v>
      </c>
      <c r="N29" s="927">
        <f t="shared" si="1"/>
        <v>56</v>
      </c>
      <c r="O29" s="1002">
        <f t="shared" si="2"/>
        <v>48</v>
      </c>
      <c r="P29" s="1018">
        <f t="shared" si="2"/>
        <v>80</v>
      </c>
      <c r="Q29" s="1028">
        <f t="shared" si="3"/>
        <v>250</v>
      </c>
      <c r="R29" s="930">
        <f t="shared" si="4"/>
        <v>141.24293785310735</v>
      </c>
      <c r="S29" s="177"/>
      <c r="T29" s="111">
        <v>122</v>
      </c>
      <c r="U29" s="1019">
        <v>170</v>
      </c>
      <c r="V29" s="122">
        <v>250</v>
      </c>
    </row>
    <row r="30" spans="1:22" ht="15.75" thickBot="1">
      <c r="A30" s="900" t="s">
        <v>74</v>
      </c>
      <c r="B30" s="153" t="s">
        <v>243</v>
      </c>
      <c r="C30" s="147">
        <v>10408</v>
      </c>
      <c r="D30" s="147">
        <v>11792</v>
      </c>
      <c r="E30" s="66">
        <v>521</v>
      </c>
      <c r="F30" s="111">
        <v>1260</v>
      </c>
      <c r="G30" s="111">
        <v>1267.31</v>
      </c>
      <c r="H30" s="136">
        <v>1376</v>
      </c>
      <c r="I30" s="122">
        <v>1446</v>
      </c>
      <c r="J30" s="122">
        <v>1521</v>
      </c>
      <c r="K30" s="935">
        <v>1446</v>
      </c>
      <c r="L30" s="935">
        <v>1446</v>
      </c>
      <c r="M30" s="935">
        <v>385</v>
      </c>
      <c r="N30" s="927">
        <f t="shared" si="1"/>
        <v>358</v>
      </c>
      <c r="O30" s="1002">
        <f t="shared" si="2"/>
        <v>411</v>
      </c>
      <c r="P30" s="1018">
        <f t="shared" si="2"/>
        <v>407</v>
      </c>
      <c r="Q30" s="1028">
        <f t="shared" si="3"/>
        <v>1561</v>
      </c>
      <c r="R30" s="930">
        <f t="shared" si="4"/>
        <v>107.95297372060857</v>
      </c>
      <c r="S30" s="177"/>
      <c r="T30" s="111">
        <v>743</v>
      </c>
      <c r="U30" s="1019">
        <v>1154</v>
      </c>
      <c r="V30" s="122">
        <v>1561</v>
      </c>
    </row>
    <row r="31" spans="1:22" ht="15.75" thickBot="1">
      <c r="A31" s="900" t="s">
        <v>76</v>
      </c>
      <c r="B31" s="153" t="s">
        <v>244</v>
      </c>
      <c r="C31" s="147">
        <v>3640</v>
      </c>
      <c r="D31" s="147">
        <v>4174</v>
      </c>
      <c r="E31" s="66" t="s">
        <v>78</v>
      </c>
      <c r="F31" s="111">
        <v>485</v>
      </c>
      <c r="G31" s="111">
        <v>496.24</v>
      </c>
      <c r="H31" s="136">
        <v>527</v>
      </c>
      <c r="I31" s="122">
        <v>544</v>
      </c>
      <c r="J31" s="122">
        <v>560</v>
      </c>
      <c r="K31" s="935">
        <v>506</v>
      </c>
      <c r="L31" s="935">
        <v>506</v>
      </c>
      <c r="M31" s="935">
        <v>136</v>
      </c>
      <c r="N31" s="927">
        <f t="shared" si="1"/>
        <v>134</v>
      </c>
      <c r="O31" s="1002">
        <f t="shared" si="2"/>
        <v>147</v>
      </c>
      <c r="P31" s="1018">
        <f t="shared" si="2"/>
        <v>155</v>
      </c>
      <c r="Q31" s="1028">
        <f t="shared" si="3"/>
        <v>572</v>
      </c>
      <c r="R31" s="930">
        <f t="shared" si="4"/>
        <v>113.04347826086956</v>
      </c>
      <c r="S31" s="177"/>
      <c r="T31" s="111">
        <v>270</v>
      </c>
      <c r="U31" s="1019">
        <v>417</v>
      </c>
      <c r="V31" s="122">
        <v>572</v>
      </c>
    </row>
    <row r="32" spans="1:22" ht="15.75" thickBot="1">
      <c r="A32" s="900" t="s">
        <v>79</v>
      </c>
      <c r="B32" s="146" t="s">
        <v>245</v>
      </c>
      <c r="C32" s="147">
        <v>0</v>
      </c>
      <c r="D32" s="147">
        <v>0</v>
      </c>
      <c r="E32" s="66">
        <v>557</v>
      </c>
      <c r="F32" s="111"/>
      <c r="G32" s="111"/>
      <c r="H32" s="136"/>
      <c r="I32" s="122"/>
      <c r="J32" s="122"/>
      <c r="K32" s="935"/>
      <c r="L32" s="935"/>
      <c r="M32" s="935"/>
      <c r="N32" s="927">
        <f t="shared" si="1"/>
        <v>0</v>
      </c>
      <c r="O32" s="1002">
        <f t="shared" si="2"/>
        <v>0</v>
      </c>
      <c r="P32" s="1018">
        <f t="shared" si="2"/>
        <v>0</v>
      </c>
      <c r="Q32" s="1028">
        <f t="shared" si="3"/>
        <v>0</v>
      </c>
      <c r="R32" s="930" t="e">
        <f t="shared" si="4"/>
        <v>#DIV/0!</v>
      </c>
      <c r="S32" s="177"/>
      <c r="T32" s="111"/>
      <c r="U32" s="1019"/>
      <c r="V32" s="122"/>
    </row>
    <row r="33" spans="1:22" ht="15.75" thickBot="1">
      <c r="A33" s="900" t="s">
        <v>81</v>
      </c>
      <c r="B33" s="146" t="s">
        <v>246</v>
      </c>
      <c r="C33" s="147">
        <v>1711</v>
      </c>
      <c r="D33" s="147">
        <v>1801</v>
      </c>
      <c r="E33" s="66">
        <v>551</v>
      </c>
      <c r="F33" s="111"/>
      <c r="G33" s="111"/>
      <c r="H33" s="136"/>
      <c r="I33" s="122"/>
      <c r="J33" s="122"/>
      <c r="K33" s="935"/>
      <c r="L33" s="935"/>
      <c r="M33" s="935"/>
      <c r="N33" s="927">
        <f t="shared" si="1"/>
        <v>0</v>
      </c>
      <c r="O33" s="1002">
        <f t="shared" si="2"/>
        <v>1</v>
      </c>
      <c r="P33" s="1018">
        <f t="shared" si="2"/>
        <v>2</v>
      </c>
      <c r="Q33" s="1028">
        <f t="shared" si="3"/>
        <v>3</v>
      </c>
      <c r="R33" s="930" t="e">
        <f t="shared" si="4"/>
        <v>#DIV/0!</v>
      </c>
      <c r="S33" s="177"/>
      <c r="T33" s="111"/>
      <c r="U33" s="1019">
        <v>1</v>
      </c>
      <c r="V33" s="122">
        <v>3</v>
      </c>
    </row>
    <row r="34" spans="1:22" ht="15.75" thickBot="1">
      <c r="A34" s="879" t="s">
        <v>83</v>
      </c>
      <c r="B34" s="148" t="s">
        <v>247</v>
      </c>
      <c r="C34" s="149">
        <v>569</v>
      </c>
      <c r="D34" s="149">
        <v>614</v>
      </c>
      <c r="E34" s="68" t="s">
        <v>84</v>
      </c>
      <c r="F34" s="134">
        <v>24</v>
      </c>
      <c r="G34" s="134">
        <v>11</v>
      </c>
      <c r="H34" s="135">
        <v>15</v>
      </c>
      <c r="I34" s="125">
        <v>18</v>
      </c>
      <c r="J34" s="125">
        <v>151</v>
      </c>
      <c r="K34" s="1029">
        <v>25</v>
      </c>
      <c r="L34" s="1029">
        <v>25</v>
      </c>
      <c r="M34" s="965">
        <v>9</v>
      </c>
      <c r="N34" s="927">
        <f t="shared" si="1"/>
        <v>20</v>
      </c>
      <c r="O34" s="995">
        <f t="shared" si="2"/>
        <v>21</v>
      </c>
      <c r="P34" s="1023">
        <f t="shared" si="2"/>
        <v>89</v>
      </c>
      <c r="Q34" s="1030">
        <f t="shared" si="3"/>
        <v>139</v>
      </c>
      <c r="R34" s="930">
        <f t="shared" si="4"/>
        <v>556</v>
      </c>
      <c r="S34" s="177"/>
      <c r="T34" s="997">
        <v>29</v>
      </c>
      <c r="U34" s="1031">
        <v>50</v>
      </c>
      <c r="V34" s="125">
        <v>139</v>
      </c>
    </row>
    <row r="35" spans="1:22" ht="15.75" thickBot="1">
      <c r="A35" s="960" t="s">
        <v>85</v>
      </c>
      <c r="B35" s="234" t="s">
        <v>86</v>
      </c>
      <c r="C35" s="206">
        <f>SUM(C25:C34)</f>
        <v>25899</v>
      </c>
      <c r="D35" s="206">
        <f>SUM(D25:D34)</f>
        <v>29268</v>
      </c>
      <c r="E35" s="235"/>
      <c r="F35" s="114">
        <f aca="true" t="shared" si="5" ref="F35:P35">SUM(F25:F34)</f>
        <v>2706</v>
      </c>
      <c r="G35" s="114">
        <f t="shared" si="5"/>
        <v>2644.8599999999997</v>
      </c>
      <c r="H35" s="114">
        <f t="shared" si="5"/>
        <v>2745</v>
      </c>
      <c r="I35" s="114">
        <f t="shared" si="5"/>
        <v>2694</v>
      </c>
      <c r="J35" s="114">
        <f t="shared" si="5"/>
        <v>2770</v>
      </c>
      <c r="K35" s="1032">
        <f t="shared" si="5"/>
        <v>2677</v>
      </c>
      <c r="L35" s="1033">
        <f t="shared" si="5"/>
        <v>2595</v>
      </c>
      <c r="M35" s="1033">
        <f t="shared" si="5"/>
        <v>662</v>
      </c>
      <c r="N35" s="962">
        <f t="shared" si="5"/>
        <v>671</v>
      </c>
      <c r="O35" s="1034">
        <f t="shared" si="5"/>
        <v>713</v>
      </c>
      <c r="P35" s="1034">
        <f t="shared" si="5"/>
        <v>820</v>
      </c>
      <c r="Q35" s="127">
        <f t="shared" si="3"/>
        <v>2866</v>
      </c>
      <c r="R35" s="930">
        <f t="shared" si="4"/>
        <v>110.4431599229287</v>
      </c>
      <c r="S35" s="177"/>
      <c r="T35" s="114">
        <f>SUM(T25:T34)</f>
        <v>1333</v>
      </c>
      <c r="U35" s="127">
        <f>SUM(U25:U34)</f>
        <v>2046</v>
      </c>
      <c r="V35" s="127">
        <f>SUM(V25:V34)</f>
        <v>2866</v>
      </c>
    </row>
    <row r="36" spans="1:22" ht="15.75" thickBot="1">
      <c r="A36" s="894" t="s">
        <v>87</v>
      </c>
      <c r="B36" s="143" t="s">
        <v>248</v>
      </c>
      <c r="C36" s="144">
        <v>0</v>
      </c>
      <c r="D36" s="144">
        <v>0</v>
      </c>
      <c r="E36" s="65">
        <v>601</v>
      </c>
      <c r="F36" s="117"/>
      <c r="G36" s="117"/>
      <c r="H36" s="187"/>
      <c r="I36" s="124"/>
      <c r="J36" s="124"/>
      <c r="K36" s="1025"/>
      <c r="L36" s="1035"/>
      <c r="M36" s="926"/>
      <c r="N36" s="927">
        <f t="shared" si="1"/>
        <v>0</v>
      </c>
      <c r="O36" s="992">
        <f t="shared" si="2"/>
        <v>0</v>
      </c>
      <c r="P36" s="1013">
        <f t="shared" si="2"/>
        <v>0</v>
      </c>
      <c r="Q36" s="951">
        <f t="shared" si="3"/>
        <v>0</v>
      </c>
      <c r="R36" s="930" t="e">
        <f t="shared" si="4"/>
        <v>#DIV/0!</v>
      </c>
      <c r="S36" s="177"/>
      <c r="T36" s="117"/>
      <c r="U36" s="1027"/>
      <c r="V36" s="126"/>
    </row>
    <row r="37" spans="1:22" ht="15.75" thickBot="1">
      <c r="A37" s="900" t="s">
        <v>89</v>
      </c>
      <c r="B37" s="146" t="s">
        <v>249</v>
      </c>
      <c r="C37" s="147">
        <v>1190</v>
      </c>
      <c r="D37" s="147">
        <v>1857</v>
      </c>
      <c r="E37" s="66">
        <v>602</v>
      </c>
      <c r="F37" s="111">
        <v>181</v>
      </c>
      <c r="G37" s="111">
        <v>208.39</v>
      </c>
      <c r="H37" s="136">
        <v>163</v>
      </c>
      <c r="I37" s="122">
        <v>235</v>
      </c>
      <c r="J37" s="122">
        <v>148</v>
      </c>
      <c r="K37" s="935"/>
      <c r="L37" s="1016"/>
      <c r="M37" s="935">
        <v>48</v>
      </c>
      <c r="N37" s="927">
        <f t="shared" si="1"/>
        <v>49</v>
      </c>
      <c r="O37" s="1002">
        <f t="shared" si="2"/>
        <v>26</v>
      </c>
      <c r="P37" s="1018">
        <f t="shared" si="2"/>
        <v>60</v>
      </c>
      <c r="Q37" s="937">
        <f t="shared" si="3"/>
        <v>183</v>
      </c>
      <c r="R37" s="930" t="e">
        <f t="shared" si="4"/>
        <v>#DIV/0!</v>
      </c>
      <c r="S37" s="177"/>
      <c r="T37" s="111">
        <v>97</v>
      </c>
      <c r="U37" s="1019">
        <v>123</v>
      </c>
      <c r="V37" s="122">
        <v>183</v>
      </c>
    </row>
    <row r="38" spans="1:22" ht="15.75" thickBot="1">
      <c r="A38" s="900" t="s">
        <v>91</v>
      </c>
      <c r="B38" s="146" t="s">
        <v>250</v>
      </c>
      <c r="C38" s="147">
        <v>0</v>
      </c>
      <c r="D38" s="147">
        <v>0</v>
      </c>
      <c r="E38" s="66">
        <v>604</v>
      </c>
      <c r="F38" s="111"/>
      <c r="G38" s="111"/>
      <c r="H38" s="136"/>
      <c r="I38" s="122"/>
      <c r="J38" s="122"/>
      <c r="K38" s="935"/>
      <c r="L38" s="1016"/>
      <c r="M38" s="935"/>
      <c r="N38" s="927">
        <f t="shared" si="1"/>
        <v>0</v>
      </c>
      <c r="O38" s="1002">
        <f t="shared" si="2"/>
        <v>0</v>
      </c>
      <c r="P38" s="1018">
        <f t="shared" si="2"/>
        <v>0</v>
      </c>
      <c r="Q38" s="937">
        <f t="shared" si="3"/>
        <v>0</v>
      </c>
      <c r="R38" s="930" t="e">
        <f t="shared" si="4"/>
        <v>#DIV/0!</v>
      </c>
      <c r="S38" s="177"/>
      <c r="T38" s="111"/>
      <c r="U38" s="1019"/>
      <c r="V38" s="122"/>
    </row>
    <row r="39" spans="1:22" ht="15.75" thickBot="1">
      <c r="A39" s="900" t="s">
        <v>93</v>
      </c>
      <c r="B39" s="146" t="s">
        <v>251</v>
      </c>
      <c r="C39" s="147">
        <v>12472</v>
      </c>
      <c r="D39" s="147">
        <v>13728</v>
      </c>
      <c r="E39" s="66" t="s">
        <v>95</v>
      </c>
      <c r="F39" s="111">
        <v>2587</v>
      </c>
      <c r="G39" s="111">
        <v>2437</v>
      </c>
      <c r="H39" s="136">
        <v>2530</v>
      </c>
      <c r="I39" s="122">
        <v>2527</v>
      </c>
      <c r="J39" s="122">
        <v>2604</v>
      </c>
      <c r="K39" s="935">
        <v>2677</v>
      </c>
      <c r="L39" s="1016">
        <v>2595</v>
      </c>
      <c r="M39" s="935">
        <v>649</v>
      </c>
      <c r="N39" s="927">
        <f t="shared" si="1"/>
        <v>686</v>
      </c>
      <c r="O39" s="1002">
        <f t="shared" si="2"/>
        <v>700</v>
      </c>
      <c r="P39" s="1018">
        <f t="shared" si="2"/>
        <v>592</v>
      </c>
      <c r="Q39" s="937">
        <f t="shared" si="3"/>
        <v>2627</v>
      </c>
      <c r="R39" s="930">
        <f t="shared" si="4"/>
        <v>101.23314065510598</v>
      </c>
      <c r="S39" s="177"/>
      <c r="T39" s="111">
        <v>1335</v>
      </c>
      <c r="U39" s="1019">
        <v>2035</v>
      </c>
      <c r="V39" s="122">
        <v>2627</v>
      </c>
    </row>
    <row r="40" spans="1:22" ht="15.75" thickBot="1">
      <c r="A40" s="879" t="s">
        <v>96</v>
      </c>
      <c r="B40" s="148" t="s">
        <v>247</v>
      </c>
      <c r="C40" s="149">
        <v>12330</v>
      </c>
      <c r="D40" s="149">
        <v>13218</v>
      </c>
      <c r="E40" s="68" t="s">
        <v>97</v>
      </c>
      <c r="F40" s="134">
        <v>17</v>
      </c>
      <c r="G40" s="134">
        <v>146.25</v>
      </c>
      <c r="H40" s="135">
        <v>93</v>
      </c>
      <c r="I40" s="125">
        <v>70</v>
      </c>
      <c r="J40" s="125">
        <v>118</v>
      </c>
      <c r="K40" s="1029"/>
      <c r="L40" s="1036"/>
      <c r="M40" s="965">
        <v>25</v>
      </c>
      <c r="N40" s="927">
        <f t="shared" si="1"/>
        <v>5</v>
      </c>
      <c r="O40" s="995">
        <f t="shared" si="2"/>
        <v>49</v>
      </c>
      <c r="P40" s="1023">
        <f t="shared" si="2"/>
        <v>0</v>
      </c>
      <c r="Q40" s="957">
        <f t="shared" si="3"/>
        <v>79</v>
      </c>
      <c r="R40" s="930" t="e">
        <f t="shared" si="4"/>
        <v>#DIV/0!</v>
      </c>
      <c r="S40" s="177"/>
      <c r="T40" s="997">
        <v>30</v>
      </c>
      <c r="U40" s="1031">
        <v>79</v>
      </c>
      <c r="V40" s="125">
        <v>79</v>
      </c>
    </row>
    <row r="41" spans="1:22" ht="15.75" thickBot="1">
      <c r="A41" s="960" t="s">
        <v>98</v>
      </c>
      <c r="B41" s="234" t="s">
        <v>99</v>
      </c>
      <c r="C41" s="206">
        <f>SUM(C36:C40)</f>
        <v>25992</v>
      </c>
      <c r="D41" s="206">
        <f>SUM(D36:D40)</f>
        <v>28803</v>
      </c>
      <c r="E41" s="235" t="s">
        <v>31</v>
      </c>
      <c r="F41" s="114">
        <f aca="true" t="shared" si="6" ref="F41:K41">SUM(F36:F40)</f>
        <v>2785</v>
      </c>
      <c r="G41" s="114">
        <f t="shared" si="6"/>
        <v>2791.64</v>
      </c>
      <c r="H41" s="114">
        <f t="shared" si="6"/>
        <v>2786</v>
      </c>
      <c r="I41" s="114">
        <f t="shared" si="6"/>
        <v>2832</v>
      </c>
      <c r="J41" s="114">
        <f t="shared" si="6"/>
        <v>2870</v>
      </c>
      <c r="K41" s="1032">
        <f t="shared" si="6"/>
        <v>2677</v>
      </c>
      <c r="L41" s="1033">
        <f>SUM(L36:L40)</f>
        <v>2595</v>
      </c>
      <c r="M41" s="1033">
        <f>SUM(M36:M40)</f>
        <v>722</v>
      </c>
      <c r="N41" s="1033">
        <f>SUM(N36:N40)</f>
        <v>740</v>
      </c>
      <c r="O41" s="1037">
        <f>SUM(O36:O40)</f>
        <v>775</v>
      </c>
      <c r="P41" s="1034">
        <f>SUM(P36:P40)</f>
        <v>652</v>
      </c>
      <c r="Q41" s="127">
        <f>SUM(M41:P41)</f>
        <v>2889</v>
      </c>
      <c r="R41" s="1038">
        <f>(Q41/L41)*100</f>
        <v>111.32947976878613</v>
      </c>
      <c r="S41" s="177"/>
      <c r="T41" s="114">
        <f>SUM(T36:T40)</f>
        <v>1462</v>
      </c>
      <c r="U41" s="127">
        <f>SUM(U36:U40)</f>
        <v>2237</v>
      </c>
      <c r="V41" s="127">
        <f>SUM(V36:V40)</f>
        <v>2889</v>
      </c>
    </row>
    <row r="42" spans="1:22" ht="6.75" customHeight="1" thickBot="1">
      <c r="A42" s="879"/>
      <c r="B42" s="205"/>
      <c r="C42" s="237"/>
      <c r="D42" s="237"/>
      <c r="E42" s="69"/>
      <c r="F42" s="134"/>
      <c r="G42" s="134"/>
      <c r="H42" s="134"/>
      <c r="I42" s="127"/>
      <c r="J42" s="127"/>
      <c r="K42" s="1039"/>
      <c r="L42" s="1040"/>
      <c r="M42" s="134"/>
      <c r="N42" s="927"/>
      <c r="O42" s="883"/>
      <c r="P42" s="970"/>
      <c r="Q42" s="1041"/>
      <c r="R42" s="1038"/>
      <c r="S42" s="177"/>
      <c r="T42" s="134"/>
      <c r="U42" s="127"/>
      <c r="V42" s="127"/>
    </row>
    <row r="43" spans="1:22" ht="15.75" thickBot="1">
      <c r="A43" s="972" t="s">
        <v>100</v>
      </c>
      <c r="B43" s="234" t="s">
        <v>62</v>
      </c>
      <c r="C43" s="206">
        <f>+C41-C39</f>
        <v>13520</v>
      </c>
      <c r="D43" s="206">
        <f>+D41-D39</f>
        <v>15075</v>
      </c>
      <c r="E43" s="235" t="s">
        <v>31</v>
      </c>
      <c r="F43" s="114">
        <f>F41-F39</f>
        <v>198</v>
      </c>
      <c r="G43" s="114">
        <f>G41-G39</f>
        <v>354.6399999999999</v>
      </c>
      <c r="H43" s="114">
        <f>H41-H39</f>
        <v>256</v>
      </c>
      <c r="I43" s="114">
        <v>305</v>
      </c>
      <c r="J43" s="114">
        <f aca="true" t="shared" si="7" ref="J43:P43">J41-J39</f>
        <v>266</v>
      </c>
      <c r="K43" s="114">
        <f t="shared" si="7"/>
        <v>0</v>
      </c>
      <c r="L43" s="964">
        <f t="shared" si="7"/>
        <v>0</v>
      </c>
      <c r="M43" s="964">
        <f t="shared" si="7"/>
        <v>73</v>
      </c>
      <c r="N43" s="964">
        <f t="shared" si="7"/>
        <v>54</v>
      </c>
      <c r="O43" s="964">
        <f t="shared" si="7"/>
        <v>75</v>
      </c>
      <c r="P43" s="964">
        <f t="shared" si="7"/>
        <v>60</v>
      </c>
      <c r="Q43" s="1042">
        <f t="shared" si="3"/>
        <v>262</v>
      </c>
      <c r="R43" s="930" t="e">
        <f t="shared" si="4"/>
        <v>#DIV/0!</v>
      </c>
      <c r="S43" s="177"/>
      <c r="T43" s="114">
        <f>T41-T39</f>
        <v>127</v>
      </c>
      <c r="U43" s="114">
        <f>U41-U39</f>
        <v>202</v>
      </c>
      <c r="V43" s="114">
        <f>V41-V39</f>
        <v>262</v>
      </c>
    </row>
    <row r="44" spans="1:22" ht="15.75" thickBot="1">
      <c r="A44" s="960" t="s">
        <v>101</v>
      </c>
      <c r="B44" s="234" t="s">
        <v>102</v>
      </c>
      <c r="C44" s="206">
        <f>+C41-C35</f>
        <v>93</v>
      </c>
      <c r="D44" s="206">
        <f>+D41-D35</f>
        <v>-465</v>
      </c>
      <c r="E44" s="235" t="s">
        <v>31</v>
      </c>
      <c r="F44" s="114">
        <f>F41-F35</f>
        <v>79</v>
      </c>
      <c r="G44" s="114">
        <f>G41-G35</f>
        <v>146.7800000000002</v>
      </c>
      <c r="H44" s="114">
        <f>H41-H35</f>
        <v>41</v>
      </c>
      <c r="I44" s="114">
        <v>138</v>
      </c>
      <c r="J44" s="114">
        <f aca="true" t="shared" si="8" ref="J44:P44">J41-J35</f>
        <v>100</v>
      </c>
      <c r="K44" s="114">
        <f t="shared" si="8"/>
        <v>0</v>
      </c>
      <c r="L44" s="964">
        <f t="shared" si="8"/>
        <v>0</v>
      </c>
      <c r="M44" s="964">
        <f t="shared" si="8"/>
        <v>60</v>
      </c>
      <c r="N44" s="964">
        <f t="shared" si="8"/>
        <v>69</v>
      </c>
      <c r="O44" s="964">
        <f t="shared" si="8"/>
        <v>62</v>
      </c>
      <c r="P44" s="964">
        <f t="shared" si="8"/>
        <v>-168</v>
      </c>
      <c r="Q44" s="1043">
        <f t="shared" si="3"/>
        <v>23</v>
      </c>
      <c r="R44" s="930" t="e">
        <f t="shared" si="4"/>
        <v>#DIV/0!</v>
      </c>
      <c r="S44" s="177"/>
      <c r="T44" s="114">
        <f>T41-T35</f>
        <v>129</v>
      </c>
      <c r="U44" s="114">
        <f>U41-U35</f>
        <v>191</v>
      </c>
      <c r="V44" s="114">
        <f>V41-V35</f>
        <v>23</v>
      </c>
    </row>
    <row r="45" spans="1:22" ht="15.75" thickBot="1">
      <c r="A45" s="976" t="s">
        <v>103</v>
      </c>
      <c r="B45" s="239" t="s">
        <v>62</v>
      </c>
      <c r="C45" s="240">
        <f>+C44-C39</f>
        <v>-12379</v>
      </c>
      <c r="D45" s="240">
        <f>+D44-D39</f>
        <v>-14193</v>
      </c>
      <c r="E45" s="241" t="s">
        <v>31</v>
      </c>
      <c r="F45" s="114">
        <f>F44-F39</f>
        <v>-2508</v>
      </c>
      <c r="G45" s="114">
        <f>G44-G39</f>
        <v>-2290.22</v>
      </c>
      <c r="H45" s="114">
        <f>H44-H39</f>
        <v>-2489</v>
      </c>
      <c r="I45" s="114">
        <v>-2489</v>
      </c>
      <c r="J45" s="114">
        <f aca="true" t="shared" si="9" ref="J45:P45">J44-J39</f>
        <v>-2504</v>
      </c>
      <c r="K45" s="114">
        <f t="shared" si="9"/>
        <v>-2677</v>
      </c>
      <c r="L45" s="964">
        <f t="shared" si="9"/>
        <v>-2595</v>
      </c>
      <c r="M45" s="964">
        <f t="shared" si="9"/>
        <v>-589</v>
      </c>
      <c r="N45" s="964">
        <f t="shared" si="9"/>
        <v>-617</v>
      </c>
      <c r="O45" s="964">
        <f t="shared" si="9"/>
        <v>-638</v>
      </c>
      <c r="P45" s="964">
        <f t="shared" si="9"/>
        <v>-760</v>
      </c>
      <c r="Q45" s="1044">
        <f t="shared" si="3"/>
        <v>-2604</v>
      </c>
      <c r="R45" s="227">
        <f t="shared" si="4"/>
        <v>100.34682080924856</v>
      </c>
      <c r="S45" s="177"/>
      <c r="T45" s="114">
        <f>T44-T39</f>
        <v>-1206</v>
      </c>
      <c r="U45" s="114">
        <f>U44-U39</f>
        <v>-1844</v>
      </c>
      <c r="V45" s="114">
        <f>V44-V39</f>
        <v>-2604</v>
      </c>
    </row>
    <row r="47" ht="15">
      <c r="A47" s="982"/>
    </row>
    <row r="48" spans="1:22" ht="15">
      <c r="A48" s="97" t="s">
        <v>181</v>
      </c>
      <c r="Q48" s="188"/>
      <c r="R48" s="188"/>
      <c r="S48" s="188"/>
      <c r="T48" s="188"/>
      <c r="U48" s="188"/>
      <c r="V48" s="188"/>
    </row>
    <row r="49" spans="1:22" ht="15">
      <c r="A49" s="98" t="s">
        <v>252</v>
      </c>
      <c r="Q49" s="188"/>
      <c r="R49" s="188"/>
      <c r="S49" s="188"/>
      <c r="T49" s="188"/>
      <c r="U49" s="188"/>
      <c r="V49" s="188"/>
    </row>
    <row r="50" spans="1:22" ht="15">
      <c r="A50" s="978" t="s">
        <v>182</v>
      </c>
      <c r="Q50" s="188"/>
      <c r="R50" s="188"/>
      <c r="S50" s="188"/>
      <c r="T50" s="188"/>
      <c r="U50" s="188"/>
      <c r="V50" s="188"/>
    </row>
    <row r="51" spans="1:22" ht="15">
      <c r="A51" s="979"/>
      <c r="Q51" s="188"/>
      <c r="R51" s="188"/>
      <c r="S51" s="188"/>
      <c r="T51" s="188"/>
      <c r="U51" s="188"/>
      <c r="V51" s="188"/>
    </row>
    <row r="52" spans="1:22" ht="15">
      <c r="A52" s="982" t="s">
        <v>255</v>
      </c>
      <c r="Q52" s="188"/>
      <c r="R52" s="188"/>
      <c r="S52" s="188"/>
      <c r="T52" s="188"/>
      <c r="U52" s="188"/>
      <c r="V52" s="188"/>
    </row>
    <row r="53" spans="1:22" ht="15">
      <c r="A53" s="982"/>
      <c r="Q53" s="188"/>
      <c r="R53" s="188"/>
      <c r="S53" s="188"/>
      <c r="T53" s="188"/>
      <c r="U53" s="188"/>
      <c r="V53" s="188"/>
    </row>
    <row r="54" spans="1:22" ht="15">
      <c r="A54" s="982" t="s">
        <v>186</v>
      </c>
      <c r="Q54" s="188"/>
      <c r="R54" s="188"/>
      <c r="S54" s="188"/>
      <c r="T54" s="188"/>
      <c r="U54" s="188"/>
      <c r="V54" s="188"/>
    </row>
    <row r="55" ht="15">
      <c r="A55" s="982"/>
    </row>
    <row r="56" ht="15">
      <c r="A56" s="982"/>
    </row>
  </sheetData>
  <sheetProtection/>
  <mergeCells count="10">
    <mergeCell ref="A1:V1"/>
    <mergeCell ref="J7:J8"/>
    <mergeCell ref="K7:L7"/>
    <mergeCell ref="M7:P7"/>
    <mergeCell ref="T7:V7"/>
    <mergeCell ref="A7:A8"/>
    <mergeCell ref="B7:B8"/>
    <mergeCell ref="E7:E8"/>
    <mergeCell ref="H7:H8"/>
    <mergeCell ref="I7:I8"/>
  </mergeCells>
  <printOptions/>
  <pageMargins left="0.7086614173228347" right="0.31496062992125984" top="0.5905511811023623" bottom="0.5905511811023623" header="0.31496062992125984" footer="0.31496062992125984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37.7109375" style="188" customWidth="1"/>
    <col min="2" max="2" width="17.28125" style="188" customWidth="1"/>
    <col min="3" max="4" width="0" style="188" hidden="1" customWidth="1"/>
    <col min="5" max="5" width="9.140625" style="296" customWidth="1"/>
    <col min="6" max="8" width="0" style="188" hidden="1" customWidth="1"/>
    <col min="9" max="10" width="0" style="198" hidden="1" customWidth="1"/>
    <col min="11" max="11" width="11.57421875" style="198" customWidth="1"/>
    <col min="12" max="12" width="11.421875" style="198" customWidth="1"/>
    <col min="13" max="13" width="9.8515625" style="198" customWidth="1"/>
    <col min="14" max="14" width="9.140625" style="198" customWidth="1"/>
    <col min="15" max="15" width="9.28125" style="198" customWidth="1"/>
    <col min="16" max="16" width="9.140625" style="198" customWidth="1"/>
    <col min="17" max="17" width="12.00390625" style="198" customWidth="1"/>
    <col min="18" max="18" width="9.140625" style="663" customWidth="1"/>
    <col min="19" max="19" width="3.421875" style="198" customWidth="1"/>
    <col min="20" max="20" width="12.57421875" style="198" customWidth="1"/>
    <col min="21" max="21" width="11.8515625" style="198" customWidth="1"/>
    <col min="22" max="22" width="12.00390625" style="198" customWidth="1"/>
    <col min="23" max="16384" width="9.140625" style="188" customWidth="1"/>
  </cols>
  <sheetData>
    <row r="1" spans="1:22" s="642" customFormat="1" ht="18.75">
      <c r="A1" s="981" t="s">
        <v>233</v>
      </c>
      <c r="B1" s="981"/>
      <c r="C1" s="981"/>
      <c r="D1" s="981"/>
      <c r="E1" s="981"/>
      <c r="F1" s="981"/>
      <c r="G1" s="981"/>
      <c r="H1" s="981"/>
      <c r="I1" s="981"/>
      <c r="J1" s="981"/>
      <c r="K1" s="981"/>
      <c r="L1" s="981"/>
      <c r="M1" s="981"/>
      <c r="N1" s="981"/>
      <c r="O1" s="981"/>
      <c r="P1" s="981"/>
      <c r="Q1" s="981"/>
      <c r="R1" s="981"/>
      <c r="S1" s="981"/>
      <c r="T1" s="981"/>
      <c r="U1" s="981"/>
      <c r="V1" s="981"/>
    </row>
    <row r="2" spans="1:13" ht="21.75" customHeight="1">
      <c r="A2" s="857" t="s">
        <v>218</v>
      </c>
      <c r="B2" s="858"/>
      <c r="L2" s="859"/>
      <c r="M2" s="859"/>
    </row>
    <row r="3" spans="1:13" ht="15">
      <c r="A3" s="864"/>
      <c r="L3" s="859"/>
      <c r="M3" s="859"/>
    </row>
    <row r="4" spans="1:13" ht="15.75" thickBot="1">
      <c r="A4" s="982"/>
      <c r="B4" s="525"/>
      <c r="C4" s="525"/>
      <c r="D4" s="525"/>
      <c r="E4" s="724"/>
      <c r="F4" s="525"/>
      <c r="G4" s="525"/>
      <c r="L4" s="859"/>
      <c r="M4" s="859"/>
    </row>
    <row r="5" spans="1:13" ht="16.5" thickBot="1">
      <c r="A5" s="860" t="s">
        <v>1</v>
      </c>
      <c r="B5" s="861" t="s">
        <v>187</v>
      </c>
      <c r="C5" s="1046"/>
      <c r="D5" s="1046"/>
      <c r="E5" s="1047"/>
      <c r="F5" s="1046"/>
      <c r="G5" s="1048"/>
      <c r="H5" s="1046"/>
      <c r="I5" s="1049"/>
      <c r="J5" s="106"/>
      <c r="K5" s="106"/>
      <c r="L5" s="863"/>
      <c r="M5" s="863"/>
    </row>
    <row r="6" spans="1:13" ht="23.25" customHeight="1" thickBot="1">
      <c r="A6" s="864" t="s">
        <v>3</v>
      </c>
      <c r="L6" s="859"/>
      <c r="M6" s="859"/>
    </row>
    <row r="7" spans="1:22" ht="15.75" thickBot="1">
      <c r="A7" s="983" t="s">
        <v>8</v>
      </c>
      <c r="B7" s="866" t="s">
        <v>9</v>
      </c>
      <c r="C7" s="867"/>
      <c r="D7" s="867"/>
      <c r="E7" s="866" t="s">
        <v>12</v>
      </c>
      <c r="F7" s="867"/>
      <c r="G7" s="867"/>
      <c r="H7" s="866" t="s">
        <v>173</v>
      </c>
      <c r="I7" s="1050" t="s">
        <v>174</v>
      </c>
      <c r="J7" s="1050" t="s">
        <v>175</v>
      </c>
      <c r="K7" s="984" t="s">
        <v>219</v>
      </c>
      <c r="L7" s="984"/>
      <c r="M7" s="870" t="s">
        <v>5</v>
      </c>
      <c r="N7" s="870"/>
      <c r="O7" s="870"/>
      <c r="P7" s="870"/>
      <c r="Q7" s="985" t="s">
        <v>220</v>
      </c>
      <c r="R7" s="986" t="s">
        <v>7</v>
      </c>
      <c r="T7" s="869" t="s">
        <v>176</v>
      </c>
      <c r="U7" s="869"/>
      <c r="V7" s="869"/>
    </row>
    <row r="8" spans="1:22" ht="15.75" thickBot="1">
      <c r="A8" s="983"/>
      <c r="B8" s="866"/>
      <c r="C8" s="313" t="s">
        <v>10</v>
      </c>
      <c r="D8" s="313" t="s">
        <v>11</v>
      </c>
      <c r="E8" s="866"/>
      <c r="F8" s="313" t="s">
        <v>177</v>
      </c>
      <c r="G8" s="313" t="s">
        <v>178</v>
      </c>
      <c r="H8" s="866"/>
      <c r="I8" s="1050"/>
      <c r="J8" s="1050"/>
      <c r="K8" s="873" t="s">
        <v>179</v>
      </c>
      <c r="L8" s="873" t="s">
        <v>185</v>
      </c>
      <c r="M8" s="874" t="s">
        <v>18</v>
      </c>
      <c r="N8" s="987" t="s">
        <v>21</v>
      </c>
      <c r="O8" s="875" t="s">
        <v>24</v>
      </c>
      <c r="P8" s="988" t="s">
        <v>27</v>
      </c>
      <c r="Q8" s="873" t="s">
        <v>28</v>
      </c>
      <c r="R8" s="989" t="s">
        <v>29</v>
      </c>
      <c r="T8" s="194" t="s">
        <v>221</v>
      </c>
      <c r="U8" s="315" t="s">
        <v>222</v>
      </c>
      <c r="V8" s="315" t="s">
        <v>223</v>
      </c>
    </row>
    <row r="9" spans="1:22" ht="15">
      <c r="A9" s="879" t="s">
        <v>30</v>
      </c>
      <c r="B9" s="229"/>
      <c r="C9" s="230">
        <v>104</v>
      </c>
      <c r="D9" s="230">
        <v>104</v>
      </c>
      <c r="E9" s="63"/>
      <c r="F9" s="133">
        <v>12</v>
      </c>
      <c r="G9" s="133">
        <v>12</v>
      </c>
      <c r="H9" s="133">
        <v>12</v>
      </c>
      <c r="I9" s="181">
        <v>14</v>
      </c>
      <c r="J9" s="181">
        <v>19</v>
      </c>
      <c r="K9" s="899"/>
      <c r="L9" s="899"/>
      <c r="M9" s="990">
        <v>19</v>
      </c>
      <c r="N9" s="897">
        <f>T9</f>
        <v>19</v>
      </c>
      <c r="O9" s="1051">
        <f>U9</f>
        <v>19</v>
      </c>
      <c r="P9" s="897">
        <f>V9</f>
        <v>19</v>
      </c>
      <c r="Q9" s="112" t="s">
        <v>31</v>
      </c>
      <c r="R9" s="993" t="s">
        <v>31</v>
      </c>
      <c r="S9" s="177"/>
      <c r="T9" s="108">
        <v>19</v>
      </c>
      <c r="U9" s="181">
        <v>19</v>
      </c>
      <c r="V9" s="107">
        <v>19</v>
      </c>
    </row>
    <row r="10" spans="1:22" ht="15.75" thickBot="1">
      <c r="A10" s="887" t="s">
        <v>32</v>
      </c>
      <c r="B10" s="140"/>
      <c r="C10" s="141">
        <v>101</v>
      </c>
      <c r="D10" s="141">
        <v>104</v>
      </c>
      <c r="E10" s="142"/>
      <c r="F10" s="113">
        <v>11</v>
      </c>
      <c r="G10" s="113">
        <v>11</v>
      </c>
      <c r="H10" s="113">
        <v>11</v>
      </c>
      <c r="I10" s="183">
        <v>13</v>
      </c>
      <c r="J10" s="183">
        <v>14</v>
      </c>
      <c r="K10" s="889"/>
      <c r="L10" s="889"/>
      <c r="M10" s="212">
        <v>14</v>
      </c>
      <c r="N10" s="891">
        <f aca="true" t="shared" si="0" ref="N10:P21">T10</f>
        <v>14</v>
      </c>
      <c r="O10" s="907">
        <f t="shared" si="0"/>
        <v>14</v>
      </c>
      <c r="P10" s="906">
        <f t="shared" si="0"/>
        <v>14</v>
      </c>
      <c r="Q10" s="109" t="s">
        <v>31</v>
      </c>
      <c r="R10" s="996" t="s">
        <v>31</v>
      </c>
      <c r="S10" s="177"/>
      <c r="T10" s="997">
        <v>14</v>
      </c>
      <c r="U10" s="183">
        <v>14</v>
      </c>
      <c r="V10" s="109">
        <v>14</v>
      </c>
    </row>
    <row r="11" spans="1:22" ht="15">
      <c r="A11" s="894" t="s">
        <v>33</v>
      </c>
      <c r="B11" s="143" t="s">
        <v>34</v>
      </c>
      <c r="C11" s="144">
        <v>37915</v>
      </c>
      <c r="D11" s="144">
        <v>39774</v>
      </c>
      <c r="E11" s="145" t="s">
        <v>35</v>
      </c>
      <c r="F11" s="111">
        <v>1917.09</v>
      </c>
      <c r="G11" s="111">
        <v>2153</v>
      </c>
      <c r="H11" s="111">
        <v>2189</v>
      </c>
      <c r="I11" s="118">
        <v>2238</v>
      </c>
      <c r="J11" s="118">
        <v>2554</v>
      </c>
      <c r="K11" s="898" t="s">
        <v>31</v>
      </c>
      <c r="L11" s="898" t="s">
        <v>31</v>
      </c>
      <c r="M11" s="214">
        <v>2554</v>
      </c>
      <c r="N11" s="928">
        <f t="shared" si="0"/>
        <v>2554</v>
      </c>
      <c r="O11" s="928">
        <f t="shared" si="0"/>
        <v>2554</v>
      </c>
      <c r="P11" s="897">
        <f t="shared" si="0"/>
        <v>2864</v>
      </c>
      <c r="Q11" s="110" t="s">
        <v>31</v>
      </c>
      <c r="R11" s="999" t="s">
        <v>31</v>
      </c>
      <c r="S11" s="177"/>
      <c r="T11" s="108">
        <v>2554</v>
      </c>
      <c r="U11" s="118">
        <v>2554</v>
      </c>
      <c r="V11" s="110">
        <v>2864</v>
      </c>
    </row>
    <row r="12" spans="1:22" ht="15">
      <c r="A12" s="900" t="s">
        <v>36</v>
      </c>
      <c r="B12" s="146" t="s">
        <v>37</v>
      </c>
      <c r="C12" s="147">
        <v>-16164</v>
      </c>
      <c r="D12" s="147">
        <v>-17825</v>
      </c>
      <c r="E12" s="145" t="s">
        <v>38</v>
      </c>
      <c r="F12" s="111">
        <v>-1826.76</v>
      </c>
      <c r="G12" s="111">
        <v>-2062</v>
      </c>
      <c r="H12" s="111">
        <v>2134</v>
      </c>
      <c r="I12" s="118">
        <v>2219</v>
      </c>
      <c r="J12" s="118">
        <v>2544</v>
      </c>
      <c r="K12" s="903" t="s">
        <v>31</v>
      </c>
      <c r="L12" s="903" t="s">
        <v>31</v>
      </c>
      <c r="M12" s="215">
        <v>2544</v>
      </c>
      <c r="N12" s="936">
        <f t="shared" si="0"/>
        <v>2544</v>
      </c>
      <c r="O12" s="936">
        <f t="shared" si="0"/>
        <v>2544</v>
      </c>
      <c r="P12" s="902">
        <f t="shared" si="0"/>
        <v>2782</v>
      </c>
      <c r="Q12" s="110" t="s">
        <v>31</v>
      </c>
      <c r="R12" s="999" t="s">
        <v>31</v>
      </c>
      <c r="S12" s="177"/>
      <c r="T12" s="111">
        <v>2544</v>
      </c>
      <c r="U12" s="118">
        <v>2544</v>
      </c>
      <c r="V12" s="110">
        <v>2782</v>
      </c>
    </row>
    <row r="13" spans="1:22" ht="15">
      <c r="A13" s="900" t="s">
        <v>39</v>
      </c>
      <c r="B13" s="146" t="s">
        <v>234</v>
      </c>
      <c r="C13" s="147">
        <v>604</v>
      </c>
      <c r="D13" s="147">
        <v>619</v>
      </c>
      <c r="E13" s="145" t="s">
        <v>41</v>
      </c>
      <c r="F13" s="111">
        <v>0</v>
      </c>
      <c r="G13" s="111">
        <v>0</v>
      </c>
      <c r="H13" s="111">
        <v>0</v>
      </c>
      <c r="I13" s="118">
        <v>0</v>
      </c>
      <c r="J13" s="118">
        <v>0</v>
      </c>
      <c r="K13" s="903" t="s">
        <v>31</v>
      </c>
      <c r="L13" s="903" t="s">
        <v>31</v>
      </c>
      <c r="M13" s="215">
        <v>0</v>
      </c>
      <c r="N13" s="936">
        <f t="shared" si="0"/>
        <v>0</v>
      </c>
      <c r="O13" s="936">
        <f t="shared" si="0"/>
        <v>0</v>
      </c>
      <c r="P13" s="902">
        <f t="shared" si="0"/>
        <v>0</v>
      </c>
      <c r="Q13" s="110" t="s">
        <v>31</v>
      </c>
      <c r="R13" s="999" t="s">
        <v>31</v>
      </c>
      <c r="S13" s="177"/>
      <c r="T13" s="111">
        <v>0</v>
      </c>
      <c r="U13" s="118">
        <v>0</v>
      </c>
      <c r="V13" s="110">
        <v>0</v>
      </c>
    </row>
    <row r="14" spans="1:22" ht="15">
      <c r="A14" s="900" t="s">
        <v>42</v>
      </c>
      <c r="B14" s="146" t="s">
        <v>235</v>
      </c>
      <c r="C14" s="147">
        <v>221</v>
      </c>
      <c r="D14" s="147">
        <v>610</v>
      </c>
      <c r="E14" s="145" t="s">
        <v>31</v>
      </c>
      <c r="F14" s="111">
        <v>65</v>
      </c>
      <c r="G14" s="111">
        <v>600</v>
      </c>
      <c r="H14" s="111">
        <v>742</v>
      </c>
      <c r="I14" s="118">
        <v>735</v>
      </c>
      <c r="J14" s="118">
        <v>754</v>
      </c>
      <c r="K14" s="903" t="s">
        <v>31</v>
      </c>
      <c r="L14" s="903" t="s">
        <v>31</v>
      </c>
      <c r="M14" s="215">
        <v>1736</v>
      </c>
      <c r="N14" s="936">
        <f t="shared" si="0"/>
        <v>1419</v>
      </c>
      <c r="O14" s="936">
        <f t="shared" si="0"/>
        <v>1058</v>
      </c>
      <c r="P14" s="902">
        <f t="shared" si="0"/>
        <v>799</v>
      </c>
      <c r="Q14" s="110" t="s">
        <v>31</v>
      </c>
      <c r="R14" s="999" t="s">
        <v>31</v>
      </c>
      <c r="S14" s="177"/>
      <c r="T14" s="111">
        <v>1419</v>
      </c>
      <c r="U14" s="118">
        <v>1058</v>
      </c>
      <c r="V14" s="110">
        <v>799</v>
      </c>
    </row>
    <row r="15" spans="1:22" ht="15.75" thickBot="1">
      <c r="A15" s="879" t="s">
        <v>44</v>
      </c>
      <c r="B15" s="148" t="s">
        <v>236</v>
      </c>
      <c r="C15" s="149">
        <v>2021</v>
      </c>
      <c r="D15" s="149">
        <v>852</v>
      </c>
      <c r="E15" s="64" t="s">
        <v>46</v>
      </c>
      <c r="F15" s="134">
        <v>435.36</v>
      </c>
      <c r="G15" s="134">
        <v>744</v>
      </c>
      <c r="H15" s="134">
        <v>685</v>
      </c>
      <c r="I15" s="116">
        <v>782</v>
      </c>
      <c r="J15" s="116">
        <v>867</v>
      </c>
      <c r="K15" s="908" t="s">
        <v>31</v>
      </c>
      <c r="L15" s="908" t="s">
        <v>31</v>
      </c>
      <c r="M15" s="209">
        <v>1754</v>
      </c>
      <c r="N15" s="943">
        <f t="shared" si="0"/>
        <v>0</v>
      </c>
      <c r="O15" s="943">
        <f t="shared" si="0"/>
        <v>2052</v>
      </c>
      <c r="P15" s="906">
        <f t="shared" si="0"/>
        <v>961</v>
      </c>
      <c r="Q15" s="112" t="s">
        <v>31</v>
      </c>
      <c r="R15" s="993" t="s">
        <v>31</v>
      </c>
      <c r="S15" s="177"/>
      <c r="T15" s="113">
        <v>0</v>
      </c>
      <c r="U15" s="116">
        <v>2052</v>
      </c>
      <c r="V15" s="112">
        <v>961</v>
      </c>
    </row>
    <row r="16" spans="1:22" ht="15.75" thickBot="1">
      <c r="A16" s="910" t="s">
        <v>47</v>
      </c>
      <c r="B16" s="231"/>
      <c r="C16" s="232">
        <v>24618</v>
      </c>
      <c r="D16" s="232">
        <v>24087</v>
      </c>
      <c r="E16" s="233"/>
      <c r="F16" s="114">
        <v>610</v>
      </c>
      <c r="G16" s="114">
        <v>1441</v>
      </c>
      <c r="H16" s="114">
        <v>1482</v>
      </c>
      <c r="I16" s="115">
        <v>1536</v>
      </c>
      <c r="J16" s="185">
        <f>J11-J12+J13+J14+J15</f>
        <v>1631</v>
      </c>
      <c r="K16" s="265" t="s">
        <v>31</v>
      </c>
      <c r="L16" s="915" t="s">
        <v>31</v>
      </c>
      <c r="M16" s="915">
        <f>M11-M12+M13+M14+M15</f>
        <v>3500</v>
      </c>
      <c r="N16" s="1052">
        <f t="shared" si="0"/>
        <v>3886</v>
      </c>
      <c r="O16" s="1053">
        <f>U16</f>
        <v>3119</v>
      </c>
      <c r="P16" s="1053">
        <f>V16</f>
        <v>1841</v>
      </c>
      <c r="Q16" s="107" t="s">
        <v>31</v>
      </c>
      <c r="R16" s="1054" t="s">
        <v>31</v>
      </c>
      <c r="S16" s="177"/>
      <c r="T16" s="185">
        <v>3886</v>
      </c>
      <c r="U16" s="185">
        <v>3119</v>
      </c>
      <c r="V16" s="185">
        <v>1841</v>
      </c>
    </row>
    <row r="17" spans="1:22" ht="15">
      <c r="A17" s="879" t="s">
        <v>48</v>
      </c>
      <c r="B17" s="143" t="s">
        <v>49</v>
      </c>
      <c r="C17" s="144">
        <v>7043</v>
      </c>
      <c r="D17" s="144">
        <v>7240</v>
      </c>
      <c r="E17" s="64">
        <v>401</v>
      </c>
      <c r="F17" s="134">
        <v>90</v>
      </c>
      <c r="G17" s="134">
        <v>90</v>
      </c>
      <c r="H17" s="135">
        <v>55</v>
      </c>
      <c r="I17" s="116">
        <v>19</v>
      </c>
      <c r="J17" s="116">
        <v>10</v>
      </c>
      <c r="K17" s="895" t="s">
        <v>31</v>
      </c>
      <c r="L17" s="895" t="s">
        <v>31</v>
      </c>
      <c r="M17" s="209">
        <v>10</v>
      </c>
      <c r="N17" s="928">
        <f t="shared" si="0"/>
        <v>10</v>
      </c>
      <c r="O17" s="928">
        <f>U17</f>
        <v>10</v>
      </c>
      <c r="P17" s="897">
        <f t="shared" si="0"/>
        <v>82</v>
      </c>
      <c r="Q17" s="107" t="s">
        <v>31</v>
      </c>
      <c r="R17" s="1054" t="s">
        <v>31</v>
      </c>
      <c r="S17" s="177"/>
      <c r="T17" s="117">
        <v>10</v>
      </c>
      <c r="U17" s="116">
        <v>10</v>
      </c>
      <c r="V17" s="112">
        <v>82</v>
      </c>
    </row>
    <row r="18" spans="1:22" ht="15">
      <c r="A18" s="900" t="s">
        <v>50</v>
      </c>
      <c r="B18" s="146" t="s">
        <v>51</v>
      </c>
      <c r="C18" s="147">
        <v>1001</v>
      </c>
      <c r="D18" s="147">
        <v>820</v>
      </c>
      <c r="E18" s="145" t="s">
        <v>52</v>
      </c>
      <c r="F18" s="111">
        <v>196</v>
      </c>
      <c r="G18" s="111">
        <v>270</v>
      </c>
      <c r="H18" s="136">
        <v>436</v>
      </c>
      <c r="I18" s="118">
        <v>373</v>
      </c>
      <c r="J18" s="118">
        <v>326</v>
      </c>
      <c r="K18" s="204" t="s">
        <v>31</v>
      </c>
      <c r="L18" s="204" t="s">
        <v>31</v>
      </c>
      <c r="M18" s="215">
        <v>329</v>
      </c>
      <c r="N18" s="936">
        <f t="shared" si="0"/>
        <v>395</v>
      </c>
      <c r="O18" s="936">
        <f>U18</f>
        <v>404</v>
      </c>
      <c r="P18" s="902">
        <f t="shared" si="0"/>
        <v>335</v>
      </c>
      <c r="Q18" s="110" t="s">
        <v>31</v>
      </c>
      <c r="R18" s="999" t="s">
        <v>31</v>
      </c>
      <c r="S18" s="177"/>
      <c r="T18" s="111">
        <v>395</v>
      </c>
      <c r="U18" s="118">
        <v>404</v>
      </c>
      <c r="V18" s="110">
        <v>335</v>
      </c>
    </row>
    <row r="19" spans="1:22" ht="15">
      <c r="A19" s="900" t="s">
        <v>53</v>
      </c>
      <c r="B19" s="146" t="s">
        <v>237</v>
      </c>
      <c r="C19" s="147">
        <v>14718</v>
      </c>
      <c r="D19" s="147">
        <v>14718</v>
      </c>
      <c r="E19" s="145" t="s">
        <v>31</v>
      </c>
      <c r="F19" s="111">
        <v>0</v>
      </c>
      <c r="G19" s="111">
        <v>0</v>
      </c>
      <c r="H19" s="136">
        <v>0</v>
      </c>
      <c r="I19" s="118">
        <v>0</v>
      </c>
      <c r="J19" s="118">
        <v>0</v>
      </c>
      <c r="K19" s="204" t="s">
        <v>31</v>
      </c>
      <c r="L19" s="204" t="s">
        <v>31</v>
      </c>
      <c r="M19" s="215">
        <v>0</v>
      </c>
      <c r="N19" s="936">
        <f t="shared" si="0"/>
        <v>0</v>
      </c>
      <c r="O19" s="936">
        <f>U19</f>
        <v>0</v>
      </c>
      <c r="P19" s="902">
        <f t="shared" si="0"/>
        <v>0</v>
      </c>
      <c r="Q19" s="110" t="s">
        <v>31</v>
      </c>
      <c r="R19" s="999" t="s">
        <v>31</v>
      </c>
      <c r="S19" s="177"/>
      <c r="T19" s="111">
        <v>0</v>
      </c>
      <c r="U19" s="118">
        <v>0</v>
      </c>
      <c r="V19" s="110">
        <v>0</v>
      </c>
    </row>
    <row r="20" spans="1:22" ht="15">
      <c r="A20" s="900" t="s">
        <v>55</v>
      </c>
      <c r="B20" s="146" t="s">
        <v>54</v>
      </c>
      <c r="C20" s="147">
        <v>1758</v>
      </c>
      <c r="D20" s="147">
        <v>1762</v>
      </c>
      <c r="E20" s="145" t="s">
        <v>31</v>
      </c>
      <c r="F20" s="111">
        <v>206</v>
      </c>
      <c r="G20" s="111">
        <v>323</v>
      </c>
      <c r="H20" s="136">
        <v>987</v>
      </c>
      <c r="I20" s="118">
        <v>1088</v>
      </c>
      <c r="J20" s="118">
        <v>1235</v>
      </c>
      <c r="K20" s="204" t="s">
        <v>31</v>
      </c>
      <c r="L20" s="1055" t="s">
        <v>31</v>
      </c>
      <c r="M20" s="215">
        <v>2703</v>
      </c>
      <c r="N20" s="936">
        <f t="shared" si="0"/>
        <v>2670</v>
      </c>
      <c r="O20" s="936">
        <f>U20</f>
        <v>1835</v>
      </c>
      <c r="P20" s="902">
        <f t="shared" si="0"/>
        <v>1382</v>
      </c>
      <c r="Q20" s="110" t="s">
        <v>31</v>
      </c>
      <c r="R20" s="999" t="s">
        <v>31</v>
      </c>
      <c r="S20" s="177"/>
      <c r="T20" s="111">
        <v>2670</v>
      </c>
      <c r="U20" s="118">
        <v>1835</v>
      </c>
      <c r="V20" s="110">
        <v>1382</v>
      </c>
    </row>
    <row r="21" spans="1:22" ht="15.75" thickBot="1">
      <c r="A21" s="887" t="s">
        <v>57</v>
      </c>
      <c r="B21" s="150"/>
      <c r="C21" s="151">
        <v>0</v>
      </c>
      <c r="D21" s="151">
        <v>0</v>
      </c>
      <c r="E21" s="152" t="s">
        <v>31</v>
      </c>
      <c r="F21" s="111">
        <v>0</v>
      </c>
      <c r="G21" s="111">
        <v>0</v>
      </c>
      <c r="H21" s="136">
        <v>0</v>
      </c>
      <c r="I21" s="119">
        <v>0</v>
      </c>
      <c r="J21" s="119">
        <v>0</v>
      </c>
      <c r="K21" s="211" t="s">
        <v>31</v>
      </c>
      <c r="L21" s="1056" t="s">
        <v>31</v>
      </c>
      <c r="M21" s="217">
        <v>0</v>
      </c>
      <c r="N21" s="943">
        <f t="shared" si="0"/>
        <v>0</v>
      </c>
      <c r="O21" s="1057">
        <f>U21</f>
        <v>0</v>
      </c>
      <c r="P21" s="891">
        <f t="shared" si="0"/>
        <v>0</v>
      </c>
      <c r="Q21" s="120" t="s">
        <v>31</v>
      </c>
      <c r="R21" s="1010" t="s">
        <v>31</v>
      </c>
      <c r="S21" s="177"/>
      <c r="T21" s="997">
        <v>0</v>
      </c>
      <c r="U21" s="119">
        <v>0</v>
      </c>
      <c r="V21" s="120">
        <v>0</v>
      </c>
    </row>
    <row r="22" spans="1:22" ht="15">
      <c r="A22" s="924" t="s">
        <v>59</v>
      </c>
      <c r="B22" s="143" t="s">
        <v>60</v>
      </c>
      <c r="C22" s="144">
        <v>12472</v>
      </c>
      <c r="D22" s="144">
        <v>13728</v>
      </c>
      <c r="E22" s="65" t="s">
        <v>31</v>
      </c>
      <c r="F22" s="108">
        <v>3970</v>
      </c>
      <c r="G22" s="108">
        <v>4259</v>
      </c>
      <c r="H22" s="137">
        <v>3835</v>
      </c>
      <c r="I22" s="121">
        <v>4173</v>
      </c>
      <c r="J22" s="121">
        <v>6057.9</v>
      </c>
      <c r="K22" s="1025">
        <f>K35</f>
        <v>7375</v>
      </c>
      <c r="L22" s="1025">
        <f>L35</f>
        <v>7379</v>
      </c>
      <c r="M22" s="925">
        <v>2000</v>
      </c>
      <c r="N22" s="1058">
        <f>T22-M22</f>
        <v>1792</v>
      </c>
      <c r="O22" s="928">
        <f>U22-T22</f>
        <v>1947</v>
      </c>
      <c r="P22" s="897">
        <f>V22-U22</f>
        <v>1640</v>
      </c>
      <c r="Q22" s="1059">
        <f>SUM(M22:P22)</f>
        <v>7379</v>
      </c>
      <c r="R22" s="1038">
        <f>(Q22/L22)*100</f>
        <v>100</v>
      </c>
      <c r="S22" s="177"/>
      <c r="T22" s="108">
        <v>3792</v>
      </c>
      <c r="U22" s="1014">
        <v>5739</v>
      </c>
      <c r="V22" s="121">
        <v>7379</v>
      </c>
    </row>
    <row r="23" spans="1:22" ht="15">
      <c r="A23" s="900" t="s">
        <v>61</v>
      </c>
      <c r="B23" s="146" t="s">
        <v>62</v>
      </c>
      <c r="C23" s="147">
        <v>0</v>
      </c>
      <c r="D23" s="147">
        <v>0</v>
      </c>
      <c r="E23" s="66" t="s">
        <v>31</v>
      </c>
      <c r="F23" s="111">
        <v>43</v>
      </c>
      <c r="G23" s="111"/>
      <c r="H23" s="136">
        <v>0</v>
      </c>
      <c r="I23" s="122"/>
      <c r="J23" s="122">
        <v>0</v>
      </c>
      <c r="K23" s="935"/>
      <c r="L23" s="1016"/>
      <c r="M23" s="933"/>
      <c r="N23" s="1060">
        <f aca="true" t="shared" si="1" ref="N23:N40">T23-M23</f>
        <v>0</v>
      </c>
      <c r="O23" s="936">
        <f aca="true" t="shared" si="2" ref="O23:P40">U23-T23</f>
        <v>0</v>
      </c>
      <c r="P23" s="902">
        <f t="shared" si="2"/>
        <v>0</v>
      </c>
      <c r="Q23" s="1061">
        <f aca="true" t="shared" si="3" ref="Q23:Q45">SUM(M23:P23)</f>
        <v>0</v>
      </c>
      <c r="R23" s="1062" t="e">
        <f aca="true" t="shared" si="4" ref="R23:R45">(Q23/L23)*100</f>
        <v>#DIV/0!</v>
      </c>
      <c r="S23" s="177"/>
      <c r="T23" s="111">
        <v>0</v>
      </c>
      <c r="U23" s="1019">
        <v>0</v>
      </c>
      <c r="V23" s="122">
        <v>0</v>
      </c>
    </row>
    <row r="24" spans="1:22" ht="15.75" thickBot="1">
      <c r="A24" s="887" t="s">
        <v>63</v>
      </c>
      <c r="B24" s="150" t="s">
        <v>62</v>
      </c>
      <c r="C24" s="151">
        <v>0</v>
      </c>
      <c r="D24" s="151">
        <v>1215</v>
      </c>
      <c r="E24" s="67">
        <v>672</v>
      </c>
      <c r="F24" s="138">
        <v>1636</v>
      </c>
      <c r="G24" s="138">
        <v>1845</v>
      </c>
      <c r="H24" s="139">
        <v>1300</v>
      </c>
      <c r="I24" s="123">
        <v>1450</v>
      </c>
      <c r="J24" s="123">
        <v>2000</v>
      </c>
      <c r="K24" s="1063">
        <f>SUM(K25:K29)</f>
        <v>2000</v>
      </c>
      <c r="L24" s="1063">
        <f>SUM(L25:L29)</f>
        <v>2004</v>
      </c>
      <c r="M24" s="1021">
        <v>2000</v>
      </c>
      <c r="N24" s="1064">
        <f t="shared" si="1"/>
        <v>-998</v>
      </c>
      <c r="O24" s="943">
        <f t="shared" si="2"/>
        <v>501</v>
      </c>
      <c r="P24" s="906">
        <f t="shared" si="2"/>
        <v>501</v>
      </c>
      <c r="Q24" s="1065">
        <f t="shared" si="3"/>
        <v>2004</v>
      </c>
      <c r="R24" s="1066">
        <f t="shared" si="4"/>
        <v>100</v>
      </c>
      <c r="S24" s="177"/>
      <c r="T24" s="113">
        <v>1002</v>
      </c>
      <c r="U24" s="1024">
        <v>1503</v>
      </c>
      <c r="V24" s="123">
        <v>2004</v>
      </c>
    </row>
    <row r="25" spans="1:22" ht="15">
      <c r="A25" s="894" t="s">
        <v>64</v>
      </c>
      <c r="B25" s="143" t="s">
        <v>238</v>
      </c>
      <c r="C25" s="144">
        <v>6341</v>
      </c>
      <c r="D25" s="144">
        <v>6960</v>
      </c>
      <c r="E25" s="65">
        <v>501</v>
      </c>
      <c r="F25" s="111">
        <v>355</v>
      </c>
      <c r="G25" s="111">
        <v>628</v>
      </c>
      <c r="H25" s="213">
        <v>156</v>
      </c>
      <c r="I25" s="124">
        <v>399</v>
      </c>
      <c r="J25" s="124">
        <v>910</v>
      </c>
      <c r="K25" s="1025">
        <v>200</v>
      </c>
      <c r="L25" s="1025">
        <v>200</v>
      </c>
      <c r="M25" s="1025">
        <v>48</v>
      </c>
      <c r="N25" s="1060">
        <f t="shared" si="1"/>
        <v>112</v>
      </c>
      <c r="O25" s="928">
        <f t="shared" si="2"/>
        <v>161</v>
      </c>
      <c r="P25" s="897">
        <f t="shared" si="2"/>
        <v>469</v>
      </c>
      <c r="Q25" s="929">
        <f t="shared" si="3"/>
        <v>790</v>
      </c>
      <c r="R25" s="1067">
        <f t="shared" si="4"/>
        <v>395</v>
      </c>
      <c r="S25" s="177"/>
      <c r="T25" s="117">
        <v>160</v>
      </c>
      <c r="U25" s="1027">
        <v>321</v>
      </c>
      <c r="V25" s="124">
        <v>790</v>
      </c>
    </row>
    <row r="26" spans="1:22" ht="15">
      <c r="A26" s="900" t="s">
        <v>66</v>
      </c>
      <c r="B26" s="146" t="s">
        <v>239</v>
      </c>
      <c r="C26" s="147">
        <v>1745</v>
      </c>
      <c r="D26" s="147">
        <v>2223</v>
      </c>
      <c r="E26" s="66">
        <v>502</v>
      </c>
      <c r="F26" s="111">
        <v>600</v>
      </c>
      <c r="G26" s="111">
        <v>799</v>
      </c>
      <c r="H26" s="213">
        <v>802</v>
      </c>
      <c r="I26" s="122">
        <v>756</v>
      </c>
      <c r="J26" s="122">
        <v>772</v>
      </c>
      <c r="K26" s="935">
        <v>950</v>
      </c>
      <c r="L26" s="935">
        <v>950</v>
      </c>
      <c r="M26" s="935">
        <v>182</v>
      </c>
      <c r="N26" s="1060">
        <f t="shared" si="1"/>
        <v>126</v>
      </c>
      <c r="O26" s="936">
        <f t="shared" si="2"/>
        <v>110</v>
      </c>
      <c r="P26" s="902">
        <f t="shared" si="2"/>
        <v>344</v>
      </c>
      <c r="Q26" s="937">
        <f t="shared" si="3"/>
        <v>762</v>
      </c>
      <c r="R26" s="938">
        <f t="shared" si="4"/>
        <v>80.21052631578948</v>
      </c>
      <c r="S26" s="177"/>
      <c r="T26" s="111">
        <v>308</v>
      </c>
      <c r="U26" s="1019">
        <v>418</v>
      </c>
      <c r="V26" s="122">
        <v>762</v>
      </c>
    </row>
    <row r="27" spans="1:22" ht="15">
      <c r="A27" s="900" t="s">
        <v>68</v>
      </c>
      <c r="B27" s="146" t="s">
        <v>240</v>
      </c>
      <c r="C27" s="147">
        <v>0</v>
      </c>
      <c r="D27" s="147">
        <v>0</v>
      </c>
      <c r="E27" s="66">
        <v>504</v>
      </c>
      <c r="F27" s="111">
        <v>0</v>
      </c>
      <c r="G27" s="111">
        <v>0</v>
      </c>
      <c r="H27" s="213">
        <v>0</v>
      </c>
      <c r="I27" s="122">
        <v>0</v>
      </c>
      <c r="J27" s="122">
        <v>0</v>
      </c>
      <c r="K27" s="935"/>
      <c r="L27" s="935"/>
      <c r="M27" s="935">
        <v>0</v>
      </c>
      <c r="N27" s="1060">
        <f t="shared" si="1"/>
        <v>0</v>
      </c>
      <c r="O27" s="936">
        <f t="shared" si="2"/>
        <v>0</v>
      </c>
      <c r="P27" s="902">
        <f t="shared" si="2"/>
        <v>0</v>
      </c>
      <c r="Q27" s="937">
        <f t="shared" si="3"/>
        <v>0</v>
      </c>
      <c r="R27" s="938" t="e">
        <f t="shared" si="4"/>
        <v>#DIV/0!</v>
      </c>
      <c r="S27" s="177"/>
      <c r="T27" s="111">
        <v>0</v>
      </c>
      <c r="U27" s="1019">
        <v>0</v>
      </c>
      <c r="V27" s="122">
        <v>0</v>
      </c>
    </row>
    <row r="28" spans="1:22" ht="15">
      <c r="A28" s="900" t="s">
        <v>70</v>
      </c>
      <c r="B28" s="146" t="s">
        <v>241</v>
      </c>
      <c r="C28" s="147">
        <v>428</v>
      </c>
      <c r="D28" s="147">
        <v>253</v>
      </c>
      <c r="E28" s="66">
        <v>511</v>
      </c>
      <c r="F28" s="111">
        <v>130</v>
      </c>
      <c r="G28" s="111">
        <v>91</v>
      </c>
      <c r="H28" s="213">
        <v>3</v>
      </c>
      <c r="I28" s="122">
        <v>62</v>
      </c>
      <c r="J28" s="122">
        <v>111</v>
      </c>
      <c r="K28" s="935">
        <v>450</v>
      </c>
      <c r="L28" s="935">
        <v>450</v>
      </c>
      <c r="M28" s="935">
        <v>0</v>
      </c>
      <c r="N28" s="1060">
        <f t="shared" si="1"/>
        <v>0</v>
      </c>
      <c r="O28" s="936">
        <f t="shared" si="2"/>
        <v>173</v>
      </c>
      <c r="P28" s="902">
        <f t="shared" si="2"/>
        <v>136</v>
      </c>
      <c r="Q28" s="937">
        <f t="shared" si="3"/>
        <v>309</v>
      </c>
      <c r="R28" s="938">
        <f t="shared" si="4"/>
        <v>68.66666666666667</v>
      </c>
      <c r="S28" s="177"/>
      <c r="T28" s="111">
        <v>0</v>
      </c>
      <c r="U28" s="1019">
        <v>173</v>
      </c>
      <c r="V28" s="122">
        <v>309</v>
      </c>
    </row>
    <row r="29" spans="1:22" ht="15">
      <c r="A29" s="900" t="s">
        <v>72</v>
      </c>
      <c r="B29" s="146" t="s">
        <v>242</v>
      </c>
      <c r="C29" s="147">
        <v>1057</v>
      </c>
      <c r="D29" s="147">
        <v>1451</v>
      </c>
      <c r="E29" s="66">
        <v>518</v>
      </c>
      <c r="F29" s="111">
        <v>493</v>
      </c>
      <c r="G29" s="111">
        <v>253</v>
      </c>
      <c r="H29" s="213">
        <v>271</v>
      </c>
      <c r="I29" s="122">
        <v>274</v>
      </c>
      <c r="J29" s="122">
        <v>310</v>
      </c>
      <c r="K29" s="935">
        <v>400</v>
      </c>
      <c r="L29" s="935">
        <v>404</v>
      </c>
      <c r="M29" s="935">
        <v>54</v>
      </c>
      <c r="N29" s="1060">
        <f t="shared" si="1"/>
        <v>94</v>
      </c>
      <c r="O29" s="936">
        <f t="shared" si="2"/>
        <v>49</v>
      </c>
      <c r="P29" s="902">
        <f t="shared" si="2"/>
        <v>100</v>
      </c>
      <c r="Q29" s="937">
        <f t="shared" si="3"/>
        <v>297</v>
      </c>
      <c r="R29" s="938">
        <f t="shared" si="4"/>
        <v>73.51485148514851</v>
      </c>
      <c r="S29" s="177"/>
      <c r="T29" s="111">
        <v>148</v>
      </c>
      <c r="U29" s="1019">
        <v>197</v>
      </c>
      <c r="V29" s="122">
        <v>297</v>
      </c>
    </row>
    <row r="30" spans="1:22" ht="15">
      <c r="A30" s="900" t="s">
        <v>74</v>
      </c>
      <c r="B30" s="153" t="s">
        <v>243</v>
      </c>
      <c r="C30" s="147">
        <v>10408</v>
      </c>
      <c r="D30" s="147">
        <v>11792</v>
      </c>
      <c r="E30" s="66">
        <v>521</v>
      </c>
      <c r="F30" s="111">
        <v>1899</v>
      </c>
      <c r="G30" s="111">
        <v>2006</v>
      </c>
      <c r="H30" s="213">
        <v>2110</v>
      </c>
      <c r="I30" s="122">
        <v>2312</v>
      </c>
      <c r="J30" s="122">
        <v>3424</v>
      </c>
      <c r="K30" s="935">
        <v>3929</v>
      </c>
      <c r="L30" s="935">
        <v>3929</v>
      </c>
      <c r="M30" s="935">
        <v>1008</v>
      </c>
      <c r="N30" s="1060">
        <f t="shared" si="1"/>
        <v>1021</v>
      </c>
      <c r="O30" s="936">
        <f t="shared" si="2"/>
        <v>1130</v>
      </c>
      <c r="P30" s="902">
        <f t="shared" si="2"/>
        <v>1237</v>
      </c>
      <c r="Q30" s="937">
        <f t="shared" si="3"/>
        <v>4396</v>
      </c>
      <c r="R30" s="938">
        <f t="shared" si="4"/>
        <v>111.88597607533724</v>
      </c>
      <c r="S30" s="177"/>
      <c r="T30" s="111">
        <v>2029</v>
      </c>
      <c r="U30" s="1019">
        <v>3159</v>
      </c>
      <c r="V30" s="122">
        <v>4396</v>
      </c>
    </row>
    <row r="31" spans="1:22" ht="15">
      <c r="A31" s="900" t="s">
        <v>76</v>
      </c>
      <c r="B31" s="153" t="s">
        <v>244</v>
      </c>
      <c r="C31" s="147">
        <v>3640</v>
      </c>
      <c r="D31" s="147">
        <v>4174</v>
      </c>
      <c r="E31" s="66" t="s">
        <v>78</v>
      </c>
      <c r="F31" s="111">
        <v>678</v>
      </c>
      <c r="G31" s="111">
        <v>718</v>
      </c>
      <c r="H31" s="213">
        <v>753</v>
      </c>
      <c r="I31" s="122">
        <v>815</v>
      </c>
      <c r="J31" s="122">
        <v>1194</v>
      </c>
      <c r="K31" s="935">
        <v>1375</v>
      </c>
      <c r="L31" s="935">
        <v>1375</v>
      </c>
      <c r="M31" s="935">
        <v>366</v>
      </c>
      <c r="N31" s="1060">
        <f t="shared" si="1"/>
        <v>352</v>
      </c>
      <c r="O31" s="936">
        <f t="shared" si="2"/>
        <v>393</v>
      </c>
      <c r="P31" s="902">
        <f t="shared" si="2"/>
        <v>445</v>
      </c>
      <c r="Q31" s="937">
        <f t="shared" si="3"/>
        <v>1556</v>
      </c>
      <c r="R31" s="938">
        <f t="shared" si="4"/>
        <v>113.16363636363636</v>
      </c>
      <c r="S31" s="177"/>
      <c r="T31" s="111">
        <v>718</v>
      </c>
      <c r="U31" s="1019">
        <v>1111</v>
      </c>
      <c r="V31" s="122">
        <v>1556</v>
      </c>
    </row>
    <row r="32" spans="1:22" ht="15">
      <c r="A32" s="900" t="s">
        <v>79</v>
      </c>
      <c r="B32" s="146" t="s">
        <v>245</v>
      </c>
      <c r="C32" s="147">
        <v>0</v>
      </c>
      <c r="D32" s="147">
        <v>0</v>
      </c>
      <c r="E32" s="66">
        <v>557</v>
      </c>
      <c r="F32" s="111">
        <v>0</v>
      </c>
      <c r="G32" s="111">
        <v>0</v>
      </c>
      <c r="H32" s="213">
        <v>0</v>
      </c>
      <c r="I32" s="122">
        <v>0</v>
      </c>
      <c r="J32" s="122">
        <v>0</v>
      </c>
      <c r="K32" s="935"/>
      <c r="L32" s="935"/>
      <c r="M32" s="935">
        <v>0</v>
      </c>
      <c r="N32" s="1060">
        <f t="shared" si="1"/>
        <v>0</v>
      </c>
      <c r="O32" s="936">
        <f t="shared" si="2"/>
        <v>0</v>
      </c>
      <c r="P32" s="902">
        <f t="shared" si="2"/>
        <v>0</v>
      </c>
      <c r="Q32" s="937">
        <f t="shared" si="3"/>
        <v>0</v>
      </c>
      <c r="R32" s="938" t="e">
        <f t="shared" si="4"/>
        <v>#DIV/0!</v>
      </c>
      <c r="S32" s="177"/>
      <c r="T32" s="111">
        <v>0</v>
      </c>
      <c r="U32" s="1019">
        <v>0</v>
      </c>
      <c r="V32" s="122">
        <v>0</v>
      </c>
    </row>
    <row r="33" spans="1:22" ht="15">
      <c r="A33" s="900" t="s">
        <v>81</v>
      </c>
      <c r="B33" s="146" t="s">
        <v>246</v>
      </c>
      <c r="C33" s="147">
        <v>1711</v>
      </c>
      <c r="D33" s="147">
        <v>1801</v>
      </c>
      <c r="E33" s="66">
        <v>551</v>
      </c>
      <c r="F33" s="111">
        <v>31</v>
      </c>
      <c r="G33" s="111">
        <v>0</v>
      </c>
      <c r="H33" s="213">
        <v>36</v>
      </c>
      <c r="I33" s="122">
        <v>36</v>
      </c>
      <c r="J33" s="122">
        <v>10</v>
      </c>
      <c r="K33" s="935"/>
      <c r="L33" s="935"/>
      <c r="M33" s="935">
        <v>0</v>
      </c>
      <c r="N33" s="1060">
        <f t="shared" si="1"/>
        <v>0</v>
      </c>
      <c r="O33" s="936">
        <f t="shared" si="2"/>
        <v>0</v>
      </c>
      <c r="P33" s="902">
        <f t="shared" si="2"/>
        <v>10</v>
      </c>
      <c r="Q33" s="937">
        <f t="shared" si="3"/>
        <v>10</v>
      </c>
      <c r="R33" s="938" t="e">
        <f t="shared" si="4"/>
        <v>#DIV/0!</v>
      </c>
      <c r="S33" s="177"/>
      <c r="T33" s="111">
        <v>0</v>
      </c>
      <c r="U33" s="1019">
        <v>0</v>
      </c>
      <c r="V33" s="122">
        <v>10</v>
      </c>
    </row>
    <row r="34" spans="1:22" ht="15.75" thickBot="1">
      <c r="A34" s="879" t="s">
        <v>83</v>
      </c>
      <c r="B34" s="148" t="s">
        <v>247</v>
      </c>
      <c r="C34" s="149">
        <v>569</v>
      </c>
      <c r="D34" s="149">
        <v>614</v>
      </c>
      <c r="E34" s="68" t="s">
        <v>84</v>
      </c>
      <c r="F34" s="134">
        <v>17</v>
      </c>
      <c r="G34" s="134">
        <v>14</v>
      </c>
      <c r="H34" s="216">
        <v>17</v>
      </c>
      <c r="I34" s="125">
        <v>14</v>
      </c>
      <c r="J34" s="125">
        <v>19</v>
      </c>
      <c r="K34" s="1029">
        <v>71</v>
      </c>
      <c r="L34" s="1029">
        <v>71</v>
      </c>
      <c r="M34" s="965">
        <v>4</v>
      </c>
      <c r="N34" s="1060">
        <f t="shared" si="1"/>
        <v>5</v>
      </c>
      <c r="O34" s="943">
        <f t="shared" si="2"/>
        <v>6</v>
      </c>
      <c r="P34" s="906">
        <f t="shared" si="2"/>
        <v>9</v>
      </c>
      <c r="Q34" s="957">
        <f t="shared" si="3"/>
        <v>24</v>
      </c>
      <c r="R34" s="945">
        <f t="shared" si="4"/>
        <v>33.80281690140845</v>
      </c>
      <c r="S34" s="177"/>
      <c r="T34" s="997">
        <v>9</v>
      </c>
      <c r="U34" s="1031">
        <v>15</v>
      </c>
      <c r="V34" s="125">
        <v>24</v>
      </c>
    </row>
    <row r="35" spans="1:22" ht="15.75" thickBot="1">
      <c r="A35" s="960" t="s">
        <v>85</v>
      </c>
      <c r="B35" s="234" t="s">
        <v>86</v>
      </c>
      <c r="C35" s="206">
        <f>SUM(C25:C34)</f>
        <v>25899</v>
      </c>
      <c r="D35" s="206">
        <f>SUM(D25:D34)</f>
        <v>29268</v>
      </c>
      <c r="E35" s="235"/>
      <c r="F35" s="114">
        <f aca="true" t="shared" si="5" ref="F35:P35">SUM(F25:F34)</f>
        <v>4203</v>
      </c>
      <c r="G35" s="114">
        <f t="shared" si="5"/>
        <v>4509</v>
      </c>
      <c r="H35" s="236">
        <f t="shared" si="5"/>
        <v>4148</v>
      </c>
      <c r="I35" s="114">
        <f t="shared" si="5"/>
        <v>4668</v>
      </c>
      <c r="J35" s="114">
        <f>SUM(J25:J34)</f>
        <v>6750</v>
      </c>
      <c r="K35" s="1032">
        <f t="shared" si="5"/>
        <v>7375</v>
      </c>
      <c r="L35" s="1033">
        <f t="shared" si="5"/>
        <v>7379</v>
      </c>
      <c r="M35" s="1033">
        <f t="shared" si="5"/>
        <v>1662</v>
      </c>
      <c r="N35" s="962">
        <f t="shared" si="5"/>
        <v>1710</v>
      </c>
      <c r="O35" s="962">
        <f t="shared" si="5"/>
        <v>2022</v>
      </c>
      <c r="P35" s="1033">
        <f t="shared" si="5"/>
        <v>2750</v>
      </c>
      <c r="Q35" s="127">
        <f t="shared" si="3"/>
        <v>8144</v>
      </c>
      <c r="R35" s="227">
        <f t="shared" si="4"/>
        <v>110.36725843610245</v>
      </c>
      <c r="S35" s="177"/>
      <c r="T35" s="114">
        <f>SUM(T25:T34)</f>
        <v>3372</v>
      </c>
      <c r="U35" s="127">
        <v>5394</v>
      </c>
      <c r="V35" s="127">
        <f>SUM(V25:V34)</f>
        <v>8144</v>
      </c>
    </row>
    <row r="36" spans="1:22" ht="15">
      <c r="A36" s="894" t="s">
        <v>87</v>
      </c>
      <c r="B36" s="143" t="s">
        <v>248</v>
      </c>
      <c r="C36" s="144">
        <v>0</v>
      </c>
      <c r="D36" s="144">
        <v>0</v>
      </c>
      <c r="E36" s="65">
        <v>601</v>
      </c>
      <c r="F36" s="117">
        <v>0</v>
      </c>
      <c r="G36" s="117">
        <v>0</v>
      </c>
      <c r="H36" s="225">
        <v>0</v>
      </c>
      <c r="I36" s="124">
        <v>0</v>
      </c>
      <c r="J36" s="126">
        <v>0</v>
      </c>
      <c r="K36" s="1025"/>
      <c r="L36" s="1035"/>
      <c r="M36" s="926">
        <v>0</v>
      </c>
      <c r="N36" s="1060">
        <f t="shared" si="1"/>
        <v>0</v>
      </c>
      <c r="O36" s="950">
        <f t="shared" si="2"/>
        <v>0</v>
      </c>
      <c r="P36" s="897">
        <f t="shared" si="2"/>
        <v>0</v>
      </c>
      <c r="Q36" s="951">
        <f t="shared" si="3"/>
        <v>0</v>
      </c>
      <c r="R36" s="930" t="e">
        <f t="shared" si="4"/>
        <v>#DIV/0!</v>
      </c>
      <c r="S36" s="177"/>
      <c r="T36" s="117">
        <v>0</v>
      </c>
      <c r="U36" s="1027">
        <v>0</v>
      </c>
      <c r="V36" s="126">
        <v>0</v>
      </c>
    </row>
    <row r="37" spans="1:22" ht="15">
      <c r="A37" s="900" t="s">
        <v>89</v>
      </c>
      <c r="B37" s="146" t="s">
        <v>249</v>
      </c>
      <c r="C37" s="147">
        <v>1190</v>
      </c>
      <c r="D37" s="147">
        <v>1857</v>
      </c>
      <c r="E37" s="66">
        <v>602</v>
      </c>
      <c r="F37" s="111">
        <v>207</v>
      </c>
      <c r="G37" s="111">
        <v>233</v>
      </c>
      <c r="H37" s="213">
        <v>317</v>
      </c>
      <c r="I37" s="122">
        <v>377</v>
      </c>
      <c r="J37" s="122">
        <v>551</v>
      </c>
      <c r="K37" s="935"/>
      <c r="L37" s="1016"/>
      <c r="M37" s="935">
        <v>179</v>
      </c>
      <c r="N37" s="1060">
        <f t="shared" si="1"/>
        <v>205</v>
      </c>
      <c r="O37" s="936">
        <f t="shared" si="2"/>
        <v>98</v>
      </c>
      <c r="P37" s="902">
        <f t="shared" si="2"/>
        <v>207</v>
      </c>
      <c r="Q37" s="937">
        <f t="shared" si="3"/>
        <v>689</v>
      </c>
      <c r="R37" s="938" t="e">
        <f t="shared" si="4"/>
        <v>#DIV/0!</v>
      </c>
      <c r="S37" s="177"/>
      <c r="T37" s="111">
        <v>384</v>
      </c>
      <c r="U37" s="1019">
        <v>482</v>
      </c>
      <c r="V37" s="122">
        <v>689</v>
      </c>
    </row>
    <row r="38" spans="1:22" ht="15">
      <c r="A38" s="900" t="s">
        <v>91</v>
      </c>
      <c r="B38" s="146" t="s">
        <v>250</v>
      </c>
      <c r="C38" s="147">
        <v>0</v>
      </c>
      <c r="D38" s="147">
        <v>0</v>
      </c>
      <c r="E38" s="66">
        <v>604</v>
      </c>
      <c r="F38" s="111">
        <v>0</v>
      </c>
      <c r="G38" s="111">
        <v>0</v>
      </c>
      <c r="H38" s="213">
        <v>0</v>
      </c>
      <c r="I38" s="122">
        <v>0</v>
      </c>
      <c r="J38" s="122">
        <v>0</v>
      </c>
      <c r="K38" s="935"/>
      <c r="L38" s="1016"/>
      <c r="M38" s="935"/>
      <c r="N38" s="1060">
        <f t="shared" si="1"/>
        <v>0</v>
      </c>
      <c r="O38" s="936">
        <f t="shared" si="2"/>
        <v>0</v>
      </c>
      <c r="P38" s="902">
        <f t="shared" si="2"/>
        <v>0</v>
      </c>
      <c r="Q38" s="937">
        <f t="shared" si="3"/>
        <v>0</v>
      </c>
      <c r="R38" s="938" t="e">
        <f t="shared" si="4"/>
        <v>#DIV/0!</v>
      </c>
      <c r="S38" s="177"/>
      <c r="T38" s="111">
        <v>0</v>
      </c>
      <c r="U38" s="1019">
        <v>0</v>
      </c>
      <c r="V38" s="122">
        <v>0</v>
      </c>
    </row>
    <row r="39" spans="1:22" ht="15">
      <c r="A39" s="900" t="s">
        <v>93</v>
      </c>
      <c r="B39" s="146" t="s">
        <v>251</v>
      </c>
      <c r="C39" s="147">
        <v>12472</v>
      </c>
      <c r="D39" s="147">
        <v>13728</v>
      </c>
      <c r="E39" s="66" t="s">
        <v>95</v>
      </c>
      <c r="F39" s="111">
        <v>3926</v>
      </c>
      <c r="G39" s="111">
        <v>4259</v>
      </c>
      <c r="H39" s="213">
        <v>3835</v>
      </c>
      <c r="I39" s="122">
        <v>4173</v>
      </c>
      <c r="J39" s="122">
        <v>6058</v>
      </c>
      <c r="K39" s="935">
        <f>K35</f>
        <v>7375</v>
      </c>
      <c r="L39" s="1016">
        <v>7379</v>
      </c>
      <c r="M39" s="935">
        <v>1876</v>
      </c>
      <c r="N39" s="1060">
        <f t="shared" si="1"/>
        <v>1916</v>
      </c>
      <c r="O39" s="936">
        <f t="shared" si="2"/>
        <v>1947</v>
      </c>
      <c r="P39" s="902">
        <f t="shared" si="2"/>
        <v>1640</v>
      </c>
      <c r="Q39" s="937">
        <f t="shared" si="3"/>
        <v>7379</v>
      </c>
      <c r="R39" s="938">
        <f t="shared" si="4"/>
        <v>100</v>
      </c>
      <c r="S39" s="177"/>
      <c r="T39" s="111">
        <v>3792</v>
      </c>
      <c r="U39" s="1019">
        <v>5739</v>
      </c>
      <c r="V39" s="122">
        <v>7379</v>
      </c>
    </row>
    <row r="40" spans="1:22" ht="15.75" thickBot="1">
      <c r="A40" s="879" t="s">
        <v>96</v>
      </c>
      <c r="B40" s="148" t="s">
        <v>247</v>
      </c>
      <c r="C40" s="149">
        <v>12330</v>
      </c>
      <c r="D40" s="149">
        <v>13218</v>
      </c>
      <c r="E40" s="68" t="s">
        <v>97</v>
      </c>
      <c r="F40" s="134">
        <v>146</v>
      </c>
      <c r="G40" s="134">
        <v>42</v>
      </c>
      <c r="H40" s="216">
        <v>0</v>
      </c>
      <c r="I40" s="125">
        <v>174</v>
      </c>
      <c r="J40" s="125">
        <v>201</v>
      </c>
      <c r="K40" s="1029"/>
      <c r="L40" s="1036"/>
      <c r="M40" s="965"/>
      <c r="N40" s="1060">
        <f t="shared" si="1"/>
        <v>9</v>
      </c>
      <c r="O40" s="943">
        <f t="shared" si="2"/>
        <v>34</v>
      </c>
      <c r="P40" s="906">
        <f t="shared" si="2"/>
        <v>76</v>
      </c>
      <c r="Q40" s="957">
        <f t="shared" si="3"/>
        <v>119</v>
      </c>
      <c r="R40" s="945" t="e">
        <f t="shared" si="4"/>
        <v>#DIV/0!</v>
      </c>
      <c r="S40" s="177"/>
      <c r="T40" s="997">
        <v>9</v>
      </c>
      <c r="U40" s="1031">
        <v>43</v>
      </c>
      <c r="V40" s="125">
        <v>119</v>
      </c>
    </row>
    <row r="41" spans="1:22" ht="15.75" thickBot="1">
      <c r="A41" s="960" t="s">
        <v>98</v>
      </c>
      <c r="B41" s="234" t="s">
        <v>99</v>
      </c>
      <c r="C41" s="206">
        <f>SUM(C36:C40)</f>
        <v>25992</v>
      </c>
      <c r="D41" s="206">
        <f>SUM(D36:D40)</f>
        <v>28803</v>
      </c>
      <c r="E41" s="235" t="s">
        <v>31</v>
      </c>
      <c r="F41" s="114">
        <f aca="true" t="shared" si="6" ref="F41:P41">SUM(F36:F40)</f>
        <v>4279</v>
      </c>
      <c r="G41" s="114">
        <f t="shared" si="6"/>
        <v>4534</v>
      </c>
      <c r="H41" s="236">
        <f t="shared" si="6"/>
        <v>4152</v>
      </c>
      <c r="I41" s="114">
        <f t="shared" si="6"/>
        <v>4724</v>
      </c>
      <c r="J41" s="114">
        <f>SUM(J36:J40)</f>
        <v>6810</v>
      </c>
      <c r="K41" s="1032">
        <f t="shared" si="6"/>
        <v>7375</v>
      </c>
      <c r="L41" s="1033">
        <f t="shared" si="6"/>
        <v>7379</v>
      </c>
      <c r="M41" s="1033">
        <f t="shared" si="6"/>
        <v>2055</v>
      </c>
      <c r="N41" s="1033">
        <f t="shared" si="6"/>
        <v>2130</v>
      </c>
      <c r="O41" s="1068">
        <f t="shared" si="6"/>
        <v>2079</v>
      </c>
      <c r="P41" s="1068">
        <f t="shared" si="6"/>
        <v>1923</v>
      </c>
      <c r="Q41" s="114">
        <f t="shared" si="3"/>
        <v>8187</v>
      </c>
      <c r="R41" s="227">
        <f t="shared" si="4"/>
        <v>110.9499932240141</v>
      </c>
      <c r="S41" s="177"/>
      <c r="T41" s="114">
        <f>SUM(T36:T40)</f>
        <v>4185</v>
      </c>
      <c r="U41" s="114">
        <f>SUM(U36:U40)</f>
        <v>6264</v>
      </c>
      <c r="V41" s="114">
        <f>SUM(V36:V40)</f>
        <v>8187</v>
      </c>
    </row>
    <row r="42" spans="1:22" ht="6.75" customHeight="1" thickBot="1">
      <c r="A42" s="879"/>
      <c r="B42" s="205"/>
      <c r="C42" s="237"/>
      <c r="D42" s="237"/>
      <c r="E42" s="69"/>
      <c r="F42" s="134"/>
      <c r="G42" s="134"/>
      <c r="H42" s="238"/>
      <c r="I42" s="127"/>
      <c r="J42" s="127"/>
      <c r="K42" s="1039"/>
      <c r="L42" s="1040"/>
      <c r="M42" s="134"/>
      <c r="N42" s="1060"/>
      <c r="O42" s="883"/>
      <c r="P42" s="970"/>
      <c r="Q42" s="126"/>
      <c r="R42" s="1067"/>
      <c r="S42" s="177"/>
      <c r="T42" s="134"/>
      <c r="U42" s="127"/>
      <c r="V42" s="127"/>
    </row>
    <row r="43" spans="1:22" ht="15.75" thickBot="1">
      <c r="A43" s="972" t="s">
        <v>100</v>
      </c>
      <c r="B43" s="234" t="s">
        <v>62</v>
      </c>
      <c r="C43" s="206">
        <f>+C41-C39</f>
        <v>13520</v>
      </c>
      <c r="D43" s="206">
        <f>+D41-D39</f>
        <v>15075</v>
      </c>
      <c r="E43" s="235" t="s">
        <v>31</v>
      </c>
      <c r="F43" s="114">
        <f aca="true" t="shared" si="7" ref="F43:P43">F41-F39</f>
        <v>353</v>
      </c>
      <c r="G43" s="114">
        <f t="shared" si="7"/>
        <v>275</v>
      </c>
      <c r="H43" s="114">
        <f t="shared" si="7"/>
        <v>317</v>
      </c>
      <c r="I43" s="114">
        <f t="shared" si="7"/>
        <v>551</v>
      </c>
      <c r="J43" s="114">
        <f>J41-J39</f>
        <v>752</v>
      </c>
      <c r="K43" s="114">
        <f>K41-K39</f>
        <v>0</v>
      </c>
      <c r="L43" s="964">
        <f t="shared" si="7"/>
        <v>0</v>
      </c>
      <c r="M43" s="964">
        <f t="shared" si="7"/>
        <v>179</v>
      </c>
      <c r="N43" s="964">
        <f t="shared" si="7"/>
        <v>214</v>
      </c>
      <c r="O43" s="964">
        <f t="shared" si="7"/>
        <v>132</v>
      </c>
      <c r="P43" s="964">
        <f t="shared" si="7"/>
        <v>283</v>
      </c>
      <c r="Q43" s="974">
        <f t="shared" si="3"/>
        <v>808</v>
      </c>
      <c r="R43" s="930" t="e">
        <f t="shared" si="4"/>
        <v>#DIV/0!</v>
      </c>
      <c r="S43" s="177"/>
      <c r="T43" s="114">
        <f>T41-T39</f>
        <v>393</v>
      </c>
      <c r="U43" s="114">
        <f>U41-U39</f>
        <v>525</v>
      </c>
      <c r="V43" s="114">
        <f>V41-V39</f>
        <v>808</v>
      </c>
    </row>
    <row r="44" spans="1:22" ht="15.75" thickBot="1">
      <c r="A44" s="960" t="s">
        <v>101</v>
      </c>
      <c r="B44" s="234" t="s">
        <v>102</v>
      </c>
      <c r="C44" s="206">
        <f>+C41-C35</f>
        <v>93</v>
      </c>
      <c r="D44" s="206">
        <f>+D41-D35</f>
        <v>-465</v>
      </c>
      <c r="E44" s="235" t="s">
        <v>31</v>
      </c>
      <c r="F44" s="114">
        <f aca="true" t="shared" si="8" ref="F44:P44">F41-F35</f>
        <v>76</v>
      </c>
      <c r="G44" s="114">
        <f t="shared" si="8"/>
        <v>25</v>
      </c>
      <c r="H44" s="114">
        <f t="shared" si="8"/>
        <v>4</v>
      </c>
      <c r="I44" s="114">
        <f t="shared" si="8"/>
        <v>56</v>
      </c>
      <c r="J44" s="114">
        <f>J41-J35</f>
        <v>60</v>
      </c>
      <c r="K44" s="114">
        <f>K41-K35</f>
        <v>0</v>
      </c>
      <c r="L44" s="964">
        <f t="shared" si="8"/>
        <v>0</v>
      </c>
      <c r="M44" s="964">
        <f t="shared" si="8"/>
        <v>393</v>
      </c>
      <c r="N44" s="964">
        <f t="shared" si="8"/>
        <v>420</v>
      </c>
      <c r="O44" s="964">
        <f t="shared" si="8"/>
        <v>57</v>
      </c>
      <c r="P44" s="964">
        <f t="shared" si="8"/>
        <v>-827</v>
      </c>
      <c r="Q44" s="974">
        <f t="shared" si="3"/>
        <v>43</v>
      </c>
      <c r="R44" s="930" t="e">
        <f t="shared" si="4"/>
        <v>#DIV/0!</v>
      </c>
      <c r="S44" s="177"/>
      <c r="T44" s="114">
        <f>T41-T35</f>
        <v>813</v>
      </c>
      <c r="U44" s="114">
        <f>U41-U35</f>
        <v>870</v>
      </c>
      <c r="V44" s="114">
        <f>V41-V35</f>
        <v>43</v>
      </c>
    </row>
    <row r="45" spans="1:22" ht="15.75" thickBot="1">
      <c r="A45" s="976" t="s">
        <v>103</v>
      </c>
      <c r="B45" s="239" t="s">
        <v>62</v>
      </c>
      <c r="C45" s="240">
        <f>+C44-C39</f>
        <v>-12379</v>
      </c>
      <c r="D45" s="240">
        <f>+D44-D39</f>
        <v>-14193</v>
      </c>
      <c r="E45" s="241" t="s">
        <v>31</v>
      </c>
      <c r="F45" s="114">
        <f aca="true" t="shared" si="9" ref="F45:P45">F44-F39</f>
        <v>-3850</v>
      </c>
      <c r="G45" s="114">
        <f t="shared" si="9"/>
        <v>-4234</v>
      </c>
      <c r="H45" s="114">
        <f t="shared" si="9"/>
        <v>-3831</v>
      </c>
      <c r="I45" s="114">
        <f t="shared" si="9"/>
        <v>-4117</v>
      </c>
      <c r="J45" s="114">
        <f>J44-J39</f>
        <v>-5998</v>
      </c>
      <c r="K45" s="114">
        <f t="shared" si="9"/>
        <v>-7375</v>
      </c>
      <c r="L45" s="964">
        <f t="shared" si="9"/>
        <v>-7379</v>
      </c>
      <c r="M45" s="964">
        <f t="shared" si="9"/>
        <v>-1483</v>
      </c>
      <c r="N45" s="964">
        <f t="shared" si="9"/>
        <v>-1496</v>
      </c>
      <c r="O45" s="964">
        <f t="shared" si="9"/>
        <v>-1890</v>
      </c>
      <c r="P45" s="964">
        <f t="shared" si="9"/>
        <v>-2467</v>
      </c>
      <c r="Q45" s="114">
        <f t="shared" si="3"/>
        <v>-7336</v>
      </c>
      <c r="R45" s="227">
        <f t="shared" si="4"/>
        <v>99.41726521208835</v>
      </c>
      <c r="S45" s="177"/>
      <c r="T45" s="114">
        <f>T44-T39</f>
        <v>-2979</v>
      </c>
      <c r="U45" s="114">
        <f>U44-U39</f>
        <v>-4869</v>
      </c>
      <c r="V45" s="114">
        <f>V44-V39</f>
        <v>-7336</v>
      </c>
    </row>
    <row r="46" ht="15">
      <c r="A46" s="982"/>
    </row>
    <row r="47" ht="15">
      <c r="A47" s="982"/>
    </row>
    <row r="48" spans="1:22" ht="15">
      <c r="A48" s="97" t="s">
        <v>181</v>
      </c>
      <c r="Q48" s="188"/>
      <c r="R48" s="188"/>
      <c r="S48" s="188"/>
      <c r="T48" s="188"/>
      <c r="U48" s="188"/>
      <c r="V48" s="188"/>
    </row>
    <row r="49" spans="1:22" ht="15">
      <c r="A49" s="98" t="s">
        <v>252</v>
      </c>
      <c r="Q49" s="188"/>
      <c r="R49" s="188"/>
      <c r="S49" s="188"/>
      <c r="T49" s="188"/>
      <c r="U49" s="188"/>
      <c r="V49" s="188"/>
    </row>
    <row r="50" spans="1:22" ht="15">
      <c r="A50" s="978" t="s">
        <v>182</v>
      </c>
      <c r="Q50" s="188"/>
      <c r="R50" s="188"/>
      <c r="S50" s="188"/>
      <c r="T50" s="188"/>
      <c r="U50" s="188"/>
      <c r="V50" s="188"/>
    </row>
    <row r="51" spans="1:22" ht="15">
      <c r="A51" s="979"/>
      <c r="Q51" s="188"/>
      <c r="R51" s="188"/>
      <c r="S51" s="188"/>
      <c r="T51" s="188"/>
      <c r="U51" s="188"/>
      <c r="V51" s="188"/>
    </row>
    <row r="52" spans="1:22" ht="15">
      <c r="A52" s="982" t="s">
        <v>188</v>
      </c>
      <c r="Q52" s="188"/>
      <c r="R52" s="188"/>
      <c r="S52" s="188"/>
      <c r="T52" s="188"/>
      <c r="U52" s="188"/>
      <c r="V52" s="188"/>
    </row>
    <row r="53" spans="1:22" ht="15">
      <c r="A53" s="982"/>
      <c r="Q53" s="188"/>
      <c r="R53" s="188"/>
      <c r="S53" s="188"/>
      <c r="T53" s="188"/>
      <c r="U53" s="188"/>
      <c r="V53" s="188"/>
    </row>
    <row r="54" spans="1:22" ht="15">
      <c r="A54" s="982" t="s">
        <v>224</v>
      </c>
      <c r="Q54" s="188"/>
      <c r="R54" s="188"/>
      <c r="S54" s="188"/>
      <c r="T54" s="188"/>
      <c r="U54" s="188"/>
      <c r="V54" s="188"/>
    </row>
    <row r="55" ht="15">
      <c r="A55" s="982" t="s">
        <v>183</v>
      </c>
    </row>
    <row r="56" ht="15">
      <c r="A56" s="982"/>
    </row>
  </sheetData>
  <sheetProtection/>
  <mergeCells count="10">
    <mergeCell ref="A1:V1"/>
    <mergeCell ref="J7:J8"/>
    <mergeCell ref="K7:L7"/>
    <mergeCell ref="M7:P7"/>
    <mergeCell ref="T7:V7"/>
    <mergeCell ref="A7:A8"/>
    <mergeCell ref="B7:B8"/>
    <mergeCell ref="E7:E8"/>
    <mergeCell ref="H7:H8"/>
    <mergeCell ref="I7:I8"/>
  </mergeCells>
  <printOptions/>
  <pageMargins left="1.1023622047244095" right="0.31496062992125984" top="0.5905511811023623" bottom="0.5905511811023623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7.7109375" style="188" customWidth="1"/>
    <col min="2" max="2" width="13.57421875" style="188" customWidth="1"/>
    <col min="3" max="4" width="0" style="188" hidden="1" customWidth="1"/>
    <col min="5" max="5" width="9.140625" style="296" customWidth="1"/>
    <col min="6" max="8" width="0" style="188" hidden="1" customWidth="1"/>
    <col min="9" max="10" width="0" style="198" hidden="1" customWidth="1"/>
    <col min="11" max="11" width="11.57421875" style="198" customWidth="1"/>
    <col min="12" max="12" width="11.421875" style="198" customWidth="1"/>
    <col min="13" max="13" width="9.8515625" style="198" customWidth="1"/>
    <col min="14" max="14" width="9.140625" style="198" customWidth="1"/>
    <col min="15" max="15" width="9.28125" style="198" customWidth="1"/>
    <col min="16" max="16" width="9.140625" style="198" customWidth="1"/>
    <col min="17" max="17" width="12.00390625" style="198" customWidth="1"/>
    <col min="18" max="18" width="9.140625" style="663" customWidth="1"/>
    <col min="19" max="19" width="3.421875" style="198" customWidth="1"/>
    <col min="20" max="20" width="12.57421875" style="198" customWidth="1"/>
    <col min="21" max="21" width="11.8515625" style="198" customWidth="1"/>
    <col min="22" max="22" width="12.00390625" style="198" customWidth="1"/>
    <col min="23" max="16384" width="9.140625" style="188" customWidth="1"/>
  </cols>
  <sheetData>
    <row r="1" spans="1:22" s="642" customFormat="1" ht="18.75">
      <c r="A1" s="981" t="s">
        <v>233</v>
      </c>
      <c r="B1" s="981"/>
      <c r="C1" s="981"/>
      <c r="D1" s="981"/>
      <c r="E1" s="981"/>
      <c r="F1" s="981"/>
      <c r="G1" s="981"/>
      <c r="H1" s="981"/>
      <c r="I1" s="981"/>
      <c r="J1" s="981"/>
      <c r="K1" s="981"/>
      <c r="L1" s="981"/>
      <c r="M1" s="981"/>
      <c r="N1" s="981"/>
      <c r="O1" s="981"/>
      <c r="P1" s="981"/>
      <c r="Q1" s="981"/>
      <c r="R1" s="981"/>
      <c r="S1" s="981"/>
      <c r="T1" s="981"/>
      <c r="U1" s="981"/>
      <c r="V1" s="981"/>
    </row>
    <row r="2" spans="1:13" ht="21.75" customHeight="1">
      <c r="A2" s="857" t="s">
        <v>218</v>
      </c>
      <c r="B2" s="858"/>
      <c r="L2" s="859"/>
      <c r="M2" s="859"/>
    </row>
    <row r="3" spans="1:13" ht="15">
      <c r="A3" s="864"/>
      <c r="L3" s="859"/>
      <c r="M3" s="859"/>
    </row>
    <row r="4" spans="1:13" ht="15.75" thickBot="1">
      <c r="A4" s="982"/>
      <c r="B4" s="525"/>
      <c r="C4" s="525"/>
      <c r="D4" s="525"/>
      <c r="E4" s="724"/>
      <c r="F4" s="525"/>
      <c r="G4" s="525"/>
      <c r="L4" s="859"/>
      <c r="M4" s="859"/>
    </row>
    <row r="5" spans="1:13" ht="16.5" thickBot="1">
      <c r="A5" s="860" t="s">
        <v>189</v>
      </c>
      <c r="B5" s="861" t="s">
        <v>190</v>
      </c>
      <c r="C5" s="726"/>
      <c r="D5" s="726"/>
      <c r="E5" s="727"/>
      <c r="F5" s="726"/>
      <c r="G5" s="728"/>
      <c r="H5" s="726"/>
      <c r="I5" s="862"/>
      <c r="J5" s="70"/>
      <c r="K5" s="70"/>
      <c r="L5" s="863"/>
      <c r="M5" s="863"/>
    </row>
    <row r="6" spans="1:13" ht="23.25" customHeight="1" thickBot="1">
      <c r="A6" s="864" t="s">
        <v>3</v>
      </c>
      <c r="L6" s="859"/>
      <c r="M6" s="859"/>
    </row>
    <row r="7" spans="1:22" ht="15.75" thickBot="1">
      <c r="A7" s="983" t="s">
        <v>8</v>
      </c>
      <c r="B7" s="866" t="s">
        <v>9</v>
      </c>
      <c r="C7" s="867"/>
      <c r="D7" s="867"/>
      <c r="E7" s="866" t="s">
        <v>12</v>
      </c>
      <c r="F7" s="867"/>
      <c r="G7" s="867"/>
      <c r="H7" s="866" t="s">
        <v>173</v>
      </c>
      <c r="I7" s="868" t="s">
        <v>174</v>
      </c>
      <c r="J7" s="868" t="s">
        <v>175</v>
      </c>
      <c r="K7" s="984" t="s">
        <v>219</v>
      </c>
      <c r="L7" s="984"/>
      <c r="M7" s="984" t="s">
        <v>5</v>
      </c>
      <c r="N7" s="984"/>
      <c r="O7" s="984"/>
      <c r="P7" s="984"/>
      <c r="Q7" s="985" t="s">
        <v>220</v>
      </c>
      <c r="R7" s="986" t="s">
        <v>7</v>
      </c>
      <c r="S7" s="1070"/>
      <c r="T7" s="869" t="s">
        <v>176</v>
      </c>
      <c r="U7" s="869"/>
      <c r="V7" s="869"/>
    </row>
    <row r="8" spans="1:22" ht="15.75" thickBot="1">
      <c r="A8" s="983"/>
      <c r="B8" s="866"/>
      <c r="C8" s="313" t="s">
        <v>10</v>
      </c>
      <c r="D8" s="313" t="s">
        <v>11</v>
      </c>
      <c r="E8" s="866"/>
      <c r="F8" s="313" t="s">
        <v>177</v>
      </c>
      <c r="G8" s="313" t="s">
        <v>178</v>
      </c>
      <c r="H8" s="866"/>
      <c r="I8" s="866"/>
      <c r="J8" s="866"/>
      <c r="K8" s="873" t="s">
        <v>179</v>
      </c>
      <c r="L8" s="873" t="s">
        <v>185</v>
      </c>
      <c r="M8" s="874" t="s">
        <v>18</v>
      </c>
      <c r="N8" s="987" t="s">
        <v>21</v>
      </c>
      <c r="O8" s="875" t="s">
        <v>24</v>
      </c>
      <c r="P8" s="988" t="s">
        <v>27</v>
      </c>
      <c r="Q8" s="873" t="s">
        <v>28</v>
      </c>
      <c r="R8" s="989" t="s">
        <v>29</v>
      </c>
      <c r="S8" s="1070"/>
      <c r="T8" s="194" t="s">
        <v>221</v>
      </c>
      <c r="U8" s="315" t="s">
        <v>222</v>
      </c>
      <c r="V8" s="315" t="s">
        <v>223</v>
      </c>
    </row>
    <row r="9" spans="1:22" ht="15">
      <c r="A9" s="879" t="s">
        <v>30</v>
      </c>
      <c r="B9" s="229"/>
      <c r="C9" s="230">
        <v>104</v>
      </c>
      <c r="D9" s="230">
        <v>104</v>
      </c>
      <c r="E9" s="63"/>
      <c r="F9" s="133">
        <v>7</v>
      </c>
      <c r="G9" s="133">
        <v>6</v>
      </c>
      <c r="H9" s="133">
        <v>8</v>
      </c>
      <c r="I9" s="181">
        <v>8</v>
      </c>
      <c r="J9" s="181">
        <v>9</v>
      </c>
      <c r="K9" s="899"/>
      <c r="L9" s="899"/>
      <c r="M9" s="990">
        <v>9</v>
      </c>
      <c r="N9" s="897">
        <f>T9</f>
        <v>9</v>
      </c>
      <c r="O9" s="1051">
        <f>U9</f>
        <v>9</v>
      </c>
      <c r="P9" s="897">
        <f>V9</f>
        <v>9</v>
      </c>
      <c r="Q9" s="112" t="s">
        <v>31</v>
      </c>
      <c r="R9" s="993" t="s">
        <v>31</v>
      </c>
      <c r="S9" s="177"/>
      <c r="T9" s="108">
        <v>9</v>
      </c>
      <c r="U9" s="181">
        <v>9</v>
      </c>
      <c r="V9" s="107">
        <v>9</v>
      </c>
    </row>
    <row r="10" spans="1:22" ht="15.75" thickBot="1">
      <c r="A10" s="887" t="s">
        <v>32</v>
      </c>
      <c r="B10" s="140"/>
      <c r="C10" s="141">
        <v>101</v>
      </c>
      <c r="D10" s="141">
        <v>104</v>
      </c>
      <c r="E10" s="142"/>
      <c r="F10" s="113">
        <v>7</v>
      </c>
      <c r="G10" s="113">
        <v>6</v>
      </c>
      <c r="H10" s="113">
        <v>8</v>
      </c>
      <c r="I10" s="183">
        <v>8</v>
      </c>
      <c r="J10" s="183">
        <v>7.752</v>
      </c>
      <c r="K10" s="889"/>
      <c r="L10" s="889"/>
      <c r="M10" s="212">
        <v>7.86</v>
      </c>
      <c r="N10" s="891">
        <f aca="true" t="shared" si="0" ref="N10:P21">T10</f>
        <v>7.867</v>
      </c>
      <c r="O10" s="907">
        <f t="shared" si="0"/>
        <v>7.82</v>
      </c>
      <c r="P10" s="906">
        <f t="shared" si="0"/>
        <v>7.8</v>
      </c>
      <c r="Q10" s="109" t="s">
        <v>31</v>
      </c>
      <c r="R10" s="996" t="s">
        <v>31</v>
      </c>
      <c r="S10" s="177"/>
      <c r="T10" s="997">
        <v>7.867</v>
      </c>
      <c r="U10" s="183">
        <v>7.82</v>
      </c>
      <c r="V10" s="109">
        <v>7.8</v>
      </c>
    </row>
    <row r="11" spans="1:22" ht="15">
      <c r="A11" s="894" t="s">
        <v>33</v>
      </c>
      <c r="B11" s="143" t="s">
        <v>34</v>
      </c>
      <c r="C11" s="144">
        <v>37915</v>
      </c>
      <c r="D11" s="144">
        <v>39774</v>
      </c>
      <c r="E11" s="145" t="s">
        <v>35</v>
      </c>
      <c r="F11" s="111">
        <v>1192</v>
      </c>
      <c r="G11" s="111">
        <v>1351</v>
      </c>
      <c r="H11" s="111">
        <v>1490</v>
      </c>
      <c r="I11" s="118">
        <v>1548</v>
      </c>
      <c r="J11" s="118">
        <v>1588</v>
      </c>
      <c r="K11" s="898" t="s">
        <v>31</v>
      </c>
      <c r="L11" s="998" t="s">
        <v>31</v>
      </c>
      <c r="M11" s="214">
        <v>1590</v>
      </c>
      <c r="N11" s="928">
        <f t="shared" si="0"/>
        <v>1590</v>
      </c>
      <c r="O11" s="928">
        <f t="shared" si="0"/>
        <v>1611</v>
      </c>
      <c r="P11" s="897">
        <f t="shared" si="0"/>
        <v>1630</v>
      </c>
      <c r="Q11" s="110" t="s">
        <v>31</v>
      </c>
      <c r="R11" s="999" t="s">
        <v>31</v>
      </c>
      <c r="S11" s="177"/>
      <c r="T11" s="108">
        <v>1590</v>
      </c>
      <c r="U11" s="118">
        <v>1611</v>
      </c>
      <c r="V11" s="110">
        <v>1630</v>
      </c>
    </row>
    <row r="12" spans="1:22" ht="15">
      <c r="A12" s="900" t="s">
        <v>36</v>
      </c>
      <c r="B12" s="146" t="s">
        <v>37</v>
      </c>
      <c r="C12" s="147">
        <v>-16164</v>
      </c>
      <c r="D12" s="147">
        <v>-17825</v>
      </c>
      <c r="E12" s="145" t="s">
        <v>38</v>
      </c>
      <c r="F12" s="111">
        <v>-1192</v>
      </c>
      <c r="G12" s="111">
        <v>-1256</v>
      </c>
      <c r="H12" s="111">
        <v>1415</v>
      </c>
      <c r="I12" s="118">
        <v>1483</v>
      </c>
      <c r="J12" s="118">
        <v>1532</v>
      </c>
      <c r="K12" s="903" t="s">
        <v>31</v>
      </c>
      <c r="L12" s="1000" t="s">
        <v>31</v>
      </c>
      <c r="M12" s="215">
        <v>1537</v>
      </c>
      <c r="N12" s="936">
        <f t="shared" si="0"/>
        <v>1540</v>
      </c>
      <c r="O12" s="936">
        <f t="shared" si="0"/>
        <v>1564</v>
      </c>
      <c r="P12" s="902">
        <f t="shared" si="0"/>
        <v>1584</v>
      </c>
      <c r="Q12" s="110" t="s">
        <v>31</v>
      </c>
      <c r="R12" s="999" t="s">
        <v>31</v>
      </c>
      <c r="S12" s="177"/>
      <c r="T12" s="111">
        <v>1540</v>
      </c>
      <c r="U12" s="118">
        <v>1564</v>
      </c>
      <c r="V12" s="110">
        <v>1584</v>
      </c>
    </row>
    <row r="13" spans="1:22" ht="15">
      <c r="A13" s="900" t="s">
        <v>39</v>
      </c>
      <c r="B13" s="146" t="s">
        <v>234</v>
      </c>
      <c r="C13" s="147">
        <v>604</v>
      </c>
      <c r="D13" s="147">
        <v>619</v>
      </c>
      <c r="E13" s="145" t="s">
        <v>41</v>
      </c>
      <c r="F13" s="111"/>
      <c r="G13" s="111"/>
      <c r="H13" s="111"/>
      <c r="I13" s="118"/>
      <c r="J13" s="118"/>
      <c r="K13" s="903" t="s">
        <v>31</v>
      </c>
      <c r="L13" s="1000" t="s">
        <v>31</v>
      </c>
      <c r="M13" s="215"/>
      <c r="N13" s="936">
        <f t="shared" si="0"/>
        <v>0</v>
      </c>
      <c r="O13" s="936">
        <f t="shared" si="0"/>
        <v>0</v>
      </c>
      <c r="P13" s="902">
        <f t="shared" si="0"/>
        <v>0</v>
      </c>
      <c r="Q13" s="110" t="s">
        <v>31</v>
      </c>
      <c r="R13" s="999" t="s">
        <v>31</v>
      </c>
      <c r="S13" s="177"/>
      <c r="T13" s="111"/>
      <c r="U13" s="118"/>
      <c r="V13" s="110"/>
    </row>
    <row r="14" spans="1:22" ht="15">
      <c r="A14" s="900" t="s">
        <v>42</v>
      </c>
      <c r="B14" s="146" t="s">
        <v>235</v>
      </c>
      <c r="C14" s="147">
        <v>221</v>
      </c>
      <c r="D14" s="147">
        <v>610</v>
      </c>
      <c r="E14" s="145" t="s">
        <v>31</v>
      </c>
      <c r="F14" s="111">
        <v>62</v>
      </c>
      <c r="G14" s="111">
        <v>66</v>
      </c>
      <c r="H14" s="111">
        <v>433</v>
      </c>
      <c r="I14" s="118">
        <v>400</v>
      </c>
      <c r="J14" s="118">
        <v>444</v>
      </c>
      <c r="K14" s="903" t="s">
        <v>31</v>
      </c>
      <c r="L14" s="1000" t="s">
        <v>31</v>
      </c>
      <c r="M14" s="215">
        <v>1159</v>
      </c>
      <c r="N14" s="936">
        <f t="shared" si="0"/>
        <v>907</v>
      </c>
      <c r="O14" s="936">
        <f t="shared" si="0"/>
        <v>699</v>
      </c>
      <c r="P14" s="902">
        <f t="shared" si="0"/>
        <v>469</v>
      </c>
      <c r="Q14" s="110" t="s">
        <v>31</v>
      </c>
      <c r="R14" s="999" t="s">
        <v>31</v>
      </c>
      <c r="S14" s="177"/>
      <c r="T14" s="111">
        <v>907</v>
      </c>
      <c r="U14" s="118">
        <v>699</v>
      </c>
      <c r="V14" s="110">
        <v>469</v>
      </c>
    </row>
    <row r="15" spans="1:22" ht="15.75" thickBot="1">
      <c r="A15" s="879" t="s">
        <v>44</v>
      </c>
      <c r="B15" s="148" t="s">
        <v>236</v>
      </c>
      <c r="C15" s="149">
        <v>2021</v>
      </c>
      <c r="D15" s="149">
        <v>852</v>
      </c>
      <c r="E15" s="64" t="s">
        <v>46</v>
      </c>
      <c r="F15" s="134">
        <v>348</v>
      </c>
      <c r="G15" s="134">
        <v>421</v>
      </c>
      <c r="H15" s="134">
        <v>468</v>
      </c>
      <c r="I15" s="116">
        <v>551</v>
      </c>
      <c r="J15" s="116">
        <v>500</v>
      </c>
      <c r="K15" s="908" t="s">
        <v>31</v>
      </c>
      <c r="L15" s="1003" t="s">
        <v>31</v>
      </c>
      <c r="M15" s="209">
        <v>805</v>
      </c>
      <c r="N15" s="943">
        <f t="shared" si="0"/>
        <v>1144</v>
      </c>
      <c r="O15" s="943">
        <f t="shared" si="0"/>
        <v>963</v>
      </c>
      <c r="P15" s="891">
        <f t="shared" si="0"/>
        <v>474</v>
      </c>
      <c r="Q15" s="112" t="s">
        <v>31</v>
      </c>
      <c r="R15" s="993" t="s">
        <v>31</v>
      </c>
      <c r="S15" s="177"/>
      <c r="T15" s="113">
        <v>1144</v>
      </c>
      <c r="U15" s="116">
        <v>963</v>
      </c>
      <c r="V15" s="112">
        <v>474</v>
      </c>
    </row>
    <row r="16" spans="1:22" ht="15.75" thickBot="1">
      <c r="A16" s="910" t="s">
        <v>47</v>
      </c>
      <c r="B16" s="231"/>
      <c r="C16" s="232">
        <v>24618</v>
      </c>
      <c r="D16" s="232">
        <v>24087</v>
      </c>
      <c r="E16" s="233"/>
      <c r="F16" s="114">
        <v>423</v>
      </c>
      <c r="G16" s="114">
        <v>590</v>
      </c>
      <c r="H16" s="114">
        <v>976</v>
      </c>
      <c r="I16" s="115">
        <v>1016</v>
      </c>
      <c r="J16" s="185">
        <f>J11-J12+J13+J14+J15</f>
        <v>1000</v>
      </c>
      <c r="K16" s="265" t="s">
        <v>31</v>
      </c>
      <c r="L16" s="1005" t="s">
        <v>31</v>
      </c>
      <c r="M16" s="915">
        <f>M11-M12+M13+M14+M15</f>
        <v>2017</v>
      </c>
      <c r="N16" s="265">
        <f>N11-N12+N13+N14+N15</f>
        <v>2101</v>
      </c>
      <c r="O16" s="915">
        <f>O11-O12+O13+O14+O15</f>
        <v>1709</v>
      </c>
      <c r="P16" s="265">
        <f>P11-P12+P13+P14+P15</f>
        <v>989</v>
      </c>
      <c r="Q16" s="115" t="s">
        <v>31</v>
      </c>
      <c r="R16" s="1006" t="s">
        <v>31</v>
      </c>
      <c r="S16" s="177"/>
      <c r="T16" s="185">
        <f>T11-T12+T13+T14+T15</f>
        <v>2101</v>
      </c>
      <c r="U16" s="185">
        <f>U11-U12+U13+U14+U15</f>
        <v>1709</v>
      </c>
      <c r="V16" s="185">
        <f>V11-V12+V13+V14+V15</f>
        <v>989</v>
      </c>
    </row>
    <row r="17" spans="1:22" ht="15">
      <c r="A17" s="879" t="s">
        <v>48</v>
      </c>
      <c r="B17" s="143" t="s">
        <v>49</v>
      </c>
      <c r="C17" s="144">
        <v>7043</v>
      </c>
      <c r="D17" s="144">
        <v>7240</v>
      </c>
      <c r="E17" s="64">
        <v>401</v>
      </c>
      <c r="F17" s="134"/>
      <c r="G17" s="134"/>
      <c r="H17" s="134">
        <v>75</v>
      </c>
      <c r="I17" s="116">
        <v>65</v>
      </c>
      <c r="J17" s="116">
        <v>55</v>
      </c>
      <c r="K17" s="898" t="s">
        <v>31</v>
      </c>
      <c r="L17" s="998" t="s">
        <v>31</v>
      </c>
      <c r="M17" s="990">
        <v>53</v>
      </c>
      <c r="N17" s="897">
        <f t="shared" si="0"/>
        <v>50</v>
      </c>
      <c r="O17" s="896">
        <f>U17</f>
        <v>48</v>
      </c>
      <c r="P17" s="897">
        <f t="shared" si="0"/>
        <v>45</v>
      </c>
      <c r="Q17" s="112" t="s">
        <v>31</v>
      </c>
      <c r="R17" s="993" t="s">
        <v>31</v>
      </c>
      <c r="S17" s="177"/>
      <c r="T17" s="117">
        <v>50</v>
      </c>
      <c r="U17" s="116">
        <v>48</v>
      </c>
      <c r="V17" s="112">
        <v>45</v>
      </c>
    </row>
    <row r="18" spans="1:22" ht="15">
      <c r="A18" s="900" t="s">
        <v>50</v>
      </c>
      <c r="B18" s="146" t="s">
        <v>51</v>
      </c>
      <c r="C18" s="147">
        <v>1001</v>
      </c>
      <c r="D18" s="147">
        <v>820</v>
      </c>
      <c r="E18" s="145" t="s">
        <v>52</v>
      </c>
      <c r="F18" s="111">
        <v>179</v>
      </c>
      <c r="G18" s="111">
        <v>119</v>
      </c>
      <c r="H18" s="111">
        <v>197</v>
      </c>
      <c r="I18" s="118">
        <v>286</v>
      </c>
      <c r="J18" s="118">
        <v>182</v>
      </c>
      <c r="K18" s="903" t="s">
        <v>31</v>
      </c>
      <c r="L18" s="1000" t="s">
        <v>31</v>
      </c>
      <c r="M18" s="215">
        <v>152</v>
      </c>
      <c r="N18" s="902">
        <f t="shared" si="0"/>
        <v>291</v>
      </c>
      <c r="O18" s="896">
        <f>U18</f>
        <v>275</v>
      </c>
      <c r="P18" s="902">
        <f t="shared" si="0"/>
        <v>125</v>
      </c>
      <c r="Q18" s="110" t="s">
        <v>31</v>
      </c>
      <c r="R18" s="999" t="s">
        <v>31</v>
      </c>
      <c r="S18" s="177"/>
      <c r="T18" s="111">
        <v>291</v>
      </c>
      <c r="U18" s="118">
        <v>275</v>
      </c>
      <c r="V18" s="110">
        <v>125</v>
      </c>
    </row>
    <row r="19" spans="1:22" ht="15">
      <c r="A19" s="900" t="s">
        <v>53</v>
      </c>
      <c r="B19" s="146" t="s">
        <v>237</v>
      </c>
      <c r="C19" s="147">
        <v>14718</v>
      </c>
      <c r="D19" s="147">
        <v>14718</v>
      </c>
      <c r="E19" s="145" t="s">
        <v>31</v>
      </c>
      <c r="F19" s="111"/>
      <c r="G19" s="111"/>
      <c r="H19" s="111"/>
      <c r="I19" s="118"/>
      <c r="J19" s="118"/>
      <c r="K19" s="903" t="s">
        <v>31</v>
      </c>
      <c r="L19" s="1000" t="s">
        <v>31</v>
      </c>
      <c r="M19" s="215"/>
      <c r="N19" s="902">
        <f t="shared" si="0"/>
        <v>0</v>
      </c>
      <c r="O19" s="896">
        <f>U19</f>
        <v>0</v>
      </c>
      <c r="P19" s="902">
        <f t="shared" si="0"/>
        <v>0</v>
      </c>
      <c r="Q19" s="110" t="s">
        <v>31</v>
      </c>
      <c r="R19" s="999" t="s">
        <v>31</v>
      </c>
      <c r="S19" s="177"/>
      <c r="T19" s="111"/>
      <c r="U19" s="118"/>
      <c r="V19" s="110"/>
    </row>
    <row r="20" spans="1:22" ht="15">
      <c r="A20" s="900" t="s">
        <v>55</v>
      </c>
      <c r="B20" s="146" t="s">
        <v>54</v>
      </c>
      <c r="C20" s="147">
        <v>1758</v>
      </c>
      <c r="D20" s="147">
        <v>1762</v>
      </c>
      <c r="E20" s="145" t="s">
        <v>31</v>
      </c>
      <c r="F20" s="111">
        <v>175</v>
      </c>
      <c r="G20" s="111">
        <v>235</v>
      </c>
      <c r="H20" s="111">
        <v>648</v>
      </c>
      <c r="I20" s="118">
        <v>623</v>
      </c>
      <c r="J20" s="118">
        <v>627</v>
      </c>
      <c r="K20" s="903" t="s">
        <v>31</v>
      </c>
      <c r="L20" s="1000" t="s">
        <v>31</v>
      </c>
      <c r="M20" s="215">
        <v>1605</v>
      </c>
      <c r="N20" s="902">
        <f t="shared" si="0"/>
        <v>1553</v>
      </c>
      <c r="O20" s="896">
        <f>U20</f>
        <v>1101</v>
      </c>
      <c r="P20" s="902">
        <f t="shared" si="0"/>
        <v>652</v>
      </c>
      <c r="Q20" s="110" t="s">
        <v>31</v>
      </c>
      <c r="R20" s="999" t="s">
        <v>31</v>
      </c>
      <c r="S20" s="177"/>
      <c r="T20" s="111">
        <v>1553</v>
      </c>
      <c r="U20" s="118">
        <v>1101</v>
      </c>
      <c r="V20" s="110">
        <v>652</v>
      </c>
    </row>
    <row r="21" spans="1:22" ht="15.75" thickBot="1">
      <c r="A21" s="887" t="s">
        <v>57</v>
      </c>
      <c r="B21" s="1069"/>
      <c r="C21" s="151">
        <v>0</v>
      </c>
      <c r="D21" s="151">
        <v>0</v>
      </c>
      <c r="E21" s="152" t="s">
        <v>31</v>
      </c>
      <c r="F21" s="111"/>
      <c r="G21" s="111"/>
      <c r="H21" s="111"/>
      <c r="I21" s="119"/>
      <c r="J21" s="119"/>
      <c r="K21" s="889" t="s">
        <v>31</v>
      </c>
      <c r="L21" s="1009" t="s">
        <v>31</v>
      </c>
      <c r="M21" s="212"/>
      <c r="N21" s="906">
        <f t="shared" si="0"/>
        <v>0</v>
      </c>
      <c r="O21" s="907">
        <f>U21</f>
        <v>0</v>
      </c>
      <c r="P21" s="906">
        <f t="shared" si="0"/>
        <v>0</v>
      </c>
      <c r="Q21" s="120" t="s">
        <v>31</v>
      </c>
      <c r="R21" s="1010" t="s">
        <v>31</v>
      </c>
      <c r="S21" s="177"/>
      <c r="T21" s="997"/>
      <c r="U21" s="119"/>
      <c r="V21" s="120"/>
    </row>
    <row r="22" spans="1:22" ht="15">
      <c r="A22" s="924" t="s">
        <v>59</v>
      </c>
      <c r="B22" s="143" t="s">
        <v>60</v>
      </c>
      <c r="C22" s="144">
        <v>12472</v>
      </c>
      <c r="D22" s="144">
        <v>13728</v>
      </c>
      <c r="E22" s="65" t="s">
        <v>31</v>
      </c>
      <c r="F22" s="108">
        <v>2596</v>
      </c>
      <c r="G22" s="108">
        <v>2870</v>
      </c>
      <c r="H22" s="108">
        <v>3079</v>
      </c>
      <c r="I22" s="121">
        <v>3210</v>
      </c>
      <c r="J22" s="121">
        <v>3554</v>
      </c>
      <c r="K22" s="1025">
        <f>K35</f>
        <v>3675</v>
      </c>
      <c r="L22" s="1025">
        <f>L35</f>
        <v>3675</v>
      </c>
      <c r="M22" s="926">
        <v>895</v>
      </c>
      <c r="N22" s="928">
        <f>T22-M22</f>
        <v>922</v>
      </c>
      <c r="O22" s="897">
        <f>U22-T22</f>
        <v>910</v>
      </c>
      <c r="P22" s="897">
        <f>V22-U22</f>
        <v>948</v>
      </c>
      <c r="Q22" s="974">
        <f>SUM(M22:P22)</f>
        <v>3675</v>
      </c>
      <c r="R22" s="1038">
        <f>(Q22/L22)*100</f>
        <v>100</v>
      </c>
      <c r="S22" s="177"/>
      <c r="T22" s="108">
        <v>1817</v>
      </c>
      <c r="U22" s="1014">
        <v>2727</v>
      </c>
      <c r="V22" s="121">
        <v>3675</v>
      </c>
    </row>
    <row r="23" spans="1:22" ht="15">
      <c r="A23" s="900" t="s">
        <v>61</v>
      </c>
      <c r="B23" s="146" t="s">
        <v>62</v>
      </c>
      <c r="C23" s="147">
        <v>0</v>
      </c>
      <c r="D23" s="147">
        <v>0</v>
      </c>
      <c r="E23" s="66" t="s">
        <v>31</v>
      </c>
      <c r="F23" s="111"/>
      <c r="G23" s="111"/>
      <c r="H23" s="111"/>
      <c r="I23" s="122"/>
      <c r="J23" s="122"/>
      <c r="K23" s="935"/>
      <c r="L23" s="1016"/>
      <c r="M23" s="935"/>
      <c r="N23" s="950">
        <f aca="true" t="shared" si="1" ref="N23:N40">T23-M23</f>
        <v>0</v>
      </c>
      <c r="O23" s="902">
        <f aca="true" t="shared" si="2" ref="O23:P40">U23-T23</f>
        <v>0</v>
      </c>
      <c r="P23" s="920">
        <f t="shared" si="2"/>
        <v>0</v>
      </c>
      <c r="Q23" s="975">
        <f aca="true" t="shared" si="3" ref="Q23:Q45">SUM(M23:P23)</f>
        <v>0</v>
      </c>
      <c r="R23" s="1062" t="e">
        <f aca="true" t="shared" si="4" ref="R23:R45">(Q23/L23)*100</f>
        <v>#DIV/0!</v>
      </c>
      <c r="S23" s="177"/>
      <c r="T23" s="111"/>
      <c r="U23" s="1019"/>
      <c r="V23" s="975"/>
    </row>
    <row r="24" spans="1:22" ht="15.75" thickBot="1">
      <c r="A24" s="887" t="s">
        <v>63</v>
      </c>
      <c r="B24" s="1069" t="s">
        <v>62</v>
      </c>
      <c r="C24" s="151">
        <v>0</v>
      </c>
      <c r="D24" s="151">
        <v>1215</v>
      </c>
      <c r="E24" s="67">
        <v>672</v>
      </c>
      <c r="F24" s="138">
        <v>960</v>
      </c>
      <c r="G24" s="138">
        <v>1192</v>
      </c>
      <c r="H24" s="138">
        <v>1150</v>
      </c>
      <c r="I24" s="123">
        <v>1100</v>
      </c>
      <c r="J24" s="123">
        <v>1200</v>
      </c>
      <c r="K24" s="1063">
        <f>K25+K26+K27+K28+K29</f>
        <v>1300</v>
      </c>
      <c r="L24" s="1063">
        <f>L25+L26+L27+L28+L29</f>
        <v>1300</v>
      </c>
      <c r="M24" s="942">
        <v>324</v>
      </c>
      <c r="N24" s="1071">
        <f t="shared" si="1"/>
        <v>324</v>
      </c>
      <c r="O24" s="906">
        <f t="shared" si="2"/>
        <v>324</v>
      </c>
      <c r="P24" s="1072">
        <f t="shared" si="2"/>
        <v>328</v>
      </c>
      <c r="Q24" s="977">
        <f t="shared" si="3"/>
        <v>1300</v>
      </c>
      <c r="R24" s="1066">
        <f t="shared" si="4"/>
        <v>100</v>
      </c>
      <c r="S24" s="177"/>
      <c r="T24" s="113">
        <v>648</v>
      </c>
      <c r="U24" s="1024">
        <v>972</v>
      </c>
      <c r="V24" s="123">
        <v>1300</v>
      </c>
    </row>
    <row r="25" spans="1:22" ht="15">
      <c r="A25" s="894" t="s">
        <v>64</v>
      </c>
      <c r="B25" s="143" t="s">
        <v>238</v>
      </c>
      <c r="C25" s="144">
        <v>6341</v>
      </c>
      <c r="D25" s="144">
        <v>6960</v>
      </c>
      <c r="E25" s="65">
        <v>501</v>
      </c>
      <c r="F25" s="111">
        <v>274</v>
      </c>
      <c r="G25" s="111">
        <v>450</v>
      </c>
      <c r="H25" s="111">
        <v>411</v>
      </c>
      <c r="I25" s="124">
        <v>244</v>
      </c>
      <c r="J25" s="124">
        <v>165</v>
      </c>
      <c r="K25" s="1025">
        <v>200</v>
      </c>
      <c r="L25" s="1025">
        <v>200</v>
      </c>
      <c r="M25" s="1025">
        <v>39</v>
      </c>
      <c r="N25" s="927">
        <f t="shared" si="1"/>
        <v>49</v>
      </c>
      <c r="O25" s="897">
        <f t="shared" si="2"/>
        <v>37</v>
      </c>
      <c r="P25" s="897">
        <f t="shared" si="2"/>
        <v>163</v>
      </c>
      <c r="Q25" s="974">
        <f t="shared" si="3"/>
        <v>288</v>
      </c>
      <c r="R25" s="1038">
        <f t="shared" si="4"/>
        <v>144</v>
      </c>
      <c r="S25" s="177"/>
      <c r="T25" s="117">
        <v>88</v>
      </c>
      <c r="U25" s="1027">
        <v>125</v>
      </c>
      <c r="V25" s="124">
        <v>288</v>
      </c>
    </row>
    <row r="26" spans="1:22" ht="15">
      <c r="A26" s="900" t="s">
        <v>66</v>
      </c>
      <c r="B26" s="146" t="s">
        <v>239</v>
      </c>
      <c r="C26" s="147">
        <v>1745</v>
      </c>
      <c r="D26" s="147">
        <v>2223</v>
      </c>
      <c r="E26" s="66">
        <v>502</v>
      </c>
      <c r="F26" s="111">
        <v>419</v>
      </c>
      <c r="G26" s="111">
        <v>517</v>
      </c>
      <c r="H26" s="111">
        <v>452</v>
      </c>
      <c r="I26" s="122">
        <v>460</v>
      </c>
      <c r="J26" s="122">
        <v>423</v>
      </c>
      <c r="K26" s="935">
        <v>465</v>
      </c>
      <c r="L26" s="935">
        <v>465</v>
      </c>
      <c r="M26" s="935">
        <v>158</v>
      </c>
      <c r="N26" s="927">
        <f t="shared" si="1"/>
        <v>80</v>
      </c>
      <c r="O26" s="902">
        <f t="shared" si="2"/>
        <v>90</v>
      </c>
      <c r="P26" s="920">
        <f t="shared" si="2"/>
        <v>139</v>
      </c>
      <c r="Q26" s="975">
        <f t="shared" si="3"/>
        <v>467</v>
      </c>
      <c r="R26" s="1062">
        <f t="shared" si="4"/>
        <v>100.43010752688173</v>
      </c>
      <c r="S26" s="177"/>
      <c r="T26" s="111">
        <v>238</v>
      </c>
      <c r="U26" s="1019">
        <v>328</v>
      </c>
      <c r="V26" s="1073">
        <v>467</v>
      </c>
    </row>
    <row r="27" spans="1:22" ht="15">
      <c r="A27" s="900" t="s">
        <v>68</v>
      </c>
      <c r="B27" s="146" t="s">
        <v>240</v>
      </c>
      <c r="C27" s="147">
        <v>0</v>
      </c>
      <c r="D27" s="147">
        <v>0</v>
      </c>
      <c r="E27" s="66">
        <v>504</v>
      </c>
      <c r="F27" s="111"/>
      <c r="G27" s="111"/>
      <c r="H27" s="111"/>
      <c r="I27" s="122"/>
      <c r="J27" s="122"/>
      <c r="K27" s="935"/>
      <c r="L27" s="935"/>
      <c r="M27" s="935"/>
      <c r="N27" s="927">
        <f t="shared" si="1"/>
        <v>0</v>
      </c>
      <c r="O27" s="902">
        <f t="shared" si="2"/>
        <v>0</v>
      </c>
      <c r="P27" s="920">
        <f t="shared" si="2"/>
        <v>0</v>
      </c>
      <c r="Q27" s="975">
        <f t="shared" si="3"/>
        <v>0</v>
      </c>
      <c r="R27" s="1062" t="e">
        <f t="shared" si="4"/>
        <v>#DIV/0!</v>
      </c>
      <c r="S27" s="177"/>
      <c r="T27" s="111"/>
      <c r="U27" s="1019"/>
      <c r="V27" s="975"/>
    </row>
    <row r="28" spans="1:22" ht="15">
      <c r="A28" s="900" t="s">
        <v>70</v>
      </c>
      <c r="B28" s="146" t="s">
        <v>241</v>
      </c>
      <c r="C28" s="147">
        <v>428</v>
      </c>
      <c r="D28" s="147">
        <v>253</v>
      </c>
      <c r="E28" s="66">
        <v>511</v>
      </c>
      <c r="F28" s="111">
        <v>286</v>
      </c>
      <c r="G28" s="111">
        <v>151</v>
      </c>
      <c r="H28" s="111">
        <v>41</v>
      </c>
      <c r="I28" s="122">
        <v>148</v>
      </c>
      <c r="J28" s="122">
        <v>101</v>
      </c>
      <c r="K28" s="935">
        <v>140</v>
      </c>
      <c r="L28" s="935">
        <v>140</v>
      </c>
      <c r="M28" s="935">
        <v>14</v>
      </c>
      <c r="N28" s="927">
        <f t="shared" si="1"/>
        <v>7</v>
      </c>
      <c r="O28" s="902">
        <f t="shared" si="2"/>
        <v>22</v>
      </c>
      <c r="P28" s="920">
        <f t="shared" si="2"/>
        <v>5</v>
      </c>
      <c r="Q28" s="975">
        <f t="shared" si="3"/>
        <v>48</v>
      </c>
      <c r="R28" s="1062">
        <f t="shared" si="4"/>
        <v>34.285714285714285</v>
      </c>
      <c r="S28" s="177"/>
      <c r="T28" s="111">
        <v>21</v>
      </c>
      <c r="U28" s="1019">
        <v>43</v>
      </c>
      <c r="V28" s="122">
        <v>48</v>
      </c>
    </row>
    <row r="29" spans="1:22" ht="15">
      <c r="A29" s="900" t="s">
        <v>72</v>
      </c>
      <c r="B29" s="146" t="s">
        <v>242</v>
      </c>
      <c r="C29" s="147">
        <v>1057</v>
      </c>
      <c r="D29" s="147">
        <v>1451</v>
      </c>
      <c r="E29" s="66">
        <v>518</v>
      </c>
      <c r="F29" s="111">
        <v>187</v>
      </c>
      <c r="G29" s="111">
        <v>211</v>
      </c>
      <c r="H29" s="111">
        <v>257</v>
      </c>
      <c r="I29" s="122">
        <v>218</v>
      </c>
      <c r="J29" s="122">
        <v>236</v>
      </c>
      <c r="K29" s="935">
        <v>495</v>
      </c>
      <c r="L29" s="935">
        <v>495</v>
      </c>
      <c r="M29" s="935">
        <v>57</v>
      </c>
      <c r="N29" s="927">
        <f t="shared" si="1"/>
        <v>90</v>
      </c>
      <c r="O29" s="902">
        <f t="shared" si="2"/>
        <v>50</v>
      </c>
      <c r="P29" s="920">
        <f t="shared" si="2"/>
        <v>85</v>
      </c>
      <c r="Q29" s="975">
        <f t="shared" si="3"/>
        <v>282</v>
      </c>
      <c r="R29" s="1062">
        <f t="shared" si="4"/>
        <v>56.96969696969697</v>
      </c>
      <c r="S29" s="177"/>
      <c r="T29" s="111">
        <v>147</v>
      </c>
      <c r="U29" s="1019">
        <v>197</v>
      </c>
      <c r="V29" s="122">
        <v>282</v>
      </c>
    </row>
    <row r="30" spans="1:22" ht="15">
      <c r="A30" s="900" t="s">
        <v>74</v>
      </c>
      <c r="B30" s="153" t="s">
        <v>243</v>
      </c>
      <c r="C30" s="147">
        <v>10408</v>
      </c>
      <c r="D30" s="147">
        <v>11792</v>
      </c>
      <c r="E30" s="66">
        <v>521</v>
      </c>
      <c r="F30" s="111">
        <v>1185</v>
      </c>
      <c r="G30" s="111">
        <v>1220</v>
      </c>
      <c r="H30" s="111">
        <v>1463</v>
      </c>
      <c r="I30" s="122">
        <v>1659</v>
      </c>
      <c r="J30" s="122">
        <v>1900</v>
      </c>
      <c r="K30" s="935">
        <v>1737</v>
      </c>
      <c r="L30" s="935">
        <v>1737</v>
      </c>
      <c r="M30" s="935">
        <v>473</v>
      </c>
      <c r="N30" s="927">
        <f t="shared" si="1"/>
        <v>459</v>
      </c>
      <c r="O30" s="902">
        <f t="shared" si="2"/>
        <v>476</v>
      </c>
      <c r="P30" s="920">
        <f t="shared" si="2"/>
        <v>503</v>
      </c>
      <c r="Q30" s="975">
        <f t="shared" si="3"/>
        <v>1911</v>
      </c>
      <c r="R30" s="1062">
        <f t="shared" si="4"/>
        <v>110.01727115716753</v>
      </c>
      <c r="S30" s="177"/>
      <c r="T30" s="111">
        <v>932</v>
      </c>
      <c r="U30" s="1019">
        <v>1408</v>
      </c>
      <c r="V30" s="122">
        <v>1911</v>
      </c>
    </row>
    <row r="31" spans="1:22" ht="15">
      <c r="A31" s="900" t="s">
        <v>76</v>
      </c>
      <c r="B31" s="153" t="s">
        <v>244</v>
      </c>
      <c r="C31" s="147">
        <v>3640</v>
      </c>
      <c r="D31" s="147">
        <v>4174</v>
      </c>
      <c r="E31" s="66" t="s">
        <v>78</v>
      </c>
      <c r="F31" s="111">
        <v>456</v>
      </c>
      <c r="G31" s="111">
        <v>472</v>
      </c>
      <c r="H31" s="111">
        <v>548</v>
      </c>
      <c r="I31" s="122">
        <v>623</v>
      </c>
      <c r="J31" s="122">
        <v>687</v>
      </c>
      <c r="K31" s="935">
        <v>608</v>
      </c>
      <c r="L31" s="935">
        <v>597</v>
      </c>
      <c r="M31" s="935">
        <v>163</v>
      </c>
      <c r="N31" s="927">
        <f t="shared" si="1"/>
        <v>175</v>
      </c>
      <c r="O31" s="902">
        <f t="shared" si="2"/>
        <v>170</v>
      </c>
      <c r="P31" s="920">
        <f t="shared" si="2"/>
        <v>184</v>
      </c>
      <c r="Q31" s="975">
        <f t="shared" si="3"/>
        <v>692</v>
      </c>
      <c r="R31" s="1062">
        <f t="shared" si="4"/>
        <v>115.91289782244556</v>
      </c>
      <c r="S31" s="177"/>
      <c r="T31" s="111">
        <v>338</v>
      </c>
      <c r="U31" s="1019">
        <v>508</v>
      </c>
      <c r="V31" s="1073">
        <v>692</v>
      </c>
    </row>
    <row r="32" spans="1:22" ht="15">
      <c r="A32" s="900" t="s">
        <v>79</v>
      </c>
      <c r="B32" s="146" t="s">
        <v>245</v>
      </c>
      <c r="C32" s="147">
        <v>0</v>
      </c>
      <c r="D32" s="147">
        <v>0</v>
      </c>
      <c r="E32" s="66">
        <v>557</v>
      </c>
      <c r="F32" s="111"/>
      <c r="G32" s="111"/>
      <c r="H32" s="111"/>
      <c r="I32" s="122"/>
      <c r="J32" s="122"/>
      <c r="K32" s="935"/>
      <c r="L32" s="935"/>
      <c r="M32" s="935"/>
      <c r="N32" s="927">
        <f t="shared" si="1"/>
        <v>0</v>
      </c>
      <c r="O32" s="902">
        <f t="shared" si="2"/>
        <v>0</v>
      </c>
      <c r="P32" s="920">
        <f t="shared" si="2"/>
        <v>0</v>
      </c>
      <c r="Q32" s="975">
        <f t="shared" si="3"/>
        <v>0</v>
      </c>
      <c r="R32" s="1062" t="e">
        <f t="shared" si="4"/>
        <v>#DIV/0!</v>
      </c>
      <c r="S32" s="177"/>
      <c r="T32" s="111"/>
      <c r="U32" s="1019"/>
      <c r="V32" s="975"/>
    </row>
    <row r="33" spans="1:22" ht="15">
      <c r="A33" s="900" t="s">
        <v>81</v>
      </c>
      <c r="B33" s="146" t="s">
        <v>246</v>
      </c>
      <c r="C33" s="147">
        <v>1711</v>
      </c>
      <c r="D33" s="147">
        <v>1801</v>
      </c>
      <c r="E33" s="66">
        <v>551</v>
      </c>
      <c r="F33" s="111"/>
      <c r="G33" s="111"/>
      <c r="H33" s="111">
        <v>10</v>
      </c>
      <c r="I33" s="122">
        <v>10</v>
      </c>
      <c r="J33" s="122">
        <v>10</v>
      </c>
      <c r="K33" s="935"/>
      <c r="L33" s="935"/>
      <c r="M33" s="935">
        <v>3</v>
      </c>
      <c r="N33" s="927">
        <f t="shared" si="1"/>
        <v>2</v>
      </c>
      <c r="O33" s="902">
        <f t="shared" si="2"/>
        <v>3</v>
      </c>
      <c r="P33" s="920">
        <f t="shared" si="2"/>
        <v>2</v>
      </c>
      <c r="Q33" s="975">
        <f t="shared" si="3"/>
        <v>10</v>
      </c>
      <c r="R33" s="1062" t="e">
        <f t="shared" si="4"/>
        <v>#DIV/0!</v>
      </c>
      <c r="S33" s="177"/>
      <c r="T33" s="111">
        <v>5</v>
      </c>
      <c r="U33" s="1019">
        <v>8</v>
      </c>
      <c r="V33" s="122">
        <v>10</v>
      </c>
    </row>
    <row r="34" spans="1:22" ht="15.75" thickBot="1">
      <c r="A34" s="879" t="s">
        <v>83</v>
      </c>
      <c r="B34" s="148" t="s">
        <v>247</v>
      </c>
      <c r="C34" s="149">
        <v>569</v>
      </c>
      <c r="D34" s="149">
        <v>614</v>
      </c>
      <c r="E34" s="68" t="s">
        <v>84</v>
      </c>
      <c r="F34" s="134">
        <v>14</v>
      </c>
      <c r="G34" s="134">
        <v>15</v>
      </c>
      <c r="H34" s="134">
        <v>20</v>
      </c>
      <c r="I34" s="125">
        <v>23</v>
      </c>
      <c r="J34" s="125">
        <v>131</v>
      </c>
      <c r="K34" s="1029">
        <v>30</v>
      </c>
      <c r="L34" s="1029">
        <v>41</v>
      </c>
      <c r="M34" s="965">
        <v>2</v>
      </c>
      <c r="N34" s="927">
        <f t="shared" si="1"/>
        <v>1</v>
      </c>
      <c r="O34" s="906">
        <f t="shared" si="2"/>
        <v>37</v>
      </c>
      <c r="P34" s="1072">
        <f t="shared" si="2"/>
        <v>81</v>
      </c>
      <c r="Q34" s="977">
        <f t="shared" si="3"/>
        <v>121</v>
      </c>
      <c r="R34" s="1066">
        <f t="shared" si="4"/>
        <v>295.1219512195122</v>
      </c>
      <c r="S34" s="177"/>
      <c r="T34" s="997">
        <v>3</v>
      </c>
      <c r="U34" s="1031">
        <v>40</v>
      </c>
      <c r="V34" s="125">
        <v>121</v>
      </c>
    </row>
    <row r="35" spans="1:22" ht="15.75" thickBot="1">
      <c r="A35" s="960" t="s">
        <v>85</v>
      </c>
      <c r="B35" s="234" t="s">
        <v>86</v>
      </c>
      <c r="C35" s="206">
        <f>SUM(C25:C34)</f>
        <v>25899</v>
      </c>
      <c r="D35" s="206">
        <f>SUM(D25:D34)</f>
        <v>29268</v>
      </c>
      <c r="E35" s="235"/>
      <c r="F35" s="114">
        <f aca="true" t="shared" si="5" ref="F35:P35">SUM(F25:F34)</f>
        <v>2821</v>
      </c>
      <c r="G35" s="114">
        <f t="shared" si="5"/>
        <v>3036</v>
      </c>
      <c r="H35" s="114">
        <f t="shared" si="5"/>
        <v>3202</v>
      </c>
      <c r="I35" s="114">
        <f t="shared" si="5"/>
        <v>3385</v>
      </c>
      <c r="J35" s="114">
        <f>SUM(J25:J34)</f>
        <v>3653</v>
      </c>
      <c r="K35" s="1032">
        <f t="shared" si="5"/>
        <v>3675</v>
      </c>
      <c r="L35" s="1033">
        <f t="shared" si="5"/>
        <v>3675</v>
      </c>
      <c r="M35" s="1033">
        <f t="shared" si="5"/>
        <v>909</v>
      </c>
      <c r="N35" s="962">
        <f t="shared" si="5"/>
        <v>863</v>
      </c>
      <c r="O35" s="1033">
        <f t="shared" si="5"/>
        <v>885</v>
      </c>
      <c r="P35" s="1033">
        <f t="shared" si="5"/>
        <v>1162</v>
      </c>
      <c r="Q35" s="114">
        <f t="shared" si="3"/>
        <v>3819</v>
      </c>
      <c r="R35" s="964">
        <f t="shared" si="4"/>
        <v>103.91836734693878</v>
      </c>
      <c r="S35" s="177"/>
      <c r="T35" s="114">
        <f>SUM(T25:T34)</f>
        <v>1772</v>
      </c>
      <c r="U35" s="127">
        <v>2657</v>
      </c>
      <c r="V35" s="127">
        <f>SUM(V25:V34)</f>
        <v>3819</v>
      </c>
    </row>
    <row r="36" spans="1:22" ht="15">
      <c r="A36" s="894" t="s">
        <v>87</v>
      </c>
      <c r="B36" s="143" t="s">
        <v>248</v>
      </c>
      <c r="C36" s="144">
        <v>0</v>
      </c>
      <c r="D36" s="144">
        <v>0</v>
      </c>
      <c r="E36" s="65">
        <v>601</v>
      </c>
      <c r="F36" s="117"/>
      <c r="G36" s="117"/>
      <c r="H36" s="117"/>
      <c r="I36" s="124"/>
      <c r="J36" s="126"/>
      <c r="K36" s="1025"/>
      <c r="L36" s="1035"/>
      <c r="M36" s="926"/>
      <c r="N36" s="927">
        <f t="shared" si="1"/>
        <v>0</v>
      </c>
      <c r="O36" s="897">
        <f t="shared" si="2"/>
        <v>0</v>
      </c>
      <c r="P36" s="897">
        <f t="shared" si="2"/>
        <v>0</v>
      </c>
      <c r="Q36" s="974">
        <f t="shared" si="3"/>
        <v>0</v>
      </c>
      <c r="R36" s="1038" t="e">
        <f t="shared" si="4"/>
        <v>#DIV/0!</v>
      </c>
      <c r="S36" s="177"/>
      <c r="T36" s="117"/>
      <c r="U36" s="929"/>
      <c r="V36" s="126"/>
    </row>
    <row r="37" spans="1:22" ht="15">
      <c r="A37" s="900" t="s">
        <v>89</v>
      </c>
      <c r="B37" s="146" t="s">
        <v>249</v>
      </c>
      <c r="C37" s="147">
        <v>1190</v>
      </c>
      <c r="D37" s="147">
        <v>1857</v>
      </c>
      <c r="E37" s="66">
        <v>602</v>
      </c>
      <c r="F37" s="111">
        <v>191</v>
      </c>
      <c r="G37" s="111">
        <v>221</v>
      </c>
      <c r="H37" s="111">
        <v>161</v>
      </c>
      <c r="I37" s="122">
        <v>217</v>
      </c>
      <c r="J37" s="122">
        <v>201</v>
      </c>
      <c r="K37" s="935"/>
      <c r="L37" s="1016"/>
      <c r="M37" s="935">
        <v>57</v>
      </c>
      <c r="N37" s="927">
        <f t="shared" si="1"/>
        <v>75</v>
      </c>
      <c r="O37" s="902">
        <f t="shared" si="2"/>
        <v>30</v>
      </c>
      <c r="P37" s="920">
        <f t="shared" si="2"/>
        <v>61</v>
      </c>
      <c r="Q37" s="975">
        <f t="shared" si="3"/>
        <v>223</v>
      </c>
      <c r="R37" s="1062" t="e">
        <f t="shared" si="4"/>
        <v>#DIV/0!</v>
      </c>
      <c r="S37" s="177"/>
      <c r="T37" s="111">
        <v>132</v>
      </c>
      <c r="U37" s="1019">
        <v>162</v>
      </c>
      <c r="V37" s="122">
        <v>223</v>
      </c>
    </row>
    <row r="38" spans="1:22" ht="15">
      <c r="A38" s="900" t="s">
        <v>91</v>
      </c>
      <c r="B38" s="146" t="s">
        <v>250</v>
      </c>
      <c r="C38" s="147">
        <v>0</v>
      </c>
      <c r="D38" s="147">
        <v>0</v>
      </c>
      <c r="E38" s="66">
        <v>604</v>
      </c>
      <c r="F38" s="111"/>
      <c r="G38" s="111"/>
      <c r="H38" s="111"/>
      <c r="I38" s="122"/>
      <c r="J38" s="122"/>
      <c r="K38" s="935"/>
      <c r="L38" s="1016"/>
      <c r="M38" s="935"/>
      <c r="N38" s="927">
        <f t="shared" si="1"/>
        <v>0</v>
      </c>
      <c r="O38" s="902">
        <f t="shared" si="2"/>
        <v>0</v>
      </c>
      <c r="P38" s="920">
        <f t="shared" si="2"/>
        <v>0</v>
      </c>
      <c r="Q38" s="975">
        <f t="shared" si="3"/>
        <v>0</v>
      </c>
      <c r="R38" s="1062" t="e">
        <f t="shared" si="4"/>
        <v>#DIV/0!</v>
      </c>
      <c r="S38" s="177"/>
      <c r="T38" s="111"/>
      <c r="U38" s="1019"/>
      <c r="V38" s="122"/>
    </row>
    <row r="39" spans="1:22" ht="15.75" customHeight="1">
      <c r="A39" s="900" t="s">
        <v>93</v>
      </c>
      <c r="B39" s="146" t="s">
        <v>251</v>
      </c>
      <c r="C39" s="147">
        <v>12472</v>
      </c>
      <c r="D39" s="147">
        <v>13728</v>
      </c>
      <c r="E39" s="66" t="s">
        <v>95</v>
      </c>
      <c r="F39" s="111">
        <v>2596</v>
      </c>
      <c r="G39" s="111">
        <v>2870</v>
      </c>
      <c r="H39" s="111">
        <v>3079</v>
      </c>
      <c r="I39" s="122">
        <v>3210</v>
      </c>
      <c r="J39" s="122">
        <v>3554</v>
      </c>
      <c r="K39" s="935">
        <f>K35</f>
        <v>3675</v>
      </c>
      <c r="L39" s="1016">
        <v>3675</v>
      </c>
      <c r="M39" s="935">
        <v>895</v>
      </c>
      <c r="N39" s="927">
        <f t="shared" si="1"/>
        <v>922</v>
      </c>
      <c r="O39" s="902">
        <f t="shared" si="2"/>
        <v>910</v>
      </c>
      <c r="P39" s="920">
        <f t="shared" si="2"/>
        <v>948</v>
      </c>
      <c r="Q39" s="975">
        <f t="shared" si="3"/>
        <v>3675</v>
      </c>
      <c r="R39" s="1062">
        <f t="shared" si="4"/>
        <v>100</v>
      </c>
      <c r="S39" s="177"/>
      <c r="T39" s="111">
        <v>1817</v>
      </c>
      <c r="U39" s="1019">
        <v>2727</v>
      </c>
      <c r="V39" s="122">
        <v>3675</v>
      </c>
    </row>
    <row r="40" spans="1:22" ht="15.75" customHeight="1" thickBot="1">
      <c r="A40" s="879" t="s">
        <v>96</v>
      </c>
      <c r="B40" s="148" t="s">
        <v>247</v>
      </c>
      <c r="C40" s="149">
        <v>12330</v>
      </c>
      <c r="D40" s="149">
        <v>13218</v>
      </c>
      <c r="E40" s="68" t="s">
        <v>97</v>
      </c>
      <c r="F40" s="134">
        <v>55</v>
      </c>
      <c r="G40" s="134">
        <v>14</v>
      </c>
      <c r="H40" s="134">
        <v>18</v>
      </c>
      <c r="I40" s="125"/>
      <c r="J40" s="125">
        <v>33</v>
      </c>
      <c r="K40" s="1029"/>
      <c r="L40" s="1036"/>
      <c r="M40" s="965">
        <v>29</v>
      </c>
      <c r="N40" s="927">
        <f t="shared" si="1"/>
        <v>0</v>
      </c>
      <c r="O40" s="906">
        <f t="shared" si="2"/>
        <v>25</v>
      </c>
      <c r="P40" s="1072">
        <f t="shared" si="2"/>
        <v>33</v>
      </c>
      <c r="Q40" s="977">
        <f t="shared" si="3"/>
        <v>87</v>
      </c>
      <c r="R40" s="1066" t="e">
        <f t="shared" si="4"/>
        <v>#DIV/0!</v>
      </c>
      <c r="S40" s="177"/>
      <c r="T40" s="997">
        <v>29</v>
      </c>
      <c r="U40" s="1031">
        <v>54</v>
      </c>
      <c r="V40" s="125">
        <v>87</v>
      </c>
    </row>
    <row r="41" spans="1:22" ht="18.75" customHeight="1" thickBot="1">
      <c r="A41" s="960" t="s">
        <v>98</v>
      </c>
      <c r="B41" s="234" t="s">
        <v>99</v>
      </c>
      <c r="C41" s="206">
        <f>SUM(C36:C40)</f>
        <v>25992</v>
      </c>
      <c r="D41" s="206">
        <f>SUM(D36:D40)</f>
        <v>28803</v>
      </c>
      <c r="E41" s="235" t="s">
        <v>31</v>
      </c>
      <c r="F41" s="114">
        <f aca="true" t="shared" si="6" ref="F41:P41">SUM(F36:F40)</f>
        <v>2842</v>
      </c>
      <c r="G41" s="114">
        <f t="shared" si="6"/>
        <v>3105</v>
      </c>
      <c r="H41" s="114">
        <f t="shared" si="6"/>
        <v>3258</v>
      </c>
      <c r="I41" s="114">
        <f t="shared" si="6"/>
        <v>3427</v>
      </c>
      <c r="J41" s="114">
        <f>SUM(J36:J40)</f>
        <v>3788</v>
      </c>
      <c r="K41" s="1032">
        <f t="shared" si="6"/>
        <v>3675</v>
      </c>
      <c r="L41" s="1033">
        <f t="shared" si="6"/>
        <v>3675</v>
      </c>
      <c r="M41" s="1033">
        <f t="shared" si="6"/>
        <v>981</v>
      </c>
      <c r="N41" s="1033">
        <f t="shared" si="6"/>
        <v>997</v>
      </c>
      <c r="O41" s="1068">
        <f t="shared" si="6"/>
        <v>965</v>
      </c>
      <c r="P41" s="1068">
        <f t="shared" si="6"/>
        <v>1042</v>
      </c>
      <c r="Q41" s="114">
        <f t="shared" si="3"/>
        <v>3985</v>
      </c>
      <c r="R41" s="964">
        <f t="shared" si="4"/>
        <v>108.43537414965986</v>
      </c>
      <c r="S41" s="177"/>
      <c r="T41" s="114">
        <f>SUM(T36:T40)</f>
        <v>1978</v>
      </c>
      <c r="U41" s="127">
        <v>2943</v>
      </c>
      <c r="V41" s="114">
        <f>SUM(V36:V40)</f>
        <v>3985</v>
      </c>
    </row>
    <row r="42" spans="1:22" ht="6.75" customHeight="1" thickBot="1">
      <c r="A42" s="879"/>
      <c r="B42" s="205"/>
      <c r="C42" s="237"/>
      <c r="D42" s="237"/>
      <c r="E42" s="69"/>
      <c r="F42" s="134"/>
      <c r="G42" s="134"/>
      <c r="H42" s="134"/>
      <c r="I42" s="127"/>
      <c r="J42" s="127"/>
      <c r="K42" s="1039"/>
      <c r="L42" s="1040"/>
      <c r="M42" s="134"/>
      <c r="N42" s="927"/>
      <c r="O42" s="883"/>
      <c r="P42" s="970"/>
      <c r="Q42" s="1074"/>
      <c r="R42" s="1075"/>
      <c r="S42" s="177"/>
      <c r="T42" s="134"/>
      <c r="U42" s="127"/>
      <c r="V42" s="127"/>
    </row>
    <row r="43" spans="1:22" ht="15.75" thickBot="1">
      <c r="A43" s="972" t="s">
        <v>100</v>
      </c>
      <c r="B43" s="234" t="s">
        <v>62</v>
      </c>
      <c r="C43" s="206">
        <f>+C41-C39</f>
        <v>13520</v>
      </c>
      <c r="D43" s="206">
        <f>+D41-D39</f>
        <v>15075</v>
      </c>
      <c r="E43" s="235" t="s">
        <v>31</v>
      </c>
      <c r="F43" s="114">
        <f aca="true" t="shared" si="7" ref="F43:P43">F41-F39</f>
        <v>246</v>
      </c>
      <c r="G43" s="114">
        <f t="shared" si="7"/>
        <v>235</v>
      </c>
      <c r="H43" s="114">
        <f t="shared" si="7"/>
        <v>179</v>
      </c>
      <c r="I43" s="114">
        <f t="shared" si="7"/>
        <v>217</v>
      </c>
      <c r="J43" s="114">
        <f>J41-J39</f>
        <v>234</v>
      </c>
      <c r="K43" s="114">
        <f>K41-K39</f>
        <v>0</v>
      </c>
      <c r="L43" s="964">
        <f t="shared" si="7"/>
        <v>0</v>
      </c>
      <c r="M43" s="964">
        <f t="shared" si="7"/>
        <v>86</v>
      </c>
      <c r="N43" s="964">
        <f t="shared" si="7"/>
        <v>75</v>
      </c>
      <c r="O43" s="114">
        <f t="shared" si="7"/>
        <v>55</v>
      </c>
      <c r="P43" s="127">
        <f t="shared" si="7"/>
        <v>94</v>
      </c>
      <c r="Q43" s="1076">
        <f t="shared" si="3"/>
        <v>310</v>
      </c>
      <c r="R43" s="1038" t="e">
        <f t="shared" si="4"/>
        <v>#DIV/0!</v>
      </c>
      <c r="S43" s="177"/>
      <c r="T43" s="114">
        <f>T41-T39</f>
        <v>161</v>
      </c>
      <c r="U43" s="114">
        <f>U41-U39</f>
        <v>216</v>
      </c>
      <c r="V43" s="114">
        <f>V41-V39</f>
        <v>310</v>
      </c>
    </row>
    <row r="44" spans="1:22" ht="15.75" thickBot="1">
      <c r="A44" s="960" t="s">
        <v>101</v>
      </c>
      <c r="B44" s="234" t="s">
        <v>102</v>
      </c>
      <c r="C44" s="206">
        <f>+C41-C35</f>
        <v>93</v>
      </c>
      <c r="D44" s="206">
        <f>+D41-D35</f>
        <v>-465</v>
      </c>
      <c r="E44" s="235" t="s">
        <v>31</v>
      </c>
      <c r="F44" s="114">
        <f aca="true" t="shared" si="8" ref="F44:P44">F41-F35</f>
        <v>21</v>
      </c>
      <c r="G44" s="114">
        <f t="shared" si="8"/>
        <v>69</v>
      </c>
      <c r="H44" s="114">
        <f t="shared" si="8"/>
        <v>56</v>
      </c>
      <c r="I44" s="114">
        <f t="shared" si="8"/>
        <v>42</v>
      </c>
      <c r="J44" s="114">
        <f>J41-J35</f>
        <v>135</v>
      </c>
      <c r="K44" s="114">
        <f>K41-K35</f>
        <v>0</v>
      </c>
      <c r="L44" s="964">
        <f t="shared" si="8"/>
        <v>0</v>
      </c>
      <c r="M44" s="964">
        <f t="shared" si="8"/>
        <v>72</v>
      </c>
      <c r="N44" s="964">
        <f t="shared" si="8"/>
        <v>134</v>
      </c>
      <c r="O44" s="114">
        <f t="shared" si="8"/>
        <v>80</v>
      </c>
      <c r="P44" s="127">
        <f t="shared" si="8"/>
        <v>-120</v>
      </c>
      <c r="Q44" s="1076">
        <f t="shared" si="3"/>
        <v>166</v>
      </c>
      <c r="R44" s="1038" t="e">
        <f t="shared" si="4"/>
        <v>#DIV/0!</v>
      </c>
      <c r="S44" s="177"/>
      <c r="T44" s="114">
        <f>T41-T35</f>
        <v>206</v>
      </c>
      <c r="U44" s="114">
        <f>U41-U35</f>
        <v>286</v>
      </c>
      <c r="V44" s="114">
        <f>V41-V35</f>
        <v>166</v>
      </c>
    </row>
    <row r="45" spans="1:22" ht="15.75" thickBot="1">
      <c r="A45" s="976" t="s">
        <v>103</v>
      </c>
      <c r="B45" s="239" t="s">
        <v>62</v>
      </c>
      <c r="C45" s="240">
        <f>+C44-C39</f>
        <v>-12379</v>
      </c>
      <c r="D45" s="240">
        <f>+D44-D39</f>
        <v>-14193</v>
      </c>
      <c r="E45" s="241" t="s">
        <v>31</v>
      </c>
      <c r="F45" s="114">
        <f aca="true" t="shared" si="9" ref="F45:P45">F44-F39</f>
        <v>-2575</v>
      </c>
      <c r="G45" s="114">
        <f t="shared" si="9"/>
        <v>-2801</v>
      </c>
      <c r="H45" s="114">
        <f t="shared" si="9"/>
        <v>-3023</v>
      </c>
      <c r="I45" s="114">
        <f t="shared" si="9"/>
        <v>-3168</v>
      </c>
      <c r="J45" s="114">
        <f>J44-J39</f>
        <v>-3419</v>
      </c>
      <c r="K45" s="114">
        <f t="shared" si="9"/>
        <v>-3675</v>
      </c>
      <c r="L45" s="964">
        <f t="shared" si="9"/>
        <v>-3675</v>
      </c>
      <c r="M45" s="964">
        <f t="shared" si="9"/>
        <v>-823</v>
      </c>
      <c r="N45" s="964">
        <f t="shared" si="9"/>
        <v>-788</v>
      </c>
      <c r="O45" s="114">
        <f t="shared" si="9"/>
        <v>-830</v>
      </c>
      <c r="P45" s="127">
        <f t="shared" si="9"/>
        <v>-1068</v>
      </c>
      <c r="Q45" s="1076">
        <f t="shared" si="3"/>
        <v>-3509</v>
      </c>
      <c r="R45" s="964">
        <f t="shared" si="4"/>
        <v>95.48299319727892</v>
      </c>
      <c r="S45" s="177"/>
      <c r="T45" s="114">
        <f>T44-T39</f>
        <v>-1611</v>
      </c>
      <c r="U45" s="114">
        <f>U44-U39</f>
        <v>-2441</v>
      </c>
      <c r="V45" s="114">
        <f>V44-V39</f>
        <v>-3509</v>
      </c>
    </row>
    <row r="46" ht="15">
      <c r="A46" s="982"/>
    </row>
    <row r="47" ht="15">
      <c r="A47" s="982"/>
    </row>
    <row r="48" spans="1:22" ht="15">
      <c r="A48" s="97" t="s">
        <v>181</v>
      </c>
      <c r="Q48" s="188"/>
      <c r="R48" s="188"/>
      <c r="S48" s="188"/>
      <c r="T48" s="188"/>
      <c r="U48" s="188"/>
      <c r="V48" s="188"/>
    </row>
    <row r="49" spans="1:22" ht="15">
      <c r="A49" s="98" t="s">
        <v>252</v>
      </c>
      <c r="Q49" s="188"/>
      <c r="R49" s="188"/>
      <c r="S49" s="188"/>
      <c r="T49" s="188"/>
      <c r="U49" s="188"/>
      <c r="V49" s="188"/>
    </row>
    <row r="50" spans="1:22" ht="15">
      <c r="A50" s="978" t="s">
        <v>182</v>
      </c>
      <c r="Q50" s="188"/>
      <c r="R50" s="188"/>
      <c r="S50" s="188"/>
      <c r="T50" s="188"/>
      <c r="U50" s="188"/>
      <c r="V50" s="188"/>
    </row>
    <row r="51" spans="1:22" ht="15">
      <c r="A51" s="979"/>
      <c r="Q51" s="188"/>
      <c r="R51" s="188"/>
      <c r="S51" s="188"/>
      <c r="T51" s="188"/>
      <c r="U51" s="188"/>
      <c r="V51" s="188"/>
    </row>
    <row r="52" spans="1:22" ht="15">
      <c r="A52" s="982" t="s">
        <v>256</v>
      </c>
      <c r="Q52" s="188"/>
      <c r="R52" s="188"/>
      <c r="S52" s="188"/>
      <c r="T52" s="188"/>
      <c r="U52" s="188"/>
      <c r="V52" s="188"/>
    </row>
    <row r="53" spans="1:22" ht="15">
      <c r="A53" s="982"/>
      <c r="Q53" s="188"/>
      <c r="R53" s="188"/>
      <c r="S53" s="188"/>
      <c r="T53" s="188"/>
      <c r="U53" s="188"/>
      <c r="V53" s="188"/>
    </row>
    <row r="54" spans="1:22" ht="15">
      <c r="A54" s="982" t="s">
        <v>191</v>
      </c>
      <c r="Q54" s="188"/>
      <c r="R54" s="188"/>
      <c r="S54" s="188"/>
      <c r="T54" s="188"/>
      <c r="U54" s="188"/>
      <c r="V54" s="188"/>
    </row>
    <row r="55" ht="15">
      <c r="A55" s="982"/>
    </row>
  </sheetData>
  <sheetProtection/>
  <mergeCells count="10">
    <mergeCell ref="A1:V1"/>
    <mergeCell ref="J7:J8"/>
    <mergeCell ref="K7:L7"/>
    <mergeCell ref="M7:P7"/>
    <mergeCell ref="T7:V7"/>
    <mergeCell ref="A7:A8"/>
    <mergeCell ref="B7:B8"/>
    <mergeCell ref="E7:E8"/>
    <mergeCell ref="H7:H8"/>
    <mergeCell ref="I7:I8"/>
  </mergeCells>
  <printOptions/>
  <pageMargins left="1.1023622047244095" right="0.31496062992125984" top="0.5905511811023623" bottom="0.5905511811023623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9"/>
  <sheetViews>
    <sheetView zoomScalePageLayoutView="0" workbookViewId="0" topLeftCell="A1">
      <selection activeCell="B7" sqref="B7:B8"/>
    </sheetView>
  </sheetViews>
  <sheetFormatPr defaultColWidth="9.140625" defaultRowHeight="15"/>
  <cols>
    <col min="1" max="1" width="37.7109375" style="188" customWidth="1"/>
    <col min="2" max="2" width="13.57421875" style="188" customWidth="1"/>
    <col min="3" max="4" width="0" style="188" hidden="1" customWidth="1"/>
    <col min="5" max="5" width="9.140625" style="296" customWidth="1"/>
    <col min="6" max="8" width="0" style="188" hidden="1" customWidth="1"/>
    <col min="9" max="10" width="0" style="198" hidden="1" customWidth="1"/>
    <col min="11" max="11" width="11.57421875" style="198" customWidth="1"/>
    <col min="12" max="12" width="11.421875" style="198" customWidth="1"/>
    <col min="13" max="13" width="9.8515625" style="198" customWidth="1"/>
    <col min="14" max="14" width="9.140625" style="198" customWidth="1"/>
    <col min="15" max="15" width="9.28125" style="198" customWidth="1"/>
    <col min="16" max="16" width="9.140625" style="198" customWidth="1"/>
    <col min="17" max="17" width="12.00390625" style="198" customWidth="1"/>
    <col min="18" max="18" width="9.140625" style="663" customWidth="1"/>
    <col min="19" max="19" width="3.421875" style="198" customWidth="1"/>
    <col min="20" max="20" width="12.57421875" style="198" customWidth="1"/>
    <col min="21" max="21" width="11.8515625" style="198" customWidth="1"/>
    <col min="22" max="22" width="12.00390625" style="198" customWidth="1"/>
    <col min="23" max="16384" width="9.140625" style="188" customWidth="1"/>
  </cols>
  <sheetData>
    <row r="1" spans="1:22" s="642" customFormat="1" ht="18.75">
      <c r="A1" s="981" t="s">
        <v>233</v>
      </c>
      <c r="B1" s="981"/>
      <c r="C1" s="981"/>
      <c r="D1" s="981"/>
      <c r="E1" s="981"/>
      <c r="F1" s="981"/>
      <c r="G1" s="981"/>
      <c r="H1" s="981"/>
      <c r="I1" s="981"/>
      <c r="J1" s="981"/>
      <c r="K1" s="981"/>
      <c r="L1" s="981"/>
      <c r="M1" s="981"/>
      <c r="N1" s="981"/>
      <c r="O1" s="981"/>
      <c r="P1" s="981"/>
      <c r="Q1" s="981"/>
      <c r="R1" s="981"/>
      <c r="S1" s="981"/>
      <c r="T1" s="981"/>
      <c r="U1" s="981"/>
      <c r="V1" s="981"/>
    </row>
    <row r="2" spans="1:13" ht="21.75" customHeight="1">
      <c r="A2" s="857" t="s">
        <v>218</v>
      </c>
      <c r="B2" s="858"/>
      <c r="L2" s="859"/>
      <c r="M2" s="859"/>
    </row>
    <row r="3" spans="1:13" ht="15">
      <c r="A3" s="864"/>
      <c r="L3" s="859"/>
      <c r="M3" s="859"/>
    </row>
    <row r="4" spans="1:13" ht="15.75" thickBot="1">
      <c r="A4" s="982"/>
      <c r="B4" s="525"/>
      <c r="C4" s="525"/>
      <c r="D4" s="525"/>
      <c r="E4" s="724"/>
      <c r="F4" s="525"/>
      <c r="G4" s="525"/>
      <c r="L4" s="859"/>
      <c r="M4" s="859"/>
    </row>
    <row r="5" spans="1:13" ht="16.5" thickBot="1">
      <c r="A5" s="860" t="s">
        <v>189</v>
      </c>
      <c r="B5" s="861" t="s">
        <v>192</v>
      </c>
      <c r="C5" s="726"/>
      <c r="D5" s="726"/>
      <c r="E5" s="727"/>
      <c r="F5" s="726"/>
      <c r="G5" s="728"/>
      <c r="H5" s="728"/>
      <c r="I5" s="70"/>
      <c r="J5" s="70"/>
      <c r="K5" s="70"/>
      <c r="L5" s="863"/>
      <c r="M5" s="863"/>
    </row>
    <row r="6" spans="1:13" ht="23.25" customHeight="1" thickBot="1">
      <c r="A6" s="864" t="s">
        <v>3</v>
      </c>
      <c r="L6" s="859"/>
      <c r="M6" s="859"/>
    </row>
    <row r="7" spans="1:22" ht="15.75" thickBot="1">
      <c r="A7" s="983" t="s">
        <v>8</v>
      </c>
      <c r="B7" s="866" t="s">
        <v>9</v>
      </c>
      <c r="C7" s="867"/>
      <c r="D7" s="867"/>
      <c r="E7" s="866" t="s">
        <v>12</v>
      </c>
      <c r="F7" s="867"/>
      <c r="G7" s="867"/>
      <c r="H7" s="866" t="s">
        <v>173</v>
      </c>
      <c r="I7" s="868" t="s">
        <v>174</v>
      </c>
      <c r="J7" s="868" t="s">
        <v>175</v>
      </c>
      <c r="K7" s="984" t="s">
        <v>219</v>
      </c>
      <c r="L7" s="984"/>
      <c r="M7" s="984" t="s">
        <v>5</v>
      </c>
      <c r="N7" s="984"/>
      <c r="O7" s="984"/>
      <c r="P7" s="984"/>
      <c r="Q7" s="985" t="s">
        <v>220</v>
      </c>
      <c r="R7" s="986" t="s">
        <v>7</v>
      </c>
      <c r="T7" s="869" t="s">
        <v>176</v>
      </c>
      <c r="U7" s="869"/>
      <c r="V7" s="869"/>
    </row>
    <row r="8" spans="1:22" ht="15.75" thickBot="1">
      <c r="A8" s="983"/>
      <c r="B8" s="866"/>
      <c r="C8" s="313" t="s">
        <v>10</v>
      </c>
      <c r="D8" s="313" t="s">
        <v>11</v>
      </c>
      <c r="E8" s="866"/>
      <c r="F8" s="313" t="s">
        <v>177</v>
      </c>
      <c r="G8" s="313" t="s">
        <v>178</v>
      </c>
      <c r="H8" s="866"/>
      <c r="I8" s="866"/>
      <c r="J8" s="866"/>
      <c r="K8" s="873" t="s">
        <v>179</v>
      </c>
      <c r="L8" s="873" t="s">
        <v>185</v>
      </c>
      <c r="M8" s="874" t="s">
        <v>18</v>
      </c>
      <c r="N8" s="987" t="s">
        <v>21</v>
      </c>
      <c r="O8" s="875" t="s">
        <v>24</v>
      </c>
      <c r="P8" s="988" t="s">
        <v>27</v>
      </c>
      <c r="Q8" s="873" t="s">
        <v>28</v>
      </c>
      <c r="R8" s="989" t="s">
        <v>29</v>
      </c>
      <c r="T8" s="194" t="s">
        <v>221</v>
      </c>
      <c r="U8" s="315" t="s">
        <v>222</v>
      </c>
      <c r="V8" s="315" t="s">
        <v>223</v>
      </c>
    </row>
    <row r="9" spans="1:22" ht="15">
      <c r="A9" s="879" t="s">
        <v>30</v>
      </c>
      <c r="B9" s="229"/>
      <c r="C9" s="230">
        <v>104</v>
      </c>
      <c r="D9" s="230">
        <v>104</v>
      </c>
      <c r="E9" s="63"/>
      <c r="F9" s="133">
        <v>12</v>
      </c>
      <c r="G9" s="133">
        <v>12</v>
      </c>
      <c r="H9" s="133">
        <v>12</v>
      </c>
      <c r="I9" s="1077">
        <v>13</v>
      </c>
      <c r="J9" s="1077">
        <v>13</v>
      </c>
      <c r="K9" s="899"/>
      <c r="L9" s="899"/>
      <c r="M9" s="990">
        <v>13</v>
      </c>
      <c r="N9" s="897">
        <f>T9</f>
        <v>13</v>
      </c>
      <c r="O9" s="1051">
        <f>U9</f>
        <v>13</v>
      </c>
      <c r="P9" s="897">
        <f>V9</f>
        <v>13</v>
      </c>
      <c r="Q9" s="112" t="s">
        <v>31</v>
      </c>
      <c r="R9" s="993" t="s">
        <v>31</v>
      </c>
      <c r="S9" s="177"/>
      <c r="T9" s="108">
        <v>13</v>
      </c>
      <c r="U9" s="181">
        <v>13</v>
      </c>
      <c r="V9" s="1054">
        <v>13</v>
      </c>
    </row>
    <row r="10" spans="1:22" ht="15.75" thickBot="1">
      <c r="A10" s="887" t="s">
        <v>32</v>
      </c>
      <c r="B10" s="140"/>
      <c r="C10" s="141">
        <v>101</v>
      </c>
      <c r="D10" s="141">
        <v>104</v>
      </c>
      <c r="E10" s="142"/>
      <c r="F10" s="113">
        <v>12</v>
      </c>
      <c r="G10" s="113">
        <v>12</v>
      </c>
      <c r="H10" s="113">
        <v>12</v>
      </c>
      <c r="I10" s="1078">
        <v>12.5</v>
      </c>
      <c r="J10" s="1078">
        <v>13</v>
      </c>
      <c r="K10" s="889"/>
      <c r="L10" s="1009"/>
      <c r="M10" s="212">
        <v>13</v>
      </c>
      <c r="N10" s="906">
        <f aca="true" t="shared" si="0" ref="N10:P21">T10</f>
        <v>13</v>
      </c>
      <c r="O10" s="907">
        <f t="shared" si="0"/>
        <v>13</v>
      </c>
      <c r="P10" s="906">
        <f t="shared" si="0"/>
        <v>13</v>
      </c>
      <c r="Q10" s="109" t="s">
        <v>31</v>
      </c>
      <c r="R10" s="996" t="s">
        <v>31</v>
      </c>
      <c r="S10" s="177"/>
      <c r="T10" s="997">
        <v>13</v>
      </c>
      <c r="U10" s="183">
        <v>13</v>
      </c>
      <c r="V10" s="996">
        <v>13</v>
      </c>
    </row>
    <row r="11" spans="1:22" ht="15">
      <c r="A11" s="894" t="s">
        <v>33</v>
      </c>
      <c r="B11" s="143" t="s">
        <v>34</v>
      </c>
      <c r="C11" s="144">
        <v>37915</v>
      </c>
      <c r="D11" s="144">
        <v>39774</v>
      </c>
      <c r="E11" s="145" t="s">
        <v>35</v>
      </c>
      <c r="F11" s="111">
        <v>1937</v>
      </c>
      <c r="G11" s="111">
        <v>2360</v>
      </c>
      <c r="H11" s="111">
        <v>2579</v>
      </c>
      <c r="I11" s="118">
        <v>2656</v>
      </c>
      <c r="J11" s="118">
        <v>2748</v>
      </c>
      <c r="K11" s="898" t="s">
        <v>31</v>
      </c>
      <c r="L11" s="998" t="s">
        <v>31</v>
      </c>
      <c r="M11" s="214">
        <v>2753</v>
      </c>
      <c r="N11" s="928">
        <f t="shared" si="0"/>
        <v>2765</v>
      </c>
      <c r="O11" s="928">
        <f t="shared" si="0"/>
        <v>2777</v>
      </c>
      <c r="P11" s="897">
        <f t="shared" si="0"/>
        <v>2759</v>
      </c>
      <c r="Q11" s="110" t="s">
        <v>31</v>
      </c>
      <c r="R11" s="999" t="s">
        <v>31</v>
      </c>
      <c r="S11" s="177"/>
      <c r="T11" s="137">
        <v>2765</v>
      </c>
      <c r="U11" s="118">
        <v>2777</v>
      </c>
      <c r="V11" s="110">
        <v>2759</v>
      </c>
    </row>
    <row r="12" spans="1:22" ht="15">
      <c r="A12" s="900" t="s">
        <v>36</v>
      </c>
      <c r="B12" s="146" t="s">
        <v>37</v>
      </c>
      <c r="C12" s="147">
        <v>-16164</v>
      </c>
      <c r="D12" s="147">
        <v>-17825</v>
      </c>
      <c r="E12" s="145" t="s">
        <v>38</v>
      </c>
      <c r="F12" s="111">
        <v>-1776</v>
      </c>
      <c r="G12" s="111">
        <v>-2076</v>
      </c>
      <c r="H12" s="111">
        <v>2352</v>
      </c>
      <c r="I12" s="118">
        <v>2488</v>
      </c>
      <c r="J12" s="118">
        <v>2630</v>
      </c>
      <c r="K12" s="903" t="s">
        <v>31</v>
      </c>
      <c r="L12" s="1000" t="s">
        <v>31</v>
      </c>
      <c r="M12" s="215">
        <v>2645</v>
      </c>
      <c r="N12" s="936">
        <f t="shared" si="0"/>
        <v>2665</v>
      </c>
      <c r="O12" s="936">
        <f t="shared" si="0"/>
        <v>2684</v>
      </c>
      <c r="P12" s="902">
        <f t="shared" si="0"/>
        <v>2681</v>
      </c>
      <c r="Q12" s="110" t="s">
        <v>31</v>
      </c>
      <c r="R12" s="999" t="s">
        <v>31</v>
      </c>
      <c r="S12" s="177"/>
      <c r="T12" s="136">
        <v>2665</v>
      </c>
      <c r="U12" s="118">
        <v>2684</v>
      </c>
      <c r="V12" s="110">
        <v>2681</v>
      </c>
    </row>
    <row r="13" spans="1:22" ht="15">
      <c r="A13" s="900" t="s">
        <v>39</v>
      </c>
      <c r="B13" s="146" t="s">
        <v>234</v>
      </c>
      <c r="C13" s="147">
        <v>604</v>
      </c>
      <c r="D13" s="147">
        <v>619</v>
      </c>
      <c r="E13" s="145" t="s">
        <v>41</v>
      </c>
      <c r="F13" s="111"/>
      <c r="G13" s="111"/>
      <c r="H13" s="111"/>
      <c r="I13" s="118"/>
      <c r="J13" s="118"/>
      <c r="K13" s="903" t="s">
        <v>31</v>
      </c>
      <c r="L13" s="1000" t="s">
        <v>31</v>
      </c>
      <c r="M13" s="215"/>
      <c r="N13" s="936">
        <f t="shared" si="0"/>
        <v>0</v>
      </c>
      <c r="O13" s="936">
        <f t="shared" si="0"/>
        <v>0</v>
      </c>
      <c r="P13" s="902">
        <f t="shared" si="0"/>
        <v>0</v>
      </c>
      <c r="Q13" s="110" t="s">
        <v>31</v>
      </c>
      <c r="R13" s="999" t="s">
        <v>31</v>
      </c>
      <c r="S13" s="177"/>
      <c r="T13" s="136"/>
      <c r="U13" s="118"/>
      <c r="V13" s="110"/>
    </row>
    <row r="14" spans="1:22" ht="15">
      <c r="A14" s="900" t="s">
        <v>42</v>
      </c>
      <c r="B14" s="146" t="s">
        <v>235</v>
      </c>
      <c r="C14" s="147">
        <v>221</v>
      </c>
      <c r="D14" s="147">
        <v>610</v>
      </c>
      <c r="E14" s="145" t="s">
        <v>31</v>
      </c>
      <c r="F14" s="111">
        <v>340</v>
      </c>
      <c r="G14" s="111">
        <v>371</v>
      </c>
      <c r="H14" s="111">
        <v>345</v>
      </c>
      <c r="I14" s="118">
        <v>324</v>
      </c>
      <c r="J14" s="118">
        <v>322</v>
      </c>
      <c r="K14" s="903" t="s">
        <v>31</v>
      </c>
      <c r="L14" s="1000" t="s">
        <v>31</v>
      </c>
      <c r="M14" s="215">
        <v>1003</v>
      </c>
      <c r="N14" s="936">
        <f t="shared" si="0"/>
        <v>760</v>
      </c>
      <c r="O14" s="936">
        <f t="shared" si="0"/>
        <v>550</v>
      </c>
      <c r="P14" s="902">
        <f t="shared" si="0"/>
        <v>385</v>
      </c>
      <c r="Q14" s="110" t="s">
        <v>31</v>
      </c>
      <c r="R14" s="999" t="s">
        <v>31</v>
      </c>
      <c r="S14" s="177"/>
      <c r="T14" s="136">
        <v>760</v>
      </c>
      <c r="U14" s="118">
        <v>550</v>
      </c>
      <c r="V14" s="110">
        <v>385</v>
      </c>
    </row>
    <row r="15" spans="1:22" ht="15.75" thickBot="1">
      <c r="A15" s="879" t="s">
        <v>44</v>
      </c>
      <c r="B15" s="148" t="s">
        <v>236</v>
      </c>
      <c r="C15" s="149">
        <v>2021</v>
      </c>
      <c r="D15" s="149">
        <v>852</v>
      </c>
      <c r="E15" s="64" t="s">
        <v>46</v>
      </c>
      <c r="F15" s="134">
        <v>625</v>
      </c>
      <c r="G15" s="134">
        <v>697</v>
      </c>
      <c r="H15" s="134">
        <v>933</v>
      </c>
      <c r="I15" s="116">
        <v>473</v>
      </c>
      <c r="J15" s="116">
        <v>545</v>
      </c>
      <c r="K15" s="908" t="s">
        <v>31</v>
      </c>
      <c r="L15" s="1003" t="s">
        <v>31</v>
      </c>
      <c r="M15" s="209">
        <v>901</v>
      </c>
      <c r="N15" s="943">
        <f t="shared" si="0"/>
        <v>1285</v>
      </c>
      <c r="O15" s="943">
        <f t="shared" si="0"/>
        <v>957</v>
      </c>
      <c r="P15" s="906">
        <f t="shared" si="0"/>
        <v>569</v>
      </c>
      <c r="Q15" s="112" t="s">
        <v>31</v>
      </c>
      <c r="R15" s="993" t="s">
        <v>31</v>
      </c>
      <c r="S15" s="177"/>
      <c r="T15" s="182">
        <v>1285</v>
      </c>
      <c r="U15" s="116">
        <v>957</v>
      </c>
      <c r="V15" s="112">
        <v>569</v>
      </c>
    </row>
    <row r="16" spans="1:22" ht="15.75" thickBot="1">
      <c r="A16" s="910" t="s">
        <v>47</v>
      </c>
      <c r="B16" s="231"/>
      <c r="C16" s="232">
        <v>24618</v>
      </c>
      <c r="D16" s="232">
        <v>24087</v>
      </c>
      <c r="E16" s="233"/>
      <c r="F16" s="114">
        <v>1130</v>
      </c>
      <c r="G16" s="114">
        <v>1361</v>
      </c>
      <c r="H16" s="911">
        <f>H11-H12+H14+H15</f>
        <v>1505</v>
      </c>
      <c r="I16" s="115">
        <f>I11-I12+I14+I15</f>
        <v>965</v>
      </c>
      <c r="J16" s="185">
        <f>J11-J12+J13+J14+J15</f>
        <v>985</v>
      </c>
      <c r="K16" s="265" t="s">
        <v>31</v>
      </c>
      <c r="L16" s="1005" t="s">
        <v>31</v>
      </c>
      <c r="M16" s="915">
        <f>M11-M12+M13+M14+M15</f>
        <v>2012</v>
      </c>
      <c r="N16" s="265">
        <f>N11-N12+N13+N14+N15</f>
        <v>2145</v>
      </c>
      <c r="O16" s="915">
        <f>O11-O12+O13+O14+O15</f>
        <v>1600</v>
      </c>
      <c r="P16" s="265">
        <f>P11-P12+P13+P14+P15</f>
        <v>1032</v>
      </c>
      <c r="Q16" s="115" t="s">
        <v>31</v>
      </c>
      <c r="R16" s="1006" t="s">
        <v>31</v>
      </c>
      <c r="S16" s="177"/>
      <c r="T16" s="185">
        <f>T11-T12+T13+T14+T15</f>
        <v>2145</v>
      </c>
      <c r="U16" s="185">
        <f>U11-U12+U13+U14+U15</f>
        <v>1600</v>
      </c>
      <c r="V16" s="185">
        <f>V11-V12+V13+V14+V15</f>
        <v>1032</v>
      </c>
    </row>
    <row r="17" spans="1:22" ht="15">
      <c r="A17" s="879" t="s">
        <v>48</v>
      </c>
      <c r="B17" s="143" t="s">
        <v>49</v>
      </c>
      <c r="C17" s="144">
        <v>7043</v>
      </c>
      <c r="D17" s="144">
        <v>7240</v>
      </c>
      <c r="E17" s="64">
        <v>401</v>
      </c>
      <c r="F17" s="134">
        <v>161</v>
      </c>
      <c r="G17" s="134">
        <v>284</v>
      </c>
      <c r="H17" s="134">
        <v>227</v>
      </c>
      <c r="I17" s="116">
        <v>168</v>
      </c>
      <c r="J17" s="116">
        <v>118</v>
      </c>
      <c r="K17" s="898" t="s">
        <v>31</v>
      </c>
      <c r="L17" s="998" t="s">
        <v>31</v>
      </c>
      <c r="M17" s="209">
        <v>108</v>
      </c>
      <c r="N17" s="897">
        <f t="shared" si="0"/>
        <v>101</v>
      </c>
      <c r="O17" s="896">
        <f>U17</f>
        <v>94</v>
      </c>
      <c r="P17" s="897">
        <f t="shared" si="0"/>
        <v>78</v>
      </c>
      <c r="Q17" s="112" t="s">
        <v>31</v>
      </c>
      <c r="R17" s="993" t="s">
        <v>31</v>
      </c>
      <c r="S17" s="177"/>
      <c r="T17" s="187">
        <v>101</v>
      </c>
      <c r="U17" s="116">
        <v>94</v>
      </c>
      <c r="V17" s="116">
        <v>78</v>
      </c>
    </row>
    <row r="18" spans="1:22" ht="15">
      <c r="A18" s="900" t="s">
        <v>50</v>
      </c>
      <c r="B18" s="146" t="s">
        <v>51</v>
      </c>
      <c r="C18" s="147">
        <v>1001</v>
      </c>
      <c r="D18" s="147">
        <v>820</v>
      </c>
      <c r="E18" s="145" t="s">
        <v>52</v>
      </c>
      <c r="F18" s="111">
        <v>106</v>
      </c>
      <c r="G18" s="111">
        <v>200</v>
      </c>
      <c r="H18" s="111">
        <v>556</v>
      </c>
      <c r="I18" s="118">
        <v>84</v>
      </c>
      <c r="J18" s="118">
        <v>146</v>
      </c>
      <c r="K18" s="903" t="s">
        <v>31</v>
      </c>
      <c r="L18" s="1000" t="s">
        <v>31</v>
      </c>
      <c r="M18" s="215">
        <v>159</v>
      </c>
      <c r="N18" s="902">
        <f t="shared" si="0"/>
        <v>165</v>
      </c>
      <c r="O18" s="896">
        <f>U18</f>
        <v>171</v>
      </c>
      <c r="P18" s="902">
        <f t="shared" si="0"/>
        <v>188</v>
      </c>
      <c r="Q18" s="110" t="s">
        <v>31</v>
      </c>
      <c r="R18" s="999" t="s">
        <v>31</v>
      </c>
      <c r="S18" s="177"/>
      <c r="T18" s="136">
        <v>165</v>
      </c>
      <c r="U18" s="118">
        <v>171</v>
      </c>
      <c r="V18" s="118">
        <v>188</v>
      </c>
    </row>
    <row r="19" spans="1:22" ht="15">
      <c r="A19" s="900" t="s">
        <v>53</v>
      </c>
      <c r="B19" s="146" t="s">
        <v>237</v>
      </c>
      <c r="C19" s="147">
        <v>14718</v>
      </c>
      <c r="D19" s="147">
        <v>14718</v>
      </c>
      <c r="E19" s="145" t="s">
        <v>31</v>
      </c>
      <c r="F19" s="111"/>
      <c r="G19" s="111"/>
      <c r="H19" s="111"/>
      <c r="I19" s="118"/>
      <c r="J19" s="118"/>
      <c r="K19" s="903" t="s">
        <v>31</v>
      </c>
      <c r="L19" s="1000" t="s">
        <v>31</v>
      </c>
      <c r="M19" s="215"/>
      <c r="N19" s="902">
        <f t="shared" si="0"/>
        <v>0</v>
      </c>
      <c r="O19" s="896">
        <f>U19</f>
        <v>0</v>
      </c>
      <c r="P19" s="902">
        <f t="shared" si="0"/>
        <v>0</v>
      </c>
      <c r="Q19" s="110" t="s">
        <v>31</v>
      </c>
      <c r="R19" s="999" t="s">
        <v>31</v>
      </c>
      <c r="S19" s="177"/>
      <c r="T19" s="136"/>
      <c r="U19" s="118"/>
      <c r="V19" s="118"/>
    </row>
    <row r="20" spans="1:22" ht="15">
      <c r="A20" s="900" t="s">
        <v>55</v>
      </c>
      <c r="B20" s="146" t="s">
        <v>54</v>
      </c>
      <c r="C20" s="147">
        <v>1758</v>
      </c>
      <c r="D20" s="147">
        <v>1762</v>
      </c>
      <c r="E20" s="145" t="s">
        <v>31</v>
      </c>
      <c r="F20" s="111">
        <v>269</v>
      </c>
      <c r="G20" s="111">
        <v>272</v>
      </c>
      <c r="H20" s="111">
        <v>722</v>
      </c>
      <c r="I20" s="118">
        <v>696</v>
      </c>
      <c r="J20" s="118">
        <v>719</v>
      </c>
      <c r="K20" s="903" t="s">
        <v>31</v>
      </c>
      <c r="L20" s="1000" t="s">
        <v>31</v>
      </c>
      <c r="M20" s="215">
        <v>1679</v>
      </c>
      <c r="N20" s="902">
        <f t="shared" si="0"/>
        <v>1765</v>
      </c>
      <c r="O20" s="896">
        <f>U20</f>
        <v>1257</v>
      </c>
      <c r="P20" s="902">
        <f t="shared" si="0"/>
        <v>764</v>
      </c>
      <c r="Q20" s="110" t="s">
        <v>31</v>
      </c>
      <c r="R20" s="999" t="s">
        <v>31</v>
      </c>
      <c r="S20" s="177"/>
      <c r="T20" s="136">
        <v>1765</v>
      </c>
      <c r="U20" s="118">
        <v>1257</v>
      </c>
      <c r="V20" s="118">
        <v>764</v>
      </c>
    </row>
    <row r="21" spans="1:22" ht="15.75" thickBot="1">
      <c r="A21" s="887" t="s">
        <v>57</v>
      </c>
      <c r="B21" s="1069"/>
      <c r="C21" s="151">
        <v>0</v>
      </c>
      <c r="D21" s="151">
        <v>0</v>
      </c>
      <c r="E21" s="152" t="s">
        <v>31</v>
      </c>
      <c r="F21" s="111"/>
      <c r="G21" s="111"/>
      <c r="H21" s="111"/>
      <c r="I21" s="119"/>
      <c r="J21" s="119"/>
      <c r="K21" s="889" t="s">
        <v>31</v>
      </c>
      <c r="L21" s="1009" t="s">
        <v>31</v>
      </c>
      <c r="M21" s="905"/>
      <c r="N21" s="906">
        <f t="shared" si="0"/>
        <v>0</v>
      </c>
      <c r="O21" s="907">
        <f>U21</f>
        <v>0</v>
      </c>
      <c r="P21" s="906">
        <f t="shared" si="0"/>
        <v>0</v>
      </c>
      <c r="Q21" s="120" t="s">
        <v>31</v>
      </c>
      <c r="R21" s="1010" t="s">
        <v>31</v>
      </c>
      <c r="S21" s="177"/>
      <c r="T21" s="184"/>
      <c r="U21" s="119"/>
      <c r="V21" s="119"/>
    </row>
    <row r="22" spans="1:22" ht="15">
      <c r="A22" s="924" t="s">
        <v>59</v>
      </c>
      <c r="B22" s="143" t="s">
        <v>60</v>
      </c>
      <c r="C22" s="144">
        <v>12472</v>
      </c>
      <c r="D22" s="144">
        <v>13728</v>
      </c>
      <c r="E22" s="65" t="s">
        <v>31</v>
      </c>
      <c r="F22" s="108">
        <v>4589</v>
      </c>
      <c r="G22" s="108">
        <v>4639</v>
      </c>
      <c r="H22" s="108">
        <v>4404</v>
      </c>
      <c r="I22" s="121">
        <v>4342</v>
      </c>
      <c r="J22" s="121">
        <v>4912</v>
      </c>
      <c r="K22" s="1025">
        <f>K35</f>
        <v>4979</v>
      </c>
      <c r="L22" s="1025">
        <f>SUM(L25:L34)</f>
        <v>5023</v>
      </c>
      <c r="M22" s="926">
        <v>1252</v>
      </c>
      <c r="N22" s="928">
        <f>T22-M22</f>
        <v>1239</v>
      </c>
      <c r="O22" s="897">
        <f>U22-T22</f>
        <v>1245</v>
      </c>
      <c r="P22" s="927">
        <f>V22-U22</f>
        <v>1287</v>
      </c>
      <c r="Q22" s="974">
        <f>SUM(M22:P22)</f>
        <v>5023</v>
      </c>
      <c r="R22" s="1038">
        <f>(Q22/L22)*100</f>
        <v>100</v>
      </c>
      <c r="S22" s="177"/>
      <c r="T22" s="137">
        <v>2491</v>
      </c>
      <c r="U22" s="1014">
        <v>3736</v>
      </c>
      <c r="V22" s="121">
        <v>5023</v>
      </c>
    </row>
    <row r="23" spans="1:22" ht="15">
      <c r="A23" s="900" t="s">
        <v>61</v>
      </c>
      <c r="B23" s="146" t="s">
        <v>62</v>
      </c>
      <c r="C23" s="147">
        <v>0</v>
      </c>
      <c r="D23" s="147">
        <v>0</v>
      </c>
      <c r="E23" s="66" t="s">
        <v>31</v>
      </c>
      <c r="F23" s="111">
        <v>115</v>
      </c>
      <c r="G23" s="111"/>
      <c r="H23" s="111"/>
      <c r="I23" s="122"/>
      <c r="J23" s="122"/>
      <c r="K23" s="935"/>
      <c r="L23" s="1016"/>
      <c r="M23" s="935"/>
      <c r="N23" s="950">
        <f aca="true" t="shared" si="1" ref="N23:N40">T23-M23</f>
        <v>0</v>
      </c>
      <c r="O23" s="902">
        <f aca="true" t="shared" si="2" ref="O23:P38">U23-T23</f>
        <v>0</v>
      </c>
      <c r="P23" s="927">
        <f t="shared" si="2"/>
        <v>0</v>
      </c>
      <c r="Q23" s="975">
        <f aca="true" t="shared" si="3" ref="Q23:Q45">SUM(M23:P23)</f>
        <v>0</v>
      </c>
      <c r="R23" s="1062" t="e">
        <f aca="true" t="shared" si="4" ref="R23:R45">(Q23/L23)*100</f>
        <v>#DIV/0!</v>
      </c>
      <c r="S23" s="177"/>
      <c r="T23" s="136"/>
      <c r="U23" s="1019"/>
      <c r="V23" s="122"/>
    </row>
    <row r="24" spans="1:22" ht="15.75" thickBot="1">
      <c r="A24" s="887" t="s">
        <v>63</v>
      </c>
      <c r="B24" s="1069" t="s">
        <v>62</v>
      </c>
      <c r="C24" s="151">
        <v>0</v>
      </c>
      <c r="D24" s="151">
        <v>1215</v>
      </c>
      <c r="E24" s="67">
        <v>672</v>
      </c>
      <c r="F24" s="138">
        <v>1331</v>
      </c>
      <c r="G24" s="138">
        <v>1422</v>
      </c>
      <c r="H24" s="138">
        <v>1150</v>
      </c>
      <c r="I24" s="123">
        <v>1100</v>
      </c>
      <c r="J24" s="123">
        <v>1250</v>
      </c>
      <c r="K24" s="1063">
        <f>K25+K26+K27+K28+K29</f>
        <v>1200</v>
      </c>
      <c r="L24" s="1063">
        <f>L25+L26+L27+L28+L29</f>
        <v>1209</v>
      </c>
      <c r="M24" s="942">
        <v>300</v>
      </c>
      <c r="N24" s="1071">
        <f t="shared" si="1"/>
        <v>300</v>
      </c>
      <c r="O24" s="906">
        <f t="shared" si="2"/>
        <v>300</v>
      </c>
      <c r="P24" s="927">
        <f t="shared" si="2"/>
        <v>2914</v>
      </c>
      <c r="Q24" s="977">
        <f t="shared" si="3"/>
        <v>3814</v>
      </c>
      <c r="R24" s="1066">
        <f t="shared" si="4"/>
        <v>315.4673283705541</v>
      </c>
      <c r="S24" s="177"/>
      <c r="T24" s="182">
        <v>600</v>
      </c>
      <c r="U24" s="1024">
        <v>900</v>
      </c>
      <c r="V24" s="123">
        <v>3814</v>
      </c>
    </row>
    <row r="25" spans="1:22" ht="15">
      <c r="A25" s="894" t="s">
        <v>64</v>
      </c>
      <c r="B25" s="143" t="s">
        <v>238</v>
      </c>
      <c r="C25" s="144">
        <v>6341</v>
      </c>
      <c r="D25" s="144">
        <v>6960</v>
      </c>
      <c r="E25" s="65">
        <v>501</v>
      </c>
      <c r="F25" s="111">
        <v>634</v>
      </c>
      <c r="G25" s="111">
        <v>683</v>
      </c>
      <c r="H25" s="111">
        <v>650</v>
      </c>
      <c r="I25" s="124">
        <v>453</v>
      </c>
      <c r="J25" s="124">
        <v>397</v>
      </c>
      <c r="K25" s="1025">
        <v>460</v>
      </c>
      <c r="L25" s="1025">
        <v>460</v>
      </c>
      <c r="M25" s="1025">
        <v>79</v>
      </c>
      <c r="N25" s="927">
        <f t="shared" si="1"/>
        <v>91</v>
      </c>
      <c r="O25" s="920">
        <f t="shared" si="2"/>
        <v>48</v>
      </c>
      <c r="P25" s="927">
        <f t="shared" si="2"/>
        <v>107</v>
      </c>
      <c r="Q25" s="974">
        <f t="shared" si="3"/>
        <v>325</v>
      </c>
      <c r="R25" s="1067">
        <f t="shared" si="4"/>
        <v>70.65217391304348</v>
      </c>
      <c r="S25" s="177"/>
      <c r="T25" s="187">
        <v>170</v>
      </c>
      <c r="U25" s="1027">
        <v>218</v>
      </c>
      <c r="V25" s="124">
        <v>325</v>
      </c>
    </row>
    <row r="26" spans="1:22" ht="15">
      <c r="A26" s="900" t="s">
        <v>66</v>
      </c>
      <c r="B26" s="146" t="s">
        <v>239</v>
      </c>
      <c r="C26" s="147">
        <v>1745</v>
      </c>
      <c r="D26" s="147">
        <v>2223</v>
      </c>
      <c r="E26" s="66">
        <v>502</v>
      </c>
      <c r="F26" s="111">
        <v>365</v>
      </c>
      <c r="G26" s="111">
        <v>421</v>
      </c>
      <c r="H26" s="111">
        <v>485</v>
      </c>
      <c r="I26" s="122">
        <v>408</v>
      </c>
      <c r="J26" s="122">
        <v>391</v>
      </c>
      <c r="K26" s="935">
        <v>370</v>
      </c>
      <c r="L26" s="935">
        <v>370</v>
      </c>
      <c r="M26" s="935">
        <v>132</v>
      </c>
      <c r="N26" s="927">
        <f t="shared" si="1"/>
        <v>97</v>
      </c>
      <c r="O26" s="902">
        <f t="shared" si="2"/>
        <v>116</v>
      </c>
      <c r="P26" s="927">
        <f t="shared" si="2"/>
        <v>86</v>
      </c>
      <c r="Q26" s="975">
        <f t="shared" si="3"/>
        <v>431</v>
      </c>
      <c r="R26" s="938">
        <f t="shared" si="4"/>
        <v>116.4864864864865</v>
      </c>
      <c r="S26" s="177"/>
      <c r="T26" s="136">
        <v>229</v>
      </c>
      <c r="U26" s="1019">
        <v>345</v>
      </c>
      <c r="V26" s="122">
        <v>431</v>
      </c>
    </row>
    <row r="27" spans="1:22" ht="15">
      <c r="A27" s="900" t="s">
        <v>68</v>
      </c>
      <c r="B27" s="146" t="s">
        <v>240</v>
      </c>
      <c r="C27" s="147">
        <v>0</v>
      </c>
      <c r="D27" s="147">
        <v>0</v>
      </c>
      <c r="E27" s="66">
        <v>504</v>
      </c>
      <c r="F27" s="111"/>
      <c r="G27" s="111"/>
      <c r="H27" s="111"/>
      <c r="I27" s="122"/>
      <c r="J27" s="122"/>
      <c r="K27" s="935"/>
      <c r="L27" s="935"/>
      <c r="M27" s="935"/>
      <c r="N27" s="927">
        <f t="shared" si="1"/>
        <v>0</v>
      </c>
      <c r="O27" s="902">
        <f t="shared" si="2"/>
        <v>0</v>
      </c>
      <c r="P27" s="927">
        <f t="shared" si="2"/>
        <v>0</v>
      </c>
      <c r="Q27" s="975">
        <f t="shared" si="3"/>
        <v>0</v>
      </c>
      <c r="R27" s="938" t="e">
        <f t="shared" si="4"/>
        <v>#DIV/0!</v>
      </c>
      <c r="S27" s="177"/>
      <c r="T27" s="136"/>
      <c r="U27" s="1019"/>
      <c r="V27" s="122"/>
    </row>
    <row r="28" spans="1:22" ht="15">
      <c r="A28" s="900" t="s">
        <v>70</v>
      </c>
      <c r="B28" s="146" t="s">
        <v>241</v>
      </c>
      <c r="C28" s="147">
        <v>428</v>
      </c>
      <c r="D28" s="147">
        <v>253</v>
      </c>
      <c r="E28" s="66">
        <v>511</v>
      </c>
      <c r="F28" s="111">
        <v>70</v>
      </c>
      <c r="G28" s="111">
        <v>121</v>
      </c>
      <c r="H28" s="111">
        <v>73</v>
      </c>
      <c r="I28" s="122">
        <v>449</v>
      </c>
      <c r="J28" s="122">
        <v>60</v>
      </c>
      <c r="K28" s="935">
        <v>100</v>
      </c>
      <c r="L28" s="935">
        <v>109</v>
      </c>
      <c r="M28" s="935">
        <v>5</v>
      </c>
      <c r="N28" s="927">
        <f t="shared" si="1"/>
        <v>22</v>
      </c>
      <c r="O28" s="902">
        <f t="shared" si="2"/>
        <v>60</v>
      </c>
      <c r="P28" s="927">
        <f t="shared" si="2"/>
        <v>37</v>
      </c>
      <c r="Q28" s="975">
        <f t="shared" si="3"/>
        <v>124</v>
      </c>
      <c r="R28" s="938">
        <f t="shared" si="4"/>
        <v>113.76146788990826</v>
      </c>
      <c r="S28" s="177"/>
      <c r="T28" s="136">
        <v>27</v>
      </c>
      <c r="U28" s="1019">
        <v>87</v>
      </c>
      <c r="V28" s="122">
        <v>124</v>
      </c>
    </row>
    <row r="29" spans="1:22" ht="15">
      <c r="A29" s="900" t="s">
        <v>72</v>
      </c>
      <c r="B29" s="146" t="s">
        <v>242</v>
      </c>
      <c r="C29" s="147">
        <v>1057</v>
      </c>
      <c r="D29" s="147">
        <v>1451</v>
      </c>
      <c r="E29" s="66">
        <v>518</v>
      </c>
      <c r="F29" s="111">
        <v>195</v>
      </c>
      <c r="G29" s="111">
        <v>246</v>
      </c>
      <c r="H29" s="111">
        <v>207</v>
      </c>
      <c r="I29" s="122">
        <v>275</v>
      </c>
      <c r="J29" s="122">
        <v>257</v>
      </c>
      <c r="K29" s="935">
        <v>270</v>
      </c>
      <c r="L29" s="935">
        <v>270</v>
      </c>
      <c r="M29" s="935">
        <v>72</v>
      </c>
      <c r="N29" s="927">
        <f t="shared" si="1"/>
        <v>93</v>
      </c>
      <c r="O29" s="902">
        <f t="shared" si="2"/>
        <v>74</v>
      </c>
      <c r="P29" s="927">
        <f t="shared" si="2"/>
        <v>130</v>
      </c>
      <c r="Q29" s="975">
        <f t="shared" si="3"/>
        <v>369</v>
      </c>
      <c r="R29" s="938">
        <f t="shared" si="4"/>
        <v>136.66666666666666</v>
      </c>
      <c r="S29" s="177"/>
      <c r="T29" s="136">
        <v>165</v>
      </c>
      <c r="U29" s="1019">
        <v>239</v>
      </c>
      <c r="V29" s="1073">
        <v>369</v>
      </c>
    </row>
    <row r="30" spans="1:22" ht="15">
      <c r="A30" s="900" t="s">
        <v>74</v>
      </c>
      <c r="B30" s="153" t="s">
        <v>243</v>
      </c>
      <c r="C30" s="147">
        <v>10408</v>
      </c>
      <c r="D30" s="147">
        <v>11792</v>
      </c>
      <c r="E30" s="66">
        <v>521</v>
      </c>
      <c r="F30" s="111">
        <v>2310</v>
      </c>
      <c r="G30" s="111">
        <v>2396</v>
      </c>
      <c r="H30" s="111">
        <v>2490</v>
      </c>
      <c r="I30" s="122">
        <v>2520</v>
      </c>
      <c r="J30" s="122">
        <v>2926</v>
      </c>
      <c r="K30" s="935">
        <v>2764</v>
      </c>
      <c r="L30" s="935">
        <v>2790</v>
      </c>
      <c r="M30" s="935">
        <v>730</v>
      </c>
      <c r="N30" s="927">
        <f t="shared" si="1"/>
        <v>716</v>
      </c>
      <c r="O30" s="902">
        <f t="shared" si="2"/>
        <v>736</v>
      </c>
      <c r="P30" s="927">
        <f t="shared" si="2"/>
        <v>793</v>
      </c>
      <c r="Q30" s="975">
        <f t="shared" si="3"/>
        <v>2975</v>
      </c>
      <c r="R30" s="938">
        <f t="shared" si="4"/>
        <v>106.63082437275986</v>
      </c>
      <c r="S30" s="177"/>
      <c r="T30" s="136">
        <v>1446</v>
      </c>
      <c r="U30" s="1019">
        <v>2182</v>
      </c>
      <c r="V30" s="122">
        <v>2975</v>
      </c>
    </row>
    <row r="31" spans="1:22" ht="15">
      <c r="A31" s="900" t="s">
        <v>76</v>
      </c>
      <c r="B31" s="153" t="s">
        <v>244</v>
      </c>
      <c r="C31" s="147">
        <v>3640</v>
      </c>
      <c r="D31" s="147">
        <v>4174</v>
      </c>
      <c r="E31" s="66" t="s">
        <v>78</v>
      </c>
      <c r="F31" s="111">
        <v>897</v>
      </c>
      <c r="G31" s="111">
        <v>935</v>
      </c>
      <c r="H31" s="111">
        <v>953</v>
      </c>
      <c r="I31" s="122">
        <v>948</v>
      </c>
      <c r="J31" s="122">
        <v>1108</v>
      </c>
      <c r="K31" s="935">
        <v>968</v>
      </c>
      <c r="L31" s="935">
        <v>977</v>
      </c>
      <c r="M31" s="935">
        <v>267</v>
      </c>
      <c r="N31" s="927">
        <f t="shared" si="1"/>
        <v>267</v>
      </c>
      <c r="O31" s="902">
        <f t="shared" si="2"/>
        <v>266</v>
      </c>
      <c r="P31" s="927">
        <f t="shared" si="2"/>
        <v>199</v>
      </c>
      <c r="Q31" s="975">
        <f t="shared" si="3"/>
        <v>999</v>
      </c>
      <c r="R31" s="938">
        <f t="shared" si="4"/>
        <v>102.25179119754351</v>
      </c>
      <c r="S31" s="177"/>
      <c r="T31" s="136">
        <v>534</v>
      </c>
      <c r="U31" s="1019">
        <v>800</v>
      </c>
      <c r="V31" s="122">
        <v>999</v>
      </c>
    </row>
    <row r="32" spans="1:22" ht="15">
      <c r="A32" s="900" t="s">
        <v>79</v>
      </c>
      <c r="B32" s="146" t="s">
        <v>245</v>
      </c>
      <c r="C32" s="147">
        <v>0</v>
      </c>
      <c r="D32" s="147">
        <v>0</v>
      </c>
      <c r="E32" s="66">
        <v>557</v>
      </c>
      <c r="F32" s="111"/>
      <c r="G32" s="111"/>
      <c r="H32" s="111"/>
      <c r="I32" s="122"/>
      <c r="J32" s="122"/>
      <c r="K32" s="935">
        <v>0</v>
      </c>
      <c r="L32" s="935">
        <v>0</v>
      </c>
      <c r="M32" s="935"/>
      <c r="N32" s="927">
        <f t="shared" si="1"/>
        <v>0</v>
      </c>
      <c r="O32" s="902">
        <f t="shared" si="2"/>
        <v>0</v>
      </c>
      <c r="P32" s="927">
        <f t="shared" si="2"/>
        <v>0</v>
      </c>
      <c r="Q32" s="975">
        <f t="shared" si="3"/>
        <v>0</v>
      </c>
      <c r="R32" s="938" t="e">
        <f t="shared" si="4"/>
        <v>#DIV/0!</v>
      </c>
      <c r="S32" s="177"/>
      <c r="T32" s="136"/>
      <c r="U32" s="1019"/>
      <c r="V32" s="122"/>
    </row>
    <row r="33" spans="1:22" ht="15">
      <c r="A33" s="900" t="s">
        <v>81</v>
      </c>
      <c r="B33" s="146" t="s">
        <v>246</v>
      </c>
      <c r="C33" s="147">
        <v>1711</v>
      </c>
      <c r="D33" s="147">
        <v>1801</v>
      </c>
      <c r="E33" s="66">
        <v>551</v>
      </c>
      <c r="F33" s="111">
        <v>21</v>
      </c>
      <c r="G33" s="111">
        <v>40</v>
      </c>
      <c r="H33" s="111">
        <v>60</v>
      </c>
      <c r="I33" s="122">
        <v>59</v>
      </c>
      <c r="J33" s="122">
        <v>59</v>
      </c>
      <c r="K33" s="935"/>
      <c r="L33" s="935"/>
      <c r="M33" s="935">
        <v>15</v>
      </c>
      <c r="N33" s="927">
        <f t="shared" si="1"/>
        <v>8</v>
      </c>
      <c r="O33" s="902">
        <f t="shared" si="2"/>
        <v>6</v>
      </c>
      <c r="P33" s="927">
        <f t="shared" si="2"/>
        <v>16</v>
      </c>
      <c r="Q33" s="975">
        <f t="shared" si="3"/>
        <v>45</v>
      </c>
      <c r="R33" s="938" t="e">
        <f t="shared" si="4"/>
        <v>#DIV/0!</v>
      </c>
      <c r="S33" s="177"/>
      <c r="T33" s="111">
        <v>23</v>
      </c>
      <c r="U33" s="1019">
        <v>29</v>
      </c>
      <c r="V33" s="122">
        <v>45</v>
      </c>
    </row>
    <row r="34" spans="1:22" ht="15.75" thickBot="1">
      <c r="A34" s="879" t="s">
        <v>83</v>
      </c>
      <c r="B34" s="148" t="s">
        <v>247</v>
      </c>
      <c r="C34" s="149">
        <v>569</v>
      </c>
      <c r="D34" s="149">
        <v>614</v>
      </c>
      <c r="E34" s="68" t="s">
        <v>84</v>
      </c>
      <c r="F34" s="134">
        <v>18</v>
      </c>
      <c r="G34" s="134">
        <v>20</v>
      </c>
      <c r="H34" s="134">
        <v>28</v>
      </c>
      <c r="I34" s="125">
        <v>21</v>
      </c>
      <c r="J34" s="125">
        <v>78</v>
      </c>
      <c r="K34" s="1029">
        <v>47</v>
      </c>
      <c r="L34" s="1029">
        <v>47</v>
      </c>
      <c r="M34" s="965">
        <v>4</v>
      </c>
      <c r="N34" s="882">
        <f t="shared" si="1"/>
        <v>15</v>
      </c>
      <c r="O34" s="906">
        <f t="shared" si="2"/>
        <v>19</v>
      </c>
      <c r="P34" s="927">
        <f t="shared" si="2"/>
        <v>105</v>
      </c>
      <c r="Q34" s="1079">
        <f t="shared" si="3"/>
        <v>143</v>
      </c>
      <c r="R34" s="1080">
        <f t="shared" si="4"/>
        <v>304.25531914893617</v>
      </c>
      <c r="S34" s="177"/>
      <c r="T34" s="997">
        <v>19</v>
      </c>
      <c r="U34" s="1031">
        <v>38</v>
      </c>
      <c r="V34" s="1081">
        <v>143</v>
      </c>
    </row>
    <row r="35" spans="1:22" ht="15.75" thickBot="1">
      <c r="A35" s="960" t="s">
        <v>85</v>
      </c>
      <c r="B35" s="234" t="s">
        <v>86</v>
      </c>
      <c r="C35" s="206">
        <f>SUM(C25:C34)</f>
        <v>25899</v>
      </c>
      <c r="D35" s="206">
        <f>SUM(D25:D34)</f>
        <v>29268</v>
      </c>
      <c r="E35" s="235"/>
      <c r="F35" s="114">
        <f aca="true" t="shared" si="5" ref="F35:P35">SUM(F25:F34)</f>
        <v>4510</v>
      </c>
      <c r="G35" s="114">
        <f t="shared" si="5"/>
        <v>4862</v>
      </c>
      <c r="H35" s="114">
        <f t="shared" si="5"/>
        <v>4946</v>
      </c>
      <c r="I35" s="114">
        <f t="shared" si="5"/>
        <v>5133</v>
      </c>
      <c r="J35" s="114">
        <f>SUM(J25:J34)</f>
        <v>5276</v>
      </c>
      <c r="K35" s="1032">
        <f t="shared" si="5"/>
        <v>4979</v>
      </c>
      <c r="L35" s="1032">
        <f t="shared" si="5"/>
        <v>5023</v>
      </c>
      <c r="M35" s="962">
        <f t="shared" si="5"/>
        <v>1304</v>
      </c>
      <c r="N35" s="962">
        <f t="shared" si="5"/>
        <v>1309</v>
      </c>
      <c r="O35" s="1033">
        <f t="shared" si="5"/>
        <v>1325</v>
      </c>
      <c r="P35" s="1033">
        <f t="shared" si="5"/>
        <v>1473</v>
      </c>
      <c r="Q35" s="114">
        <f t="shared" si="3"/>
        <v>5411</v>
      </c>
      <c r="R35" s="964">
        <f t="shared" si="4"/>
        <v>107.72446744973124</v>
      </c>
      <c r="S35" s="177"/>
      <c r="T35" s="114">
        <f>SUM(T25:T34)</f>
        <v>2613</v>
      </c>
      <c r="U35" s="127">
        <v>3938</v>
      </c>
      <c r="V35" s="127">
        <f>SUM(V25:V34)</f>
        <v>5411</v>
      </c>
    </row>
    <row r="36" spans="1:22" ht="15">
      <c r="A36" s="894" t="s">
        <v>87</v>
      </c>
      <c r="B36" s="143" t="s">
        <v>248</v>
      </c>
      <c r="C36" s="144">
        <v>0</v>
      </c>
      <c r="D36" s="144">
        <v>0</v>
      </c>
      <c r="E36" s="65">
        <v>601</v>
      </c>
      <c r="F36" s="117"/>
      <c r="G36" s="117"/>
      <c r="H36" s="117"/>
      <c r="I36" s="124"/>
      <c r="J36" s="124"/>
      <c r="K36" s="1025"/>
      <c r="L36" s="1035"/>
      <c r="M36" s="926"/>
      <c r="N36" s="927">
        <f t="shared" si="1"/>
        <v>0</v>
      </c>
      <c r="O36" s="897">
        <f>U36-T36</f>
        <v>0</v>
      </c>
      <c r="P36" s="927">
        <f t="shared" si="2"/>
        <v>0</v>
      </c>
      <c r="Q36" s="126">
        <f t="shared" si="3"/>
        <v>0</v>
      </c>
      <c r="R36" s="1067" t="e">
        <f t="shared" si="4"/>
        <v>#DIV/0!</v>
      </c>
      <c r="S36" s="177"/>
      <c r="T36" s="117"/>
      <c r="U36" s="1027"/>
      <c r="V36" s="124"/>
    </row>
    <row r="37" spans="1:22" ht="15">
      <c r="A37" s="900" t="s">
        <v>89</v>
      </c>
      <c r="B37" s="146" t="s">
        <v>249</v>
      </c>
      <c r="C37" s="147">
        <v>1190</v>
      </c>
      <c r="D37" s="147">
        <v>1857</v>
      </c>
      <c r="E37" s="66">
        <v>602</v>
      </c>
      <c r="F37" s="111">
        <v>266</v>
      </c>
      <c r="G37" s="111">
        <v>253</v>
      </c>
      <c r="H37" s="111">
        <v>355</v>
      </c>
      <c r="I37" s="122">
        <v>364</v>
      </c>
      <c r="J37" s="122">
        <v>362</v>
      </c>
      <c r="K37" s="935"/>
      <c r="L37" s="1016"/>
      <c r="M37" s="935">
        <v>116</v>
      </c>
      <c r="N37" s="927">
        <f t="shared" si="1"/>
        <v>120</v>
      </c>
      <c r="O37" s="902">
        <f>U37-T37</f>
        <v>44</v>
      </c>
      <c r="P37" s="927">
        <f t="shared" si="2"/>
        <v>110</v>
      </c>
      <c r="Q37" s="975">
        <f t="shared" si="3"/>
        <v>390</v>
      </c>
      <c r="R37" s="938" t="e">
        <f t="shared" si="4"/>
        <v>#DIV/0!</v>
      </c>
      <c r="S37" s="177"/>
      <c r="T37" s="111">
        <v>236</v>
      </c>
      <c r="U37" s="1019">
        <v>280</v>
      </c>
      <c r="V37" s="122">
        <v>390</v>
      </c>
    </row>
    <row r="38" spans="1:22" ht="15">
      <c r="A38" s="900" t="s">
        <v>91</v>
      </c>
      <c r="B38" s="146" t="s">
        <v>250</v>
      </c>
      <c r="C38" s="147">
        <v>0</v>
      </c>
      <c r="D38" s="147">
        <v>0</v>
      </c>
      <c r="E38" s="66">
        <v>604</v>
      </c>
      <c r="F38" s="111"/>
      <c r="G38" s="111"/>
      <c r="H38" s="111"/>
      <c r="I38" s="122"/>
      <c r="J38" s="122"/>
      <c r="K38" s="935"/>
      <c r="L38" s="1016"/>
      <c r="M38" s="935"/>
      <c r="N38" s="927">
        <f t="shared" si="1"/>
        <v>0</v>
      </c>
      <c r="O38" s="902">
        <f>U38-T38</f>
        <v>0</v>
      </c>
      <c r="P38" s="927">
        <f t="shared" si="2"/>
        <v>0</v>
      </c>
      <c r="Q38" s="975">
        <f t="shared" si="3"/>
        <v>0</v>
      </c>
      <c r="R38" s="938" t="e">
        <f t="shared" si="4"/>
        <v>#DIV/0!</v>
      </c>
      <c r="S38" s="177"/>
      <c r="T38" s="111"/>
      <c r="U38" s="1019"/>
      <c r="V38" s="122"/>
    </row>
    <row r="39" spans="1:22" ht="15">
      <c r="A39" s="900" t="s">
        <v>93</v>
      </c>
      <c r="B39" s="146" t="s">
        <v>251</v>
      </c>
      <c r="C39" s="147">
        <v>12472</v>
      </c>
      <c r="D39" s="147">
        <v>13728</v>
      </c>
      <c r="E39" s="66" t="s">
        <v>95</v>
      </c>
      <c r="F39" s="111">
        <v>4475</v>
      </c>
      <c r="G39" s="111">
        <v>4639</v>
      </c>
      <c r="H39" s="111">
        <v>4404</v>
      </c>
      <c r="I39" s="122">
        <v>4342</v>
      </c>
      <c r="J39" s="122">
        <v>4912</v>
      </c>
      <c r="K39" s="935">
        <v>4979</v>
      </c>
      <c r="L39" s="1016">
        <v>5023</v>
      </c>
      <c r="M39" s="935">
        <v>1252</v>
      </c>
      <c r="N39" s="927">
        <f t="shared" si="1"/>
        <v>1239</v>
      </c>
      <c r="O39" s="902">
        <f>U39-T39</f>
        <v>1245</v>
      </c>
      <c r="P39" s="927">
        <f>V39-U39</f>
        <v>1287</v>
      </c>
      <c r="Q39" s="975">
        <f t="shared" si="3"/>
        <v>5023</v>
      </c>
      <c r="R39" s="938">
        <f t="shared" si="4"/>
        <v>100</v>
      </c>
      <c r="S39" s="177"/>
      <c r="T39" s="111">
        <v>2491</v>
      </c>
      <c r="U39" s="1019">
        <v>3736</v>
      </c>
      <c r="V39" s="122">
        <v>5023</v>
      </c>
    </row>
    <row r="40" spans="1:22" ht="15.75" thickBot="1">
      <c r="A40" s="879" t="s">
        <v>96</v>
      </c>
      <c r="B40" s="148" t="s">
        <v>247</v>
      </c>
      <c r="C40" s="149">
        <v>12330</v>
      </c>
      <c r="D40" s="149">
        <v>13218</v>
      </c>
      <c r="E40" s="68" t="s">
        <v>97</v>
      </c>
      <c r="F40" s="134">
        <v>20</v>
      </c>
      <c r="G40" s="134">
        <v>175</v>
      </c>
      <c r="H40" s="134">
        <v>187</v>
      </c>
      <c r="I40" s="125">
        <v>444</v>
      </c>
      <c r="J40" s="125">
        <v>4</v>
      </c>
      <c r="K40" s="1029"/>
      <c r="L40" s="1036"/>
      <c r="M40" s="965"/>
      <c r="N40" s="927">
        <f t="shared" si="1"/>
        <v>0</v>
      </c>
      <c r="O40" s="906">
        <f>U40-T40</f>
        <v>0</v>
      </c>
      <c r="P40" s="927">
        <f>V40-U40</f>
        <v>0</v>
      </c>
      <c r="Q40" s="977">
        <f t="shared" si="3"/>
        <v>0</v>
      </c>
      <c r="R40" s="945" t="e">
        <f t="shared" si="4"/>
        <v>#DIV/0!</v>
      </c>
      <c r="S40" s="177"/>
      <c r="T40" s="997">
        <v>0</v>
      </c>
      <c r="U40" s="1031"/>
      <c r="V40" s="125"/>
    </row>
    <row r="41" spans="1:22" ht="15.75" thickBot="1">
      <c r="A41" s="960" t="s">
        <v>98</v>
      </c>
      <c r="B41" s="234" t="s">
        <v>99</v>
      </c>
      <c r="C41" s="206">
        <f>SUM(C36:C40)</f>
        <v>25992</v>
      </c>
      <c r="D41" s="206">
        <f>SUM(D36:D40)</f>
        <v>28803</v>
      </c>
      <c r="E41" s="235" t="s">
        <v>31</v>
      </c>
      <c r="F41" s="114">
        <f aca="true" t="shared" si="6" ref="F41:P41">SUM(F36:F40)</f>
        <v>4761</v>
      </c>
      <c r="G41" s="114">
        <f t="shared" si="6"/>
        <v>5067</v>
      </c>
      <c r="H41" s="114">
        <f t="shared" si="6"/>
        <v>4946</v>
      </c>
      <c r="I41" s="114">
        <f t="shared" si="6"/>
        <v>5150</v>
      </c>
      <c r="J41" s="114">
        <f>SUM(J36:J40)</f>
        <v>5278</v>
      </c>
      <c r="K41" s="1032">
        <f t="shared" si="6"/>
        <v>4979</v>
      </c>
      <c r="L41" s="1033">
        <f t="shared" si="6"/>
        <v>5023</v>
      </c>
      <c r="M41" s="114">
        <f t="shared" si="6"/>
        <v>1368</v>
      </c>
      <c r="N41" s="236">
        <f t="shared" si="6"/>
        <v>1359</v>
      </c>
      <c r="O41" s="114">
        <f t="shared" si="6"/>
        <v>1289</v>
      </c>
      <c r="P41" s="1082">
        <f t="shared" si="6"/>
        <v>1397</v>
      </c>
      <c r="Q41" s="1074">
        <f t="shared" si="3"/>
        <v>5413</v>
      </c>
      <c r="R41" s="1075">
        <f t="shared" si="4"/>
        <v>107.76428429225562</v>
      </c>
      <c r="S41" s="177"/>
      <c r="T41" s="114">
        <f>SUM(T36:T40)</f>
        <v>2727</v>
      </c>
      <c r="U41" s="127">
        <v>4016</v>
      </c>
      <c r="V41" s="114">
        <f>SUM(V36:V40)</f>
        <v>5413</v>
      </c>
    </row>
    <row r="42" spans="1:22" ht="6.75" customHeight="1" thickBot="1">
      <c r="A42" s="879"/>
      <c r="B42" s="205"/>
      <c r="C42" s="237"/>
      <c r="D42" s="237"/>
      <c r="E42" s="69"/>
      <c r="F42" s="134"/>
      <c r="G42" s="134"/>
      <c r="H42" s="134"/>
      <c r="I42" s="127"/>
      <c r="J42" s="127"/>
      <c r="K42" s="1039"/>
      <c r="L42" s="1040"/>
      <c r="M42" s="134"/>
      <c r="N42" s="927"/>
      <c r="O42" s="923"/>
      <c r="P42" s="970"/>
      <c r="Q42" s="1076"/>
      <c r="R42" s="1038"/>
      <c r="S42" s="177"/>
      <c r="T42" s="134"/>
      <c r="U42" s="127"/>
      <c r="V42" s="127"/>
    </row>
    <row r="43" spans="1:22" ht="15.75" thickBot="1">
      <c r="A43" s="972" t="s">
        <v>100</v>
      </c>
      <c r="B43" s="234" t="s">
        <v>62</v>
      </c>
      <c r="C43" s="206">
        <f>+C41-C39</f>
        <v>13520</v>
      </c>
      <c r="D43" s="206">
        <f>+D41-D39</f>
        <v>15075</v>
      </c>
      <c r="E43" s="235" t="s">
        <v>31</v>
      </c>
      <c r="F43" s="114">
        <f aca="true" t="shared" si="7" ref="F43:P43">F41-F39</f>
        <v>286</v>
      </c>
      <c r="G43" s="114">
        <f t="shared" si="7"/>
        <v>428</v>
      </c>
      <c r="H43" s="114">
        <f t="shared" si="7"/>
        <v>542</v>
      </c>
      <c r="I43" s="114">
        <f t="shared" si="7"/>
        <v>808</v>
      </c>
      <c r="J43" s="114">
        <f>J41-J39</f>
        <v>366</v>
      </c>
      <c r="K43" s="114">
        <f>K41-K39</f>
        <v>0</v>
      </c>
      <c r="L43" s="964">
        <f t="shared" si="7"/>
        <v>0</v>
      </c>
      <c r="M43" s="114">
        <f t="shared" si="7"/>
        <v>116</v>
      </c>
      <c r="N43" s="114">
        <f t="shared" si="7"/>
        <v>120</v>
      </c>
      <c r="O43" s="114">
        <f t="shared" si="7"/>
        <v>44</v>
      </c>
      <c r="P43" s="127">
        <f t="shared" si="7"/>
        <v>110</v>
      </c>
      <c r="Q43" s="1076">
        <f t="shared" si="3"/>
        <v>390</v>
      </c>
      <c r="R43" s="1038" t="e">
        <f t="shared" si="4"/>
        <v>#DIV/0!</v>
      </c>
      <c r="S43" s="177"/>
      <c r="T43" s="114">
        <f>T41-T39</f>
        <v>236</v>
      </c>
      <c r="U43" s="114">
        <f>U41-U39</f>
        <v>280</v>
      </c>
      <c r="V43" s="114">
        <f>V41-V39</f>
        <v>390</v>
      </c>
    </row>
    <row r="44" spans="1:22" ht="15.75" thickBot="1">
      <c r="A44" s="960" t="s">
        <v>101</v>
      </c>
      <c r="B44" s="234" t="s">
        <v>102</v>
      </c>
      <c r="C44" s="206">
        <f>+C41-C35</f>
        <v>93</v>
      </c>
      <c r="D44" s="206">
        <f>+D41-D35</f>
        <v>-465</v>
      </c>
      <c r="E44" s="235" t="s">
        <v>31</v>
      </c>
      <c r="F44" s="114">
        <f aca="true" t="shared" si="8" ref="F44:P44">F41-F35</f>
        <v>251</v>
      </c>
      <c r="G44" s="114">
        <f t="shared" si="8"/>
        <v>205</v>
      </c>
      <c r="H44" s="114">
        <f t="shared" si="8"/>
        <v>0</v>
      </c>
      <c r="I44" s="114">
        <f t="shared" si="8"/>
        <v>17</v>
      </c>
      <c r="J44" s="114">
        <f>J41-J35</f>
        <v>2</v>
      </c>
      <c r="K44" s="114">
        <f>K41-K35</f>
        <v>0</v>
      </c>
      <c r="L44" s="964">
        <f t="shared" si="8"/>
        <v>0</v>
      </c>
      <c r="M44" s="114">
        <f t="shared" si="8"/>
        <v>64</v>
      </c>
      <c r="N44" s="114">
        <f t="shared" si="8"/>
        <v>50</v>
      </c>
      <c r="O44" s="114">
        <f t="shared" si="8"/>
        <v>-36</v>
      </c>
      <c r="P44" s="127">
        <f t="shared" si="8"/>
        <v>-76</v>
      </c>
      <c r="Q44" s="1076">
        <f t="shared" si="3"/>
        <v>2</v>
      </c>
      <c r="R44" s="1038" t="e">
        <f t="shared" si="4"/>
        <v>#DIV/0!</v>
      </c>
      <c r="S44" s="177"/>
      <c r="T44" s="114">
        <f>T41-T35</f>
        <v>114</v>
      </c>
      <c r="U44" s="114">
        <f>U41-U35</f>
        <v>78</v>
      </c>
      <c r="V44" s="114">
        <f>V41-V35</f>
        <v>2</v>
      </c>
    </row>
    <row r="45" spans="1:22" ht="15.75" thickBot="1">
      <c r="A45" s="976" t="s">
        <v>103</v>
      </c>
      <c r="B45" s="239" t="s">
        <v>62</v>
      </c>
      <c r="C45" s="240">
        <f>+C44-C39</f>
        <v>-12379</v>
      </c>
      <c r="D45" s="240">
        <f>+D44-D39</f>
        <v>-14193</v>
      </c>
      <c r="E45" s="241" t="s">
        <v>31</v>
      </c>
      <c r="F45" s="114">
        <f aca="true" t="shared" si="9" ref="F45:P45">F44-F39</f>
        <v>-4224</v>
      </c>
      <c r="G45" s="114">
        <f t="shared" si="9"/>
        <v>-4434</v>
      </c>
      <c r="H45" s="114">
        <f t="shared" si="9"/>
        <v>-4404</v>
      </c>
      <c r="I45" s="114">
        <f t="shared" si="9"/>
        <v>-4325</v>
      </c>
      <c r="J45" s="114">
        <f>J44-J39</f>
        <v>-4910</v>
      </c>
      <c r="K45" s="114">
        <f t="shared" si="9"/>
        <v>-4979</v>
      </c>
      <c r="L45" s="964">
        <f t="shared" si="9"/>
        <v>-5023</v>
      </c>
      <c r="M45" s="114">
        <f t="shared" si="9"/>
        <v>-1188</v>
      </c>
      <c r="N45" s="114">
        <f t="shared" si="9"/>
        <v>-1189</v>
      </c>
      <c r="O45" s="114">
        <f t="shared" si="9"/>
        <v>-1281</v>
      </c>
      <c r="P45" s="127">
        <f t="shared" si="9"/>
        <v>-1363</v>
      </c>
      <c r="Q45" s="1076">
        <f t="shared" si="3"/>
        <v>-5021</v>
      </c>
      <c r="R45" s="964">
        <f t="shared" si="4"/>
        <v>99.96018315747561</v>
      </c>
      <c r="S45" s="177"/>
      <c r="T45" s="114">
        <f>T44-T39</f>
        <v>-2377</v>
      </c>
      <c r="U45" s="114">
        <f>U44-U39</f>
        <v>-3658</v>
      </c>
      <c r="V45" s="114">
        <f>V44-V39</f>
        <v>-5021</v>
      </c>
    </row>
    <row r="46" ht="15">
      <c r="A46" s="982"/>
    </row>
    <row r="47" ht="15">
      <c r="A47" s="982"/>
    </row>
    <row r="48" spans="1:22" ht="15">
      <c r="A48" s="97" t="s">
        <v>181</v>
      </c>
      <c r="Q48" s="188"/>
      <c r="R48" s="188"/>
      <c r="S48" s="188"/>
      <c r="T48" s="188"/>
      <c r="U48" s="188"/>
      <c r="V48" s="188"/>
    </row>
    <row r="49" spans="1:22" ht="15">
      <c r="A49" s="98" t="s">
        <v>252</v>
      </c>
      <c r="Q49" s="188"/>
      <c r="R49" s="188"/>
      <c r="S49" s="188"/>
      <c r="T49" s="188"/>
      <c r="U49" s="188"/>
      <c r="V49" s="188"/>
    </row>
    <row r="50" spans="1:22" ht="15">
      <c r="A50" s="978" t="s">
        <v>182</v>
      </c>
      <c r="Q50" s="188"/>
      <c r="R50" s="188"/>
      <c r="S50" s="188"/>
      <c r="T50" s="188"/>
      <c r="U50" s="188"/>
      <c r="V50" s="188"/>
    </row>
    <row r="51" spans="1:22" ht="15">
      <c r="A51" s="979"/>
      <c r="Q51" s="188"/>
      <c r="R51" s="188"/>
      <c r="S51" s="188"/>
      <c r="T51" s="188"/>
      <c r="U51" s="188"/>
      <c r="V51" s="188"/>
    </row>
    <row r="52" spans="1:22" ht="15">
      <c r="A52" s="982" t="s">
        <v>188</v>
      </c>
      <c r="Q52" s="188"/>
      <c r="R52" s="188"/>
      <c r="S52" s="188"/>
      <c r="T52" s="188"/>
      <c r="U52" s="188"/>
      <c r="V52" s="188"/>
    </row>
    <row r="53" spans="1:22" ht="15">
      <c r="A53" s="982"/>
      <c r="Q53" s="188"/>
      <c r="R53" s="188"/>
      <c r="S53" s="188"/>
      <c r="T53" s="188"/>
      <c r="U53" s="188"/>
      <c r="V53" s="188"/>
    </row>
    <row r="54" spans="1:22" ht="15">
      <c r="A54" s="982" t="s">
        <v>193</v>
      </c>
      <c r="Q54" s="188"/>
      <c r="R54" s="188"/>
      <c r="S54" s="188"/>
      <c r="T54" s="188"/>
      <c r="U54" s="188"/>
      <c r="V54" s="188"/>
    </row>
    <row r="57" ht="15">
      <c r="A57" s="982"/>
    </row>
    <row r="58" ht="15">
      <c r="A58" s="982"/>
    </row>
    <row r="59" ht="15">
      <c r="A59" s="982"/>
    </row>
  </sheetData>
  <sheetProtection/>
  <mergeCells count="10">
    <mergeCell ref="A1:V1"/>
    <mergeCell ref="J7:J8"/>
    <mergeCell ref="K7:L7"/>
    <mergeCell ref="M7:P7"/>
    <mergeCell ref="T7:V7"/>
    <mergeCell ref="A7:A8"/>
    <mergeCell ref="B7:B8"/>
    <mergeCell ref="E7:E8"/>
    <mergeCell ref="H7:H8"/>
    <mergeCell ref="I7:I8"/>
  </mergeCells>
  <printOptions/>
  <pageMargins left="1.1023622047244095" right="0.31496062992125984" top="0.5905511811023623" bottom="0.3937007874015748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vasicek</dc:creator>
  <cp:keywords/>
  <dc:description/>
  <cp:lastModifiedBy>vasicek</cp:lastModifiedBy>
  <cp:lastPrinted>2014-04-04T06:14:30Z</cp:lastPrinted>
  <dcterms:created xsi:type="dcterms:W3CDTF">2012-04-18T05:45:14Z</dcterms:created>
  <dcterms:modified xsi:type="dcterms:W3CDTF">2014-04-04T06:14:45Z</dcterms:modified>
  <cp:category/>
  <cp:version/>
  <cp:contentType/>
  <cp:contentStatus/>
</cp:coreProperties>
</file>