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2755" windowHeight="1077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'Položky'!$A$1:$G$47</definedName>
    <definedName name="_xlnm.Print_Area" localSheetId="1">'Rekapitulace'!$A$1:$I$19</definedName>
    <definedName name="PocetMJ">'Krycí list'!$G$7</definedName>
    <definedName name="Poznamka">'Krycí list'!$B$37</definedName>
    <definedName name="Projektant">'Krycí list'!$C$7</definedName>
    <definedName name="PSV">'Rekapitulace'!$F$13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'Rekapitulace'!$E$18</definedName>
    <definedName name="VRNnazev">'Rekapitulace'!$A$18</definedName>
    <definedName name="VRNproc">'Rekapitulace'!$F$18</definedName>
    <definedName name="VRNzakl">'Rekapitulace'!$G$18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<sst xmlns="http://schemas.openxmlformats.org/spreadsheetml/2006/main" count="205" uniqueCount="147">
  <si>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</si>
  <si>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</si>
  <si>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</si>
  <si>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</si>
  <si>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</si>
  <si>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</si>
  <si>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</si>
  <si>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</si>
  <si>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</si>
  <si>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</si>
  <si>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</si>
  <si>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</si>
  <si>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</si>
  <si>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</si>
  <si>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</si>
  <si>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</si>
  <si>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</si>
  <si>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</si>
  <si>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</si>
  <si>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</si>
  <si>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</si>
  <si>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</si>
  <si>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</si>
  <si>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</si>
  <si>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</si>
  <si>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</si>
  <si>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</si>
  <si>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</si>
  <si>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</si>
  <si>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</si>
  <si>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</si>
  <si>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</si>
  <si>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</si>
  <si>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</si>
  <si>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</si>
  <si>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</si>
  <si>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</si>
  <si>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</si>
  <si>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</si>
  <si>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</si>
  <si>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</si>
  <si>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</si>
  <si>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</si>
  <si>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</si>
  <si>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</si>
  <si>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</si>
  <si>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</si>
  <si>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</si>
  <si>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</si>
  <si>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</si>
  <si>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</si>
  <si>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</si>
  <si>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</si>
  <si>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</si>
  <si>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</si>
  <si>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</si>
  <si>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</si>
  <si>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</si>
  <si>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</si>
  <si>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</si>
  <si>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</si>
  <si>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</si>
  <si>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</si>
  <si>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</si>
  <si>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</si>
  <si>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</si>
  <si>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</si>
  <si>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</si>
  <si>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</si>
  <si>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047 Břeclav</t>
  </si>
  <si>
    <t>Zpevněná plocha u kina</t>
  </si>
  <si>
    <t>113 10-6121.R00</t>
  </si>
  <si>
    <t>Rozebrání dlažeb z betonových dlaždic na sucho dlaždice 30/30</t>
  </si>
  <si>
    <t>m2</t>
  </si>
  <si>
    <t>113 10-6241.R00</t>
  </si>
  <si>
    <t xml:space="preserve">Rozebrání ploch ze silničních panelů </t>
  </si>
  <si>
    <t>113 10-7112.R00</t>
  </si>
  <si>
    <t xml:space="preserve">Odstranění podkladu pl. 200 m2,kam.těžené tl.20 cm </t>
  </si>
  <si>
    <t>113 10-7131.R00</t>
  </si>
  <si>
    <t xml:space="preserve">Odstranění podkladu pl.200 m2, bet.prostý tl.15 cm </t>
  </si>
  <si>
    <t>113 20-2111.R00</t>
  </si>
  <si>
    <t xml:space="preserve">Vytrhání obrub z krajníků nebo obrubníků stojatých </t>
  </si>
  <si>
    <t>m</t>
  </si>
  <si>
    <t>122 20-1101.R00</t>
  </si>
  <si>
    <t xml:space="preserve">Odkopávky nezapažené v hor. 3 do 100 m3 </t>
  </si>
  <si>
    <t>m3</t>
  </si>
  <si>
    <t>162 60-1102.R00</t>
  </si>
  <si>
    <t xml:space="preserve">Vodorovné přemístění výkopku z hor.1-4 do 5000 m </t>
  </si>
  <si>
    <t>Vodorovné přemístění výkopku z hor.1-4 do 5000 m dovoz ornice</t>
  </si>
  <si>
    <t>182 00-1111.R00</t>
  </si>
  <si>
    <t xml:space="preserve">Plošná úprava terénu, nerovnosti do 10 cm v rovině </t>
  </si>
  <si>
    <t>181 10-1102.R00</t>
  </si>
  <si>
    <t xml:space="preserve">Úprava pláně v zářezech v hor. 1-4, se zhutněním </t>
  </si>
  <si>
    <t>199 00-0002.R00</t>
  </si>
  <si>
    <t xml:space="preserve">Poplatek za skládku horniny 1- 4 </t>
  </si>
  <si>
    <t>R001</t>
  </si>
  <si>
    <t xml:space="preserve">Nákup ornice </t>
  </si>
  <si>
    <t>181 30-1102.R00</t>
  </si>
  <si>
    <t xml:space="preserve">Rozprostření ornice, rovina, tl. 10-15 cm,do 500m2 </t>
  </si>
  <si>
    <t>180 40-2111.R00</t>
  </si>
  <si>
    <t>Založení trávníku parkového výsevem v rovině vč.dodání semene 4kg/100m2</t>
  </si>
  <si>
    <t>5</t>
  </si>
  <si>
    <t>Komunikace</t>
  </si>
  <si>
    <t>564 80-1112.R00</t>
  </si>
  <si>
    <t xml:space="preserve">Podklad ze drti 4/8 po zhutnění tloušťky 4 cm </t>
  </si>
  <si>
    <t>564 83-1111.R00</t>
  </si>
  <si>
    <t xml:space="preserve">Podklad ze štěrkodrti po zhutnění tloušťky 10 cm </t>
  </si>
  <si>
    <t>564 86-1111.R00</t>
  </si>
  <si>
    <t xml:space="preserve">Podklad ze štěrkodrti po zhutnění tloušťky 20 cm </t>
  </si>
  <si>
    <t>591 11-1111.R00</t>
  </si>
  <si>
    <t xml:space="preserve">Kladení dlažby velké kostky,lože z kamen.tl. 5 cm </t>
  </si>
  <si>
    <t>583-80155</t>
  </si>
  <si>
    <t>Kostka dlažební velká  15 -17 cm   1t=2,5m2 dodá investor</t>
  </si>
  <si>
    <t>T</t>
  </si>
  <si>
    <t>599 43-2111.R00</t>
  </si>
  <si>
    <t xml:space="preserve">Výplň spár dlažby z lomového kamene kam.těženým </t>
  </si>
  <si>
    <t>91</t>
  </si>
  <si>
    <t>Doplňující práce na komunikaci</t>
  </si>
  <si>
    <t>919 73-5122.R00</t>
  </si>
  <si>
    <t xml:space="preserve">Řezání stávajícího betonového krytu tl. 5 - 10 cm </t>
  </si>
  <si>
    <t>916 16-1111.R00</t>
  </si>
  <si>
    <t xml:space="preserve">Osazení obruby z kostek velkých, s boční opěrou </t>
  </si>
  <si>
    <t>96</t>
  </si>
  <si>
    <t>Bourání konstrukcí</t>
  </si>
  <si>
    <t>966 64-1111.R00</t>
  </si>
  <si>
    <t xml:space="preserve">Odstranění svítidla VO vč. sloupku </t>
  </si>
  <si>
    <t>kus</t>
  </si>
  <si>
    <t>R002</t>
  </si>
  <si>
    <t xml:space="preserve">Odstranění vodorovného ocel.zábradlí </t>
  </si>
  <si>
    <t>kpl</t>
  </si>
  <si>
    <t>97</t>
  </si>
  <si>
    <t>Prorážení otvorů</t>
  </si>
  <si>
    <t>979 08-2213.R00</t>
  </si>
  <si>
    <t xml:space="preserve">Vodorovná doprava suti po suchu do 1 km </t>
  </si>
  <si>
    <t>t</t>
  </si>
  <si>
    <t>979 08-2219.R00</t>
  </si>
  <si>
    <t xml:space="preserve">Příplatek za dopravu suti po suchu za další 1 km </t>
  </si>
  <si>
    <t>979 08-4216.R00</t>
  </si>
  <si>
    <t xml:space="preserve">Vodorovná doprava vybour. hmot po suchu do 5 km </t>
  </si>
  <si>
    <t>979 08-4214.R00</t>
  </si>
  <si>
    <t>Vodorovná doprava vybour. hmot po suchu do 2 km vč.naložení na skládce investora</t>
  </si>
  <si>
    <t>99</t>
  </si>
  <si>
    <t>Staveništní přesun hmot</t>
  </si>
  <si>
    <t>998 22-3011.R00</t>
  </si>
  <si>
    <t xml:space="preserve">Přesun hmot, pozemní komunikace, kryt dlážděný </t>
  </si>
  <si>
    <t>bude vybrán</t>
  </si>
  <si>
    <t>Město Břeclav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</si>
</sst>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0" fillId="0" borderId="31" xfId="0" applyFont="1" applyBorder="1" applyAlignment="1">
      <alignment horizontal="centerContinuous" vertical="center"/>
    </xf>
    <xf numFmtId="0" fontId="23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1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7" fontId="0" fillId="0" borderId="23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7" fontId="23" fillId="0" borderId="46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3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3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/>
      <protection/>
    </xf>
    <xf numFmtId="0" fontId="0" fillId="0" borderId="58" xfId="46" applyFont="1" applyBorder="1" applyAlignment="1">
      <alignment horizontal="lef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4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0" fillId="0" borderId="62" xfId="0" applyFill="1" applyBorder="1" applyAlignment="1">
      <alignment/>
    </xf>
    <xf numFmtId="0" fontId="1" fillId="0" borderId="63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4" fontId="22" fillId="0" borderId="40" xfId="0" applyNumberFormat="1" applyFont="1" applyFill="1" applyBorder="1" applyAlignment="1">
      <alignment horizontal="right"/>
    </xf>
    <xf numFmtId="4" fontId="22" fillId="0" borderId="6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45" xfId="0" applyFill="1" applyBorder="1" applyAlignment="1">
      <alignment/>
    </xf>
    <xf numFmtId="0" fontId="1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3" fontId="1" fillId="0" borderId="46" xfId="0" applyNumberFormat="1" applyFont="1" applyFill="1" applyBorder="1" applyAlignment="1">
      <alignment horizontal="right"/>
    </xf>
    <xf numFmtId="3" fontId="1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0" fillId="0" borderId="51" xfId="46" applyFont="1" applyFill="1" applyBorder="1" applyAlignment="1">
      <alignment horizontal="center"/>
      <protection/>
    </xf>
    <xf numFmtId="0" fontId="0" fillId="0" borderId="52" xfId="46" applyFont="1" applyFill="1" applyBorder="1" applyAlignment="1">
      <alignment horizontal="center"/>
      <protection/>
    </xf>
    <xf numFmtId="0" fontId="3" fillId="0" borderId="53" xfId="46" applyFont="1" applyFill="1" applyBorder="1">
      <alignment/>
      <protection/>
    </xf>
    <xf numFmtId="0" fontId="0" fillId="0" borderId="53" xfId="46" applyFill="1" applyBorder="1">
      <alignment/>
      <protection/>
    </xf>
    <xf numFmtId="0" fontId="25" fillId="0" borderId="53" xfId="46" applyFont="1" applyFill="1" applyBorder="1" applyAlignment="1">
      <alignment horizontal="right"/>
      <protection/>
    </xf>
    <xf numFmtId="0" fontId="0" fillId="0" borderId="53" xfId="46" applyFill="1" applyBorder="1" applyAlignment="1">
      <alignment horizontal="left"/>
      <protection/>
    </xf>
    <xf numFmtId="0" fontId="0" fillId="0" borderId="54" xfId="46" applyFill="1" applyBorder="1">
      <alignment/>
      <protection/>
    </xf>
    <xf numFmtId="49" fontId="0" fillId="0" borderId="55" xfId="46" applyNumberFormat="1" applyFont="1" applyFill="1" applyBorder="1" applyAlignment="1">
      <alignment horizontal="center"/>
      <protection/>
    </xf>
    <xf numFmtId="0" fontId="0" fillId="0" borderId="56" xfId="46" applyFont="1" applyFill="1" applyBorder="1" applyAlignment="1">
      <alignment horizontal="center"/>
      <protection/>
    </xf>
    <xf numFmtId="0" fontId="3" fillId="0" borderId="57" xfId="46" applyFont="1" applyFill="1" applyBorder="1">
      <alignment/>
      <protection/>
    </xf>
    <xf numFmtId="0" fontId="0" fillId="0" borderId="57" xfId="46" applyFill="1" applyBorder="1">
      <alignment/>
      <protection/>
    </xf>
    <xf numFmtId="0" fontId="0" fillId="0" borderId="57" xfId="46" applyFill="1" applyBorder="1" applyAlignment="1">
      <alignment horizontal="center" shrinkToFit="1"/>
      <protection/>
    </xf>
    <xf numFmtId="0" fontId="0" fillId="0" borderId="58" xfId="46" applyFill="1" applyBorder="1" applyAlignment="1">
      <alignment horizontal="center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64" xfId="46" applyNumberFormat="1" applyFont="1" applyFill="1" applyBorder="1">
      <alignment/>
      <protection/>
    </xf>
    <xf numFmtId="0" fontId="22" fillId="0" borderId="24" xfId="46" applyFont="1" applyFill="1" applyBorder="1" applyAlignment="1">
      <alignment horizontal="center"/>
      <protection/>
    </xf>
    <xf numFmtId="0" fontId="22" fillId="0" borderId="24" xfId="46" applyNumberFormat="1" applyFont="1" applyFill="1" applyBorder="1" applyAlignment="1">
      <alignment horizontal="center"/>
      <protection/>
    </xf>
    <xf numFmtId="0" fontId="22" fillId="0" borderId="64" xfId="46" applyFont="1" applyFill="1" applyBorder="1" applyAlignment="1">
      <alignment horizontal="center"/>
      <protection/>
    </xf>
    <xf numFmtId="0" fontId="1" fillId="0" borderId="67" xfId="46" applyFont="1" applyFill="1" applyBorder="1" applyAlignment="1">
      <alignment horizontal="center"/>
      <protection/>
    </xf>
    <xf numFmtId="49" fontId="1" fillId="0" borderId="67" xfId="46" applyNumberFormat="1" applyFont="1" applyFill="1" applyBorder="1" applyAlignment="1">
      <alignment horizontal="left"/>
      <protection/>
    </xf>
    <xf numFmtId="0" fontId="1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24" fillId="0" borderId="67" xfId="46" applyNumberFormat="1" applyFont="1" applyFill="1" applyBorder="1" applyAlignment="1">
      <alignment horizontal="left"/>
      <protection/>
    </xf>
    <xf numFmtId="0" fontId="24" fillId="0" borderId="67" xfId="46" applyFont="1" applyFill="1" applyBorder="1" applyAlignment="1">
      <alignment wrapText="1"/>
      <protection/>
    </xf>
    <xf numFmtId="49" fontId="24" fillId="0" borderId="67" xfId="46" applyNumberFormat="1" applyFont="1" applyFill="1" applyBorder="1" applyAlignment="1">
      <alignment horizontal="center" shrinkToFit="1"/>
      <protection/>
    </xf>
    <xf numFmtId="4" fontId="24" fillId="0" borderId="67" xfId="46" applyNumberFormat="1" applyFont="1" applyFill="1" applyBorder="1" applyAlignment="1">
      <alignment horizontal="right"/>
      <protection/>
    </xf>
    <xf numFmtId="4" fontId="24" fillId="0" borderId="67" xfId="46" applyNumberFormat="1" applyFont="1" applyFill="1" applyBorder="1">
      <alignment/>
      <protection/>
    </xf>
    <xf numFmtId="0" fontId="0" fillId="0" borderId="68" xfId="46" applyFill="1" applyBorder="1" applyAlignment="1">
      <alignment horizontal="center"/>
      <protection/>
    </xf>
    <xf numFmtId="49" fontId="3" fillId="0" borderId="68" xfId="46" applyNumberFormat="1" applyFont="1" applyFill="1" applyBorder="1" applyAlignment="1">
      <alignment horizontal="left"/>
      <protection/>
    </xf>
    <xf numFmtId="0" fontId="3" fillId="0" borderId="68" xfId="46" applyFont="1" applyFill="1" applyBorder="1">
      <alignment/>
      <protection/>
    </xf>
    <xf numFmtId="4" fontId="0" fillId="0" borderId="68" xfId="46" applyNumberFormat="1" applyFill="1" applyBorder="1" applyAlignment="1">
      <alignment horizontal="right"/>
      <protection/>
    </xf>
    <xf numFmtId="4" fontId="1" fillId="0" borderId="6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 t="s">
        <v>146</v>
      </c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 t="s">
        <v>145</v>
      </c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75" customHeight="1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7" ht="15.75" customHeight="1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7" ht="15.75" customHeight="1">
      <c r="A16" s="45" t="s">
        <v>22</v>
      </c>
      <c r="B16" s="46" t="s">
        <v>23</v>
      </c>
      <c r="C16" s="47">
        <f>HSV</f>
        <v>0</v>
      </c>
      <c r="D16" s="26"/>
      <c r="E16" s="51"/>
      <c r="F16" s="52"/>
      <c r="G16" s="47"/>
    </row>
    <row r="17" spans="1:7" ht="15.7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7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75" customHeight="1">
      <c r="A19" s="54"/>
      <c r="B19" s="46"/>
      <c r="C19" s="47"/>
      <c r="D19" s="26"/>
      <c r="E19" s="51"/>
      <c r="F19" s="52"/>
      <c r="G19" s="47"/>
    </row>
    <row r="20" spans="1:7" ht="15.7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7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7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10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10</v>
      </c>
      <c r="D31" s="15" t="s">
        <v>40</v>
      </c>
      <c r="E31" s="16"/>
      <c r="F31" s="65">
        <f>ROUND(PRODUCT(F30,C31/100),1)</f>
        <v>0</v>
      </c>
      <c r="G31" s="29"/>
    </row>
    <row r="32" spans="1:7" ht="12.75">
      <c r="A32" s="13" t="s">
        <v>39</v>
      </c>
      <c r="B32" s="15"/>
      <c r="C32" s="63">
        <v>20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20</v>
      </c>
      <c r="D33" s="15" t="s">
        <v>40</v>
      </c>
      <c r="E33" s="16"/>
      <c r="F33" s="65">
        <f>ROUND(PRODUCT(F32,C33/100),1)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CEILING(SUM(F29:F33),IF(SUM(F29:F33)&gt;=0,1,-1))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0"/>
  <sheetViews>
    <sheetView workbookViewId="0" topLeftCell="A1">
      <selection activeCell="A18" sqref="A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 047 Břeclav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> Zpevněná plocha u kina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1</v>
      </c>
      <c r="B7" s="99" t="str">
        <f>Položky!C7</f>
        <v>Zemní práce</v>
      </c>
      <c r="C7" s="100"/>
      <c r="D7" s="101"/>
      <c r="E7" s="194">
        <f>Položky!BA22</f>
        <v>0</v>
      </c>
      <c r="F7" s="195">
        <f>Položky!BB22</f>
        <v>0</v>
      </c>
      <c r="G7" s="195">
        <f>Položky!BC22</f>
        <v>0</v>
      </c>
      <c r="H7" s="195">
        <f>Položky!BD22</f>
        <v>0</v>
      </c>
      <c r="I7" s="196">
        <f>Položky!BE22</f>
        <v>0</v>
      </c>
    </row>
    <row r="8" spans="1:9" s="11" customFormat="1" ht="12.75">
      <c r="A8" s="193" t="str">
        <f>Položky!B23</f>
        <v>5</v>
      </c>
      <c r="B8" s="99" t="str">
        <f>Položky!C23</f>
        <v>Komunikace</v>
      </c>
      <c r="C8" s="100"/>
      <c r="D8" s="101"/>
      <c r="E8" s="194">
        <f>Položky!BA30</f>
        <v>0</v>
      </c>
      <c r="F8" s="195">
        <f>Položky!BB30</f>
        <v>0</v>
      </c>
      <c r="G8" s="195">
        <f>Položky!BC30</f>
        <v>0</v>
      </c>
      <c r="H8" s="195">
        <f>Položky!BD30</f>
        <v>0</v>
      </c>
      <c r="I8" s="196">
        <f>Položky!BE30</f>
        <v>0</v>
      </c>
    </row>
    <row r="9" spans="1:9" s="11" customFormat="1" ht="12.75">
      <c r="A9" s="193" t="str">
        <f>Položky!B31</f>
        <v>91</v>
      </c>
      <c r="B9" s="99" t="str">
        <f>Položky!C31</f>
        <v>Doplňující práce na komunikaci</v>
      </c>
      <c r="C9" s="100"/>
      <c r="D9" s="101"/>
      <c r="E9" s="194">
        <f>Položky!BA34</f>
        <v>0</v>
      </c>
      <c r="F9" s="195">
        <f>Položky!BB34</f>
        <v>0</v>
      </c>
      <c r="G9" s="195">
        <f>Položky!BC34</f>
        <v>0</v>
      </c>
      <c r="H9" s="195">
        <f>Položky!BD34</f>
        <v>0</v>
      </c>
      <c r="I9" s="196">
        <f>Položky!BE34</f>
        <v>0</v>
      </c>
    </row>
    <row r="10" spans="1:9" s="11" customFormat="1" ht="12.75">
      <c r="A10" s="193" t="str">
        <f>Položky!B35</f>
        <v>96</v>
      </c>
      <c r="B10" s="99" t="str">
        <f>Položky!C35</f>
        <v>Bourání konstrukcí</v>
      </c>
      <c r="C10" s="100"/>
      <c r="D10" s="101"/>
      <c r="E10" s="194">
        <f>Položky!BA38</f>
        <v>0</v>
      </c>
      <c r="F10" s="195">
        <f>Položky!BB38</f>
        <v>0</v>
      </c>
      <c r="G10" s="195">
        <f>Položky!BC38</f>
        <v>0</v>
      </c>
      <c r="H10" s="195">
        <f>Položky!BD38</f>
        <v>0</v>
      </c>
      <c r="I10" s="196">
        <f>Položky!BE38</f>
        <v>0</v>
      </c>
    </row>
    <row r="11" spans="1:9" s="11" customFormat="1" ht="12.75">
      <c r="A11" s="193" t="str">
        <f>Položky!B39</f>
        <v>97</v>
      </c>
      <c r="B11" s="99" t="str">
        <f>Položky!C39</f>
        <v>Prorážení otvorů</v>
      </c>
      <c r="C11" s="100"/>
      <c r="D11" s="101"/>
      <c r="E11" s="194">
        <f>Položky!BA44</f>
        <v>0</v>
      </c>
      <c r="F11" s="195">
        <f>Položky!BB44</f>
        <v>0</v>
      </c>
      <c r="G11" s="195">
        <f>Položky!BC44</f>
        <v>0</v>
      </c>
      <c r="H11" s="195">
        <f>Položky!BD44</f>
        <v>0</v>
      </c>
      <c r="I11" s="196">
        <f>Položky!BE44</f>
        <v>0</v>
      </c>
    </row>
    <row r="12" spans="1:9" s="11" customFormat="1" ht="13.5" thickBot="1">
      <c r="A12" s="193" t="str">
        <f>Položky!B45</f>
        <v>99</v>
      </c>
      <c r="B12" s="99" t="str">
        <f>Položky!C45</f>
        <v>Staveništní přesun hmot</v>
      </c>
      <c r="C12" s="100"/>
      <c r="D12" s="101"/>
      <c r="E12" s="194">
        <f>Položky!BA47</f>
        <v>0</v>
      </c>
      <c r="F12" s="195">
        <f>Položky!BB47</f>
        <v>0</v>
      </c>
      <c r="G12" s="195">
        <f>Položky!BC47</f>
        <v>0</v>
      </c>
      <c r="H12" s="195">
        <f>Položky!BD47</f>
        <v>0</v>
      </c>
      <c r="I12" s="196">
        <f>Položky!BE47</f>
        <v>0</v>
      </c>
    </row>
    <row r="13" spans="1:9" s="107" customFormat="1" ht="13.5" thickBot="1">
      <c r="A13" s="102"/>
      <c r="B13" s="94" t="s">
        <v>50</v>
      </c>
      <c r="C13" s="94"/>
      <c r="D13" s="103"/>
      <c r="E13" s="104">
        <f>SUM(E7:E12)</f>
        <v>0</v>
      </c>
      <c r="F13" s="105">
        <f>SUM(F7:F12)</f>
        <v>0</v>
      </c>
      <c r="G13" s="105">
        <f>SUM(G7:G12)</f>
        <v>0</v>
      </c>
      <c r="H13" s="105">
        <f>SUM(H7:H12)</f>
        <v>0</v>
      </c>
      <c r="I13" s="106">
        <f>SUM(I7:I12)</f>
        <v>0</v>
      </c>
    </row>
    <row r="14" spans="1:9" ht="12.75">
      <c r="A14" s="100"/>
      <c r="B14" s="100"/>
      <c r="C14" s="100"/>
      <c r="D14" s="100"/>
      <c r="E14" s="100"/>
      <c r="F14" s="100"/>
      <c r="G14" s="100"/>
      <c r="H14" s="100"/>
      <c r="I14" s="100"/>
    </row>
    <row r="15" spans="1:57" ht="19.5" customHeight="1">
      <c r="A15" s="108" t="s">
        <v>51</v>
      </c>
      <c r="B15" s="108"/>
      <c r="C15" s="108"/>
      <c r="D15" s="108"/>
      <c r="E15" s="108"/>
      <c r="F15" s="108"/>
      <c r="G15" s="109"/>
      <c r="H15" s="108"/>
      <c r="I15" s="108"/>
      <c r="BA15" s="32"/>
      <c r="BB15" s="32"/>
      <c r="BC15" s="32"/>
      <c r="BD15" s="32"/>
      <c r="BE15" s="32"/>
    </row>
    <row r="16" spans="1:9" ht="13.5" thickBot="1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9" ht="12.75">
      <c r="A17" s="111" t="s">
        <v>52</v>
      </c>
      <c r="B17" s="112"/>
      <c r="C17" s="112"/>
      <c r="D17" s="113"/>
      <c r="E17" s="114" t="s">
        <v>53</v>
      </c>
      <c r="F17" s="115" t="s">
        <v>54</v>
      </c>
      <c r="G17" s="116" t="s">
        <v>55</v>
      </c>
      <c r="H17" s="117"/>
      <c r="I17" s="118" t="s">
        <v>53</v>
      </c>
    </row>
    <row r="18" spans="1:53" ht="12.75">
      <c r="A18" s="119"/>
      <c r="B18" s="120"/>
      <c r="C18" s="120"/>
      <c r="D18" s="121"/>
      <c r="E18" s="122"/>
      <c r="F18" s="123"/>
      <c r="G18" s="124">
        <f>CHOOSE(BA18+1,HSV+PSV,HSV+PSV+Mont,HSV+PSV+Dodavka+Mont,HSV,PSV,Mont,Dodavka,Mont+Dodavka,0)</f>
        <v>0</v>
      </c>
      <c r="H18" s="125"/>
      <c r="I18" s="126">
        <f>E18+F18*G18/100</f>
        <v>0</v>
      </c>
      <c r="BA18">
        <v>8</v>
      </c>
    </row>
    <row r="19" spans="1:9" ht="13.5" thickBot="1">
      <c r="A19" s="127"/>
      <c r="B19" s="128" t="s">
        <v>56</v>
      </c>
      <c r="C19" s="129"/>
      <c r="D19" s="130"/>
      <c r="E19" s="131"/>
      <c r="F19" s="132"/>
      <c r="G19" s="132"/>
      <c r="H19" s="133">
        <f>SUM(H18:H18)</f>
        <v>0</v>
      </c>
      <c r="I19" s="134"/>
    </row>
    <row r="20" spans="1:9" ht="12.75">
      <c r="A20" s="110"/>
      <c r="B20" s="110"/>
      <c r="C20" s="110"/>
      <c r="D20" s="110"/>
      <c r="E20" s="110"/>
      <c r="F20" s="110"/>
      <c r="G20" s="110"/>
      <c r="H20" s="110"/>
      <c r="I20" s="110"/>
    </row>
    <row r="21" spans="2:9" ht="12.75">
      <c r="B21" s="107"/>
      <c r="F21" s="135"/>
      <c r="G21" s="136"/>
      <c r="H21" s="136"/>
      <c r="I21" s="137"/>
    </row>
    <row r="22" spans="6:9" ht="12.75">
      <c r="F22" s="135"/>
      <c r="G22" s="136"/>
      <c r="H22" s="136"/>
      <c r="I22" s="137"/>
    </row>
    <row r="23" spans="6:9" ht="12.75">
      <c r="F23" s="135"/>
      <c r="G23" s="136"/>
      <c r="H23" s="136"/>
      <c r="I23" s="137"/>
    </row>
    <row r="24" spans="6:9" ht="12.75">
      <c r="F24" s="135"/>
      <c r="G24" s="136"/>
      <c r="H24" s="136"/>
      <c r="I24" s="137"/>
    </row>
    <row r="25" spans="6:9" ht="12.75">
      <c r="F25" s="135"/>
      <c r="G25" s="136"/>
      <c r="H25" s="136"/>
      <c r="I25" s="137"/>
    </row>
    <row r="26" spans="6:9" ht="12.75">
      <c r="F26" s="135"/>
      <c r="G26" s="136"/>
      <c r="H26" s="136"/>
      <c r="I26" s="137"/>
    </row>
    <row r="27" spans="6:9" ht="12.75">
      <c r="F27" s="135"/>
      <c r="G27" s="136"/>
      <c r="H27" s="136"/>
      <c r="I27" s="137"/>
    </row>
    <row r="28" spans="6:9" ht="12.75">
      <c r="F28" s="135"/>
      <c r="G28" s="136"/>
      <c r="H28" s="136"/>
      <c r="I28" s="137"/>
    </row>
    <row r="29" spans="6:9" ht="12.75">
      <c r="F29" s="135"/>
      <c r="G29" s="136"/>
      <c r="H29" s="136"/>
      <c r="I29" s="137"/>
    </row>
    <row r="30" spans="6:9" ht="12.75">
      <c r="F30" s="135"/>
      <c r="G30" s="136"/>
      <c r="H30" s="136"/>
      <c r="I30" s="137"/>
    </row>
    <row r="31" spans="6:9" ht="12.75">
      <c r="F31" s="135"/>
      <c r="G31" s="136"/>
      <c r="H31" s="136"/>
      <c r="I31" s="137"/>
    </row>
    <row r="32" spans="6:9" ht="12.75">
      <c r="F32" s="135"/>
      <c r="G32" s="136"/>
      <c r="H32" s="136"/>
      <c r="I32" s="137"/>
    </row>
    <row r="33" spans="6:9" ht="12.75"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  <row r="70" spans="6:9" ht="12.75">
      <c r="F70" s="135"/>
      <c r="G70" s="136"/>
      <c r="H70" s="136"/>
      <c r="I70" s="137"/>
    </row>
  </sheetData>
  <sheetProtection/>
  <mergeCells count="4">
    <mergeCell ref="H19:I19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20"/>
  <sheetViews>
    <sheetView showGridLines="0" showZeros="0" workbookViewId="0" topLeftCell="A1">
      <selection activeCell="A47" sqref="A47:IV49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> 047 Břeclav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> Zpevněná plocha u kina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66</v>
      </c>
      <c r="C7" s="167" t="s">
        <v>67</v>
      </c>
      <c r="D7" s="168"/>
      <c r="E7" s="169"/>
      <c r="F7" s="169"/>
      <c r="G7" s="170"/>
      <c r="H7" s="171"/>
      <c r="I7" s="171"/>
      <c r="O7" s="172">
        <v>1</v>
      </c>
    </row>
    <row r="8" spans="1:104" ht="22.5">
      <c r="A8" s="173">
        <v>1</v>
      </c>
      <c r="B8" s="174" t="s">
        <v>71</v>
      </c>
      <c r="C8" s="175" t="s">
        <v>72</v>
      </c>
      <c r="D8" s="176" t="s">
        <v>73</v>
      </c>
      <c r="E8" s="177">
        <v>112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ht="12.75">
      <c r="A9" s="173">
        <v>2</v>
      </c>
      <c r="B9" s="174" t="s">
        <v>74</v>
      </c>
      <c r="C9" s="175" t="s">
        <v>75</v>
      </c>
      <c r="D9" s="176" t="s">
        <v>73</v>
      </c>
      <c r="E9" s="177">
        <v>69.9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ht="12.75">
      <c r="A10" s="173">
        <v>3</v>
      </c>
      <c r="B10" s="174" t="s">
        <v>76</v>
      </c>
      <c r="C10" s="175" t="s">
        <v>77</v>
      </c>
      <c r="D10" s="176" t="s">
        <v>73</v>
      </c>
      <c r="E10" s="177">
        <v>145.7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104" ht="12.75">
      <c r="A11" s="173">
        <v>4</v>
      </c>
      <c r="B11" s="174" t="s">
        <v>78</v>
      </c>
      <c r="C11" s="175" t="s">
        <v>79</v>
      </c>
      <c r="D11" s="176" t="s">
        <v>73</v>
      </c>
      <c r="E11" s="177">
        <v>33.7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</v>
      </c>
    </row>
    <row r="12" spans="1:104" ht="12.75">
      <c r="A12" s="173">
        <v>5</v>
      </c>
      <c r="B12" s="174" t="s">
        <v>80</v>
      </c>
      <c r="C12" s="175" t="s">
        <v>81</v>
      </c>
      <c r="D12" s="176" t="s">
        <v>82</v>
      </c>
      <c r="E12" s="177">
        <v>41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</v>
      </c>
    </row>
    <row r="13" spans="1:104" ht="12.75">
      <c r="A13" s="173">
        <v>6</v>
      </c>
      <c r="B13" s="174" t="s">
        <v>83</v>
      </c>
      <c r="C13" s="175" t="s">
        <v>84</v>
      </c>
      <c r="D13" s="176" t="s">
        <v>85</v>
      </c>
      <c r="E13" s="177">
        <v>25.8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6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</v>
      </c>
    </row>
    <row r="14" spans="1:104" ht="12.75">
      <c r="A14" s="173">
        <v>7</v>
      </c>
      <c r="B14" s="174" t="s">
        <v>86</v>
      </c>
      <c r="C14" s="175" t="s">
        <v>87</v>
      </c>
      <c r="D14" s="176" t="s">
        <v>85</v>
      </c>
      <c r="E14" s="177">
        <v>25.8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</v>
      </c>
    </row>
    <row r="15" spans="1:104" ht="22.5">
      <c r="A15" s="173">
        <v>8</v>
      </c>
      <c r="B15" s="174" t="s">
        <v>86</v>
      </c>
      <c r="C15" s="175" t="s">
        <v>88</v>
      </c>
      <c r="D15" s="176" t="s">
        <v>85</v>
      </c>
      <c r="E15" s="177">
        <v>32.3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8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</v>
      </c>
    </row>
    <row r="16" spans="1:104" ht="12.75">
      <c r="A16" s="173">
        <v>9</v>
      </c>
      <c r="B16" s="174" t="s">
        <v>89</v>
      </c>
      <c r="C16" s="175" t="s">
        <v>90</v>
      </c>
      <c r="D16" s="176" t="s">
        <v>73</v>
      </c>
      <c r="E16" s="177">
        <v>360.7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0</v>
      </c>
      <c r="AC16" s="139">
        <v>9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0</v>
      </c>
    </row>
    <row r="17" spans="1:104" ht="12.75">
      <c r="A17" s="173">
        <v>10</v>
      </c>
      <c r="B17" s="174" t="s">
        <v>91</v>
      </c>
      <c r="C17" s="175" t="s">
        <v>92</v>
      </c>
      <c r="D17" s="176" t="s">
        <v>73</v>
      </c>
      <c r="E17" s="177">
        <v>237.6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0</v>
      </c>
      <c r="AC17" s="139">
        <v>10</v>
      </c>
      <c r="AZ17" s="139">
        <v>1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0</v>
      </c>
    </row>
    <row r="18" spans="1:104" ht="12.75">
      <c r="A18" s="173">
        <v>11</v>
      </c>
      <c r="B18" s="174" t="s">
        <v>93</v>
      </c>
      <c r="C18" s="175" t="s">
        <v>94</v>
      </c>
      <c r="D18" s="176" t="s">
        <v>85</v>
      </c>
      <c r="E18" s="177">
        <v>25.8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11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</v>
      </c>
    </row>
    <row r="19" spans="1:104" ht="12.75">
      <c r="A19" s="173">
        <v>12</v>
      </c>
      <c r="B19" s="174" t="s">
        <v>95</v>
      </c>
      <c r="C19" s="175" t="s">
        <v>96</v>
      </c>
      <c r="D19" s="176" t="s">
        <v>85</v>
      </c>
      <c r="E19" s="177">
        <v>32.3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12</v>
      </c>
      <c r="AZ19" s="139">
        <v>1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</v>
      </c>
    </row>
    <row r="20" spans="1:104" ht="12.75">
      <c r="A20" s="173">
        <v>13</v>
      </c>
      <c r="B20" s="174" t="s">
        <v>97</v>
      </c>
      <c r="C20" s="175" t="s">
        <v>98</v>
      </c>
      <c r="D20" s="176" t="s">
        <v>73</v>
      </c>
      <c r="E20" s="177">
        <v>215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0</v>
      </c>
      <c r="AC20" s="139">
        <v>13</v>
      </c>
      <c r="AZ20" s="139">
        <v>1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0</v>
      </c>
    </row>
    <row r="21" spans="1:104" ht="22.5">
      <c r="A21" s="173">
        <v>14</v>
      </c>
      <c r="B21" s="174" t="s">
        <v>99</v>
      </c>
      <c r="C21" s="175" t="s">
        <v>100</v>
      </c>
      <c r="D21" s="176" t="s">
        <v>73</v>
      </c>
      <c r="E21" s="177">
        <v>215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0</v>
      </c>
      <c r="AC21" s="139">
        <v>14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</v>
      </c>
    </row>
    <row r="22" spans="1:57" ht="12.75">
      <c r="A22" s="179"/>
      <c r="B22" s="180" t="s">
        <v>68</v>
      </c>
      <c r="C22" s="181" t="str">
        <f>CONCATENATE(B7," ",C7)</f>
        <v>1 Zemní práce</v>
      </c>
      <c r="D22" s="179"/>
      <c r="E22" s="182"/>
      <c r="F22" s="182"/>
      <c r="G22" s="183">
        <f>SUM(G7:G21)</f>
        <v>0</v>
      </c>
      <c r="O22" s="172">
        <v>4</v>
      </c>
      <c r="BA22" s="184">
        <f>SUM(BA7:BA21)</f>
        <v>0</v>
      </c>
      <c r="BB22" s="184">
        <f>SUM(BB7:BB21)</f>
        <v>0</v>
      </c>
      <c r="BC22" s="184">
        <f>SUM(BC7:BC21)</f>
        <v>0</v>
      </c>
      <c r="BD22" s="184">
        <f>SUM(BD7:BD21)</f>
        <v>0</v>
      </c>
      <c r="BE22" s="184">
        <f>SUM(BE7:BE21)</f>
        <v>0</v>
      </c>
    </row>
    <row r="23" spans="1:15" ht="12.75">
      <c r="A23" s="165" t="s">
        <v>65</v>
      </c>
      <c r="B23" s="166" t="s">
        <v>101</v>
      </c>
      <c r="C23" s="167" t="s">
        <v>102</v>
      </c>
      <c r="D23" s="168"/>
      <c r="E23" s="169"/>
      <c r="F23" s="169"/>
      <c r="G23" s="170"/>
      <c r="H23" s="171"/>
      <c r="I23" s="171"/>
      <c r="O23" s="172">
        <v>1</v>
      </c>
    </row>
    <row r="24" spans="1:104" ht="12.75">
      <c r="A24" s="173">
        <v>15</v>
      </c>
      <c r="B24" s="174" t="s">
        <v>103</v>
      </c>
      <c r="C24" s="175" t="s">
        <v>104</v>
      </c>
      <c r="D24" s="176" t="s">
        <v>73</v>
      </c>
      <c r="E24" s="177">
        <v>215.71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0</v>
      </c>
      <c r="AC24" s="139">
        <v>15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0.08003</v>
      </c>
    </row>
    <row r="25" spans="1:104" ht="12.75">
      <c r="A25" s="173">
        <v>16</v>
      </c>
      <c r="B25" s="174" t="s">
        <v>105</v>
      </c>
      <c r="C25" s="175" t="s">
        <v>106</v>
      </c>
      <c r="D25" s="176" t="s">
        <v>73</v>
      </c>
      <c r="E25" s="177">
        <v>229.1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0</v>
      </c>
      <c r="AC25" s="139">
        <v>16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0.18907</v>
      </c>
    </row>
    <row r="26" spans="1:104" ht="12.75">
      <c r="A26" s="173">
        <v>17</v>
      </c>
      <c r="B26" s="174" t="s">
        <v>107</v>
      </c>
      <c r="C26" s="175" t="s">
        <v>108</v>
      </c>
      <c r="D26" s="176" t="s">
        <v>73</v>
      </c>
      <c r="E26" s="177">
        <v>8.5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0</v>
      </c>
      <c r="AC26" s="139">
        <v>17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0.3708</v>
      </c>
    </row>
    <row r="27" spans="1:104" ht="12.75">
      <c r="A27" s="173">
        <v>18</v>
      </c>
      <c r="B27" s="174" t="s">
        <v>109</v>
      </c>
      <c r="C27" s="175" t="s">
        <v>110</v>
      </c>
      <c r="D27" s="176" t="s">
        <v>73</v>
      </c>
      <c r="E27" s="177">
        <v>215.71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0</v>
      </c>
      <c r="AC27" s="139">
        <v>18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0.11</v>
      </c>
    </row>
    <row r="28" spans="1:104" ht="22.5">
      <c r="A28" s="173">
        <v>19</v>
      </c>
      <c r="B28" s="174" t="s">
        <v>111</v>
      </c>
      <c r="C28" s="175" t="s">
        <v>112</v>
      </c>
      <c r="D28" s="176" t="s">
        <v>113</v>
      </c>
      <c r="E28" s="177">
        <v>91.65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1</v>
      </c>
      <c r="AC28" s="139">
        <v>19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1</v>
      </c>
    </row>
    <row r="29" spans="1:104" ht="12.75">
      <c r="A29" s="173">
        <v>20</v>
      </c>
      <c r="B29" s="174" t="s">
        <v>114</v>
      </c>
      <c r="C29" s="175" t="s">
        <v>115</v>
      </c>
      <c r="D29" s="176" t="s">
        <v>73</v>
      </c>
      <c r="E29" s="177">
        <v>229.1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0</v>
      </c>
      <c r="AC29" s="139">
        <v>20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0.10354</v>
      </c>
    </row>
    <row r="30" spans="1:57" ht="12.75">
      <c r="A30" s="179"/>
      <c r="B30" s="180" t="s">
        <v>68</v>
      </c>
      <c r="C30" s="181" t="str">
        <f>CONCATENATE(B23," ",C23)</f>
        <v>5 Komunikace</v>
      </c>
      <c r="D30" s="179"/>
      <c r="E30" s="182"/>
      <c r="F30" s="182"/>
      <c r="G30" s="183">
        <f>SUM(G23:G29)</f>
        <v>0</v>
      </c>
      <c r="O30" s="172">
        <v>4</v>
      </c>
      <c r="BA30" s="184">
        <f>SUM(BA23:BA29)</f>
        <v>0</v>
      </c>
      <c r="BB30" s="184">
        <f>SUM(BB23:BB29)</f>
        <v>0</v>
      </c>
      <c r="BC30" s="184">
        <f>SUM(BC23:BC29)</f>
        <v>0</v>
      </c>
      <c r="BD30" s="184">
        <f>SUM(BD23:BD29)</f>
        <v>0</v>
      </c>
      <c r="BE30" s="184">
        <f>SUM(BE23:BE29)</f>
        <v>0</v>
      </c>
    </row>
    <row r="31" spans="1:15" ht="12.75">
      <c r="A31" s="165" t="s">
        <v>65</v>
      </c>
      <c r="B31" s="166" t="s">
        <v>116</v>
      </c>
      <c r="C31" s="167" t="s">
        <v>117</v>
      </c>
      <c r="D31" s="168"/>
      <c r="E31" s="169"/>
      <c r="F31" s="169"/>
      <c r="G31" s="170"/>
      <c r="H31" s="171"/>
      <c r="I31" s="171"/>
      <c r="O31" s="172">
        <v>1</v>
      </c>
    </row>
    <row r="32" spans="1:104" ht="12.75">
      <c r="A32" s="173">
        <v>21</v>
      </c>
      <c r="B32" s="174" t="s">
        <v>118</v>
      </c>
      <c r="C32" s="175" t="s">
        <v>119</v>
      </c>
      <c r="D32" s="176" t="s">
        <v>82</v>
      </c>
      <c r="E32" s="177">
        <v>25.5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21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</v>
      </c>
    </row>
    <row r="33" spans="1:104" ht="12.75">
      <c r="A33" s="173">
        <v>22</v>
      </c>
      <c r="B33" s="174" t="s">
        <v>120</v>
      </c>
      <c r="C33" s="175" t="s">
        <v>121</v>
      </c>
      <c r="D33" s="176" t="s">
        <v>82</v>
      </c>
      <c r="E33" s="177">
        <v>85.5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0</v>
      </c>
      <c r="AC33" s="139">
        <v>22</v>
      </c>
      <c r="AZ33" s="139">
        <v>1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0.1154</v>
      </c>
    </row>
    <row r="34" spans="1:57" ht="12.75">
      <c r="A34" s="179"/>
      <c r="B34" s="180" t="s">
        <v>68</v>
      </c>
      <c r="C34" s="181" t="str">
        <f>CONCATENATE(B31," ",C31)</f>
        <v>91 Doplňující práce na komunikaci</v>
      </c>
      <c r="D34" s="179"/>
      <c r="E34" s="182"/>
      <c r="F34" s="182"/>
      <c r="G34" s="183">
        <f>SUM(G31:G33)</f>
        <v>0</v>
      </c>
      <c r="O34" s="172">
        <v>4</v>
      </c>
      <c r="BA34" s="184">
        <f>SUM(BA31:BA33)</f>
        <v>0</v>
      </c>
      <c r="BB34" s="184">
        <f>SUM(BB31:BB33)</f>
        <v>0</v>
      </c>
      <c r="BC34" s="184">
        <f>SUM(BC31:BC33)</f>
        <v>0</v>
      </c>
      <c r="BD34" s="184">
        <f>SUM(BD31:BD33)</f>
        <v>0</v>
      </c>
      <c r="BE34" s="184">
        <f>SUM(BE31:BE33)</f>
        <v>0</v>
      </c>
    </row>
    <row r="35" spans="1:15" ht="12.75">
      <c r="A35" s="165" t="s">
        <v>65</v>
      </c>
      <c r="B35" s="166" t="s">
        <v>122</v>
      </c>
      <c r="C35" s="167" t="s">
        <v>123</v>
      </c>
      <c r="D35" s="168"/>
      <c r="E35" s="169"/>
      <c r="F35" s="169"/>
      <c r="G35" s="170"/>
      <c r="H35" s="171"/>
      <c r="I35" s="171"/>
      <c r="O35" s="172">
        <v>1</v>
      </c>
    </row>
    <row r="36" spans="1:104" ht="12.75">
      <c r="A36" s="173">
        <v>23</v>
      </c>
      <c r="B36" s="174" t="s">
        <v>124</v>
      </c>
      <c r="C36" s="175" t="s">
        <v>125</v>
      </c>
      <c r="D36" s="176" t="s">
        <v>126</v>
      </c>
      <c r="E36" s="177">
        <v>2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23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</v>
      </c>
    </row>
    <row r="37" spans="1:104" ht="12.75">
      <c r="A37" s="173">
        <v>24</v>
      </c>
      <c r="B37" s="174" t="s">
        <v>127</v>
      </c>
      <c r="C37" s="175" t="s">
        <v>128</v>
      </c>
      <c r="D37" s="176" t="s">
        <v>129</v>
      </c>
      <c r="E37" s="177">
        <v>1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0</v>
      </c>
      <c r="AC37" s="139">
        <v>24</v>
      </c>
      <c r="AZ37" s="139">
        <v>1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</v>
      </c>
    </row>
    <row r="38" spans="1:57" ht="12.75">
      <c r="A38" s="179"/>
      <c r="B38" s="180" t="s">
        <v>68</v>
      </c>
      <c r="C38" s="181" t="str">
        <f>CONCATENATE(B35," ",C35)</f>
        <v>96 Bourání konstrukcí</v>
      </c>
      <c r="D38" s="179"/>
      <c r="E38" s="182"/>
      <c r="F38" s="182"/>
      <c r="G38" s="183">
        <f>SUM(G35:G37)</f>
        <v>0</v>
      </c>
      <c r="O38" s="172">
        <v>4</v>
      </c>
      <c r="BA38" s="184">
        <f>SUM(BA35:BA37)</f>
        <v>0</v>
      </c>
      <c r="BB38" s="184">
        <f>SUM(BB35:BB37)</f>
        <v>0</v>
      </c>
      <c r="BC38" s="184">
        <f>SUM(BC35:BC37)</f>
        <v>0</v>
      </c>
      <c r="BD38" s="184">
        <f>SUM(BD35:BD37)</f>
        <v>0</v>
      </c>
      <c r="BE38" s="184">
        <f>SUM(BE35:BE37)</f>
        <v>0</v>
      </c>
    </row>
    <row r="39" spans="1:15" ht="12.75">
      <c r="A39" s="165" t="s">
        <v>65</v>
      </c>
      <c r="B39" s="166" t="s">
        <v>130</v>
      </c>
      <c r="C39" s="167" t="s">
        <v>131</v>
      </c>
      <c r="D39" s="168"/>
      <c r="E39" s="169"/>
      <c r="F39" s="169"/>
      <c r="G39" s="170"/>
      <c r="H39" s="171"/>
      <c r="I39" s="171"/>
      <c r="O39" s="172">
        <v>1</v>
      </c>
    </row>
    <row r="40" spans="1:104" ht="12.75">
      <c r="A40" s="173">
        <v>25</v>
      </c>
      <c r="B40" s="174" t="s">
        <v>132</v>
      </c>
      <c r="C40" s="175" t="s">
        <v>133</v>
      </c>
      <c r="D40" s="176" t="s">
        <v>134</v>
      </c>
      <c r="E40" s="177">
        <v>34.968</v>
      </c>
      <c r="F40" s="177">
        <v>0</v>
      </c>
      <c r="G40" s="178">
        <f>E40*F40</f>
        <v>0</v>
      </c>
      <c r="O40" s="172">
        <v>2</v>
      </c>
      <c r="AA40" s="139">
        <v>12</v>
      </c>
      <c r="AB40" s="139">
        <v>0</v>
      </c>
      <c r="AC40" s="139">
        <v>25</v>
      </c>
      <c r="AZ40" s="139">
        <v>1</v>
      </c>
      <c r="BA40" s="139">
        <f>IF(AZ40=1,G40,0)</f>
        <v>0</v>
      </c>
      <c r="BB40" s="139">
        <f>IF(AZ40=2,G40,0)</f>
        <v>0</v>
      </c>
      <c r="BC40" s="139">
        <f>IF(AZ40=3,G40,0)</f>
        <v>0</v>
      </c>
      <c r="BD40" s="139">
        <f>IF(AZ40=4,G40,0)</f>
        <v>0</v>
      </c>
      <c r="BE40" s="139">
        <f>IF(AZ40=5,G40,0)</f>
        <v>0</v>
      </c>
      <c r="CZ40" s="139">
        <v>0</v>
      </c>
    </row>
    <row r="41" spans="1:104" ht="12.75">
      <c r="A41" s="173">
        <v>26</v>
      </c>
      <c r="B41" s="174" t="s">
        <v>135</v>
      </c>
      <c r="C41" s="175" t="s">
        <v>136</v>
      </c>
      <c r="D41" s="176" t="s">
        <v>134</v>
      </c>
      <c r="E41" s="177">
        <v>139.872</v>
      </c>
      <c r="F41" s="177">
        <v>0</v>
      </c>
      <c r="G41" s="178">
        <f>E41*F41</f>
        <v>0</v>
      </c>
      <c r="O41" s="172">
        <v>2</v>
      </c>
      <c r="AA41" s="139">
        <v>12</v>
      </c>
      <c r="AB41" s="139">
        <v>0</v>
      </c>
      <c r="AC41" s="139">
        <v>26</v>
      </c>
      <c r="AZ41" s="139">
        <v>1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0</v>
      </c>
    </row>
    <row r="42" spans="1:104" ht="12.75">
      <c r="A42" s="173">
        <v>27</v>
      </c>
      <c r="B42" s="174" t="s">
        <v>137</v>
      </c>
      <c r="C42" s="175" t="s">
        <v>138</v>
      </c>
      <c r="D42" s="176" t="s">
        <v>134</v>
      </c>
      <c r="E42" s="177">
        <v>57.503</v>
      </c>
      <c r="F42" s="177">
        <v>0</v>
      </c>
      <c r="G42" s="178">
        <f>E42*F42</f>
        <v>0</v>
      </c>
      <c r="O42" s="172">
        <v>2</v>
      </c>
      <c r="AA42" s="139">
        <v>12</v>
      </c>
      <c r="AB42" s="139">
        <v>0</v>
      </c>
      <c r="AC42" s="139">
        <v>27</v>
      </c>
      <c r="AZ42" s="139">
        <v>1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Z42" s="139">
        <v>0</v>
      </c>
    </row>
    <row r="43" spans="1:104" ht="22.5">
      <c r="A43" s="173">
        <v>28</v>
      </c>
      <c r="B43" s="174" t="s">
        <v>139</v>
      </c>
      <c r="C43" s="175" t="s">
        <v>140</v>
      </c>
      <c r="D43" s="176" t="s">
        <v>134</v>
      </c>
      <c r="E43" s="177">
        <v>91.65</v>
      </c>
      <c r="F43" s="177">
        <v>0</v>
      </c>
      <c r="G43" s="178">
        <f>E43*F43</f>
        <v>0</v>
      </c>
      <c r="O43" s="172">
        <v>2</v>
      </c>
      <c r="AA43" s="139">
        <v>12</v>
      </c>
      <c r="AB43" s="139">
        <v>0</v>
      </c>
      <c r="AC43" s="139">
        <v>28</v>
      </c>
      <c r="AZ43" s="139">
        <v>1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Z43" s="139">
        <v>0</v>
      </c>
    </row>
    <row r="44" spans="1:57" ht="12.75">
      <c r="A44" s="179"/>
      <c r="B44" s="180" t="s">
        <v>68</v>
      </c>
      <c r="C44" s="181" t="str">
        <f>CONCATENATE(B39," ",C39)</f>
        <v>97 Prorážení otvorů</v>
      </c>
      <c r="D44" s="179"/>
      <c r="E44" s="182"/>
      <c r="F44" s="182"/>
      <c r="G44" s="183">
        <f>SUM(G39:G43)</f>
        <v>0</v>
      </c>
      <c r="O44" s="172">
        <v>4</v>
      </c>
      <c r="BA44" s="184">
        <f>SUM(BA39:BA43)</f>
        <v>0</v>
      </c>
      <c r="BB44" s="184">
        <f>SUM(BB39:BB43)</f>
        <v>0</v>
      </c>
      <c r="BC44" s="184">
        <f>SUM(BC39:BC43)</f>
        <v>0</v>
      </c>
      <c r="BD44" s="184">
        <f>SUM(BD39:BD43)</f>
        <v>0</v>
      </c>
      <c r="BE44" s="184">
        <f>SUM(BE39:BE43)</f>
        <v>0</v>
      </c>
    </row>
    <row r="45" spans="1:15" ht="12.75">
      <c r="A45" s="165" t="s">
        <v>65</v>
      </c>
      <c r="B45" s="166" t="s">
        <v>141</v>
      </c>
      <c r="C45" s="167" t="s">
        <v>142</v>
      </c>
      <c r="D45" s="168"/>
      <c r="E45" s="169"/>
      <c r="F45" s="169"/>
      <c r="G45" s="170"/>
      <c r="H45" s="171"/>
      <c r="I45" s="171"/>
      <c r="O45" s="172">
        <v>1</v>
      </c>
    </row>
    <row r="46" spans="1:104" ht="12.75">
      <c r="A46" s="173">
        <v>29</v>
      </c>
      <c r="B46" s="174" t="s">
        <v>143</v>
      </c>
      <c r="C46" s="175" t="s">
        <v>144</v>
      </c>
      <c r="D46" s="176" t="s">
        <v>134</v>
      </c>
      <c r="E46" s="177">
        <v>212.697</v>
      </c>
      <c r="F46" s="177">
        <v>0</v>
      </c>
      <c r="G46" s="178">
        <f>E46*F46</f>
        <v>0</v>
      </c>
      <c r="O46" s="172">
        <v>2</v>
      </c>
      <c r="AA46" s="139">
        <v>12</v>
      </c>
      <c r="AB46" s="139">
        <v>0</v>
      </c>
      <c r="AC46" s="139">
        <v>29</v>
      </c>
      <c r="AZ46" s="139">
        <v>1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Z46" s="139">
        <v>0</v>
      </c>
    </row>
    <row r="47" spans="1:57" ht="12.75">
      <c r="A47" s="179"/>
      <c r="B47" s="180" t="s">
        <v>68</v>
      </c>
      <c r="C47" s="181" t="str">
        <f>CONCATENATE(B45," ",C45)</f>
        <v>99 Staveništní přesun hmot</v>
      </c>
      <c r="D47" s="179"/>
      <c r="E47" s="182"/>
      <c r="F47" s="182"/>
      <c r="G47" s="183">
        <f>SUM(G45:G46)</f>
        <v>0</v>
      </c>
      <c r="O47" s="172">
        <v>4</v>
      </c>
      <c r="BA47" s="184">
        <f>SUM(BA45:BA46)</f>
        <v>0</v>
      </c>
      <c r="BB47" s="184">
        <f>SUM(BB45:BB46)</f>
        <v>0</v>
      </c>
      <c r="BC47" s="184">
        <f>SUM(BC45:BC46)</f>
        <v>0</v>
      </c>
      <c r="BD47" s="184">
        <f>SUM(BD45:BD46)</f>
        <v>0</v>
      </c>
      <c r="BE47" s="184">
        <f>SUM(BE45:BE46)</f>
        <v>0</v>
      </c>
    </row>
    <row r="48" spans="1:7" ht="12.75">
      <c r="A48" s="140"/>
      <c r="B48" s="140"/>
      <c r="C48" s="140"/>
      <c r="D48" s="140"/>
      <c r="E48" s="140"/>
      <c r="F48" s="140"/>
      <c r="G48" s="140"/>
    </row>
    <row r="49" ht="12.75">
      <c r="E49" s="139"/>
    </row>
    <row r="50" ht="12.75">
      <c r="E50" s="139"/>
    </row>
    <row r="51" ht="12.75">
      <c r="E51" s="139"/>
    </row>
    <row r="52" ht="12.75">
      <c r="E52" s="139"/>
    </row>
    <row r="53" ht="12.75">
      <c r="E53" s="139"/>
    </row>
    <row r="54" ht="12.75">
      <c r="E54" s="139"/>
    </row>
    <row r="55" ht="12.75">
      <c r="E55" s="139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  <row r="62" ht="12.75">
      <c r="E62" s="139"/>
    </row>
    <row r="63" ht="12.75">
      <c r="E63" s="139"/>
    </row>
    <row r="64" ht="12.75">
      <c r="E64" s="139"/>
    </row>
    <row r="65" ht="12.75">
      <c r="E65" s="139"/>
    </row>
    <row r="66" ht="12.75">
      <c r="E66" s="139"/>
    </row>
    <row r="67" ht="12.75">
      <c r="E67" s="139"/>
    </row>
    <row r="68" ht="12.75">
      <c r="E68" s="139"/>
    </row>
    <row r="69" ht="12.75">
      <c r="E69" s="139"/>
    </row>
    <row r="70" ht="12.75">
      <c r="E70" s="139"/>
    </row>
    <row r="71" spans="1:7" ht="12.75">
      <c r="A71" s="185"/>
      <c r="B71" s="185"/>
      <c r="C71" s="185"/>
      <c r="D71" s="185"/>
      <c r="E71" s="185"/>
      <c r="F71" s="185"/>
      <c r="G71" s="185"/>
    </row>
    <row r="72" spans="1:7" ht="12.75">
      <c r="A72" s="185"/>
      <c r="B72" s="185"/>
      <c r="C72" s="185"/>
      <c r="D72" s="185"/>
      <c r="E72" s="185"/>
      <c r="F72" s="185"/>
      <c r="G72" s="185"/>
    </row>
    <row r="73" spans="1:7" ht="12.75">
      <c r="A73" s="185"/>
      <c r="B73" s="185"/>
      <c r="C73" s="185"/>
      <c r="D73" s="185"/>
      <c r="E73" s="185"/>
      <c r="F73" s="185"/>
      <c r="G73" s="185"/>
    </row>
    <row r="74" spans="1:7" ht="12.75">
      <c r="A74" s="185"/>
      <c r="B74" s="185"/>
      <c r="C74" s="185"/>
      <c r="D74" s="185"/>
      <c r="E74" s="185"/>
      <c r="F74" s="185"/>
      <c r="G74" s="185"/>
    </row>
    <row r="75" ht="12.75">
      <c r="E75" s="139"/>
    </row>
    <row r="76" ht="12.75">
      <c r="E76" s="139"/>
    </row>
    <row r="77" ht="12.75">
      <c r="E77" s="139"/>
    </row>
    <row r="78" ht="12.75">
      <c r="E78" s="139"/>
    </row>
    <row r="79" ht="12.75">
      <c r="E79" s="139"/>
    </row>
    <row r="80" ht="12.75">
      <c r="E80" s="139"/>
    </row>
    <row r="81" ht="12.75">
      <c r="E81" s="139"/>
    </row>
    <row r="82" ht="12.75">
      <c r="E82" s="139"/>
    </row>
    <row r="83" ht="12.75">
      <c r="E83" s="139"/>
    </row>
    <row r="84" ht="12.75">
      <c r="E84" s="139"/>
    </row>
    <row r="85" ht="12.75">
      <c r="E85" s="139"/>
    </row>
    <row r="86" ht="12.75">
      <c r="E86" s="139"/>
    </row>
    <row r="87" ht="12.75">
      <c r="E87" s="139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ht="12.75">
      <c r="E92" s="139"/>
    </row>
    <row r="93" ht="12.75">
      <c r="E93" s="139"/>
    </row>
    <row r="94" ht="12.75">
      <c r="E94" s="139"/>
    </row>
    <row r="95" ht="12.75">
      <c r="E95" s="139"/>
    </row>
    <row r="96" ht="12.75">
      <c r="E96" s="139"/>
    </row>
    <row r="97" ht="12.75">
      <c r="E97" s="139"/>
    </row>
    <row r="98" ht="12.75">
      <c r="E98" s="139"/>
    </row>
    <row r="99" ht="12.75">
      <c r="E99" s="139"/>
    </row>
    <row r="100" ht="12.75">
      <c r="E100" s="139"/>
    </row>
    <row r="101" ht="12.75">
      <c r="E101" s="139"/>
    </row>
    <row r="102" ht="12.75">
      <c r="E102" s="139"/>
    </row>
    <row r="103" ht="12.75">
      <c r="E103" s="139"/>
    </row>
    <row r="104" ht="12.75">
      <c r="E104" s="139"/>
    </row>
    <row r="105" ht="12.75">
      <c r="E105" s="139"/>
    </row>
    <row r="106" spans="1:2" ht="12.75">
      <c r="A106" s="186"/>
      <c r="B106" s="186"/>
    </row>
    <row r="107" spans="1:7" ht="12.75">
      <c r="A107" s="185"/>
      <c r="B107" s="185"/>
      <c r="C107" s="188"/>
      <c r="D107" s="188"/>
      <c r="E107" s="189"/>
      <c r="F107" s="188"/>
      <c r="G107" s="190"/>
    </row>
    <row r="108" spans="1:7" ht="12.75">
      <c r="A108" s="191"/>
      <c r="B108" s="191"/>
      <c r="C108" s="185"/>
      <c r="D108" s="185"/>
      <c r="E108" s="192"/>
      <c r="F108" s="185"/>
      <c r="G108" s="185"/>
    </row>
    <row r="109" spans="1:7" ht="12.75">
      <c r="A109" s="185"/>
      <c r="B109" s="185"/>
      <c r="C109" s="185"/>
      <c r="D109" s="185"/>
      <c r="E109" s="192"/>
      <c r="F109" s="185"/>
      <c r="G109" s="185"/>
    </row>
    <row r="110" spans="1:7" ht="12.75">
      <c r="A110" s="185"/>
      <c r="B110" s="185"/>
      <c r="C110" s="185"/>
      <c r="D110" s="185"/>
      <c r="E110" s="192"/>
      <c r="F110" s="185"/>
      <c r="G110" s="185"/>
    </row>
    <row r="111" spans="1:7" ht="12.75">
      <c r="A111" s="185"/>
      <c r="B111" s="185"/>
      <c r="C111" s="185"/>
      <c r="D111" s="185"/>
      <c r="E111" s="192"/>
      <c r="F111" s="185"/>
      <c r="G111" s="185"/>
    </row>
    <row r="112" spans="1:7" ht="12.75">
      <c r="A112" s="185"/>
      <c r="B112" s="185"/>
      <c r="C112" s="185"/>
      <c r="D112" s="185"/>
      <c r="E112" s="192"/>
      <c r="F112" s="185"/>
      <c r="G112" s="185"/>
    </row>
    <row r="113" spans="1:7" ht="12.75">
      <c r="A113" s="185"/>
      <c r="B113" s="185"/>
      <c r="C113" s="185"/>
      <c r="D113" s="185"/>
      <c r="E113" s="192"/>
      <c r="F113" s="185"/>
      <c r="G113" s="185"/>
    </row>
    <row r="114" spans="1:7" ht="12.75">
      <c r="A114" s="185"/>
      <c r="B114" s="185"/>
      <c r="C114" s="185"/>
      <c r="D114" s="185"/>
      <c r="E114" s="192"/>
      <c r="F114" s="185"/>
      <c r="G114" s="185"/>
    </row>
    <row r="115" spans="1:7" ht="12.75">
      <c r="A115" s="185"/>
      <c r="B115" s="185"/>
      <c r="C115" s="185"/>
      <c r="D115" s="185"/>
      <c r="E115" s="192"/>
      <c r="F115" s="185"/>
      <c r="G115" s="185"/>
    </row>
    <row r="116" spans="1:7" ht="12.75">
      <c r="A116" s="185"/>
      <c r="B116" s="185"/>
      <c r="C116" s="185"/>
      <c r="D116" s="185"/>
      <c r="E116" s="192"/>
      <c r="F116" s="185"/>
      <c r="G116" s="185"/>
    </row>
    <row r="117" spans="1:7" ht="12.75">
      <c r="A117" s="185"/>
      <c r="B117" s="185"/>
      <c r="C117" s="185"/>
      <c r="D117" s="185"/>
      <c r="E117" s="192"/>
      <c r="F117" s="185"/>
      <c r="G117" s="185"/>
    </row>
    <row r="118" spans="1:7" ht="12.75">
      <c r="A118" s="185"/>
      <c r="B118" s="185"/>
      <c r="C118" s="185"/>
      <c r="D118" s="185"/>
      <c r="E118" s="192"/>
      <c r="F118" s="185"/>
      <c r="G118" s="185"/>
    </row>
    <row r="119" spans="1:7" ht="12.75">
      <c r="A119" s="185"/>
      <c r="B119" s="185"/>
      <c r="C119" s="185"/>
      <c r="D119" s="185"/>
      <c r="E119" s="192"/>
      <c r="F119" s="185"/>
      <c r="G119" s="185"/>
    </row>
    <row r="120" spans="1:7" ht="12.75">
      <c r="A120" s="185"/>
      <c r="B120" s="185"/>
      <c r="C120" s="185"/>
      <c r="D120" s="185"/>
      <c r="E120" s="192"/>
      <c r="F120" s="185"/>
      <c r="G120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2012-05-17T19:00:44Z</dcterms:created>
  <dcterms:modified xsi:type="dcterms:W3CDTF">2012-05-17T19:01:42Z</dcterms:modified>
  <cp:category/>
  <cp:version/>
  <cp:contentType/>
  <cp:contentStatus/>
</cp:coreProperties>
</file>