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Doplň. ukaz. 2_2016 " sheetId="1" r:id="rId1"/>
    <sheet name="Město_příjmy " sheetId="4" r:id="rId2"/>
    <sheet name="Město_výdaje  " sheetId="5" r:id="rId3"/>
    <sheet name="Přebytky min.let" sheetId="6" r:id="rId4"/>
    <sheet name="Rezerva OEK" sheetId="7" r:id="rId5"/>
    <sheet name="Domov seniorů" sheetId="9" r:id="rId6"/>
    <sheet name="Tereza" sheetId="8" r:id="rId7"/>
    <sheet name="Knihovna" sheetId="10" r:id="rId8"/>
    <sheet name="Muzeum" sheetId="11" r:id="rId9"/>
  </sheets>
  <calcPr calcId="125725"/>
</workbook>
</file>

<file path=xl/calcChain.xml><?xml version="1.0" encoding="utf-8"?>
<calcChain xmlns="http://schemas.openxmlformats.org/spreadsheetml/2006/main">
  <c r="D109" i="6"/>
  <c r="F109" s="1"/>
  <c r="C109"/>
  <c r="C33"/>
  <c r="D30"/>
  <c r="D33" s="1"/>
  <c r="F33" s="1"/>
  <c r="F27"/>
  <c r="D27"/>
  <c r="C10" i="7"/>
  <c r="C17" s="1"/>
  <c r="U44" i="10"/>
  <c r="T44"/>
  <c r="S44"/>
  <c r="R44"/>
  <c r="Q44"/>
  <c r="P44"/>
  <c r="O44"/>
  <c r="N44"/>
  <c r="M44"/>
  <c r="L44"/>
  <c r="K44"/>
  <c r="J44"/>
  <c r="V44" s="1"/>
  <c r="W44" s="1"/>
  <c r="I44"/>
  <c r="I46" s="1"/>
  <c r="G44"/>
  <c r="G46" s="1"/>
  <c r="F44"/>
  <c r="F46" s="1"/>
  <c r="E44"/>
  <c r="D44"/>
  <c r="U42"/>
  <c r="U45" s="1"/>
  <c r="U46" s="1"/>
  <c r="T42"/>
  <c r="T45" s="1"/>
  <c r="T46" s="1"/>
  <c r="S42"/>
  <c r="S45" s="1"/>
  <c r="S46" s="1"/>
  <c r="R42"/>
  <c r="R45" s="1"/>
  <c r="R46" s="1"/>
  <c r="Q42"/>
  <c r="Q45" s="1"/>
  <c r="Q46" s="1"/>
  <c r="P42"/>
  <c r="P45" s="1"/>
  <c r="P46" s="1"/>
  <c r="O42"/>
  <c r="O45" s="1"/>
  <c r="O46" s="1"/>
  <c r="N42"/>
  <c r="N45" s="1"/>
  <c r="N46" s="1"/>
  <c r="M42"/>
  <c r="M45" s="1"/>
  <c r="M46" s="1"/>
  <c r="L42"/>
  <c r="L45" s="1"/>
  <c r="L46" s="1"/>
  <c r="K42"/>
  <c r="K45" s="1"/>
  <c r="K46" s="1"/>
  <c r="J42"/>
  <c r="J45" s="1"/>
  <c r="I42"/>
  <c r="I45" s="1"/>
  <c r="H42"/>
  <c r="G42"/>
  <c r="G45" s="1"/>
  <c r="F42"/>
  <c r="F45" s="1"/>
  <c r="E42"/>
  <c r="E45" s="1"/>
  <c r="E46" s="1"/>
  <c r="D42"/>
  <c r="D45" s="1"/>
  <c r="D46" s="1"/>
  <c r="W41"/>
  <c r="V41"/>
  <c r="V40"/>
  <c r="W40" s="1"/>
  <c r="V39"/>
  <c r="W39" s="1"/>
  <c r="W38"/>
  <c r="V38"/>
  <c r="V37"/>
  <c r="W37" s="1"/>
  <c r="U36"/>
  <c r="T36"/>
  <c r="S36"/>
  <c r="R36"/>
  <c r="Q36"/>
  <c r="P36"/>
  <c r="O36"/>
  <c r="N36"/>
  <c r="M36"/>
  <c r="L36"/>
  <c r="K36"/>
  <c r="J36"/>
  <c r="I36"/>
  <c r="H36"/>
  <c r="G36"/>
  <c r="F36"/>
  <c r="E36"/>
  <c r="V35"/>
  <c r="W35" s="1"/>
  <c r="V34"/>
  <c r="W34" s="1"/>
  <c r="W33"/>
  <c r="V33"/>
  <c r="V32"/>
  <c r="W32" s="1"/>
  <c r="V31"/>
  <c r="W31" s="1"/>
  <c r="W30"/>
  <c r="V30"/>
  <c r="V29"/>
  <c r="W29" s="1"/>
  <c r="V28"/>
  <c r="W28" s="1"/>
  <c r="W27"/>
  <c r="V27"/>
  <c r="V26"/>
  <c r="W26" s="1"/>
  <c r="V25"/>
  <c r="V36" s="1"/>
  <c r="W36" s="1"/>
  <c r="W24"/>
  <c r="V24"/>
  <c r="V23"/>
  <c r="W23" s="1"/>
  <c r="V22"/>
  <c r="W22" s="1"/>
  <c r="U43" i="8"/>
  <c r="U46" s="1"/>
  <c r="U47" s="1"/>
  <c r="T43"/>
  <c r="T46" s="1"/>
  <c r="T47" s="1"/>
  <c r="S43"/>
  <c r="S46" s="1"/>
  <c r="S47" s="1"/>
  <c r="R43"/>
  <c r="R46" s="1"/>
  <c r="R47" s="1"/>
  <c r="Q43"/>
  <c r="Q46" s="1"/>
  <c r="Q47" s="1"/>
  <c r="P43"/>
  <c r="P46" s="1"/>
  <c r="P47" s="1"/>
  <c r="O43"/>
  <c r="O46" s="1"/>
  <c r="O47" s="1"/>
  <c r="N43"/>
  <c r="N46" s="1"/>
  <c r="N47" s="1"/>
  <c r="M43"/>
  <c r="M46" s="1"/>
  <c r="M47" s="1"/>
  <c r="L43"/>
  <c r="L46" s="1"/>
  <c r="L47" s="1"/>
  <c r="K43"/>
  <c r="K46" s="1"/>
  <c r="K47" s="1"/>
  <c r="J43"/>
  <c r="J46" s="1"/>
  <c r="J47" s="1"/>
  <c r="I43"/>
  <c r="I46" s="1"/>
  <c r="I47" s="1"/>
  <c r="V42"/>
  <c r="W42" s="1"/>
  <c r="W41"/>
  <c r="V41"/>
  <c r="W40"/>
  <c r="V40"/>
  <c r="V39"/>
  <c r="W39" s="1"/>
  <c r="W38"/>
  <c r="V38"/>
  <c r="U37"/>
  <c r="T37"/>
  <c r="S37"/>
  <c r="R37"/>
  <c r="Q37"/>
  <c r="P37"/>
  <c r="O37"/>
  <c r="N37"/>
  <c r="M37"/>
  <c r="L37"/>
  <c r="K37"/>
  <c r="J37"/>
  <c r="V37" s="1"/>
  <c r="W37" s="1"/>
  <c r="I37"/>
  <c r="W36"/>
  <c r="V36"/>
  <c r="V35"/>
  <c r="W35" s="1"/>
  <c r="W34"/>
  <c r="V34"/>
  <c r="W33"/>
  <c r="V33"/>
  <c r="V32"/>
  <c r="W32" s="1"/>
  <c r="W31"/>
  <c r="V31"/>
  <c r="W30"/>
  <c r="V30"/>
  <c r="V28"/>
  <c r="W28" s="1"/>
  <c r="W27"/>
  <c r="V27"/>
  <c r="W26"/>
  <c r="V26"/>
  <c r="V25"/>
  <c r="W25" s="1"/>
  <c r="W24"/>
  <c r="V24"/>
  <c r="W23"/>
  <c r="V23"/>
  <c r="F30" i="6" l="1"/>
  <c r="V45" i="10"/>
  <c r="W45" s="1"/>
  <c r="J46"/>
  <c r="V46" s="1"/>
  <c r="W46" s="1"/>
  <c r="W25"/>
  <c r="V42"/>
  <c r="W42" s="1"/>
  <c r="V47" i="8"/>
  <c r="W47" s="1"/>
  <c r="I45"/>
  <c r="L45"/>
  <c r="O45"/>
  <c r="R45"/>
  <c r="U45"/>
  <c r="K45"/>
  <c r="N45"/>
  <c r="Q45"/>
  <c r="T45"/>
  <c r="V43"/>
  <c r="J45"/>
  <c r="M45"/>
  <c r="P45"/>
  <c r="S45"/>
  <c r="V46" l="1"/>
  <c r="W46" s="1"/>
  <c r="W43"/>
  <c r="V45"/>
  <c r="W45" s="1"/>
  <c r="V39" i="9"/>
  <c r="V42" s="1"/>
  <c r="U39"/>
  <c r="U42" s="1"/>
  <c r="T39"/>
  <c r="T42" s="1"/>
  <c r="S39"/>
  <c r="S42" s="1"/>
  <c r="R39"/>
  <c r="R42" s="1"/>
  <c r="Q39"/>
  <c r="Q42" s="1"/>
  <c r="P39"/>
  <c r="P42" s="1"/>
  <c r="O39"/>
  <c r="O42" s="1"/>
  <c r="N39"/>
  <c r="N42" s="1"/>
  <c r="M39"/>
  <c r="M41" s="1"/>
  <c r="M43" s="1"/>
  <c r="L39"/>
  <c r="L42" s="1"/>
  <c r="K39"/>
  <c r="K42" s="1"/>
  <c r="J39"/>
  <c r="W38"/>
  <c r="X38" s="1"/>
  <c r="X37"/>
  <c r="W37"/>
  <c r="X36"/>
  <c r="W36"/>
  <c r="W35"/>
  <c r="X35" s="1"/>
  <c r="X34"/>
  <c r="W34"/>
  <c r="V33"/>
  <c r="U33"/>
  <c r="T33"/>
  <c r="S33"/>
  <c r="R33"/>
  <c r="Q33"/>
  <c r="P33"/>
  <c r="O33"/>
  <c r="N33"/>
  <c r="M33"/>
  <c r="K33"/>
  <c r="W33" s="1"/>
  <c r="X33" s="1"/>
  <c r="J33"/>
  <c r="W32"/>
  <c r="X32" s="1"/>
  <c r="X31"/>
  <c r="W31"/>
  <c r="X30"/>
  <c r="W30"/>
  <c r="W29"/>
  <c r="X29" s="1"/>
  <c r="X28"/>
  <c r="W28"/>
  <c r="X27"/>
  <c r="W27"/>
  <c r="W26"/>
  <c r="X26" s="1"/>
  <c r="X25"/>
  <c r="W25"/>
  <c r="X24"/>
  <c r="W24"/>
  <c r="W23"/>
  <c r="X23" s="1"/>
  <c r="X22"/>
  <c r="W22"/>
  <c r="X21"/>
  <c r="W21"/>
  <c r="W20"/>
  <c r="X20" s="1"/>
  <c r="G264" i="5"/>
  <c r="G263"/>
  <c r="G262"/>
  <c r="G261"/>
  <c r="G260"/>
  <c r="F259"/>
  <c r="F266" s="1"/>
  <c r="G266" s="1"/>
  <c r="E259"/>
  <c r="E266" s="1"/>
  <c r="D259"/>
  <c r="D266" s="1"/>
  <c r="G258"/>
  <c r="G257"/>
  <c r="G256"/>
  <c r="G255"/>
  <c r="G254"/>
  <c r="G253"/>
  <c r="G252"/>
  <c r="G251"/>
  <c r="F237"/>
  <c r="G237" s="1"/>
  <c r="E237"/>
  <c r="D237"/>
  <c r="G235"/>
  <c r="G234"/>
  <c r="G233"/>
  <c r="G232"/>
  <c r="G231"/>
  <c r="G230"/>
  <c r="F222"/>
  <c r="G222" s="1"/>
  <c r="E222"/>
  <c r="D222"/>
  <c r="G220"/>
  <c r="G219"/>
  <c r="F210"/>
  <c r="G210" s="1"/>
  <c r="E210"/>
  <c r="D210"/>
  <c r="G208"/>
  <c r="G207"/>
  <c r="G206"/>
  <c r="G205"/>
  <c r="G204"/>
  <c r="F190"/>
  <c r="E190"/>
  <c r="G190" s="1"/>
  <c r="D190"/>
  <c r="G188"/>
  <c r="G187"/>
  <c r="G186"/>
  <c r="G185"/>
  <c r="G184"/>
  <c r="G183"/>
  <c r="G182"/>
  <c r="G181"/>
  <c r="F169"/>
  <c r="E169"/>
  <c r="G169" s="1"/>
  <c r="D169"/>
  <c r="G167"/>
  <c r="G166"/>
  <c r="G165"/>
  <c r="G164"/>
  <c r="G163"/>
  <c r="G162"/>
  <c r="G161"/>
  <c r="G160"/>
  <c r="G159"/>
  <c r="G158"/>
  <c r="G157"/>
  <c r="G156"/>
  <c r="F138"/>
  <c r="G138" s="1"/>
  <c r="E138"/>
  <c r="D138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F86"/>
  <c r="G86" s="1"/>
  <c r="E86"/>
  <c r="D86"/>
  <c r="G84"/>
  <c r="G83"/>
  <c r="G82"/>
  <c r="G81"/>
  <c r="G80"/>
  <c r="G79"/>
  <c r="G78"/>
  <c r="G77"/>
  <c r="G76"/>
  <c r="G75"/>
  <c r="G74"/>
  <c r="G73"/>
  <c r="G72"/>
  <c r="G71"/>
  <c r="F57"/>
  <c r="F272" s="1"/>
  <c r="G272" s="1"/>
  <c r="E57"/>
  <c r="E272" s="1"/>
  <c r="D57"/>
  <c r="D272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H397" i="4"/>
  <c r="G397"/>
  <c r="F397"/>
  <c r="E397"/>
  <c r="H396"/>
  <c r="H395"/>
  <c r="H394"/>
  <c r="H393"/>
  <c r="H392"/>
  <c r="H391"/>
  <c r="G366"/>
  <c r="F366"/>
  <c r="H366" s="1"/>
  <c r="E366"/>
  <c r="H363"/>
  <c r="G352"/>
  <c r="H352" s="1"/>
  <c r="F352"/>
  <c r="E352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G308"/>
  <c r="H308" s="1"/>
  <c r="F308"/>
  <c r="E308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G273"/>
  <c r="F273"/>
  <c r="H273" s="1"/>
  <c r="E273"/>
  <c r="H271"/>
  <c r="H270"/>
  <c r="H269"/>
  <c r="H268"/>
  <c r="G254"/>
  <c r="F254"/>
  <c r="H254" s="1"/>
  <c r="E254"/>
  <c r="H252"/>
  <c r="H251"/>
  <c r="H250"/>
  <c r="H249"/>
  <c r="H248"/>
  <c r="H247"/>
  <c r="H246"/>
  <c r="H245"/>
  <c r="H244"/>
  <c r="H243"/>
  <c r="H242"/>
  <c r="H241"/>
  <c r="H240"/>
  <c r="H239"/>
  <c r="H238"/>
  <c r="H237"/>
  <c r="G228"/>
  <c r="F228"/>
  <c r="H228" s="1"/>
  <c r="E228"/>
  <c r="H226"/>
  <c r="H225"/>
  <c r="H224"/>
  <c r="H223"/>
  <c r="H222"/>
  <c r="H221"/>
  <c r="H220"/>
  <c r="H219"/>
  <c r="H218"/>
  <c r="H217"/>
  <c r="H216"/>
  <c r="H215"/>
  <c r="H214"/>
  <c r="G203"/>
  <c r="H203" s="1"/>
  <c r="F203"/>
  <c r="E203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G173"/>
  <c r="F173"/>
  <c r="H173" s="1"/>
  <c r="E173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G119"/>
  <c r="F119"/>
  <c r="H119" s="1"/>
  <c r="E119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G74"/>
  <c r="G376" s="1"/>
  <c r="F74"/>
  <c r="F376" s="1"/>
  <c r="F402" s="1"/>
  <c r="E74"/>
  <c r="E376" s="1"/>
  <c r="E402" s="1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D19" i="1"/>
  <c r="C19"/>
  <c r="F18"/>
  <c r="E17"/>
  <c r="E19" s="1"/>
  <c r="F19" s="1"/>
  <c r="D15"/>
  <c r="C15"/>
  <c r="E14"/>
  <c r="F14" s="1"/>
  <c r="F13"/>
  <c r="F12"/>
  <c r="F11"/>
  <c r="J41" i="9" l="1"/>
  <c r="P41"/>
  <c r="P43" s="1"/>
  <c r="S41"/>
  <c r="S43" s="1"/>
  <c r="V41"/>
  <c r="V43" s="1"/>
  <c r="J42"/>
  <c r="M42"/>
  <c r="W42" s="1"/>
  <c r="L41"/>
  <c r="L43" s="1"/>
  <c r="O41"/>
  <c r="O43" s="1"/>
  <c r="R41"/>
  <c r="R43" s="1"/>
  <c r="U41"/>
  <c r="U43" s="1"/>
  <c r="W39"/>
  <c r="X39" s="1"/>
  <c r="K41"/>
  <c r="N41"/>
  <c r="N43" s="1"/>
  <c r="Q41"/>
  <c r="Q43" s="1"/>
  <c r="T41"/>
  <c r="T43" s="1"/>
  <c r="G57" i="5"/>
  <c r="G259"/>
  <c r="G402" i="4"/>
  <c r="H402" s="1"/>
  <c r="H376"/>
  <c r="H74"/>
  <c r="E15" i="1"/>
  <c r="F15" s="1"/>
  <c r="F17"/>
  <c r="K43" i="9" l="1"/>
  <c r="W43" s="1"/>
  <c r="W41"/>
  <c r="X41" s="1"/>
  <c r="X42"/>
  <c r="J43"/>
  <c r="X43" s="1"/>
</calcChain>
</file>

<file path=xl/comments1.xml><?xml version="1.0" encoding="utf-8"?>
<comments xmlns="http://schemas.openxmlformats.org/spreadsheetml/2006/main">
  <authors>
    <author>Marcela Pardovská</author>
  </authors>
  <commentList>
    <comment ref="L20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Smlouva o poskytnutí dotace č. 34810/16/OSV
s JmK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za 01/16, z účelově určeného příspěvku na zdr.personál čerpání do 5/16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Marcela Pardovská:</t>
        </r>
        <r>
          <rPr>
            <sz val="9"/>
            <color indexed="81"/>
            <rFont val="Tahoma"/>
            <charset val="1"/>
          </rPr>
          <t xml:space="preserve">
platy sester 02/16, z účelového určeného příspěvku na zdr. Personál čerpání do 5/16
 </t>
        </r>
      </text>
    </comment>
  </commentList>
</comments>
</file>

<file path=xl/comments2.xml><?xml version="1.0" encoding="utf-8"?>
<comments xmlns="http://schemas.openxmlformats.org/spreadsheetml/2006/main">
  <authors>
    <author>Ekonom</author>
    <author>Rausová Kamila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38"/>
          </rPr>
          <t>Ekonom: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3" authorId="1">
      <text>
        <r>
          <rPr>
            <b/>
            <sz val="9"/>
            <color indexed="81"/>
            <rFont val="Tahoma"/>
            <family val="2"/>
            <charset val="238"/>
          </rPr>
          <t>Rausová Kamila:</t>
        </r>
        <r>
          <rPr>
            <sz val="9"/>
            <color indexed="81"/>
            <rFont val="Tahoma"/>
            <family val="2"/>
            <charset val="238"/>
          </rPr>
          <t xml:space="preserve">
MU 24 707
ÚP   2 436</t>
        </r>
      </text>
    </comment>
  </commentList>
</comments>
</file>

<file path=xl/sharedStrings.xml><?xml version="1.0" encoding="utf-8"?>
<sst xmlns="http://schemas.openxmlformats.org/spreadsheetml/2006/main" count="1237" uniqueCount="676">
  <si>
    <t>Kraj: Jihomoravský</t>
  </si>
  <si>
    <t>Okres: Břeclav</t>
  </si>
  <si>
    <t>Město: Břeclav</t>
  </si>
  <si>
    <t xml:space="preserve">                    Tabulka doplňujících ukazatelů za období 2/2016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</si>
  <si>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</si>
  <si>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</si>
  <si>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</si>
  <si>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</si>
  <si>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</si>
  <si>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</si>
  <si>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</si>
  <si>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</si>
  <si>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</si>
  <si>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</si>
  <si>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</si>
  <si>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</si>
  <si>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</si>
  <si>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</si>
  <si>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</si>
  <si>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</si>
  <si>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</si>
  <si>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</si>
  <si>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</si>
  <si>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</si>
  <si>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</si>
  <si>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Město Břeclav</t>
  </si>
  <si>
    <t>ROZPOČET PŘÍJMŮ NA ROK 2016</t>
  </si>
  <si>
    <t>ORJ</t>
  </si>
  <si>
    <t>Paragraf</t>
  </si>
  <si>
    <t>Položka</t>
  </si>
  <si>
    <t>Text</t>
  </si>
  <si>
    <t>Rozpočet</t>
  </si>
  <si>
    <t>%</t>
  </si>
  <si>
    <t>schválený</t>
  </si>
  <si>
    <t>upravený</t>
  </si>
  <si>
    <t>1-2/2016</t>
  </si>
  <si>
    <t xml:space="preserve">ODBOR ROZVOJE  A SPRÁVY              </t>
  </si>
  <si>
    <t>Splátky půjčených prostředků - SOJM</t>
  </si>
  <si>
    <t>Neinv. přij.transf. ze SF</t>
  </si>
  <si>
    <t xml:space="preserve">Ostat. neinv. přij. transfery ze SR </t>
  </si>
  <si>
    <t>Ostat. neinv. přij. transfery ze SR a ESF - aktiv. politika zaměst.</t>
  </si>
  <si>
    <t>Neinv. přij.transf. ze SR</t>
  </si>
  <si>
    <t>Neinv. přij. transf. od krajů</t>
  </si>
  <si>
    <t xml:space="preserve">Neinv. přij. transf. ze SR </t>
  </si>
  <si>
    <t>Neinv. přij. transf. od mezinár. institucí</t>
  </si>
  <si>
    <t xml:space="preserve">Inv. přij. transfery ze stát. fondů </t>
  </si>
  <si>
    <t>Inv. přij. transfery ze stát. fondů</t>
  </si>
  <si>
    <t>Ostat. investič. přij. transf. ze SR</t>
  </si>
  <si>
    <t xml:space="preserve">Ostat. investič. přij. transf. ze SR </t>
  </si>
  <si>
    <t>Investič. přij. transf. od krajů</t>
  </si>
  <si>
    <t>Investiční přijaté transfery od krajů</t>
  </si>
  <si>
    <t xml:space="preserve">Investiční přijaté transfery od krajů </t>
  </si>
  <si>
    <t xml:space="preserve">Investič. přij. transf. od regionál. rad </t>
  </si>
  <si>
    <t xml:space="preserve">Investič. přij. transf. od mezinárod. instit. </t>
  </si>
  <si>
    <t>Přijaté pojistné náhrady - doprava</t>
  </si>
  <si>
    <t>Přijaté nekapitál. přísp. a náhrady - silnice</t>
  </si>
  <si>
    <t>Přijaté neinvestiční dary - ostatní záležit. pozem. komunikací</t>
  </si>
  <si>
    <t>Přijaté nekapítál. přísp. a náhrady - ostatní záležit. pozem. komunikací</t>
  </si>
  <si>
    <t>Ostatní nedaň. příjmy jinde nezařazené</t>
  </si>
  <si>
    <t>Přijaté nekapitálové přísp. a náhrady - 175. výr. železnice v Břeclavi</t>
  </si>
  <si>
    <t>Přijaté příspěvky na poříz. dlouhod. maj. - 175. výr. železnice v Břeclavi</t>
  </si>
  <si>
    <t xml:space="preserve">Přijaté dary na pořízení dlouhodobého maj. </t>
  </si>
  <si>
    <t>Přijaté pojistné náhrady - veřejné osvětlení</t>
  </si>
  <si>
    <t>Přijaté nekapitál. přísp. a náhrady - veřejné osvětlení</t>
  </si>
  <si>
    <t>Přijaté nekapitálové příspěvky a náhrady</t>
  </si>
  <si>
    <t>Přijaté neinvestiční dary - sportovní zařízení v majetku obce</t>
  </si>
  <si>
    <t>Přijaté příspěvky na poříz. dlouhodobého majetku - územní plánování</t>
  </si>
  <si>
    <t>Příjmy z poskyt. služeb a výrobků - ostat. zál.  bydlení, kom. sl. a rozv.</t>
  </si>
  <si>
    <t>Přijaté neinvestič. dary - využívání a zneškodňování komun. odpadů</t>
  </si>
  <si>
    <t>Přijaté nekapitál. přísp. a náhrady - využív. a zneškod. komun. odpadů</t>
  </si>
  <si>
    <t xml:space="preserve">Ostat. příjmy z fin. vypořádání min. let - Vratka </t>
  </si>
  <si>
    <t>PŘÍJMY ORJ 20 CELKEM</t>
  </si>
  <si>
    <t>ODBOR KANCELÁŘE TAJEMNÍKA</t>
  </si>
  <si>
    <t>Správní poplatky</t>
  </si>
  <si>
    <t>Splátky půjček ze sociálního fondu</t>
  </si>
  <si>
    <t>Neinvestič. přij. transf. ze SR - volby prezidenta ČR</t>
  </si>
  <si>
    <t>Neinvestič. přij. transf. ze SR-volby do Parlamentu ČR</t>
  </si>
  <si>
    <t>Neinvestič. přij. transf. ze SR-volby do zastupitelstev ÚSC</t>
  </si>
  <si>
    <t>Neinvestič. přij. transf. ze SR - volby do Evropského parlamentu</t>
  </si>
  <si>
    <t>Neinvestič. přij. transfery ze SR - Sociálně-právní ochrana dětí</t>
  </si>
  <si>
    <t>Neinvestič. přij. transfery ze SR - Výkon sociální práce</t>
  </si>
  <si>
    <t>Ostat. neinv. přij. transfery ze SR - Aktiv. pol. zam. ze SR a EU</t>
  </si>
  <si>
    <t>Ostat. neinv. přij. transfery ze SR - Integr. oper. program-EU</t>
  </si>
  <si>
    <t xml:space="preserve">Převody z ostatních vlastních fondů </t>
  </si>
  <si>
    <t>Neinvestič. přij. transfery od krajů -  Akceschopnost JSDH</t>
  </si>
  <si>
    <t xml:space="preserve">Ost. investič. přij. transfery ze SR - </t>
  </si>
  <si>
    <t xml:space="preserve">Investič. přij. transfery od krajů </t>
  </si>
  <si>
    <t>Příjmy z poskyt. služeb - rozhlas a televize</t>
  </si>
  <si>
    <t>Příjmy z poskyt. služeb - ostat. zál. sdělovacích prostředků</t>
  </si>
  <si>
    <t>Příjmy z poskyt. služeb - Požární ochrana</t>
  </si>
  <si>
    <t>Přijaté pojistné náhrady - požární ochrana</t>
  </si>
  <si>
    <t>Přijaté nekapitálové příspěvky a náhrady - požární ochrana</t>
  </si>
  <si>
    <t>Příjmy z prodeje ostat. hmot. dlouhodobého majetku</t>
  </si>
  <si>
    <t xml:space="preserve">Přijaté příspěvky na poříz. dlouhodob. maj. </t>
  </si>
  <si>
    <t>Příjmy z poskytovaných služeb - místní relace - § vnitřní správa</t>
  </si>
  <si>
    <t>Sankční platby přijaté od jiných subjektů</t>
  </si>
  <si>
    <t>Příjmy z pronájmu ostatních nemovitostí - vnitřní správa</t>
  </si>
  <si>
    <t>Příjmy z pronájmu movitých věcí -vnitřní správa</t>
  </si>
  <si>
    <t>Příjmy z prodeje krátk. a drob. dlouhodobého majetku</t>
  </si>
  <si>
    <t>Přijaté pojistné náhrady - vnitřní správa</t>
  </si>
  <si>
    <t>Přijaté nekapitálové příspěvky a náhrady - vnitřní správa</t>
  </si>
  <si>
    <t>Ostatní nedaňové příjmy - vnitřní správa</t>
  </si>
  <si>
    <t>Ostatní činnosti j. n. - neidentifikované příjmy</t>
  </si>
  <si>
    <t>PŘÍJMY ORJ 30 CELKEM</t>
  </si>
  <si>
    <t>ODBOR SOCIÁLNÍCH VĚCÍ</t>
  </si>
  <si>
    <t>Splátky půjčených prostředků od PO</t>
  </si>
  <si>
    <t xml:space="preserve">Ost. neinvest.přij. transfery ze SR - Výkon pěstounské péče </t>
  </si>
  <si>
    <t>Ost. neinv. přij. transfery od krajů - komunitní plánování</t>
  </si>
  <si>
    <t xml:space="preserve">Ost. neinvest.přij. transfery ze SR-JMK-Domov seniorů Břeclav </t>
  </si>
  <si>
    <t>Ost. neinvest. přij. transfery ze SR - Výkon sociální práce (v ORJ 030)</t>
  </si>
  <si>
    <t>Ost. neinvest. přij. transfery ze SR-ZŠ Komenského 2</t>
  </si>
  <si>
    <t>Ost. neinvest. přij. transfery ze SR-ZŠ Kpt. Nálepky 7</t>
  </si>
  <si>
    <t>Ost. neinvest. přij. transfery ze SR-ZŠ Kupkova</t>
  </si>
  <si>
    <t>Ost. neinvest. přij. transfery ze SR-ZŠ Na Valtické 31</t>
  </si>
  <si>
    <t>Ost. neinvest. přij. transfery ze SR-ZŠ Slovácká 40</t>
  </si>
  <si>
    <t xml:space="preserve">Ost. neinvest.přij. transfery ze SR-Standardizace služeb SPOD </t>
  </si>
  <si>
    <t>Neinv. přij. transtery od obcí</t>
  </si>
  <si>
    <t>Neinv. přij. transfery od krajů</t>
  </si>
  <si>
    <t xml:space="preserve">Neinv. přij. transfery od krajů </t>
  </si>
  <si>
    <t>Neinv. přij. transfery od krajů - Zdravé municipality</t>
  </si>
  <si>
    <t>Neinv. přij. transtery od krajů - Podpora projektu Family point</t>
  </si>
  <si>
    <t>Neinv. přij. transfery od krajů - poskytování sociálních služeb</t>
  </si>
  <si>
    <t>Neinv. přij. transfery od krajů - Domov seniorů Břeclav</t>
  </si>
  <si>
    <t>Příjmy z poskytování služeb a výrobků</t>
  </si>
  <si>
    <t>Ostatní příjmy z vlastní činnosti - Základní školy</t>
  </si>
  <si>
    <t xml:space="preserve">Odvody příspěvkových organizací - </t>
  </si>
  <si>
    <t>Příjmy z pronájmu ost. nemovit. a jejich částí - Kino Koruna</t>
  </si>
  <si>
    <t>Příjmy z pronájmu movitých věcí - Kino Koruna</t>
  </si>
  <si>
    <t>Příjmy z pronájmu movitých věcí - Ostat. zál. kultury, církví a sděl. prostř.</t>
  </si>
  <si>
    <t>Přijaté nekapitálové příspěvky a náhrady - Ost. zál. kultury, církví ...</t>
  </si>
  <si>
    <t>Odvody příspěvkových organizací - Tereza Břeclav</t>
  </si>
  <si>
    <t>Přijaté nekapitálové příspěvky-ost. čin. ve zdravotnictví</t>
  </si>
  <si>
    <t>Ostatní přijaté vratky transferů-příspěvek na živobytí</t>
  </si>
  <si>
    <t>Ostatní přijaté vratky transferů-ost. dávky sociální pomoci</t>
  </si>
  <si>
    <t>Ostatní příjaté vratky transferů-příspěvek na péči</t>
  </si>
  <si>
    <t>Ostatní přijaté vratky transferů - ost. soc. péče a pomoc dět.</t>
  </si>
  <si>
    <t>Přijaté nekapitálové příspěvky-ost. soc. péče a pomoc dětem</t>
  </si>
  <si>
    <t>Sociál. péče a pomoc přistěhovalcům a etnikům - přijaté náhrady</t>
  </si>
  <si>
    <t>Ostatní přijaté vratky transferů-ost. soc. péče a pomoc  ost. skup.</t>
  </si>
  <si>
    <t>Odvody příspěvkových organizací - Domov seniorů Břeclav</t>
  </si>
  <si>
    <t>Přijaté sankční popl. od jiných subjektů-ost. služby a čin. v obl. soc. prev.</t>
  </si>
  <si>
    <t>Přijaté nekapitálové příspěvky a náhrady - ostat. zál. soc. věcí</t>
  </si>
  <si>
    <t>Přijaté sankční poplatky od jiných subjektů</t>
  </si>
  <si>
    <t>Přijaté nekapitálové příspěvky-vnitřní správa</t>
  </si>
  <si>
    <t>Ostatní přijaté vratky transferů - fin. vypořádání minulých let</t>
  </si>
  <si>
    <t>PŘÍJMY ORJ 50 CELKEM</t>
  </si>
  <si>
    <t>ODBOR ŽIVOTNÍHO PROSTŘEDÍ</t>
  </si>
  <si>
    <t>Poplatek za vypouštění škodlivých látek do ovzduší</t>
  </si>
  <si>
    <t>Poplatek za uložení odpadů</t>
  </si>
  <si>
    <t>Odvody za odnětí zemědělské půdy</t>
  </si>
  <si>
    <t>Poplatky za odnětí pozemku z lesního půd. fondu</t>
  </si>
  <si>
    <t>Ostat. neinv. transf. ze SR - výsadba min. podílu zpev. a melior.dřevin</t>
  </si>
  <si>
    <t>Ostat. neinv. transf. ze SR - odbor. les. hosp.,zvýš.nákl. výsadbu</t>
  </si>
  <si>
    <t>Ostat. investič. přij. transfery ze SR - zprac. lesních osnov</t>
  </si>
  <si>
    <t xml:space="preserve">Neinvestiční přijaté dotace od krajů - EVVO </t>
  </si>
  <si>
    <t xml:space="preserve">Příjmy z pronájmu ostat. nemovit. a jejich částí - Útulek Bulhary </t>
  </si>
  <si>
    <t>Přijaté sankční poplatky-rybářství</t>
  </si>
  <si>
    <t>Úhrada z vydobývaného prostoru</t>
  </si>
  <si>
    <t>Přijaté sankční poplatky-ost. správa ve vod. hospodářství</t>
  </si>
  <si>
    <t>Přijaté sankční poplatky-zach. a obnova kulturních památek</t>
  </si>
  <si>
    <t>Přijaté sankční poplatky-ost. čin. k ochraně přírody a krajiny</t>
  </si>
  <si>
    <t>Přijaté sankční poplatky-činnost místní správy</t>
  </si>
  <si>
    <t>Přijaté nekapitálové příspěvky - náklady řízení</t>
  </si>
  <si>
    <t>Ostatní nedaňové příjmy jinde nezařazené</t>
  </si>
  <si>
    <t>PŘÍJMY ORJ 60 CELKEM</t>
  </si>
  <si>
    <t>ODBOR SPRÁVNÍCH VĚCÍ A DOPRAVY</t>
  </si>
  <si>
    <t>Příjmy za zkoušky z odborné způsobilosti (řidičská oprávnění)</t>
  </si>
  <si>
    <t>Ost. odvody z vybraných činností a služeb jinde neuvedené</t>
  </si>
  <si>
    <t>Neinvestiční přijaté transfery od obcí - veřejnopráv. sml. - přestupky</t>
  </si>
  <si>
    <t>Neinvestiční přijaté transfery od krajů - ztráta z poskyt. žákovského jízd.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</si>
  <si>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</si>
  <si>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</si>
  <si>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</si>
  <si>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 v silniční dopravě</t>
  </si>
  <si>
    <t>Sankční poplatky-ostat. záležitosti v dopravě</t>
  </si>
  <si>
    <t>Přijaté nekapitálové příspěvky jinde nezařaz.-ostat. záležitosti v dopravě</t>
  </si>
  <si>
    <t>Přijaté nekapitálové příspěvky jinde nezařaz.-čin. místní správy</t>
  </si>
  <si>
    <t>Ostatní nedaňové příjmy jinde nezařazené-činnost místní správy</t>
  </si>
  <si>
    <t>PŘÍJMY ORJ 80 CELKEM</t>
  </si>
  <si>
    <t>MĚSTSKÁ POLICIE</t>
  </si>
  <si>
    <t>Ostat. neinv. přij. transfery ze SR - Asistent prev. krim. II (1-10/2015)</t>
  </si>
  <si>
    <t>Ostat. neinv. přij. transfery ze státního rozpočtu - Domovníci</t>
  </si>
  <si>
    <t>Ostat. neinv. přij. transfery ze SR - Asistent prev. krim. II (11-12/2015)</t>
  </si>
  <si>
    <t>Neinv. příjaté dotace od obcí - veřejnoprávní smlouvy</t>
  </si>
  <si>
    <t>Neinv. přij. dot. od krajů - Projekty prevence kriminality</t>
  </si>
  <si>
    <t>Ostat. invest. přij. transf. ze SR - Rozšíření MKDS 2015</t>
  </si>
  <si>
    <t>Příjmy z poskytovaných služeb - ost. zál. pozemních komunikací-parkov.</t>
  </si>
  <si>
    <t>Příjmy z poskytování služeb a výrobků - ostat. zál. pozem. komunikací</t>
  </si>
  <si>
    <t>;</t>
  </si>
  <si>
    <t>Příjmy z poskytovaných služeb -  Městská policie - PCO</t>
  </si>
  <si>
    <t>Sankční poplatky-městská policie</t>
  </si>
  <si>
    <t>Příjmy z prodeje ostat. hmot. dlouhodob. majetku</t>
  </si>
  <si>
    <t>Přijaté pojistné náhrady</t>
  </si>
  <si>
    <t>Přijaté nekapitálové příspěvky jinde nezařazené-městská policie</t>
  </si>
  <si>
    <t>Ostatní činnosti - neidentifikované platby</t>
  </si>
  <si>
    <t>PŘÍJMY ORJ 90 CELKEM</t>
  </si>
  <si>
    <t>ODBOR STAVEBNÍHO ŘÁDU A OBECNÍHO ŽIVNOSTEN. ÚŘADU</t>
  </si>
  <si>
    <t>Sankční poplatky</t>
  </si>
  <si>
    <t>Přijaté příspěvky na investice</t>
  </si>
  <si>
    <t>Přijaté nekapitálové příspěvky jinde nezařazené</t>
  </si>
  <si>
    <t>PŘÍJMY ORJ 100 CELKEM</t>
  </si>
  <si>
    <t>ODBOR EKONOMICKÝ</t>
  </si>
  <si>
    <t>Daň z příjmu fyz. osob ze závislé činnosti a funkč. pož.</t>
  </si>
  <si>
    <t>Daň z příjmu fyz. osob ze samostat. výděl. činnosti</t>
  </si>
  <si>
    <t>Daň z příjmu fyz. osob podle zvl. sazby</t>
  </si>
  <si>
    <t>Daň z příjmu právnických osob</t>
  </si>
  <si>
    <t>Daň z příjmu právnických osob za obce</t>
  </si>
  <si>
    <t>Daň z přidané hodnoty</t>
  </si>
  <si>
    <t>Místní poplatek za komunální odpad (do r. 2011 pol. 1337)</t>
  </si>
  <si>
    <t>Místní poplatek ze psa</t>
  </si>
  <si>
    <t>Místní poplatek za lázeňský a rekreační pobyt</t>
  </si>
  <si>
    <t>Místní poplatek za užívání veřejného prostranství</t>
  </si>
  <si>
    <t>Místní poplatek za ubytovací kapacitu</t>
  </si>
  <si>
    <t>Odvod z loterií a podob. her kromě VHP</t>
  </si>
  <si>
    <t>Odvod z výherních hracích přístrojů</t>
  </si>
  <si>
    <t xml:space="preserve">Správní poplatky </t>
  </si>
  <si>
    <t>Daň z nemovitostí</t>
  </si>
  <si>
    <t xml:space="preserve">Neinv. přijaté dotace ze SR - přísp. na výkon stát. správy </t>
  </si>
  <si>
    <t>Sankční platby přijaté od jiných subjektů - vnitřní správa</t>
  </si>
  <si>
    <t xml:space="preserve">Přijaté nekapítálové příspěvky a náhrady </t>
  </si>
  <si>
    <t>Příjmy z úroků - § Obecné příjmy z fin. operací</t>
  </si>
  <si>
    <t>Příjmy z podílu na zisku a dividend - Tempos, a. s.</t>
  </si>
  <si>
    <t>Kursové rozdíly v příjmech</t>
  </si>
  <si>
    <t xml:space="preserve">Ostatní nedaňové příjmy j. n. </t>
  </si>
  <si>
    <t>Převody z ostatních vlastních fondů</t>
  </si>
  <si>
    <t>Neidentifikované příjmy - ostat. činnosti</t>
  </si>
  <si>
    <t>PŘÍJMY ORJ 110 CELKEM</t>
  </si>
  <si>
    <t xml:space="preserve">ODBOR MAJETKOVÝ 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</si>
  <si>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</si>
  <si>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</si>
  <si>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</si>
  <si>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Ost. nedaň. příjmy jinde nezařaz.-byt. hospodář.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</si>
  <si>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</si>
  <si>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</si>
  <si>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</si>
  <si>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Příjmy z pronájmu movitých věcí-nebytové hospodářství</t>
  </si>
  <si>
    <t>Příjmy z prodeje krátkodob. a drob. majetku - nebytové hospodářství</t>
  </si>
  <si>
    <t>Přijaté pojistné náhrady - nebytové hospodářství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</si>
  <si>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</si>
  <si>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</si>
  <si>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</si>
  <si>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</si>
  <si>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</si>
  <si>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</si>
  <si>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</si>
  <si>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</si>
  <si>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pronájmu ost.nem. - TEPLO s.r.o.</t>
  </si>
  <si>
    <t>Příjmy z pronájmu pozemků - územní rozvoj</t>
  </si>
  <si>
    <t>Příjmy z poskytování služeb a výrobků-komunální služby (WC)</t>
  </si>
  <si>
    <t>Ostatní  příjmy z vlastní činnosti - komunál. služby a rozvoj</t>
  </si>
  <si>
    <t>Příjmy z pronájmu pozemků</t>
  </si>
  <si>
    <t>Příjmy z pronájmu ostatních nemovitostí</t>
  </si>
  <si>
    <t xml:space="preserve">Přijaté nekapitálové příspěvky </t>
  </si>
  <si>
    <t>Neidentifikované příjmy - komunální služby a rozvoj</t>
  </si>
  <si>
    <t xml:space="preserve">Příjmy z prodeje pozemků </t>
  </si>
  <si>
    <t>Příjmy z prodeje ost. nemovitostí a jejich částí</t>
  </si>
  <si>
    <t>Příjmy z úroků (část)</t>
  </si>
  <si>
    <t>Neidentifikované příjmy - ostatní činnosti j.n.</t>
  </si>
  <si>
    <t>PŘÍJMY ORJ 120 CELKEM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</si>
  <si>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</si>
  <si>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</si>
  <si>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</si>
  <si>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PŘÍJMY ORJ 8888 CELKEM</t>
  </si>
  <si>
    <t>PŘÍJMY MĚSTA CELKEM</t>
  </si>
  <si>
    <t>TŘÍDA 8 -  FINANCOVÁNÍ</t>
  </si>
  <si>
    <t>Změna stavu krátkodobých peněžních prostředků na BÚ</t>
  </si>
  <si>
    <t>Dlouhodobě přijaté půjčené prostředky</t>
  </si>
  <si>
    <t xml:space="preserve">Uhrazené splátky dlouhodobě přijatých půjček </t>
  </si>
  <si>
    <t>Nerealizované kurzové rozdíly</t>
  </si>
  <si>
    <t>Nepřevedené částky vyrovnávající schodek</t>
  </si>
  <si>
    <t>Oper. z peněž. účtů org. nemající charakter příjmů a výdajů vlád. sektoru</t>
  </si>
  <si>
    <t>FINANCOVÁNÍ CELKEM</t>
  </si>
  <si>
    <t>Třída 8 - Financování  celkem se nerozpočtuje a neúčtuje - automatizovaný výčet.</t>
  </si>
  <si>
    <t>Kontrolní součet (příjmy celkem + financování celkem=výdaje celkem)</t>
  </si>
  <si>
    <t xml:space="preserve">Město Břeclav </t>
  </si>
  <si>
    <t xml:space="preserve">                                       ROZPOČET  VÝDAJŮ  NA  ROK  2016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</si>
  <si>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</si>
  <si>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</si>
  <si>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</si>
  <si>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</si>
  <si>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</si>
  <si>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</si>
  <si>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</si>
  <si>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</si>
  <si>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</si>
  <si>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</si>
  <si>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</si>
  <si>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</si>
  <si>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</si>
  <si>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</si>
  <si>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</si>
  <si>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</si>
  <si>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</si>
  <si>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</si>
  <si>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</si>
  <si>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</si>
  <si>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</si>
  <si>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</si>
  <si>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</si>
  <si>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</si>
  <si>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</si>
  <si>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</si>
  <si>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</si>
  <si>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</si>
  <si>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</si>
  <si>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</si>
  <si>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</si>
  <si>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</si>
  <si>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</si>
  <si>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</si>
  <si>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</si>
  <si>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</si>
  <si>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</si>
  <si>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Osobní asist., peč. služba a podpora samost. bydlení</t>
  </si>
  <si>
    <t>Domovy pro os. se zdr. post. a domovy se zvl. režimem</t>
  </si>
  <si>
    <t>Azylové domy</t>
  </si>
  <si>
    <t>Bezpečnost a veřejný pořádek</t>
  </si>
  <si>
    <t xml:space="preserve">Mezinárodní spolupráce </t>
  </si>
  <si>
    <t>Vnitřní správa</t>
  </si>
  <si>
    <t>Ostat. fin. operace - úhrady sankcí jiným rozpočtům</t>
  </si>
  <si>
    <t>Finanční vypořádání minulých let mezi krajem a obcemi</t>
  </si>
  <si>
    <t>Projektová a manažerská příprava na vybrané investiční akce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</si>
  <si>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</si>
  <si>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</si>
  <si>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</si>
  <si>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</si>
  <si>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</si>
  <si>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</si>
  <si>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</si>
  <si>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</si>
  <si>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</si>
  <si>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</si>
  <si>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</si>
  <si>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</si>
  <si>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</si>
  <si>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</si>
  <si>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</si>
  <si>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VÝDAJE ORJ 30 + 31  CELKEM</t>
  </si>
  <si>
    <t>ODBOR SOCIÁLNÍCH VĚCÍ A ŠKOLSTVÍ</t>
  </si>
  <si>
    <t>(Organizač. změna od 1. 7. 2015 zruš. ORJ 010 OŠKMS - slouč. s OSV)</t>
  </si>
  <si>
    <t xml:space="preserve">Cestovní ruch 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</si>
  <si>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</si>
  <si>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</si>
  <si>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</si>
  <si>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</si>
  <si>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</si>
  <si>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</si>
  <si>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</si>
  <si>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</si>
  <si>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</si>
  <si>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</si>
  <si>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</si>
  <si>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</si>
  <si>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</si>
  <si>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Sportovní zařízení v majetku obce   </t>
  </si>
  <si>
    <t>Podpora sport.oddílů - dotace (HC Dyje, KRASO, IHC, TJ Lokomotiva)</t>
  </si>
  <si>
    <t xml:space="preserve">Využití vol.času dětí a mládeže   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</si>
  <si>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</si>
  <si>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</si>
  <si>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</si>
  <si>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</si>
  <si>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</si>
  <si>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</si>
  <si>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</si>
  <si>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</si>
  <si>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</si>
  <si>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</si>
  <si>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</si>
  <si>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</si>
  <si>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</t>
  </si>
  <si>
    <t xml:space="preserve">Domov seniorů Břeclav </t>
  </si>
  <si>
    <t>Ostatní služby a čin. v obl. soc. péče - respitní péče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</si>
  <si>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</si>
  <si>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</si>
  <si>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</si>
  <si>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</si>
  <si>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neinvestiční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</si>
  <si>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</si>
  <si>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</si>
  <si>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</si>
  <si>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</si>
  <si>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</si>
  <si>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</si>
  <si>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</si>
  <si>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</si>
  <si>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</si>
  <si>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</si>
  <si>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Zachování a obnova kulturních památek (do 30.6.2015 u ORJ 010 OŠKMS)</t>
  </si>
  <si>
    <t>Ostatní ochrana půdy a spodních vod</t>
  </si>
  <si>
    <t>Ostatní činnosti k ochraně přírody a krajiny</t>
  </si>
  <si>
    <t>Ostatní neinv. výdaje j. n. - místní správa</t>
  </si>
  <si>
    <t>VÝDAJE ORJ 60 CELKEM</t>
  </si>
  <si>
    <t>Záležitosti pozem. komunikací j. n. - BESIP</t>
  </si>
  <si>
    <t>Provoz veřejné silniční dopravy - MHD, IDS JMK, ztráty žák. jízdného</t>
  </si>
  <si>
    <t>Ostatní záležitosti v dopravě</t>
  </si>
  <si>
    <t>Ostatní záležitosti kultury, církví a sděl. prostředků</t>
  </si>
  <si>
    <t xml:space="preserve">Činnost místní správy (poskytnuté zálohy pokladnám 27 tis.-k 31.12.=0) </t>
  </si>
  <si>
    <t>Finanční vypořádání minulých let</t>
  </si>
  <si>
    <t>Ostatní činnosti j. n.</t>
  </si>
  <si>
    <t>VÝDAJE ORJ 80 CELKEM</t>
  </si>
  <si>
    <t>Prevence kriminality - projekty APK II,Domovník,SAB,MKDS</t>
  </si>
  <si>
    <t xml:space="preserve">Bezpečnost a veřejný pořádek </t>
  </si>
  <si>
    <t>Finanční vypořádnání minulých let mezi krajem a obcemi</t>
  </si>
  <si>
    <t xml:space="preserve">Ostatní činnosti j. n. - ostatní neinv. výdaje j. n. </t>
  </si>
  <si>
    <t>VÝDAJE ORJ  90 CELKEM</t>
  </si>
  <si>
    <t>Stavební úřad</t>
  </si>
  <si>
    <t>Činnost místní správy</t>
  </si>
  <si>
    <t>VÝDAJE ORJ 100 CELKEM</t>
  </si>
  <si>
    <t>Vnitřní správa - poskyt. záloha hlavní pokladně (k 31.12.=  0)</t>
  </si>
  <si>
    <t>Příjmy a výdaje z finančních úvěrových operací-úroky</t>
  </si>
  <si>
    <t>Finanční operace jinde nezař.(daň z příjmu, daň z převodu nemov., DPH)</t>
  </si>
  <si>
    <t xml:space="preserve">Ostatní činnosti jinde nezařazené (k 31.12.=0) </t>
  </si>
  <si>
    <t>Rozpočtová rezerva města</t>
  </si>
  <si>
    <t>VÝDAJE ORJ 110  CELKEM</t>
  </si>
  <si>
    <t>Pitná voda (opravy a udržování,nákup ost. služeb)</t>
  </si>
  <si>
    <t>Odvádění a čištění odpadních vod a nakl. s kaly</t>
  </si>
  <si>
    <t>Kino Koruna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</si>
  <si>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</si>
  <si>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</si>
  <si>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</si>
  <si>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</si>
  <si>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</si>
  <si>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</si>
  <si>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</si>
  <si>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</si>
  <si>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</si>
  <si>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</si>
  <si>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</si>
  <si>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Pasport vybraných rozvahových a výsledovkových položek - HODNOCENÍ - rok 2016</t>
  </si>
  <si>
    <t>Příloha č.7 - Pravidla vztahů Města Břeclavi k PO</t>
  </si>
  <si>
    <t xml:space="preserve">Příspěvková organizace :   </t>
  </si>
  <si>
    <t>Domov seniorů Břeclav, příspěvková org.</t>
  </si>
  <si>
    <t>v  tisicích Kč, bez des.míst</t>
  </si>
  <si>
    <t>měsíc</t>
  </si>
  <si>
    <t>r.2015</t>
  </si>
  <si>
    <t>Plnění</t>
  </si>
  <si>
    <t>řádek</t>
  </si>
  <si>
    <t>r.2000</t>
  </si>
  <si>
    <t>r.2001</t>
  </si>
  <si>
    <t>účet</t>
  </si>
  <si>
    <t>R.2012</t>
  </si>
  <si>
    <t>R.2013</t>
  </si>
  <si>
    <t>R.2014</t>
  </si>
  <si>
    <t>R.2015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</si>
  <si>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</si>
  <si>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</si>
  <si>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</si>
  <si>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</si>
  <si>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</si>
  <si>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</si>
  <si>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</si>
  <si>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</si>
  <si>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</si>
  <si>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</si>
  <si>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</si>
  <si>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</si>
  <si>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</si>
  <si>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roční v %</t>
  </si>
  <si>
    <t>Počet pracovníků- fyzický stav</t>
  </si>
  <si>
    <t>x</t>
  </si>
  <si>
    <t>Počet pracovníků-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</si>
  <si>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</si>
  <si>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</si>
  <si>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</si>
  <si>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</si>
  <si>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</si>
  <si>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</si>
  <si>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</si>
  <si>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</si>
  <si>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</si>
  <si>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</si>
  <si>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</si>
  <si>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</si>
  <si>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IV,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</si>
  <si>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</si>
  <si>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</si>
  <si>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</si>
  <si>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</si>
  <si>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</si>
  <si>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</si>
  <si>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</si>
  <si>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</si>
  <si>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III, sl.1</t>
  </si>
  <si>
    <t>Krátkodobé závazky</t>
  </si>
  <si>
    <t>D IV, sl.1</t>
  </si>
  <si>
    <t>Bankovní úvěry</t>
  </si>
  <si>
    <t>D III.1+D IV.1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</si>
  <si>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</si>
  <si>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</si>
  <si>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</si>
  <si>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</si>
  <si>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</si>
  <si>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</si>
  <si>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</si>
  <si>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</si>
  <si>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</si>
  <si>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</si>
  <si>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</si>
  <si>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</si>
  <si>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</si>
  <si>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</si>
  <si>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</si>
  <si>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</si>
  <si>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</si>
  <si>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</si>
  <si>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ř.11-14</t>
  </si>
  <si>
    <t>524-8</t>
  </si>
  <si>
    <t>Odpis pohledávek</t>
  </si>
  <si>
    <t>A I, ř.31</t>
  </si>
  <si>
    <t>Odpisy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</si>
  <si>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</si>
  <si>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</si>
  <si>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</si>
  <si>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</si>
  <si>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</si>
  <si>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</si>
  <si>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</si>
  <si>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</si>
  <si>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</si>
  <si>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</si>
  <si>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</si>
  <si>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</si>
  <si>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</si>
  <si>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</si>
  <si>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</si>
  <si>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</si>
  <si>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</si>
  <si>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</si>
  <si>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</si>
  <si>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</si>
  <si>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</si>
  <si>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</si>
  <si>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Komentář: </t>
  </si>
  <si>
    <t>Pasport vybraných rozvahových a výsledovkových položek</t>
  </si>
  <si>
    <t>Rozpočet na rok 2016</t>
  </si>
  <si>
    <t xml:space="preserve"> Tereza Břeclav</t>
  </si>
  <si>
    <t>r.2016</t>
  </si>
  <si>
    <t>Dlouhodobý hm.majetek (DHIM)</t>
  </si>
  <si>
    <t>Oprávky k DHIM</t>
  </si>
  <si>
    <t>-12089</t>
  </si>
  <si>
    <t>-14643</t>
  </si>
  <si>
    <t>Dlouhodobý finanční majetek</t>
  </si>
  <si>
    <t>Úhrn aktiv</t>
  </si>
  <si>
    <t>Majetkové fondy</t>
  </si>
  <si>
    <t>Peněžní fondy</t>
  </si>
  <si>
    <t>Bankovní výpomoci a půjčky</t>
  </si>
  <si>
    <t>Rekonstrukce hlediště</t>
  </si>
  <si>
    <t>Zákonné a ost. odvody</t>
  </si>
  <si>
    <t xml:space="preserve"> 10 - 13</t>
  </si>
  <si>
    <t>Ostátní náklady</t>
  </si>
  <si>
    <t>Náklady celkem (ÚT 5)</t>
  </si>
  <si>
    <t xml:space="preserve"> 59-57</t>
  </si>
  <si>
    <t>Městská knihovna Břeclav</t>
  </si>
  <si>
    <t>r.2013</t>
  </si>
  <si>
    <t>r.2014</t>
  </si>
  <si>
    <t>Fyzický stav pracovníků</t>
  </si>
  <si>
    <t>Přepočtený stav pracovníků</t>
  </si>
  <si>
    <t>Dlouhodobý hmotný majetek</t>
  </si>
  <si>
    <t>A II, sl. 1</t>
  </si>
  <si>
    <t>A II, sl. 2</t>
  </si>
  <si>
    <t>B I, sl. 1</t>
  </si>
  <si>
    <t>A IV+ B II, sl. 1</t>
  </si>
  <si>
    <t>B IV, sl. 1</t>
  </si>
  <si>
    <t>JMĚNÍ</t>
  </si>
  <si>
    <t>C I, sl. 1</t>
  </si>
  <si>
    <t>FONDY</t>
  </si>
  <si>
    <t>C II, sl. 1</t>
  </si>
  <si>
    <t>D II, sl. 1</t>
  </si>
  <si>
    <t>D III, sl. 1</t>
  </si>
  <si>
    <t>D III 1+D IV 1, sl. 1</t>
  </si>
  <si>
    <t>SYU 501</t>
  </si>
  <si>
    <t>A I, ř. 1</t>
  </si>
  <si>
    <t>SYU 502</t>
  </si>
  <si>
    <t>A I, ř. 2</t>
  </si>
  <si>
    <t>SYU 504</t>
  </si>
  <si>
    <t>A I, ř. 4</t>
  </si>
  <si>
    <t>SYU 511</t>
  </si>
  <si>
    <t>A I, ř. 8</t>
  </si>
  <si>
    <t>SYU 518</t>
  </si>
  <si>
    <t>A I, ř. 12</t>
  </si>
  <si>
    <t>SYU 521</t>
  </si>
  <si>
    <t>A I, ř. 13</t>
  </si>
  <si>
    <t>SYU 524-527</t>
  </si>
  <si>
    <t>A I, ř. 14-16</t>
  </si>
  <si>
    <t>SYU 557</t>
  </si>
  <si>
    <t>A I, ř. 34</t>
  </si>
  <si>
    <t>Náklady z drobného DM</t>
  </si>
  <si>
    <t>SYU 558</t>
  </si>
  <si>
    <t>A I, ř. 35</t>
  </si>
  <si>
    <t>SYU 551</t>
  </si>
  <si>
    <t>A I, ř. 28</t>
  </si>
  <si>
    <t>NÁKLADY CELKEM</t>
  </si>
  <si>
    <t>A I - A V</t>
  </si>
  <si>
    <t xml:space="preserve">Výnosy z prodeje vlastních výrobků </t>
  </si>
  <si>
    <t>SYU 601</t>
  </si>
  <si>
    <t>B I, ř. 1</t>
  </si>
  <si>
    <t>Výnosy z prodeje služeb</t>
  </si>
  <si>
    <t>SYU 602</t>
  </si>
  <si>
    <t>B I, ř. 2</t>
  </si>
  <si>
    <t>Výnosy z prodeje zboží</t>
  </si>
  <si>
    <t>SYU604</t>
  </si>
  <si>
    <t>B I, ř. 4</t>
  </si>
  <si>
    <t>VÝNOSY CELKEM</t>
  </si>
  <si>
    <t>B I - B V</t>
  </si>
  <si>
    <t>(B I-B V) - (A I-A V)</t>
  </si>
  <si>
    <t>Modifikovaný hospodářský výsledek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</si>
  <si>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</si>
  <si>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</si>
  <si>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</si>
  <si>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</si>
  <si>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</si>
  <si>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</si>
  <si>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</si>
  <si>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</si>
  <si>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v návaznosti na úpravu závazného ukazatele z JMK-souhrnný dotační vztah</t>
  </si>
  <si>
    <t>(schvál. rozpočet 34 500 tis. Kč, rozpis JMK 35180 tis. Kč, dopad + 680,9 tis. Kč na zvýšení příjmů a výdajů)</t>
  </si>
  <si>
    <t>Odstranění havarie ústředního vytápění v budově městské policie</t>
  </si>
  <si>
    <t>090 MP</t>
  </si>
  <si>
    <t>Stav k 29. 2. 2016</t>
  </si>
  <si>
    <t>Vratka části poskytnutého fin. příspěvku na akci "SOS raft-Slovensko-čes. protipovodňový záchr. modul"</t>
  </si>
  <si>
    <t>030 OKT</t>
  </si>
  <si>
    <t>Dárkový šek do tomboly na XVII. reprezentační ples města Břeclavi dne 18.3.2016</t>
  </si>
  <si>
    <t>050 OSVŠ</t>
  </si>
  <si>
    <t>HZŠ Slovácká 40, na pořádání celostátního finále "Ligy škol ve stolním hokeji (věcně schvál. RM 32)</t>
  </si>
  <si>
    <t xml:space="preserve">Navýšení rozpočtu výdajů  na dotace v oblasti zájmové činnosti  </t>
  </si>
  <si>
    <t>Navýšení rozpočtu výdajů  na dotace v oblasti sportu</t>
  </si>
  <si>
    <t xml:space="preserve">Předfinancování prevence kriminality-APK a domovník - přijaté dotace z JMK na proj. budou vráceny zpět </t>
  </si>
  <si>
    <t>Stav k 31.3.2015</t>
  </si>
  <si>
    <t>Dosud neprovedené změny rozpočtu - rezervováno</t>
  </si>
  <si>
    <t>Prevence kriminality "Paeger pro seniory II"</t>
  </si>
  <si>
    <t>?</t>
  </si>
  <si>
    <t>"Ivan Hlinka Memorial Cup 2016" (Žádost o indiv. dot. JMK 200 tis. Kč, podíl)</t>
  </si>
  <si>
    <t>Žádost o dot. z Mezinár. visegrád. fondu na "Živý folklór" (celk. nákl. 350 tis. vč. DPH, dot. 280 tis., 70 vl.podíl)</t>
  </si>
  <si>
    <t>020 ORS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</si>
  <si>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</si>
  <si>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</si>
  <si>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</si>
  <si>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</si>
  <si>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</si>
  <si>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</si>
  <si>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>Nedofinancované akce r. 2015</t>
  </si>
  <si>
    <t>Pohanskéo - mlatová cesta - oprava</t>
  </si>
  <si>
    <t>Projektová dokumentace na modrnizaci světelných signalizačních zařízení</t>
  </si>
  <si>
    <t>Oprava vozovek ul. Haškova a Veslařská</t>
  </si>
  <si>
    <t>Oprava chodníků ul. Březinova</t>
  </si>
  <si>
    <t>Oprava chodníku ul. Lidická - autobazar</t>
  </si>
  <si>
    <t>Oprava chodníků ul. Haškova a Veslařská</t>
  </si>
  <si>
    <t>2.</t>
  </si>
  <si>
    <t>Projektová dokumentace na zateplení obvod. pláště Kina Koruna</t>
  </si>
  <si>
    <t>Projektová dokumentace na elektroinstalaci Městské knihovny Břeclav</t>
  </si>
  <si>
    <t>Městské koupaliště - přeložka vedení NN</t>
  </si>
  <si>
    <t xml:space="preserve">Zázemí dětského dopravního hřiště - investič. transfer z JMK - příjem v 11/2015- výdaje v r. 2016 </t>
  </si>
  <si>
    <t>Zhotovení EPS a rozvodů Domova seniorů Břeclav - investič. transfer z JMK - příjem v 11/2015, výdaj v r. 16</t>
  </si>
  <si>
    <t>Oprava fasád a okapových chodníků garáže a skladu v prostorách dvora MěÚ Břeclav</t>
  </si>
  <si>
    <t>3.</t>
  </si>
  <si>
    <t>Dětské dopravní hřiště II. etapa - vratka nevyčerpané dotace z JMK</t>
  </si>
  <si>
    <t>Snížení příjmů na pol. Přij.nekapitál. přísp. a náhrady- akce 175. výročí železnice v Břeclavi- příjem v 11/2015</t>
  </si>
  <si>
    <t>Snížení příjmů na pol. Přísp. na pořízení dlouhodob. maj. - akce 175. výr. železnice - příjem v 11/2015</t>
  </si>
  <si>
    <t>Vratka nevyčerpaných účel. prostř. (čin. OLH 50,5 tis., výsadba melior. a zpev. dřevin 57,9 tis. Kč)</t>
  </si>
  <si>
    <t>060 OŽP</t>
  </si>
  <si>
    <t>Vratka nevyčerpaných účel. prostř. (prevence kriminality - asistenti prevence kriminality)</t>
  </si>
  <si>
    <t>Navýšení rizikového příplatku strážníků (mzdy+souvisejí odvody soc. a zdrav.)</t>
  </si>
  <si>
    <t>Stav k 21.1.2016</t>
  </si>
  <si>
    <t>Vratka nevyčerpaných účel. prostř. (výkon sociální práce)</t>
  </si>
  <si>
    <t>Přeplatek nájmu a přeplatek věcného břemena (2x úhrada)</t>
  </si>
  <si>
    <t>120 OM</t>
  </si>
  <si>
    <t>4.</t>
  </si>
  <si>
    <t>Stav k 29.2.2016</t>
  </si>
  <si>
    <t>6.</t>
  </si>
  <si>
    <t>Revok. usn. R/24/15/20-RM č. 25 dne 18.11.2015 - zrušení akce Jednot. systému varování obyv., rozšíř. DDP</t>
  </si>
  <si>
    <t>Doplatek za rok 2015 - ref. mzdy - Úřad práce</t>
  </si>
  <si>
    <t>Stav k 31.3.2016</t>
  </si>
  <si>
    <t>Prev. krim. - MKDS 2016 (celk. nákl. 1558 tis. vč. DPH, 350 tis. dotace) - 4 kamerové body</t>
  </si>
  <si>
    <t>MŠ Dukel. hrdinů a MŠ Slovácká - u obou rekonstrukce elekotroinstalace</t>
  </si>
  <si>
    <t>Stav rezervovaného rozpočtu celkem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</si>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</sst>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56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1"/>
      <name val="Arial"/>
      <family val="2"/>
      <charset val="238"/>
    </font>
    <font>
      <b/>
      <sz val="16"/>
      <name val="Arial"/>
      <family val="2"/>
    </font>
    <font>
      <sz val="12"/>
      <name val="Arial"/>
      <family val="2"/>
    </font>
    <font>
      <sz val="12"/>
      <name val="Arial CE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name val="Times New Roman CE"/>
      <family val="1"/>
      <charset val="238"/>
    </font>
    <font>
      <sz val="12"/>
      <color indexed="22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4"/>
      <name val="Arial CE"/>
      <family val="2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CE"/>
      <family val="2"/>
      <charset val="238"/>
    </font>
    <font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0"/>
      <name val="Arial CE"/>
      <family val="2"/>
      <charset val="238"/>
    </font>
    <font>
      <i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4"/>
      <name val="Times New Roman"/>
      <family val="1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8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0" borderId="19" xfId="0" applyBorder="1"/>
    <xf numFmtId="0" fontId="11" fillId="0" borderId="0" xfId="0" applyFont="1"/>
    <xf numFmtId="14" fontId="12" fillId="0" borderId="0" xfId="0" applyNumberFormat="1" applyFont="1" applyAlignment="1">
      <alignment horizontal="left"/>
    </xf>
    <xf numFmtId="0" fontId="14" fillId="0" borderId="0" xfId="0" applyFont="1" applyFill="1"/>
    <xf numFmtId="4" fontId="15" fillId="0" borderId="0" xfId="0" applyNumberFormat="1" applyFont="1" applyFill="1"/>
    <xf numFmtId="0" fontId="11" fillId="0" borderId="0" xfId="0" applyFont="1" applyFill="1"/>
    <xf numFmtId="0" fontId="13" fillId="0" borderId="0" xfId="0" applyFont="1" applyFill="1"/>
    <xf numFmtId="0" fontId="15" fillId="0" borderId="0" xfId="0" applyFont="1" applyFill="1"/>
    <xf numFmtId="0" fontId="7" fillId="0" borderId="0" xfId="0" applyFont="1" applyFill="1" applyBorder="1"/>
    <xf numFmtId="4" fontId="15" fillId="0" borderId="0" xfId="0" applyNumberFormat="1" applyFont="1" applyFill="1" applyAlignment="1">
      <alignment horizontal="right"/>
    </xf>
    <xf numFmtId="0" fontId="18" fillId="0" borderId="0" xfId="0" applyFont="1" applyFill="1"/>
    <xf numFmtId="4" fontId="18" fillId="0" borderId="0" xfId="0" applyNumberFormat="1" applyFont="1" applyFill="1"/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4" fontId="6" fillId="3" borderId="27" xfId="1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4" fontId="6" fillId="3" borderId="29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1" xfId="0" applyFont="1" applyFill="1" applyBorder="1"/>
    <xf numFmtId="4" fontId="18" fillId="0" borderId="31" xfId="0" applyNumberFormat="1" applyFont="1" applyFill="1" applyBorder="1"/>
    <xf numFmtId="0" fontId="12" fillId="0" borderId="31" xfId="0" applyFont="1" applyFill="1" applyBorder="1" applyAlignment="1">
      <alignment horizontal="right"/>
    </xf>
    <xf numFmtId="0" fontId="12" fillId="0" borderId="32" xfId="0" applyFont="1" applyFill="1" applyBorder="1"/>
    <xf numFmtId="4" fontId="18" fillId="0" borderId="32" xfId="0" applyNumberFormat="1" applyFont="1" applyFill="1" applyBorder="1"/>
    <xf numFmtId="0" fontId="12" fillId="0" borderId="8" xfId="0" applyFont="1" applyFill="1" applyBorder="1" applyAlignment="1">
      <alignment horizontal="right"/>
    </xf>
    <xf numFmtId="0" fontId="18" fillId="0" borderId="31" xfId="0" applyFont="1" applyFill="1" applyBorder="1" applyAlignment="1">
      <alignment horizontal="right"/>
    </xf>
    <xf numFmtId="0" fontId="18" fillId="0" borderId="32" xfId="0" applyFont="1" applyFill="1" applyBorder="1"/>
    <xf numFmtId="4" fontId="11" fillId="0" borderId="0" xfId="0" applyNumberFormat="1" applyFont="1" applyFill="1"/>
    <xf numFmtId="0" fontId="12" fillId="0" borderId="31" xfId="0" applyFont="1" applyFill="1" applyBorder="1"/>
    <xf numFmtId="0" fontId="12" fillId="0" borderId="11" xfId="1" applyFont="1" applyFill="1" applyBorder="1" applyAlignment="1">
      <alignment horizontal="right"/>
    </xf>
    <xf numFmtId="0" fontId="12" fillId="0" borderId="32" xfId="1" applyFont="1" applyFill="1" applyBorder="1" applyAlignment="1">
      <alignment horizontal="right"/>
    </xf>
    <xf numFmtId="0" fontId="18" fillId="0" borderId="32" xfId="0" applyFont="1" applyFill="1" applyBorder="1" applyAlignment="1">
      <alignment horizontal="right"/>
    </xf>
    <xf numFmtId="0" fontId="18" fillId="0" borderId="31" xfId="0" applyFont="1" applyFill="1" applyBorder="1"/>
    <xf numFmtId="0" fontId="12" fillId="0" borderId="32" xfId="1" applyFont="1" applyFill="1" applyBorder="1" applyAlignment="1">
      <alignment horizontal="left"/>
    </xf>
    <xf numFmtId="0" fontId="18" fillId="0" borderId="8" xfId="0" applyFont="1" applyFill="1" applyBorder="1" applyAlignment="1">
      <alignment horizontal="right"/>
    </xf>
    <xf numFmtId="4" fontId="18" fillId="4" borderId="32" xfId="0" applyNumberFormat="1" applyFont="1" applyFill="1" applyBorder="1"/>
    <xf numFmtId="0" fontId="12" fillId="0" borderId="34" xfId="1" applyFont="1" applyFill="1" applyBorder="1" applyAlignment="1">
      <alignment horizontal="right"/>
    </xf>
    <xf numFmtId="0" fontId="12" fillId="0" borderId="33" xfId="1" applyFont="1" applyFill="1" applyBorder="1" applyAlignment="1">
      <alignment horizontal="right"/>
    </xf>
    <xf numFmtId="4" fontId="18" fillId="0" borderId="33" xfId="0" applyNumberFormat="1" applyFont="1" applyFill="1" applyBorder="1"/>
    <xf numFmtId="0" fontId="18" fillId="0" borderId="35" xfId="0" applyFont="1" applyFill="1" applyBorder="1" applyAlignment="1">
      <alignment horizontal="right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8" xfId="0" applyFont="1" applyFill="1" applyBorder="1" applyAlignment="1">
      <alignment horizontal="right"/>
    </xf>
    <xf numFmtId="0" fontId="18" fillId="0" borderId="35" xfId="0" applyFont="1" applyFill="1" applyBorder="1"/>
    <xf numFmtId="4" fontId="18" fillId="0" borderId="35" xfId="0" applyNumberFormat="1" applyFont="1" applyFill="1" applyBorder="1"/>
    <xf numFmtId="0" fontId="18" fillId="0" borderId="36" xfId="0" applyFont="1" applyFill="1" applyBorder="1"/>
    <xf numFmtId="0" fontId="18" fillId="0" borderId="37" xfId="0" applyFont="1" applyFill="1" applyBorder="1"/>
    <xf numFmtId="0" fontId="7" fillId="0" borderId="37" xfId="0" applyFont="1" applyFill="1" applyBorder="1"/>
    <xf numFmtId="4" fontId="7" fillId="0" borderId="37" xfId="0" applyNumberFormat="1" applyFont="1" applyFill="1" applyBorder="1"/>
    <xf numFmtId="0" fontId="18" fillId="0" borderId="0" xfId="0" applyFont="1" applyFill="1" applyBorder="1"/>
    <xf numFmtId="4" fontId="7" fillId="0" borderId="0" xfId="0" applyNumberFormat="1" applyFont="1" applyFill="1" applyBorder="1"/>
    <xf numFmtId="4" fontId="18" fillId="0" borderId="38" xfId="0" applyNumberFormat="1" applyFont="1" applyFill="1" applyBorder="1"/>
    <xf numFmtId="0" fontId="7" fillId="0" borderId="11" xfId="0" applyFont="1" applyFill="1" applyBorder="1"/>
    <xf numFmtId="0" fontId="7" fillId="0" borderId="32" xfId="0" applyFont="1" applyFill="1" applyBorder="1"/>
    <xf numFmtId="4" fontId="19" fillId="0" borderId="31" xfId="0" applyNumberFormat="1" applyFont="1" applyFill="1" applyBorder="1"/>
    <xf numFmtId="4" fontId="18" fillId="4" borderId="31" xfId="0" applyNumberFormat="1" applyFont="1" applyFill="1" applyBorder="1"/>
    <xf numFmtId="0" fontId="18" fillId="0" borderId="8" xfId="0" applyFont="1" applyFill="1" applyBorder="1"/>
    <xf numFmtId="4" fontId="12" fillId="4" borderId="31" xfId="0" applyNumberFormat="1" applyFont="1" applyFill="1" applyBorder="1"/>
    <xf numFmtId="4" fontId="12" fillId="0" borderId="31" xfId="0" applyNumberFormat="1" applyFont="1" applyFill="1" applyBorder="1"/>
    <xf numFmtId="0" fontId="18" fillId="0" borderId="15" xfId="0" applyFont="1" applyFill="1" applyBorder="1"/>
    <xf numFmtId="0" fontId="18" fillId="0" borderId="39" xfId="0" applyFont="1" applyFill="1" applyBorder="1"/>
    <xf numFmtId="4" fontId="18" fillId="0" borderId="39" xfId="0" applyNumberFormat="1" applyFont="1" applyFill="1" applyBorder="1"/>
    <xf numFmtId="0" fontId="18" fillId="0" borderId="25" xfId="0" applyFont="1" applyFill="1" applyBorder="1"/>
    <xf numFmtId="0" fontId="18" fillId="0" borderId="40" xfId="0" applyFont="1" applyFill="1" applyBorder="1"/>
    <xf numFmtId="0" fontId="7" fillId="0" borderId="40" xfId="0" applyFont="1" applyFill="1" applyBorder="1"/>
    <xf numFmtId="4" fontId="7" fillId="0" borderId="40" xfId="0" applyNumberFormat="1" applyFont="1" applyFill="1" applyBorder="1"/>
    <xf numFmtId="0" fontId="18" fillId="0" borderId="33" xfId="0" applyFont="1" applyFill="1" applyBorder="1"/>
    <xf numFmtId="0" fontId="18" fillId="0" borderId="0" xfId="0" applyFont="1" applyFill="1" applyBorder="1" applyAlignment="1">
      <alignment horizontal="center"/>
    </xf>
    <xf numFmtId="4" fontId="18" fillId="0" borderId="32" xfId="0" applyNumberFormat="1" applyFont="1" applyFill="1" applyBorder="1" applyAlignment="1"/>
    <xf numFmtId="4" fontId="18" fillId="0" borderId="31" xfId="0" applyNumberFormat="1" applyFont="1" applyFill="1" applyBorder="1" applyAlignment="1"/>
    <xf numFmtId="4" fontId="18" fillId="0" borderId="32" xfId="0" applyNumberFormat="1" applyFont="1" applyFill="1" applyBorder="1" applyAlignment="1" applyProtection="1">
      <alignment horizontal="right"/>
      <protection locked="0"/>
    </xf>
    <xf numFmtId="4" fontId="18" fillId="0" borderId="32" xfId="0" applyNumberFormat="1" applyFont="1" applyFill="1" applyBorder="1" applyAlignment="1" applyProtection="1">
      <protection locked="0"/>
    </xf>
    <xf numFmtId="0" fontId="6" fillId="0" borderId="32" xfId="0" applyFont="1" applyFill="1" applyBorder="1"/>
    <xf numFmtId="4" fontId="18" fillId="4" borderId="35" xfId="0" applyNumberFormat="1" applyFont="1" applyFill="1" applyBorder="1"/>
    <xf numFmtId="0" fontId="7" fillId="0" borderId="32" xfId="0" applyFont="1" applyFill="1" applyBorder="1" applyAlignment="1">
      <alignment horizontal="center"/>
    </xf>
    <xf numFmtId="4" fontId="12" fillId="0" borderId="32" xfId="0" applyNumberFormat="1" applyFont="1" applyFill="1" applyBorder="1"/>
    <xf numFmtId="0" fontId="12" fillId="0" borderId="11" xfId="0" applyFont="1" applyFill="1" applyBorder="1"/>
    <xf numFmtId="4" fontId="19" fillId="4" borderId="31" xfId="0" applyNumberFormat="1" applyFont="1" applyFill="1" applyBorder="1"/>
    <xf numFmtId="4" fontId="18" fillId="0" borderId="11" xfId="0" applyNumberFormat="1" applyFont="1" applyFill="1" applyBorder="1"/>
    <xf numFmtId="4" fontId="7" fillId="0" borderId="39" xfId="0" applyNumberFormat="1" applyFont="1" applyFill="1" applyBorder="1"/>
    <xf numFmtId="4" fontId="18" fillId="0" borderId="0" xfId="0" applyNumberFormat="1" applyFont="1" applyFill="1" applyBorder="1"/>
    <xf numFmtId="4" fontId="18" fillId="0" borderId="32" xfId="0" applyNumberFormat="1" applyFont="1" applyFill="1" applyBorder="1" applyAlignment="1">
      <alignment horizontal="right"/>
    </xf>
    <xf numFmtId="0" fontId="18" fillId="0" borderId="29" xfId="0" applyFont="1" applyFill="1" applyBorder="1"/>
    <xf numFmtId="4" fontId="18" fillId="0" borderId="29" xfId="0" applyNumberFormat="1" applyFont="1" applyFill="1" applyBorder="1"/>
    <xf numFmtId="0" fontId="7" fillId="0" borderId="37" xfId="0" applyFont="1" applyFill="1" applyBorder="1" applyAlignment="1">
      <alignment vertical="center"/>
    </xf>
    <xf numFmtId="0" fontId="7" fillId="0" borderId="40" xfId="0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left" vertical="center"/>
    </xf>
    <xf numFmtId="4" fontId="7" fillId="0" borderId="4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7" fillId="0" borderId="19" xfId="0" applyFont="1" applyFill="1" applyBorder="1"/>
    <xf numFmtId="4" fontId="7" fillId="0" borderId="32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4" fontId="12" fillId="0" borderId="32" xfId="0" applyNumberFormat="1" applyFont="1" applyFill="1" applyBorder="1" applyAlignment="1">
      <alignment horizontal="right"/>
    </xf>
    <xf numFmtId="0" fontId="18" fillId="0" borderId="34" xfId="0" applyFont="1" applyFill="1" applyBorder="1"/>
    <xf numFmtId="0" fontId="18" fillId="0" borderId="18" xfId="0" applyFont="1" applyFill="1" applyBorder="1"/>
    <xf numFmtId="0" fontId="7" fillId="0" borderId="25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Border="1"/>
    <xf numFmtId="0" fontId="12" fillId="0" borderId="0" xfId="0" applyFont="1" applyFill="1"/>
    <xf numFmtId="4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9" fillId="0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29" xfId="0" applyFont="1" applyFill="1" applyBorder="1"/>
    <xf numFmtId="49" fontId="6" fillId="3" borderId="29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6" fillId="0" borderId="0" xfId="0" applyFont="1" applyFill="1"/>
    <xf numFmtId="0" fontId="12" fillId="0" borderId="8" xfId="0" applyFont="1" applyFill="1" applyBorder="1"/>
    <xf numFmtId="4" fontId="12" fillId="4" borderId="32" xfId="0" applyNumberFormat="1" applyFont="1" applyFill="1" applyBorder="1"/>
    <xf numFmtId="0" fontId="18" fillId="0" borderId="32" xfId="0" applyFont="1" applyBorder="1"/>
    <xf numFmtId="0" fontId="6" fillId="0" borderId="31" xfId="0" applyFont="1" applyFill="1" applyBorder="1"/>
    <xf numFmtId="0" fontId="12" fillId="0" borderId="11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center"/>
    </xf>
    <xf numFmtId="0" fontId="23" fillId="4" borderId="32" xfId="0" applyFont="1" applyFill="1" applyBorder="1" applyAlignment="1">
      <alignment horizontal="center"/>
    </xf>
    <xf numFmtId="0" fontId="6" fillId="0" borderId="35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5" xfId="0" applyNumberFormat="1" applyFont="1" applyFill="1" applyBorder="1"/>
    <xf numFmtId="0" fontId="12" fillId="0" borderId="37" xfId="0" applyFont="1" applyFill="1" applyBorder="1"/>
    <xf numFmtId="0" fontId="12" fillId="0" borderId="36" xfId="0" applyFont="1" applyFill="1" applyBorder="1" applyAlignment="1">
      <alignment horizontal="center"/>
    </xf>
    <xf numFmtId="0" fontId="6" fillId="0" borderId="36" xfId="0" applyFont="1" applyFill="1" applyBorder="1"/>
    <xf numFmtId="4" fontId="6" fillId="0" borderId="37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4" fontId="12" fillId="0" borderId="33" xfId="0" applyNumberFormat="1" applyFont="1" applyFill="1" applyBorder="1"/>
    <xf numFmtId="0" fontId="6" fillId="0" borderId="39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39" xfId="0" applyFont="1" applyFill="1" applyBorder="1"/>
    <xf numFmtId="0" fontId="12" fillId="0" borderId="37" xfId="0" applyFont="1" applyFill="1" applyBorder="1" applyAlignment="1">
      <alignment horizontal="center"/>
    </xf>
    <xf numFmtId="0" fontId="6" fillId="0" borderId="41" xfId="0" applyFont="1" applyFill="1" applyBorder="1"/>
    <xf numFmtId="0" fontId="12" fillId="0" borderId="33" xfId="0" applyFont="1" applyFill="1" applyBorder="1"/>
    <xf numFmtId="0" fontId="12" fillId="0" borderId="34" xfId="0" applyFont="1" applyFill="1" applyBorder="1" applyAlignment="1">
      <alignment horizontal="center"/>
    </xf>
    <xf numFmtId="0" fontId="18" fillId="0" borderId="33" xfId="0" applyFont="1" applyBorder="1"/>
    <xf numFmtId="4" fontId="18" fillId="4" borderId="33" xfId="0" applyNumberFormat="1" applyFont="1" applyFill="1" applyBorder="1"/>
    <xf numFmtId="0" fontId="6" fillId="0" borderId="37" xfId="0" applyFont="1" applyFill="1" applyBorder="1"/>
    <xf numFmtId="3" fontId="6" fillId="0" borderId="0" xfId="0" applyNumberFormat="1" applyFont="1" applyFill="1" applyBorder="1"/>
    <xf numFmtId="0" fontId="12" fillId="0" borderId="29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40" xfId="0" applyFont="1" applyFill="1" applyBorder="1"/>
    <xf numFmtId="0" fontId="12" fillId="0" borderId="25" xfId="0" applyFont="1" applyFill="1" applyBorder="1" applyAlignment="1">
      <alignment horizontal="center"/>
    </xf>
    <xf numFmtId="0" fontId="6" fillId="0" borderId="40" xfId="0" applyFont="1" applyFill="1" applyBorder="1"/>
    <xf numFmtId="0" fontId="12" fillId="0" borderId="33" xfId="0" applyFont="1" applyFill="1" applyBorder="1" applyAlignment="1">
      <alignment horizontal="center"/>
    </xf>
    <xf numFmtId="4" fontId="12" fillId="0" borderId="35" xfId="0" applyNumberFormat="1" applyFont="1" applyFill="1" applyBorder="1"/>
    <xf numFmtId="0" fontId="12" fillId="0" borderId="40" xfId="0" applyFont="1" applyFill="1" applyBorder="1" applyAlignment="1">
      <alignment horizontal="center"/>
    </xf>
    <xf numFmtId="0" fontId="6" fillId="0" borderId="39" xfId="0" applyFont="1" applyFill="1" applyBorder="1"/>
    <xf numFmtId="4" fontId="12" fillId="0" borderId="29" xfId="0" applyNumberFormat="1" applyFont="1" applyFill="1" applyBorder="1"/>
    <xf numFmtId="0" fontId="23" fillId="4" borderId="39" xfId="0" applyFont="1" applyFill="1" applyBorder="1" applyAlignment="1">
      <alignment horizontal="center"/>
    </xf>
    <xf numFmtId="0" fontId="18" fillId="0" borderId="29" xfId="0" applyFont="1" applyBorder="1"/>
    <xf numFmtId="4" fontId="18" fillId="4" borderId="29" xfId="0" applyNumberFormat="1" applyFont="1" applyFill="1" applyBorder="1"/>
    <xf numFmtId="4" fontId="6" fillId="0" borderId="32" xfId="0" applyNumberFormat="1" applyFont="1" applyFill="1" applyBorder="1"/>
    <xf numFmtId="4" fontId="12" fillId="0" borderId="39" xfId="0" applyNumberFormat="1" applyFont="1" applyFill="1" applyBorder="1"/>
    <xf numFmtId="4" fontId="6" fillId="0" borderId="40" xfId="0" applyNumberFormat="1" applyFont="1" applyFill="1" applyBorder="1"/>
    <xf numFmtId="0" fontId="6" fillId="0" borderId="40" xfId="0" applyFont="1" applyFill="1" applyBorder="1" applyAlignment="1">
      <alignment horizontal="center"/>
    </xf>
    <xf numFmtId="0" fontId="6" fillId="0" borderId="42" xfId="0" applyFont="1" applyFill="1" applyBorder="1" applyAlignment="1">
      <alignment vertical="center"/>
    </xf>
    <xf numFmtId="4" fontId="6" fillId="0" borderId="40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22" fillId="5" borderId="0" xfId="0" applyFont="1" applyFill="1" applyAlignment="1">
      <alignment horizontal="center"/>
    </xf>
    <xf numFmtId="4" fontId="0" fillId="5" borderId="0" xfId="0" applyNumberFormat="1" applyFill="1"/>
    <xf numFmtId="4" fontId="6" fillId="5" borderId="0" xfId="0" applyNumberFormat="1" applyFont="1" applyFill="1" applyBorder="1"/>
    <xf numFmtId="0" fontId="12" fillId="5" borderId="0" xfId="0" applyFont="1" applyFill="1"/>
    <xf numFmtId="0" fontId="6" fillId="5" borderId="0" xfId="0" applyFont="1" applyFill="1" applyAlignment="1">
      <alignment horizontal="center"/>
    </xf>
    <xf numFmtId="0" fontId="6" fillId="5" borderId="27" xfId="0" applyFont="1" applyFill="1" applyBorder="1" applyAlignment="1">
      <alignment horizontal="center"/>
    </xf>
    <xf numFmtId="4" fontId="6" fillId="5" borderId="27" xfId="1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49" fontId="6" fillId="5" borderId="29" xfId="1" applyNumberFormat="1" applyFont="1" applyFill="1" applyBorder="1" applyAlignment="1">
      <alignment horizontal="center"/>
    </xf>
    <xf numFmtId="4" fontId="12" fillId="5" borderId="31" xfId="0" applyNumberFormat="1" applyFont="1" applyFill="1" applyBorder="1"/>
    <xf numFmtId="4" fontId="12" fillId="5" borderId="32" xfId="0" applyNumberFormat="1" applyFont="1" applyFill="1" applyBorder="1"/>
    <xf numFmtId="4" fontId="18" fillId="5" borderId="32" xfId="0" applyNumberFormat="1" applyFont="1" applyFill="1" applyBorder="1"/>
    <xf numFmtId="4" fontId="18" fillId="5" borderId="31" xfId="0" applyNumberFormat="1" applyFont="1" applyFill="1" applyBorder="1"/>
    <xf numFmtId="4" fontId="6" fillId="5" borderId="35" xfId="0" applyNumberFormat="1" applyFont="1" applyFill="1" applyBorder="1"/>
    <xf numFmtId="4" fontId="6" fillId="5" borderId="37" xfId="0" applyNumberFormat="1" applyFont="1" applyFill="1" applyBorder="1"/>
    <xf numFmtId="0" fontId="24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4" fontId="12" fillId="5" borderId="33" xfId="0" applyNumberFormat="1" applyFont="1" applyFill="1" applyBorder="1"/>
    <xf numFmtId="4" fontId="25" fillId="5" borderId="0" xfId="0" applyNumberFormat="1" applyFont="1" applyFill="1" applyBorder="1" applyAlignment="1">
      <alignment horizontal="center"/>
    </xf>
    <xf numFmtId="4" fontId="18" fillId="5" borderId="33" xfId="0" applyNumberFormat="1" applyFont="1" applyFill="1" applyBorder="1"/>
    <xf numFmtId="3" fontId="6" fillId="5" borderId="0" xfId="0" applyNumberFormat="1" applyFont="1" applyFill="1" applyBorder="1"/>
    <xf numFmtId="4" fontId="12" fillId="5" borderId="35" xfId="0" applyNumberFormat="1" applyFont="1" applyFill="1" applyBorder="1"/>
    <xf numFmtId="4" fontId="12" fillId="5" borderId="29" xfId="0" applyNumberFormat="1" applyFont="1" applyFill="1" applyBorder="1"/>
    <xf numFmtId="4" fontId="18" fillId="5" borderId="29" xfId="0" applyNumberFormat="1" applyFont="1" applyFill="1" applyBorder="1"/>
    <xf numFmtId="4" fontId="6" fillId="5" borderId="32" xfId="0" applyNumberFormat="1" applyFont="1" applyFill="1" applyBorder="1"/>
    <xf numFmtId="4" fontId="12" fillId="5" borderId="39" xfId="0" applyNumberFormat="1" applyFont="1" applyFill="1" applyBorder="1"/>
    <xf numFmtId="4" fontId="6" fillId="5" borderId="40" xfId="0" applyNumberFormat="1" applyFont="1" applyFill="1" applyBorder="1"/>
    <xf numFmtId="4" fontId="6" fillId="5" borderId="40" xfId="0" applyNumberFormat="1" applyFont="1" applyFill="1" applyBorder="1" applyAlignment="1">
      <alignment vertical="center"/>
    </xf>
    <xf numFmtId="0" fontId="18" fillId="5" borderId="0" xfId="0" applyFont="1" applyFill="1"/>
    <xf numFmtId="0" fontId="0" fillId="5" borderId="0" xfId="0" applyFill="1"/>
    <xf numFmtId="4" fontId="15" fillId="5" borderId="0" xfId="0" applyNumberFormat="1" applyFont="1" applyFill="1"/>
    <xf numFmtId="4" fontId="16" fillId="5" borderId="0" xfId="0" applyNumberFormat="1" applyFont="1" applyFill="1" applyAlignment="1">
      <alignment horizontal="right"/>
    </xf>
    <xf numFmtId="4" fontId="15" fillId="5" borderId="0" xfId="0" applyNumberFormat="1" applyFont="1" applyFill="1" applyAlignment="1">
      <alignment horizontal="right"/>
    </xf>
    <xf numFmtId="4" fontId="18" fillId="5" borderId="0" xfId="0" applyNumberFormat="1" applyFont="1" applyFill="1"/>
    <xf numFmtId="4" fontId="6" fillId="5" borderId="0" xfId="0" applyNumberFormat="1" applyFont="1" applyFill="1" applyAlignment="1">
      <alignment horizontal="center"/>
    </xf>
    <xf numFmtId="4" fontId="6" fillId="5" borderId="29" xfId="1" applyNumberFormat="1" applyFont="1" applyFill="1" applyBorder="1" applyAlignment="1">
      <alignment horizontal="center"/>
    </xf>
    <xf numFmtId="4" fontId="18" fillId="5" borderId="35" xfId="0" applyNumberFormat="1" applyFont="1" applyFill="1" applyBorder="1"/>
    <xf numFmtId="4" fontId="7" fillId="5" borderId="37" xfId="0" applyNumberFormat="1" applyFont="1" applyFill="1" applyBorder="1"/>
    <xf numFmtId="4" fontId="7" fillId="5" borderId="0" xfId="0" applyNumberFormat="1" applyFont="1" applyFill="1" applyBorder="1"/>
    <xf numFmtId="4" fontId="18" fillId="5" borderId="38" xfId="0" applyNumberFormat="1" applyFont="1" applyFill="1" applyBorder="1"/>
    <xf numFmtId="4" fontId="19" fillId="5" borderId="31" xfId="0" applyNumberFormat="1" applyFont="1" applyFill="1" applyBorder="1"/>
    <xf numFmtId="4" fontId="18" fillId="5" borderId="39" xfId="0" applyNumberFormat="1" applyFont="1" applyFill="1" applyBorder="1"/>
    <xf numFmtId="4" fontId="7" fillId="5" borderId="40" xfId="0" applyNumberFormat="1" applyFont="1" applyFill="1" applyBorder="1"/>
    <xf numFmtId="4" fontId="18" fillId="5" borderId="32" xfId="0" applyNumberFormat="1" applyFont="1" applyFill="1" applyBorder="1" applyAlignment="1"/>
    <xf numFmtId="4" fontId="18" fillId="5" borderId="32" xfId="0" applyNumberFormat="1" applyFont="1" applyFill="1" applyBorder="1" applyAlignment="1" applyProtection="1">
      <alignment horizontal="right"/>
      <protection locked="0"/>
    </xf>
    <xf numFmtId="4" fontId="18" fillId="5" borderId="32" xfId="0" applyNumberFormat="1" applyFont="1" applyFill="1" applyBorder="1" applyAlignment="1" applyProtection="1">
      <protection locked="0"/>
    </xf>
    <xf numFmtId="4" fontId="18" fillId="5" borderId="11" xfId="0" applyNumberFormat="1" applyFont="1" applyFill="1" applyBorder="1"/>
    <xf numFmtId="4" fontId="7" fillId="5" borderId="39" xfId="0" applyNumberFormat="1" applyFont="1" applyFill="1" applyBorder="1"/>
    <xf numFmtId="4" fontId="18" fillId="5" borderId="0" xfId="0" applyNumberFormat="1" applyFont="1" applyFill="1" applyBorder="1"/>
    <xf numFmtId="4" fontId="18" fillId="5" borderId="32" xfId="0" applyNumberFormat="1" applyFont="1" applyFill="1" applyBorder="1" applyAlignment="1">
      <alignment horizontal="right"/>
    </xf>
    <xf numFmtId="4" fontId="7" fillId="5" borderId="4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32" xfId="0" applyNumberFormat="1" applyFont="1" applyFill="1" applyBorder="1" applyAlignment="1">
      <alignment horizontal="center"/>
    </xf>
    <xf numFmtId="4" fontId="18" fillId="5" borderId="31" xfId="0" applyNumberFormat="1" applyFont="1" applyFill="1" applyBorder="1" applyAlignment="1">
      <alignment horizontal="right"/>
    </xf>
    <xf numFmtId="4" fontId="20" fillId="5" borderId="0" xfId="0" applyNumberFormat="1" applyFont="1" applyFill="1" applyBorder="1"/>
    <xf numFmtId="4" fontId="21" fillId="5" borderId="0" xfId="0" applyNumberFormat="1" applyFont="1" applyFill="1"/>
    <xf numFmtId="4" fontId="12" fillId="5" borderId="0" xfId="0" applyNumberFormat="1" applyFont="1" applyFill="1" applyBorder="1"/>
    <xf numFmtId="4" fontId="12" fillId="5" borderId="0" xfId="0" applyNumberFormat="1" applyFont="1" applyFill="1"/>
    <xf numFmtId="4" fontId="11" fillId="5" borderId="0" xfId="0" applyNumberFormat="1" applyFont="1" applyFill="1"/>
    <xf numFmtId="0" fontId="27" fillId="0" borderId="7" xfId="0" applyFont="1" applyBorder="1"/>
    <xf numFmtId="4" fontId="27" fillId="0" borderId="8" xfId="0" applyNumberFormat="1" applyFont="1" applyBorder="1"/>
    <xf numFmtId="4" fontId="12" fillId="0" borderId="9" xfId="0" applyNumberFormat="1" applyFont="1" applyFill="1" applyBorder="1"/>
    <xf numFmtId="0" fontId="27" fillId="0" borderId="10" xfId="0" applyFont="1" applyBorder="1"/>
    <xf numFmtId="4" fontId="27" fillId="0" borderId="11" xfId="0" applyNumberFormat="1" applyFont="1" applyBorder="1"/>
    <xf numFmtId="4" fontId="12" fillId="0" borderId="12" xfId="0" applyNumberFormat="1" applyFont="1" applyFill="1" applyBorder="1"/>
    <xf numFmtId="0" fontId="27" fillId="0" borderId="13" xfId="0" applyFont="1" applyBorder="1"/>
    <xf numFmtId="0" fontId="2" fillId="0" borderId="14" xfId="0" applyFont="1" applyBorder="1"/>
    <xf numFmtId="4" fontId="2" fillId="0" borderId="15" xfId="0" applyNumberFormat="1" applyFont="1" applyBorder="1"/>
    <xf numFmtId="4" fontId="12" fillId="0" borderId="16" xfId="0" applyNumberFormat="1" applyFont="1" applyFill="1" applyBorder="1"/>
    <xf numFmtId="0" fontId="27" fillId="0" borderId="17" xfId="0" applyFont="1" applyBorder="1"/>
    <xf numFmtId="4" fontId="27" fillId="0" borderId="18" xfId="0" applyNumberFormat="1" applyFont="1" applyBorder="1"/>
    <xf numFmtId="0" fontId="12" fillId="0" borderId="9" xfId="0" applyFont="1" applyBorder="1"/>
    <xf numFmtId="0" fontId="2" fillId="0" borderId="20" xfId="0" applyFont="1" applyBorder="1"/>
    <xf numFmtId="4" fontId="2" fillId="0" borderId="8" xfId="0" applyNumberFormat="1" applyFont="1" applyBorder="1"/>
    <xf numFmtId="0" fontId="2" fillId="0" borderId="21" xfId="0" applyFont="1" applyFill="1" applyBorder="1"/>
    <xf numFmtId="4" fontId="27" fillId="0" borderId="18" xfId="0" applyNumberFormat="1" applyFont="1" applyFill="1" applyBorder="1"/>
    <xf numFmtId="0" fontId="12" fillId="0" borderId="22" xfId="0" applyFont="1" applyBorder="1"/>
    <xf numFmtId="4" fontId="2" fillId="0" borderId="18" xfId="0" applyNumberFormat="1" applyFont="1" applyFill="1" applyBorder="1"/>
    <xf numFmtId="0" fontId="12" fillId="0" borderId="23" xfId="0" applyFont="1" applyBorder="1"/>
    <xf numFmtId="0" fontId="2" fillId="0" borderId="24" xfId="0" applyFont="1" applyBorder="1"/>
    <xf numFmtId="4" fontId="2" fillId="0" borderId="25" xfId="0" applyNumberFormat="1" applyFont="1" applyFill="1" applyBorder="1"/>
    <xf numFmtId="0" fontId="12" fillId="0" borderId="26" xfId="0" applyFont="1" applyBorder="1"/>
    <xf numFmtId="164" fontId="16" fillId="0" borderId="0" xfId="0" applyNumberFormat="1" applyFont="1" applyFill="1" applyAlignment="1">
      <alignment horizontal="right"/>
    </xf>
    <xf numFmtId="164" fontId="15" fillId="0" borderId="0" xfId="0" applyNumberFormat="1" applyFont="1" applyFill="1"/>
    <xf numFmtId="164" fontId="15" fillId="0" borderId="0" xfId="0" applyNumberFormat="1" applyFont="1" applyFill="1" applyAlignment="1">
      <alignment horizontal="right"/>
    </xf>
    <xf numFmtId="164" fontId="18" fillId="0" borderId="0" xfId="0" applyNumberFormat="1" applyFont="1" applyFill="1"/>
    <xf numFmtId="164" fontId="6" fillId="3" borderId="27" xfId="1" applyNumberFormat="1" applyFont="1" applyFill="1" applyBorder="1" applyAlignment="1">
      <alignment horizontal="center"/>
    </xf>
    <xf numFmtId="164" fontId="6" fillId="3" borderId="29" xfId="1" applyNumberFormat="1" applyFont="1" applyFill="1" applyBorder="1" applyAlignment="1">
      <alignment horizontal="center"/>
    </xf>
    <xf numFmtId="164" fontId="18" fillId="0" borderId="31" xfId="0" applyNumberFormat="1" applyFont="1" applyFill="1" applyBorder="1"/>
    <xf numFmtId="164" fontId="18" fillId="0" borderId="32" xfId="0" applyNumberFormat="1" applyFont="1" applyFill="1" applyBorder="1"/>
    <xf numFmtId="164" fontId="18" fillId="0" borderId="35" xfId="0" applyNumberFormat="1" applyFont="1" applyFill="1" applyBorder="1"/>
    <xf numFmtId="164" fontId="7" fillId="0" borderId="37" xfId="0" applyNumberFormat="1" applyFont="1" applyFill="1" applyBorder="1"/>
    <xf numFmtId="164" fontId="7" fillId="0" borderId="0" xfId="0" applyNumberFormat="1" applyFont="1" applyFill="1" applyBorder="1"/>
    <xf numFmtId="164" fontId="18" fillId="0" borderId="38" xfId="0" applyNumberFormat="1" applyFont="1" applyFill="1" applyBorder="1"/>
    <xf numFmtId="164" fontId="18" fillId="0" borderId="39" xfId="0" applyNumberFormat="1" applyFont="1" applyFill="1" applyBorder="1"/>
    <xf numFmtId="164" fontId="18" fillId="4" borderId="32" xfId="0" applyNumberFormat="1" applyFont="1" applyFill="1" applyBorder="1"/>
    <xf numFmtId="164" fontId="7" fillId="0" borderId="39" xfId="0" applyNumberFormat="1" applyFont="1" applyFill="1" applyBorder="1"/>
    <xf numFmtId="164" fontId="18" fillId="0" borderId="0" xfId="0" applyNumberFormat="1" applyFont="1" applyFill="1" applyBorder="1"/>
    <xf numFmtId="164" fontId="18" fillId="0" borderId="29" xfId="0" applyNumberFormat="1" applyFont="1" applyFill="1" applyBorder="1"/>
    <xf numFmtId="164" fontId="7" fillId="0" borderId="4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32" xfId="0" applyNumberFormat="1" applyFont="1" applyFill="1" applyBorder="1" applyAlignment="1">
      <alignment horizontal="center"/>
    </xf>
    <xf numFmtId="164" fontId="7" fillId="0" borderId="40" xfId="0" applyNumberFormat="1" applyFont="1" applyFill="1" applyBorder="1"/>
    <xf numFmtId="164" fontId="12" fillId="0" borderId="0" xfId="0" applyNumberFormat="1" applyFont="1" applyFill="1" applyBorder="1"/>
    <xf numFmtId="164" fontId="12" fillId="0" borderId="0" xfId="0" applyNumberFormat="1" applyFont="1" applyFill="1"/>
    <xf numFmtId="164" fontId="11" fillId="0" borderId="0" xfId="0" applyNumberFormat="1" applyFont="1" applyFill="1"/>
    <xf numFmtId="164" fontId="12" fillId="0" borderId="32" xfId="0" applyNumberFormat="1" applyFont="1" applyFill="1" applyBorder="1"/>
    <xf numFmtId="164" fontId="6" fillId="0" borderId="35" xfId="0" applyNumberFormat="1" applyFont="1" applyFill="1" applyBorder="1"/>
    <xf numFmtId="164" fontId="6" fillId="0" borderId="37" xfId="0" applyNumberFormat="1" applyFont="1" applyFill="1" applyBorder="1"/>
    <xf numFmtId="164" fontId="22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/>
    <xf numFmtId="164" fontId="9" fillId="0" borderId="0" xfId="0" applyNumberFormat="1" applyFont="1" applyFill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164" fontId="6" fillId="3" borderId="29" xfId="0" applyNumberFormat="1" applyFont="1" applyFill="1" applyBorder="1" applyAlignment="1">
      <alignment horizontal="center"/>
    </xf>
    <xf numFmtId="164" fontId="12" fillId="0" borderId="31" xfId="0" applyNumberFormat="1" applyFont="1" applyFill="1" applyBorder="1"/>
    <xf numFmtId="164" fontId="12" fillId="0" borderId="33" xfId="0" applyNumberFormat="1" applyFont="1" applyFill="1" applyBorder="1"/>
    <xf numFmtId="164" fontId="12" fillId="0" borderId="35" xfId="0" applyNumberFormat="1" applyFont="1" applyFill="1" applyBorder="1"/>
    <xf numFmtId="164" fontId="12" fillId="0" borderId="29" xfId="0" applyNumberFormat="1" applyFont="1" applyFill="1" applyBorder="1"/>
    <xf numFmtId="164" fontId="12" fillId="0" borderId="39" xfId="0" applyNumberFormat="1" applyFont="1" applyFill="1" applyBorder="1"/>
    <xf numFmtId="164" fontId="6" fillId="0" borderId="37" xfId="0" applyNumberFormat="1" applyFont="1" applyFill="1" applyBorder="1" applyAlignment="1">
      <alignment vertical="center"/>
    </xf>
    <xf numFmtId="3" fontId="11" fillId="0" borderId="55" xfId="0" applyNumberFormat="1" applyFont="1" applyFill="1" applyBorder="1" applyAlignment="1" applyProtection="1">
      <alignment horizontal="center"/>
      <protection hidden="1"/>
    </xf>
    <xf numFmtId="3" fontId="29" fillId="0" borderId="54" xfId="0" applyNumberFormat="1" applyFont="1" applyFill="1" applyBorder="1" applyAlignment="1" applyProtection="1">
      <alignment horizontal="center"/>
      <protection hidden="1"/>
    </xf>
    <xf numFmtId="3" fontId="29" fillId="0" borderId="65" xfId="0" applyNumberFormat="1" applyFont="1" applyFill="1" applyBorder="1" applyAlignment="1" applyProtection="1">
      <alignment horizontal="center"/>
      <protection hidden="1"/>
    </xf>
    <xf numFmtId="3" fontId="29" fillId="0" borderId="61" xfId="0" applyNumberFormat="1" applyFont="1" applyFill="1" applyBorder="1" applyAlignment="1" applyProtection="1">
      <alignment horizontal="center"/>
      <protection hidden="1"/>
    </xf>
    <xf numFmtId="3" fontId="30" fillId="0" borderId="54" xfId="0" applyNumberFormat="1" applyFont="1" applyFill="1" applyBorder="1" applyAlignment="1" applyProtection="1">
      <alignment horizontal="center"/>
      <protection hidden="1"/>
    </xf>
    <xf numFmtId="3" fontId="30" fillId="0" borderId="65" xfId="0" applyNumberFormat="1" applyFont="1" applyFill="1" applyBorder="1" applyAlignment="1" applyProtection="1">
      <alignment horizontal="center"/>
      <protection hidden="1"/>
    </xf>
    <xf numFmtId="3" fontId="30" fillId="0" borderId="71" xfId="0" applyNumberFormat="1" applyFont="1" applyFill="1" applyBorder="1" applyAlignment="1" applyProtection="1">
      <alignment horizontal="center"/>
      <protection hidden="1"/>
    </xf>
    <xf numFmtId="3" fontId="31" fillId="0" borderId="54" xfId="0" applyNumberFormat="1" applyFont="1" applyFill="1" applyBorder="1" applyProtection="1">
      <protection locked="0"/>
    </xf>
    <xf numFmtId="3" fontId="31" fillId="0" borderId="20" xfId="0" applyNumberFormat="1" applyFont="1" applyFill="1" applyBorder="1" applyProtection="1">
      <protection locked="0"/>
    </xf>
    <xf numFmtId="3" fontId="31" fillId="0" borderId="65" xfId="0" applyNumberFormat="1" applyFont="1" applyFill="1" applyBorder="1" applyProtection="1">
      <protection locked="0"/>
    </xf>
    <xf numFmtId="3" fontId="31" fillId="0" borderId="68" xfId="0" applyNumberFormat="1" applyFont="1" applyFill="1" applyBorder="1" applyProtection="1">
      <protection locked="0"/>
    </xf>
    <xf numFmtId="3" fontId="31" fillId="0" borderId="71" xfId="0" applyNumberFormat="1" applyFont="1" applyFill="1" applyBorder="1" applyProtection="1">
      <protection locked="0"/>
    </xf>
    <xf numFmtId="165" fontId="11" fillId="0" borderId="45" xfId="0" applyNumberFormat="1" applyFont="1" applyFill="1" applyBorder="1" applyAlignment="1" applyProtection="1">
      <alignment horizontal="center"/>
      <protection hidden="1"/>
    </xf>
    <xf numFmtId="165" fontId="11" fillId="0" borderId="55" xfId="0" applyNumberFormat="1" applyFont="1" applyFill="1" applyBorder="1" applyProtection="1">
      <protection locked="0"/>
    </xf>
    <xf numFmtId="165" fontId="11" fillId="0" borderId="21" xfId="0" applyNumberFormat="1" applyFont="1" applyFill="1" applyBorder="1" applyProtection="1">
      <protection locked="0"/>
    </xf>
    <xf numFmtId="165" fontId="11" fillId="0" borderId="45" xfId="0" applyNumberFormat="1" applyFont="1" applyFill="1" applyBorder="1" applyProtection="1">
      <protection locked="0"/>
    </xf>
    <xf numFmtId="165" fontId="11" fillId="0" borderId="35" xfId="0" applyNumberFormat="1" applyFont="1" applyFill="1" applyBorder="1" applyProtection="1">
      <protection locked="0"/>
    </xf>
    <xf numFmtId="0" fontId="11" fillId="0" borderId="55" xfId="0" applyFont="1" applyFill="1" applyBorder="1" applyProtection="1">
      <protection locked="0"/>
    </xf>
    <xf numFmtId="0" fontId="11" fillId="0" borderId="21" xfId="0" applyFont="1" applyFill="1" applyBorder="1" applyProtection="1">
      <protection locked="0"/>
    </xf>
    <xf numFmtId="0" fontId="11" fillId="0" borderId="35" xfId="0" applyFont="1" applyFill="1" applyBorder="1" applyProtection="1">
      <protection locked="0"/>
    </xf>
    <xf numFmtId="0" fontId="11" fillId="0" borderId="49" xfId="0" applyFont="1" applyFill="1" applyBorder="1" applyProtection="1">
      <protection locked="0"/>
    </xf>
    <xf numFmtId="0" fontId="11" fillId="0" borderId="50" xfId="0" applyFont="1" applyFill="1" applyBorder="1" applyProtection="1">
      <protection locked="0"/>
    </xf>
    <xf numFmtId="0" fontId="11" fillId="0" borderId="46" xfId="0" applyFont="1" applyFill="1" applyBorder="1" applyProtection="1">
      <protection locked="0"/>
    </xf>
    <xf numFmtId="0" fontId="11" fillId="0" borderId="80" xfId="0" applyFont="1" applyFill="1" applyBorder="1" applyProtection="1">
      <protection locked="0"/>
    </xf>
    <xf numFmtId="1" fontId="11" fillId="0" borderId="49" xfId="0" applyNumberFormat="1" applyFont="1" applyFill="1" applyBorder="1" applyProtection="1">
      <protection locked="0"/>
    </xf>
    <xf numFmtId="0" fontId="11" fillId="0" borderId="26" xfId="0" applyFont="1" applyFill="1" applyBorder="1" applyProtection="1">
      <protection locked="0"/>
    </xf>
    <xf numFmtId="1" fontId="11" fillId="0" borderId="21" xfId="0" applyNumberFormat="1" applyFont="1" applyFill="1" applyBorder="1" applyProtection="1">
      <protection locked="0"/>
    </xf>
    <xf numFmtId="3" fontId="37" fillId="0" borderId="55" xfId="0" applyNumberFormat="1" applyFont="1" applyFill="1" applyBorder="1" applyAlignment="1" applyProtection="1">
      <alignment horizontal="center"/>
      <protection hidden="1"/>
    </xf>
    <xf numFmtId="3" fontId="37" fillId="0" borderId="55" xfId="0" applyNumberFormat="1" applyFont="1" applyFill="1" applyBorder="1" applyProtection="1">
      <protection hidden="1"/>
    </xf>
    <xf numFmtId="3" fontId="37" fillId="0" borderId="74" xfId="0" applyNumberFormat="1" applyFont="1" applyFill="1" applyBorder="1" applyProtection="1">
      <protection hidden="1"/>
    </xf>
    <xf numFmtId="3" fontId="37" fillId="0" borderId="76" xfId="0" applyNumberFormat="1" applyFont="1" applyFill="1" applyBorder="1" applyAlignment="1" applyProtection="1">
      <alignment horizontal="right" indent="1"/>
      <protection hidden="1"/>
    </xf>
    <xf numFmtId="9" fontId="37" fillId="0" borderId="76" xfId="3" applyFont="1" applyFill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29" fillId="0" borderId="0" xfId="0" applyFont="1" applyFill="1" applyProtection="1">
      <protection hidden="1"/>
    </xf>
    <xf numFmtId="0" fontId="35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11" fillId="0" borderId="44" xfId="0" applyFont="1" applyFill="1" applyBorder="1" applyProtection="1">
      <protection hidden="1"/>
    </xf>
    <xf numFmtId="0" fontId="11" fillId="0" borderId="45" xfId="0" applyFont="1" applyFill="1" applyBorder="1" applyProtection="1">
      <protection hidden="1"/>
    </xf>
    <xf numFmtId="0" fontId="11" fillId="0" borderId="45" xfId="0" applyFont="1" applyFill="1" applyBorder="1" applyAlignment="1" applyProtection="1">
      <alignment horizontal="center"/>
      <protection hidden="1"/>
    </xf>
    <xf numFmtId="0" fontId="11" fillId="0" borderId="28" xfId="0" applyFont="1" applyFill="1" applyBorder="1" applyProtection="1">
      <protection hidden="1"/>
    </xf>
    <xf numFmtId="0" fontId="29" fillId="0" borderId="45" xfId="0" applyFont="1" applyFill="1" applyBorder="1" applyAlignment="1" applyProtection="1">
      <alignment horizontal="center"/>
      <protection hidden="1"/>
    </xf>
    <xf numFmtId="0" fontId="11" fillId="0" borderId="46" xfId="0" applyFont="1" applyFill="1" applyBorder="1" applyProtection="1">
      <protection hidden="1"/>
    </xf>
    <xf numFmtId="0" fontId="11" fillId="0" borderId="47" xfId="0" applyFont="1" applyFill="1" applyBorder="1" applyProtection="1">
      <protection hidden="1"/>
    </xf>
    <xf numFmtId="0" fontId="18" fillId="0" borderId="47" xfId="0" applyFont="1" applyFill="1" applyBorder="1" applyAlignment="1" applyProtection="1">
      <alignment horizontal="center"/>
      <protection hidden="1"/>
    </xf>
    <xf numFmtId="0" fontId="36" fillId="0" borderId="48" xfId="0" applyFont="1" applyFill="1" applyBorder="1" applyAlignment="1" applyProtection="1">
      <alignment horizontal="center"/>
      <protection hidden="1"/>
    </xf>
    <xf numFmtId="0" fontId="29" fillId="0" borderId="49" xfId="0" applyFont="1" applyFill="1" applyBorder="1" applyAlignment="1" applyProtection="1">
      <alignment horizontal="center"/>
      <protection hidden="1"/>
    </xf>
    <xf numFmtId="0" fontId="11" fillId="0" borderId="50" xfId="0" applyFont="1" applyFill="1" applyBorder="1" applyAlignment="1" applyProtection="1">
      <alignment horizontal="center"/>
      <protection hidden="1"/>
    </xf>
    <xf numFmtId="0" fontId="29" fillId="0" borderId="50" xfId="0" applyFont="1" applyFill="1" applyBorder="1" applyAlignment="1" applyProtection="1">
      <alignment horizontal="center"/>
      <protection hidden="1"/>
    </xf>
    <xf numFmtId="0" fontId="11" fillId="0" borderId="51" xfId="0" applyFont="1" applyFill="1" applyBorder="1" applyAlignment="1" applyProtection="1">
      <alignment horizontal="center"/>
      <protection hidden="1"/>
    </xf>
    <xf numFmtId="0" fontId="11" fillId="0" borderId="52" xfId="0" applyFont="1" applyFill="1" applyBorder="1" applyAlignment="1" applyProtection="1">
      <alignment horizontal="center"/>
      <protection hidden="1"/>
    </xf>
    <xf numFmtId="0" fontId="36" fillId="0" borderId="53" xfId="0" applyFont="1" applyFill="1" applyBorder="1" applyAlignment="1" applyProtection="1">
      <alignment horizontal="center"/>
      <protection hidden="1"/>
    </xf>
    <xf numFmtId="0" fontId="29" fillId="0" borderId="21" xfId="0" applyFont="1" applyFill="1" applyBorder="1" applyProtection="1">
      <protection hidden="1"/>
    </xf>
    <xf numFmtId="0" fontId="11" fillId="0" borderId="54" xfId="0" applyFont="1" applyFill="1" applyBorder="1" applyProtection="1">
      <protection hidden="1"/>
    </xf>
    <xf numFmtId="165" fontId="11" fillId="0" borderId="54" xfId="0" applyNumberFormat="1" applyFont="1" applyFill="1" applyBorder="1" applyProtection="1">
      <protection hidden="1"/>
    </xf>
    <xf numFmtId="165" fontId="29" fillId="0" borderId="56" xfId="0" applyNumberFormat="1" applyFont="1" applyFill="1" applyBorder="1" applyAlignment="1" applyProtection="1">
      <alignment horizontal="right"/>
      <protection locked="0"/>
    </xf>
    <xf numFmtId="165" fontId="11" fillId="0" borderId="57" xfId="0" applyNumberFormat="1" applyFont="1" applyFill="1" applyBorder="1" applyProtection="1">
      <protection locked="0"/>
    </xf>
    <xf numFmtId="165" fontId="11" fillId="0" borderId="58" xfId="0" applyNumberFormat="1" applyFont="1" applyFill="1" applyBorder="1" applyProtection="1">
      <protection locked="0"/>
    </xf>
    <xf numFmtId="165" fontId="29" fillId="0" borderId="55" xfId="0" applyNumberFormat="1" applyFont="1" applyFill="1" applyBorder="1" applyAlignment="1" applyProtection="1">
      <alignment horizontal="center"/>
      <protection hidden="1"/>
    </xf>
    <xf numFmtId="3" fontId="29" fillId="0" borderId="59" xfId="0" applyNumberFormat="1" applyFont="1" applyFill="1" applyBorder="1" applyAlignment="1" applyProtection="1">
      <alignment horizontal="center"/>
      <protection hidden="1"/>
    </xf>
    <xf numFmtId="0" fontId="29" fillId="0" borderId="60" xfId="0" applyFont="1" applyFill="1" applyBorder="1" applyProtection="1">
      <protection hidden="1"/>
    </xf>
    <xf numFmtId="0" fontId="11" fillId="0" borderId="61" xfId="0" applyFont="1" applyFill="1" applyBorder="1" applyProtection="1">
      <protection hidden="1"/>
    </xf>
    <xf numFmtId="165" fontId="11" fillId="0" borderId="61" xfId="0" applyNumberFormat="1" applyFont="1" applyFill="1" applyBorder="1" applyProtection="1">
      <protection hidden="1"/>
    </xf>
    <xf numFmtId="165" fontId="11" fillId="0" borderId="61" xfId="0" applyNumberFormat="1" applyFont="1" applyFill="1" applyBorder="1" applyAlignment="1" applyProtection="1">
      <alignment horizontal="center"/>
      <protection hidden="1"/>
    </xf>
    <xf numFmtId="165" fontId="11" fillId="0" borderId="61" xfId="0" applyNumberFormat="1" applyFont="1" applyFill="1" applyBorder="1" applyProtection="1">
      <protection locked="0"/>
    </xf>
    <xf numFmtId="165" fontId="11" fillId="0" borderId="60" xfId="0" applyNumberFormat="1" applyFont="1" applyFill="1" applyBorder="1" applyProtection="1">
      <protection locked="0"/>
    </xf>
    <xf numFmtId="165" fontId="29" fillId="0" borderId="62" xfId="0" applyNumberFormat="1" applyFont="1" applyFill="1" applyBorder="1" applyAlignment="1" applyProtection="1">
      <alignment horizontal="right"/>
      <protection locked="0"/>
    </xf>
    <xf numFmtId="165" fontId="11" fillId="0" borderId="63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5" fontId="29" fillId="0" borderId="61" xfId="0" applyNumberFormat="1" applyFont="1" applyFill="1" applyBorder="1" applyProtection="1">
      <protection hidden="1"/>
    </xf>
    <xf numFmtId="3" fontId="29" fillId="0" borderId="62" xfId="0" applyNumberFormat="1" applyFont="1" applyFill="1" applyBorder="1" applyAlignment="1" applyProtection="1">
      <alignment horizontal="center"/>
      <protection hidden="1"/>
    </xf>
    <xf numFmtId="0" fontId="29" fillId="0" borderId="20" xfId="0" applyFont="1" applyFill="1" applyBorder="1" applyProtection="1">
      <protection hidden="1"/>
    </xf>
    <xf numFmtId="0" fontId="11" fillId="0" borderId="54" xfId="0" applyFont="1" applyFill="1" applyBorder="1" applyAlignment="1" applyProtection="1">
      <alignment horizontal="center"/>
      <protection hidden="1"/>
    </xf>
    <xf numFmtId="3" fontId="11" fillId="0" borderId="54" xfId="0" applyNumberFormat="1" applyFont="1" applyFill="1" applyBorder="1" applyProtection="1">
      <protection hidden="1"/>
    </xf>
    <xf numFmtId="3" fontId="11" fillId="0" borderId="65" xfId="0" applyNumberFormat="1" applyFont="1" applyFill="1" applyBorder="1" applyAlignment="1" applyProtection="1">
      <alignment horizontal="center"/>
      <protection hidden="1"/>
    </xf>
    <xf numFmtId="0" fontId="11" fillId="0" borderId="65" xfId="0" applyFont="1" applyFill="1" applyBorder="1" applyProtection="1">
      <protection locked="0"/>
    </xf>
    <xf numFmtId="0" fontId="11" fillId="0" borderId="20" xfId="0" applyFont="1" applyFill="1" applyBorder="1" applyProtection="1">
      <protection locked="0"/>
    </xf>
    <xf numFmtId="0" fontId="11" fillId="0" borderId="54" xfId="0" applyFont="1" applyFill="1" applyBorder="1" applyProtection="1">
      <protection locked="0"/>
    </xf>
    <xf numFmtId="3" fontId="29" fillId="0" borderId="56" xfId="0" applyNumberFormat="1" applyFont="1" applyFill="1" applyBorder="1" applyAlignment="1" applyProtection="1">
      <alignment horizontal="center"/>
      <protection locked="0"/>
    </xf>
    <xf numFmtId="3" fontId="11" fillId="0" borderId="0" xfId="0" applyNumberFormat="1" applyFont="1" applyFill="1" applyProtection="1">
      <protection locked="0"/>
    </xf>
    <xf numFmtId="3" fontId="11" fillId="0" borderId="66" xfId="0" applyNumberFormat="1" applyFont="1" applyFill="1" applyBorder="1" applyProtection="1">
      <protection locked="0"/>
    </xf>
    <xf numFmtId="3" fontId="11" fillId="0" borderId="43" xfId="0" applyNumberFormat="1" applyFont="1" applyFill="1" applyBorder="1" applyProtection="1">
      <protection locked="0"/>
    </xf>
    <xf numFmtId="3" fontId="11" fillId="0" borderId="32" xfId="0" applyNumberFormat="1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11" fillId="0" borderId="19" xfId="0" applyFont="1" applyFill="1" applyBorder="1" applyProtection="1">
      <protection locked="0"/>
    </xf>
    <xf numFmtId="3" fontId="29" fillId="0" borderId="67" xfId="0" applyNumberFormat="1" applyFont="1" applyFill="1" applyBorder="1" applyAlignment="1" applyProtection="1">
      <alignment horizontal="center"/>
      <protection hidden="1"/>
    </xf>
    <xf numFmtId="0" fontId="29" fillId="0" borderId="68" xfId="0" applyFont="1" applyFill="1" applyBorder="1" applyProtection="1">
      <protection hidden="1"/>
    </xf>
    <xf numFmtId="0" fontId="11" fillId="0" borderId="65" xfId="0" applyFont="1" applyFill="1" applyBorder="1" applyAlignment="1" applyProtection="1">
      <alignment horizontal="center"/>
      <protection hidden="1"/>
    </xf>
    <xf numFmtId="3" fontId="11" fillId="0" borderId="65" xfId="0" applyNumberFormat="1" applyFont="1" applyFill="1" applyBorder="1" applyProtection="1">
      <protection hidden="1"/>
    </xf>
    <xf numFmtId="0" fontId="11" fillId="0" borderId="68" xfId="0" applyFont="1" applyFill="1" applyBorder="1" applyProtection="1">
      <protection locked="0"/>
    </xf>
    <xf numFmtId="3" fontId="29" fillId="0" borderId="67" xfId="0" applyNumberFormat="1" applyFont="1" applyFill="1" applyBorder="1" applyAlignment="1" applyProtection="1">
      <alignment horizontal="center"/>
      <protection locked="0"/>
    </xf>
    <xf numFmtId="3" fontId="11" fillId="0" borderId="19" xfId="0" applyNumberFormat="1" applyFont="1" applyFill="1" applyBorder="1" applyProtection="1">
      <protection locked="0"/>
    </xf>
    <xf numFmtId="3" fontId="11" fillId="0" borderId="31" xfId="0" applyNumberFormat="1" applyFont="1" applyFill="1" applyBorder="1" applyProtection="1">
      <protection locked="0"/>
    </xf>
    <xf numFmtId="3" fontId="11" fillId="0" borderId="69" xfId="0" applyNumberFormat="1" applyFont="1" applyFill="1" applyBorder="1" applyProtection="1">
      <protection locked="0"/>
    </xf>
    <xf numFmtId="3" fontId="11" fillId="0" borderId="70" xfId="0" applyNumberFormat="1" applyFont="1" applyFill="1" applyBorder="1" applyProtection="1">
      <protection locked="0"/>
    </xf>
    <xf numFmtId="0" fontId="11" fillId="0" borderId="71" xfId="0" applyFont="1" applyFill="1" applyBorder="1" applyAlignment="1" applyProtection="1">
      <alignment horizontal="center"/>
      <protection hidden="1"/>
    </xf>
    <xf numFmtId="3" fontId="11" fillId="0" borderId="71" xfId="0" applyNumberFormat="1" applyFont="1" applyFill="1" applyBorder="1" applyProtection="1">
      <protection hidden="1"/>
    </xf>
    <xf numFmtId="3" fontId="29" fillId="0" borderId="72" xfId="0" applyNumberFormat="1" applyFont="1" applyFill="1" applyBorder="1" applyAlignment="1" applyProtection="1">
      <alignment horizontal="center"/>
      <protection locked="0"/>
    </xf>
    <xf numFmtId="3" fontId="11" fillId="0" borderId="40" xfId="0" applyNumberFormat="1" applyFont="1" applyFill="1" applyBorder="1" applyProtection="1">
      <protection locked="0"/>
    </xf>
    <xf numFmtId="3" fontId="11" fillId="0" borderId="58" xfId="0" applyNumberFormat="1" applyFont="1" applyFill="1" applyBorder="1" applyProtection="1">
      <protection locked="0"/>
    </xf>
    <xf numFmtId="3" fontId="11" fillId="0" borderId="35" xfId="0" applyNumberFormat="1" applyFont="1" applyFill="1" applyBorder="1" applyProtection="1">
      <protection locked="0"/>
    </xf>
    <xf numFmtId="3" fontId="29" fillId="0" borderId="55" xfId="0" applyNumberFormat="1" applyFont="1" applyFill="1" applyBorder="1" applyAlignment="1" applyProtection="1">
      <alignment horizontal="center"/>
      <protection hidden="1"/>
    </xf>
    <xf numFmtId="0" fontId="29" fillId="0" borderId="73" xfId="0" applyFont="1" applyFill="1" applyBorder="1" applyProtection="1">
      <protection hidden="1"/>
    </xf>
    <xf numFmtId="0" fontId="29" fillId="0" borderId="74" xfId="0" applyFont="1" applyFill="1" applyBorder="1" applyAlignment="1" applyProtection="1">
      <alignment horizontal="center"/>
      <protection hidden="1"/>
    </xf>
    <xf numFmtId="3" fontId="29" fillId="0" borderId="74" xfId="0" applyNumberFormat="1" applyFont="1" applyFill="1" applyBorder="1" applyProtection="1">
      <protection hidden="1"/>
    </xf>
    <xf numFmtId="3" fontId="29" fillId="0" borderId="74" xfId="0" applyNumberFormat="1" applyFont="1" applyFill="1" applyBorder="1" applyAlignment="1" applyProtection="1">
      <alignment horizontal="center"/>
      <protection hidden="1"/>
    </xf>
    <xf numFmtId="0" fontId="29" fillId="0" borderId="74" xfId="0" applyFont="1" applyFill="1" applyBorder="1" applyProtection="1">
      <protection hidden="1"/>
    </xf>
    <xf numFmtId="3" fontId="29" fillId="0" borderId="75" xfId="0" applyNumberFormat="1" applyFont="1" applyFill="1" applyBorder="1" applyAlignment="1" applyProtection="1">
      <alignment horizontal="center"/>
      <protection hidden="1"/>
    </xf>
    <xf numFmtId="3" fontId="29" fillId="0" borderId="76" xfId="0" applyNumberFormat="1" applyFont="1" applyFill="1" applyBorder="1" applyProtection="1">
      <protection locked="0"/>
    </xf>
    <xf numFmtId="3" fontId="29" fillId="0" borderId="77" xfId="0" applyNumberFormat="1" applyFont="1" applyFill="1" applyBorder="1" applyProtection="1">
      <protection locked="0"/>
    </xf>
    <xf numFmtId="3" fontId="29" fillId="0" borderId="78" xfId="0" applyNumberFormat="1" applyFont="1" applyFill="1" applyBorder="1" applyProtection="1">
      <protection locked="0"/>
    </xf>
    <xf numFmtId="0" fontId="29" fillId="0" borderId="77" xfId="0" applyFont="1" applyFill="1" applyBorder="1" applyProtection="1">
      <protection locked="0"/>
    </xf>
    <xf numFmtId="0" fontId="29" fillId="0" borderId="76" xfId="0" applyFont="1" applyFill="1" applyBorder="1" applyProtection="1">
      <protection locked="0"/>
    </xf>
    <xf numFmtId="0" fontId="11" fillId="0" borderId="61" xfId="0" applyFont="1" applyFill="1" applyBorder="1" applyAlignment="1" applyProtection="1">
      <alignment horizontal="center"/>
      <protection hidden="1"/>
    </xf>
    <xf numFmtId="3" fontId="11" fillId="0" borderId="61" xfId="0" applyNumberFormat="1" applyFont="1" applyFill="1" applyBorder="1" applyProtection="1">
      <protection hidden="1"/>
    </xf>
    <xf numFmtId="3" fontId="11" fillId="0" borderId="61" xfId="0" applyNumberFormat="1" applyFont="1" applyFill="1" applyBorder="1" applyAlignment="1" applyProtection="1">
      <alignment horizontal="center"/>
      <protection hidden="1"/>
    </xf>
    <xf numFmtId="0" fontId="11" fillId="0" borderId="79" xfId="0" applyFont="1" applyFill="1" applyBorder="1" applyProtection="1">
      <protection locked="0"/>
    </xf>
    <xf numFmtId="0" fontId="11" fillId="0" borderId="71" xfId="0" applyFont="1" applyFill="1" applyBorder="1" applyProtection="1">
      <protection locked="0"/>
    </xf>
    <xf numFmtId="3" fontId="29" fillId="0" borderId="62" xfId="0" applyNumberFormat="1" applyFont="1" applyFill="1" applyBorder="1" applyAlignment="1" applyProtection="1">
      <alignment horizontal="center"/>
      <protection locked="0"/>
    </xf>
    <xf numFmtId="3" fontId="29" fillId="0" borderId="71" xfId="0" applyNumberFormat="1" applyFont="1" applyFill="1" applyBorder="1" applyAlignment="1" applyProtection="1">
      <alignment horizontal="center"/>
      <protection hidden="1"/>
    </xf>
    <xf numFmtId="3" fontId="29" fillId="0" borderId="72" xfId="0" applyNumberFormat="1" applyFont="1" applyFill="1" applyBorder="1" applyAlignment="1" applyProtection="1">
      <alignment horizontal="center"/>
      <protection hidden="1"/>
    </xf>
    <xf numFmtId="0" fontId="29" fillId="0" borderId="54" xfId="0" applyFont="1" applyFill="1" applyBorder="1" applyProtection="1">
      <protection hidden="1"/>
    </xf>
    <xf numFmtId="3" fontId="37" fillId="0" borderId="56" xfId="0" applyNumberFormat="1" applyFont="1" applyFill="1" applyBorder="1" applyProtection="1">
      <protection locked="0"/>
    </xf>
    <xf numFmtId="1" fontId="11" fillId="0" borderId="47" xfId="0" applyNumberFormat="1" applyFont="1" applyFill="1" applyBorder="1" applyProtection="1">
      <protection locked="0"/>
    </xf>
    <xf numFmtId="1" fontId="11" fillId="0" borderId="66" xfId="0" applyNumberFormat="1" applyFont="1" applyFill="1" applyBorder="1" applyProtection="1">
      <protection locked="0"/>
    </xf>
    <xf numFmtId="0" fontId="11" fillId="0" borderId="66" xfId="0" applyFont="1" applyFill="1" applyBorder="1" applyProtection="1">
      <protection locked="0"/>
    </xf>
    <xf numFmtId="0" fontId="11" fillId="0" borderId="47" xfId="0" applyFont="1" applyFill="1" applyBorder="1" applyProtection="1">
      <protection locked="0"/>
    </xf>
    <xf numFmtId="3" fontId="37" fillId="0" borderId="46" xfId="0" applyNumberFormat="1" applyFont="1" applyFill="1" applyBorder="1" applyAlignment="1" applyProtection="1">
      <alignment horizontal="right" indent="1"/>
      <protection hidden="1"/>
    </xf>
    <xf numFmtId="166" fontId="37" fillId="0" borderId="80" xfId="3" applyNumberFormat="1" applyFont="1" applyFill="1" applyBorder="1" applyAlignment="1" applyProtection="1">
      <alignment horizontal="center"/>
      <protection hidden="1"/>
    </xf>
    <xf numFmtId="3" fontId="37" fillId="0" borderId="67" xfId="0" applyNumberFormat="1" applyFont="1" applyFill="1" applyBorder="1" applyProtection="1">
      <protection locked="0"/>
    </xf>
    <xf numFmtId="1" fontId="11" fillId="0" borderId="19" xfId="0" applyNumberFormat="1" applyFont="1" applyFill="1" applyBorder="1" applyProtection="1">
      <protection locked="0"/>
    </xf>
    <xf numFmtId="1" fontId="11" fillId="0" borderId="32" xfId="0" applyNumberFormat="1" applyFont="1" applyFill="1" applyBorder="1" applyProtection="1">
      <protection locked="0"/>
    </xf>
    <xf numFmtId="3" fontId="37" fillId="0" borderId="68" xfId="0" applyNumberFormat="1" applyFont="1" applyFill="1" applyBorder="1" applyAlignment="1" applyProtection="1">
      <alignment horizontal="right" indent="1"/>
      <protection hidden="1"/>
    </xf>
    <xf numFmtId="166" fontId="37" fillId="0" borderId="65" xfId="3" applyNumberFormat="1" applyFont="1" applyFill="1" applyBorder="1" applyAlignment="1" applyProtection="1">
      <alignment horizontal="center"/>
      <protection hidden="1"/>
    </xf>
    <xf numFmtId="3" fontId="37" fillId="0" borderId="62" xfId="0" applyNumberFormat="1" applyFont="1" applyFill="1" applyBorder="1" applyProtection="1">
      <protection locked="0"/>
    </xf>
    <xf numFmtId="1" fontId="11" fillId="0" borderId="0" xfId="0" applyNumberFormat="1" applyFont="1" applyFill="1" applyBorder="1" applyProtection="1">
      <protection locked="0"/>
    </xf>
    <xf numFmtId="1" fontId="11" fillId="0" borderId="35" xfId="0" applyNumberFormat="1" applyFont="1" applyFill="1" applyBorder="1" applyProtection="1">
      <protection locked="0"/>
    </xf>
    <xf numFmtId="3" fontId="37" fillId="0" borderId="49" xfId="0" applyNumberFormat="1" applyFont="1" applyFill="1" applyBorder="1" applyAlignment="1" applyProtection="1">
      <alignment horizontal="right" indent="1"/>
      <protection hidden="1"/>
    </xf>
    <xf numFmtId="166" fontId="37" fillId="0" borderId="61" xfId="3" applyNumberFormat="1" applyFont="1" applyFill="1" applyBorder="1" applyAlignment="1" applyProtection="1">
      <alignment horizontal="center"/>
      <protection hidden="1"/>
    </xf>
    <xf numFmtId="3" fontId="37" fillId="0" borderId="70" xfId="0" applyNumberFormat="1" applyFont="1" applyFill="1" applyBorder="1" applyProtection="1">
      <protection locked="0"/>
    </xf>
    <xf numFmtId="1" fontId="11" fillId="0" borderId="57" xfId="0" applyNumberFormat="1" applyFont="1" applyFill="1" applyBorder="1" applyProtection="1">
      <protection locked="0"/>
    </xf>
    <xf numFmtId="0" fontId="11" fillId="0" borderId="81" xfId="0" applyFont="1" applyFill="1" applyBorder="1" applyProtection="1">
      <protection locked="0"/>
    </xf>
    <xf numFmtId="3" fontId="37" fillId="0" borderId="19" xfId="0" applyNumberFormat="1" applyFont="1" applyFill="1" applyBorder="1" applyAlignment="1" applyProtection="1">
      <alignment horizontal="right" indent="1"/>
      <protection hidden="1"/>
    </xf>
    <xf numFmtId="166" fontId="37" fillId="0" borderId="54" xfId="3" applyNumberFormat="1" applyFont="1" applyFill="1" applyBorder="1" applyAlignment="1" applyProtection="1">
      <alignment horizontal="center"/>
      <protection hidden="1"/>
    </xf>
    <xf numFmtId="3" fontId="37" fillId="0" borderId="19" xfId="0" applyNumberFormat="1" applyFont="1" applyFill="1" applyBorder="1" applyProtection="1">
      <protection locked="0"/>
    </xf>
    <xf numFmtId="1" fontId="11" fillId="0" borderId="68" xfId="0" applyNumberFormat="1" applyFont="1" applyFill="1" applyBorder="1" applyProtection="1">
      <protection locked="0"/>
    </xf>
    <xf numFmtId="0" fontId="11" fillId="0" borderId="67" xfId="0" applyFont="1" applyFill="1" applyBorder="1" applyProtection="1">
      <protection locked="0"/>
    </xf>
    <xf numFmtId="0" fontId="29" fillId="0" borderId="65" xfId="0" applyFont="1" applyFill="1" applyBorder="1" applyAlignment="1" applyProtection="1">
      <alignment horizontal="center"/>
      <protection hidden="1"/>
    </xf>
    <xf numFmtId="3" fontId="37" fillId="0" borderId="82" xfId="0" applyNumberFormat="1" applyFont="1" applyFill="1" applyBorder="1" applyProtection="1">
      <protection locked="0"/>
    </xf>
    <xf numFmtId="0" fontId="11" fillId="0" borderId="40" xfId="0" applyFont="1" applyFill="1" applyBorder="1" applyProtection="1">
      <protection locked="0"/>
    </xf>
    <xf numFmtId="3" fontId="37" fillId="0" borderId="82" xfId="0" applyNumberFormat="1" applyFont="1" applyFill="1" applyBorder="1" applyAlignment="1" applyProtection="1">
      <alignment horizontal="right" indent="1"/>
      <protection hidden="1"/>
    </xf>
    <xf numFmtId="166" fontId="37" fillId="0" borderId="71" xfId="3" applyNumberFormat="1" applyFont="1" applyFill="1" applyBorder="1" applyAlignment="1" applyProtection="1">
      <alignment horizontal="center"/>
      <protection hidden="1"/>
    </xf>
    <xf numFmtId="0" fontId="37" fillId="0" borderId="73" xfId="0" applyFont="1" applyFill="1" applyBorder="1" applyProtection="1">
      <protection hidden="1"/>
    </xf>
    <xf numFmtId="0" fontId="37" fillId="0" borderId="74" xfId="0" applyFont="1" applyFill="1" applyBorder="1" applyAlignment="1" applyProtection="1">
      <alignment horizontal="center"/>
      <protection hidden="1"/>
    </xf>
    <xf numFmtId="3" fontId="37" fillId="0" borderId="73" xfId="0" applyNumberFormat="1" applyFont="1" applyFill="1" applyBorder="1" applyProtection="1">
      <protection hidden="1"/>
    </xf>
    <xf numFmtId="3" fontId="37" fillId="0" borderId="75" xfId="0" applyNumberFormat="1" applyFont="1" applyFill="1" applyBorder="1" applyProtection="1">
      <protection hidden="1"/>
    </xf>
    <xf numFmtId="3" fontId="37" fillId="0" borderId="76" xfId="0" applyNumberFormat="1" applyFont="1" applyFill="1" applyBorder="1" applyProtection="1">
      <protection hidden="1"/>
    </xf>
    <xf numFmtId="3" fontId="37" fillId="0" borderId="77" xfId="0" applyNumberFormat="1" applyFont="1" applyFill="1" applyBorder="1" applyProtection="1">
      <protection hidden="1"/>
    </xf>
    <xf numFmtId="3" fontId="37" fillId="0" borderId="73" xfId="0" applyNumberFormat="1" applyFont="1" applyFill="1" applyBorder="1" applyAlignment="1" applyProtection="1">
      <alignment horizontal="right" indent="1"/>
      <protection hidden="1"/>
    </xf>
    <xf numFmtId="166" fontId="37" fillId="0" borderId="74" xfId="3" applyNumberFormat="1" applyFont="1" applyFill="1" applyBorder="1" applyAlignment="1" applyProtection="1">
      <alignment horizontal="center"/>
      <protection hidden="1"/>
    </xf>
    <xf numFmtId="3" fontId="37" fillId="0" borderId="20" xfId="0" applyNumberFormat="1" applyFont="1" applyFill="1" applyBorder="1" applyAlignment="1" applyProtection="1">
      <alignment horizontal="right" indent="1"/>
      <protection hidden="1"/>
    </xf>
    <xf numFmtId="3" fontId="37" fillId="0" borderId="72" xfId="0" applyNumberFormat="1" applyFont="1" applyFill="1" applyBorder="1" applyProtection="1">
      <protection locked="0"/>
    </xf>
    <xf numFmtId="3" fontId="37" fillId="0" borderId="74" xfId="0" applyNumberFormat="1" applyFont="1" applyFill="1" applyBorder="1" applyAlignment="1" applyProtection="1">
      <alignment horizontal="center"/>
      <protection hidden="1"/>
    </xf>
    <xf numFmtId="3" fontId="37" fillId="0" borderId="78" xfId="0" applyNumberFormat="1" applyFont="1" applyFill="1" applyBorder="1" applyProtection="1">
      <protection hidden="1"/>
    </xf>
    <xf numFmtId="0" fontId="11" fillId="0" borderId="55" xfId="0" applyFont="1" applyFill="1" applyBorder="1" applyProtection="1">
      <protection hidden="1"/>
    </xf>
    <xf numFmtId="3" fontId="11" fillId="0" borderId="55" xfId="0" applyNumberFormat="1" applyFont="1" applyFill="1" applyBorder="1" applyProtection="1">
      <protection hidden="1"/>
    </xf>
    <xf numFmtId="3" fontId="11" fillId="0" borderId="0" xfId="0" applyNumberFormat="1" applyFont="1" applyFill="1" applyProtection="1">
      <protection hidden="1"/>
    </xf>
    <xf numFmtId="3" fontId="11" fillId="0" borderId="35" xfId="0" applyNumberFormat="1" applyFont="1" applyFill="1" applyBorder="1" applyProtection="1">
      <protection hidden="1"/>
    </xf>
    <xf numFmtId="3" fontId="11" fillId="0" borderId="58" xfId="0" applyNumberFormat="1" applyFont="1" applyFill="1" applyBorder="1" applyProtection="1">
      <protection hidden="1"/>
    </xf>
    <xf numFmtId="3" fontId="11" fillId="0" borderId="83" xfId="0" applyNumberFormat="1" applyFont="1" applyFill="1" applyBorder="1" applyProtection="1">
      <protection hidden="1"/>
    </xf>
    <xf numFmtId="0" fontId="37" fillId="0" borderId="44" xfId="0" applyFont="1" applyFill="1" applyBorder="1" applyProtection="1">
      <protection hidden="1"/>
    </xf>
    <xf numFmtId="3" fontId="37" fillId="0" borderId="74" xfId="0" applyNumberFormat="1" applyFont="1" applyFill="1" applyBorder="1" applyAlignment="1" applyProtection="1">
      <alignment horizontal="right" indent="1"/>
      <protection hidden="1"/>
    </xf>
    <xf numFmtId="3" fontId="37" fillId="0" borderId="83" xfId="0" applyNumberFormat="1" applyFont="1" applyFill="1" applyBorder="1" applyProtection="1">
      <protection hidden="1"/>
    </xf>
    <xf numFmtId="0" fontId="37" fillId="0" borderId="49" xfId="0" applyFont="1" applyFill="1" applyBorder="1" applyProtection="1">
      <protection hidden="1"/>
    </xf>
    <xf numFmtId="0" fontId="37" fillId="0" borderId="50" xfId="0" applyFont="1" applyFill="1" applyBorder="1" applyAlignment="1" applyProtection="1">
      <alignment horizontal="center"/>
      <protection hidden="1"/>
    </xf>
    <xf numFmtId="3" fontId="37" fillId="0" borderId="50" xfId="0" applyNumberFormat="1" applyFont="1" applyFill="1" applyBorder="1" applyProtection="1">
      <protection hidden="1"/>
    </xf>
    <xf numFmtId="3" fontId="37" fillId="0" borderId="5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Fill="1" applyProtection="1">
      <protection hidden="1"/>
    </xf>
    <xf numFmtId="0" fontId="30" fillId="0" borderId="51" xfId="0" applyFont="1" applyFill="1" applyBorder="1" applyAlignment="1">
      <alignment horizontal="center"/>
    </xf>
    <xf numFmtId="0" fontId="30" fillId="0" borderId="50" xfId="0" applyFont="1" applyFill="1" applyBorder="1" applyAlignment="1">
      <alignment horizontal="center"/>
    </xf>
    <xf numFmtId="164" fontId="39" fillId="0" borderId="35" xfId="0" applyNumberFormat="1" applyFont="1" applyFill="1" applyBorder="1"/>
    <xf numFmtId="3" fontId="39" fillId="0" borderId="35" xfId="0" applyNumberFormat="1" applyFont="1" applyFill="1" applyBorder="1"/>
    <xf numFmtId="3" fontId="30" fillId="0" borderId="28" xfId="0" applyNumberFormat="1" applyFont="1" applyFill="1" applyBorder="1"/>
    <xf numFmtId="3" fontId="30" fillId="0" borderId="45" xfId="0" applyNumberFormat="1" applyFont="1" applyFill="1" applyBorder="1"/>
    <xf numFmtId="3" fontId="30" fillId="0" borderId="68" xfId="0" applyNumberFormat="1" applyFont="1" applyFill="1" applyBorder="1"/>
    <xf numFmtId="3" fontId="30" fillId="0" borderId="65" xfId="0" applyNumberFormat="1" applyFont="1" applyFill="1" applyBorder="1"/>
    <xf numFmtId="3" fontId="30" fillId="0" borderId="51" xfId="0" applyNumberFormat="1" applyFont="1" applyFill="1" applyBorder="1"/>
    <xf numFmtId="3" fontId="30" fillId="0" borderId="50" xfId="0" applyNumberFormat="1" applyFont="1" applyFill="1" applyBorder="1"/>
    <xf numFmtId="3" fontId="30" fillId="0" borderId="82" xfId="0" applyNumberFormat="1" applyFont="1" applyFill="1" applyBorder="1"/>
    <xf numFmtId="3" fontId="30" fillId="0" borderId="71" xfId="0" applyNumberFormat="1" applyFont="1" applyFill="1" applyBorder="1"/>
    <xf numFmtId="3" fontId="30" fillId="0" borderId="0" xfId="0" applyNumberFormat="1" applyFont="1" applyFill="1" applyBorder="1"/>
    <xf numFmtId="3" fontId="30" fillId="0" borderId="55" xfId="0" applyNumberFormat="1" applyFont="1" applyFill="1" applyBorder="1"/>
    <xf numFmtId="3" fontId="39" fillId="0" borderId="21" xfId="0" applyNumberFormat="1" applyFont="1" applyFill="1" applyBorder="1"/>
    <xf numFmtId="3" fontId="30" fillId="0" borderId="70" xfId="0" applyNumberFormat="1" applyFont="1" applyFill="1" applyBorder="1"/>
    <xf numFmtId="3" fontId="30" fillId="0" borderId="54" xfId="0" applyNumberFormat="1" applyFont="1" applyFill="1" applyBorder="1"/>
    <xf numFmtId="0" fontId="19" fillId="0" borderId="0" xfId="0" applyFont="1" applyFill="1"/>
    <xf numFmtId="0" fontId="28" fillId="0" borderId="76" xfId="0" applyFont="1" applyFill="1" applyBorder="1"/>
    <xf numFmtId="0" fontId="18" fillId="0" borderId="47" xfId="0" applyFont="1" applyFill="1" applyBorder="1" applyAlignment="1">
      <alignment horizontal="center"/>
    </xf>
    <xf numFmtId="164" fontId="39" fillId="0" borderId="57" xfId="0" applyNumberFormat="1" applyFont="1" applyFill="1" applyBorder="1"/>
    <xf numFmtId="164" fontId="39" fillId="0" borderId="58" xfId="0" applyNumberFormat="1" applyFont="1" applyFill="1" applyBorder="1"/>
    <xf numFmtId="164" fontId="39" fillId="0" borderId="63" xfId="0" applyNumberFormat="1" applyFont="1" applyFill="1" applyBorder="1"/>
    <xf numFmtId="164" fontId="39" fillId="0" borderId="52" xfId="0" applyNumberFormat="1" applyFont="1" applyFill="1" applyBorder="1"/>
    <xf numFmtId="164" fontId="39" fillId="0" borderId="64" xfId="0" applyNumberFormat="1" applyFont="1" applyFill="1" applyBorder="1"/>
    <xf numFmtId="3" fontId="39" fillId="0" borderId="19" xfId="0" applyNumberFormat="1" applyFont="1" applyFill="1" applyBorder="1"/>
    <xf numFmtId="3" fontId="39" fillId="0" borderId="32" xfId="0" applyNumberFormat="1" applyFont="1" applyFill="1" applyBorder="1"/>
    <xf numFmtId="3" fontId="39" fillId="0" borderId="43" xfId="0" applyNumberFormat="1" applyFont="1" applyFill="1" applyBorder="1"/>
    <xf numFmtId="3" fontId="39" fillId="0" borderId="70" xfId="0" applyNumberFormat="1" applyFont="1" applyFill="1" applyBorder="1"/>
    <xf numFmtId="3" fontId="39" fillId="0" borderId="31" xfId="0" applyNumberFormat="1" applyFont="1" applyFill="1" applyBorder="1"/>
    <xf numFmtId="3" fontId="39" fillId="0" borderId="69" xfId="0" applyNumberFormat="1" applyFont="1" applyFill="1" applyBorder="1"/>
    <xf numFmtId="3" fontId="39" fillId="0" borderId="0" xfId="0" applyNumberFormat="1" applyFont="1" applyFill="1"/>
    <xf numFmtId="3" fontId="39" fillId="0" borderId="58" xfId="0" applyNumberFormat="1" applyFont="1" applyFill="1" applyBorder="1"/>
    <xf numFmtId="3" fontId="39" fillId="0" borderId="47" xfId="0" applyNumberFormat="1" applyFont="1" applyFill="1" applyBorder="1"/>
    <xf numFmtId="3" fontId="39" fillId="0" borderId="66" xfId="0" applyNumberFormat="1" applyFont="1" applyFill="1" applyBorder="1"/>
    <xf numFmtId="3" fontId="39" fillId="0" borderId="51" xfId="0" applyNumberFormat="1" applyFont="1" applyFill="1" applyBorder="1"/>
    <xf numFmtId="3" fontId="39" fillId="0" borderId="40" xfId="0" applyNumberFormat="1" applyFont="1" applyFill="1" applyBorder="1"/>
    <xf numFmtId="0" fontId="29" fillId="0" borderId="65" xfId="0" applyFont="1" applyFill="1" applyBorder="1"/>
    <xf numFmtId="0" fontId="29" fillId="0" borderId="65" xfId="0" applyFont="1" applyFill="1" applyBorder="1" applyAlignment="1">
      <alignment horizontal="right"/>
    </xf>
    <xf numFmtId="3" fontId="39" fillId="0" borderId="0" xfId="0" applyNumberFormat="1" applyFont="1" applyFill="1" applyBorder="1"/>
    <xf numFmtId="0" fontId="29" fillId="0" borderId="0" xfId="0" applyFont="1" applyFill="1"/>
    <xf numFmtId="0" fontId="34" fillId="0" borderId="0" xfId="0" applyFont="1" applyFill="1"/>
    <xf numFmtId="0" fontId="19" fillId="0" borderId="73" xfId="0" applyFont="1" applyFill="1" applyBorder="1"/>
    <xf numFmtId="0" fontId="11" fillId="0" borderId="44" xfId="0" applyFont="1" applyFill="1" applyBorder="1"/>
    <xf numFmtId="0" fontId="11" fillId="0" borderId="45" xfId="0" applyFont="1" applyFill="1" applyBorder="1"/>
    <xf numFmtId="0" fontId="29" fillId="0" borderId="45" xfId="0" applyFont="1" applyFill="1" applyBorder="1" applyAlignment="1">
      <alignment horizontal="center"/>
    </xf>
    <xf numFmtId="0" fontId="11" fillId="0" borderId="46" xfId="0" applyFont="1" applyFill="1" applyBorder="1"/>
    <xf numFmtId="0" fontId="11" fillId="0" borderId="47" xfId="0" applyFont="1" applyFill="1" applyBorder="1"/>
    <xf numFmtId="0" fontId="29" fillId="0" borderId="48" xfId="0" applyFont="1" applyFill="1" applyBorder="1" applyAlignment="1">
      <alignment horizontal="center"/>
    </xf>
    <xf numFmtId="0" fontId="44" fillId="0" borderId="49" xfId="0" applyFont="1" applyFill="1" applyBorder="1" applyAlignment="1">
      <alignment horizontal="center"/>
    </xf>
    <xf numFmtId="0" fontId="11" fillId="0" borderId="50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11" fillId="0" borderId="51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29" fillId="0" borderId="53" xfId="0" applyFont="1" applyFill="1" applyBorder="1" applyAlignment="1">
      <alignment horizontal="center"/>
    </xf>
    <xf numFmtId="0" fontId="44" fillId="0" borderId="21" xfId="0" applyFont="1" applyFill="1" applyBorder="1"/>
    <xf numFmtId="0" fontId="11" fillId="0" borderId="55" xfId="0" applyFont="1" applyFill="1" applyBorder="1"/>
    <xf numFmtId="164" fontId="11" fillId="0" borderId="18" xfId="0" applyNumberFormat="1" applyFont="1" applyFill="1" applyBorder="1"/>
    <xf numFmtId="164" fontId="11" fillId="0" borderId="55" xfId="0" applyNumberFormat="1" applyFont="1" applyFill="1" applyBorder="1"/>
    <xf numFmtId="165" fontId="29" fillId="0" borderId="55" xfId="0" applyNumberFormat="1" applyFont="1" applyFill="1" applyBorder="1" applyAlignment="1">
      <alignment horizontal="right"/>
    </xf>
    <xf numFmtId="3" fontId="29" fillId="0" borderId="55" xfId="0" applyNumberFormat="1" applyFont="1" applyFill="1" applyBorder="1" applyAlignment="1">
      <alignment horizontal="center"/>
    </xf>
    <xf numFmtId="3" fontId="29" fillId="0" borderId="59" xfId="0" applyNumberFormat="1" applyFont="1" applyFill="1" applyBorder="1" applyAlignment="1">
      <alignment horizontal="center"/>
    </xf>
    <xf numFmtId="0" fontId="44" fillId="0" borderId="60" xfId="0" applyFont="1" applyFill="1" applyBorder="1"/>
    <xf numFmtId="0" fontId="11" fillId="0" borderId="61" xfId="0" applyFont="1" applyFill="1" applyBorder="1"/>
    <xf numFmtId="164" fontId="11" fillId="0" borderId="63" xfId="0" applyNumberFormat="1" applyFont="1" applyFill="1" applyBorder="1"/>
    <xf numFmtId="164" fontId="11" fillId="0" borderId="61" xfId="0" applyNumberFormat="1" applyFont="1" applyFill="1" applyBorder="1"/>
    <xf numFmtId="165" fontId="29" fillId="0" borderId="61" xfId="0" applyNumberFormat="1" applyFont="1" applyFill="1" applyBorder="1" applyAlignment="1">
      <alignment horizontal="right"/>
    </xf>
    <xf numFmtId="164" fontId="29" fillId="0" borderId="61" xfId="0" applyNumberFormat="1" applyFont="1" applyFill="1" applyBorder="1"/>
    <xf numFmtId="3" fontId="29" fillId="0" borderId="62" xfId="0" applyNumberFormat="1" applyFont="1" applyFill="1" applyBorder="1" applyAlignment="1">
      <alignment horizontal="center"/>
    </xf>
    <xf numFmtId="0" fontId="44" fillId="0" borderId="68" xfId="0" applyFont="1" applyFill="1" applyBorder="1"/>
    <xf numFmtId="0" fontId="11" fillId="0" borderId="65" xfId="0" applyFont="1" applyFill="1" applyBorder="1"/>
    <xf numFmtId="3" fontId="11" fillId="0" borderId="19" xfId="0" applyNumberFormat="1" applyFont="1" applyFill="1" applyBorder="1"/>
    <xf numFmtId="3" fontId="11" fillId="0" borderId="65" xfId="0" applyNumberFormat="1" applyFont="1" applyFill="1" applyBorder="1"/>
    <xf numFmtId="3" fontId="29" fillId="0" borderId="65" xfId="0" applyNumberFormat="1" applyFont="1" applyFill="1" applyBorder="1" applyAlignment="1">
      <alignment horizontal="center"/>
    </xf>
    <xf numFmtId="3" fontId="29" fillId="0" borderId="67" xfId="0" applyNumberFormat="1" applyFont="1" applyFill="1" applyBorder="1" applyAlignment="1">
      <alignment horizontal="center"/>
    </xf>
    <xf numFmtId="3" fontId="11" fillId="0" borderId="0" xfId="0" applyNumberFormat="1" applyFont="1" applyFill="1"/>
    <xf numFmtId="49" fontId="11" fillId="0" borderId="65" xfId="0" applyNumberFormat="1" applyFont="1" applyFill="1" applyBorder="1" applyAlignment="1">
      <alignment horizontal="right"/>
    </xf>
    <xf numFmtId="3" fontId="11" fillId="0" borderId="70" xfId="0" applyNumberFormat="1" applyFont="1" applyFill="1" applyBorder="1"/>
    <xf numFmtId="3" fontId="11" fillId="0" borderId="54" xfId="0" applyNumberFormat="1" applyFont="1" applyFill="1" applyBorder="1"/>
    <xf numFmtId="3" fontId="11" fillId="0" borderId="18" xfId="0" applyNumberFormat="1" applyFont="1" applyFill="1" applyBorder="1"/>
    <xf numFmtId="3" fontId="11" fillId="0" borderId="55" xfId="0" applyNumberFormat="1" applyFont="1" applyFill="1" applyBorder="1"/>
    <xf numFmtId="0" fontId="44" fillId="0" borderId="73" xfId="0" applyFont="1" applyFill="1" applyBorder="1"/>
    <xf numFmtId="0" fontId="29" fillId="0" borderId="74" xfId="0" applyFont="1" applyFill="1" applyBorder="1"/>
    <xf numFmtId="3" fontId="29" fillId="0" borderId="76" xfId="0" applyNumberFormat="1" applyFont="1" applyFill="1" applyBorder="1"/>
    <xf numFmtId="3" fontId="29" fillId="0" borderId="74" xfId="0" applyNumberFormat="1" applyFont="1" applyFill="1" applyBorder="1"/>
    <xf numFmtId="3" fontId="29" fillId="0" borderId="74" xfId="0" applyNumberFormat="1" applyFont="1" applyFill="1" applyBorder="1" applyAlignment="1">
      <alignment horizontal="center"/>
    </xf>
    <xf numFmtId="3" fontId="29" fillId="0" borderId="77" xfId="0" applyNumberFormat="1" applyFont="1" applyFill="1" applyBorder="1"/>
    <xf numFmtId="3" fontId="29" fillId="0" borderId="78" xfId="0" applyNumberFormat="1" applyFont="1" applyFill="1" applyBorder="1"/>
    <xf numFmtId="3" fontId="29" fillId="0" borderId="75" xfId="0" applyNumberFormat="1" applyFont="1" applyFill="1" applyBorder="1" applyAlignment="1">
      <alignment horizontal="center"/>
    </xf>
    <xf numFmtId="0" fontId="44" fillId="0" borderId="80" xfId="0" applyFont="1" applyFill="1" applyBorder="1"/>
    <xf numFmtId="0" fontId="11" fillId="0" borderId="80" xfId="0" applyFont="1" applyFill="1" applyBorder="1"/>
    <xf numFmtId="3" fontId="29" fillId="0" borderId="45" xfId="0" applyNumberFormat="1" applyFont="1" applyFill="1" applyBorder="1"/>
    <xf numFmtId="164" fontId="29" fillId="0" borderId="48" xfId="0" applyNumberFormat="1" applyFont="1" applyFill="1" applyBorder="1"/>
    <xf numFmtId="3" fontId="29" fillId="0" borderId="65" xfId="0" applyNumberFormat="1" applyFont="1" applyFill="1" applyBorder="1"/>
    <xf numFmtId="164" fontId="29" fillId="0" borderId="67" xfId="0" applyNumberFormat="1" applyFont="1" applyFill="1" applyBorder="1"/>
    <xf numFmtId="0" fontId="44" fillId="0" borderId="49" xfId="0" applyFont="1" applyFill="1" applyBorder="1"/>
    <xf numFmtId="0" fontId="11" fillId="0" borderId="50" xfId="0" applyFont="1" applyFill="1" applyBorder="1"/>
    <xf numFmtId="3" fontId="29" fillId="0" borderId="50" xfId="0" applyNumberFormat="1" applyFont="1" applyFill="1" applyBorder="1"/>
    <xf numFmtId="164" fontId="29" fillId="0" borderId="53" xfId="0" applyNumberFormat="1" applyFont="1" applyFill="1" applyBorder="1"/>
    <xf numFmtId="3" fontId="29" fillId="0" borderId="71" xfId="0" applyNumberFormat="1" applyFont="1" applyFill="1" applyBorder="1"/>
    <xf numFmtId="3" fontId="29" fillId="0" borderId="55" xfId="0" applyNumberFormat="1" applyFont="1" applyFill="1" applyBorder="1"/>
    <xf numFmtId="164" fontId="29" fillId="0" borderId="59" xfId="0" applyNumberFormat="1" applyFont="1" applyFill="1" applyBorder="1"/>
    <xf numFmtId="0" fontId="45" fillId="0" borderId="73" xfId="0" applyFont="1" applyFill="1" applyBorder="1"/>
    <xf numFmtId="0" fontId="37" fillId="0" borderId="74" xfId="0" applyFont="1" applyFill="1" applyBorder="1"/>
    <xf numFmtId="3" fontId="30" fillId="0" borderId="76" xfId="0" applyNumberFormat="1" applyFont="1" applyFill="1" applyBorder="1"/>
    <xf numFmtId="3" fontId="30" fillId="0" borderId="74" xfId="0" applyNumberFormat="1" applyFont="1" applyFill="1" applyBorder="1"/>
    <xf numFmtId="164" fontId="29" fillId="0" borderId="75" xfId="0" applyNumberFormat="1" applyFont="1" applyFill="1" applyBorder="1"/>
    <xf numFmtId="3" fontId="29" fillId="0" borderId="54" xfId="0" applyNumberFormat="1" applyFont="1" applyFill="1" applyBorder="1"/>
    <xf numFmtId="3" fontId="29" fillId="0" borderId="75" xfId="0" applyNumberFormat="1" applyFont="1" applyFill="1" applyBorder="1"/>
    <xf numFmtId="0" fontId="37" fillId="0" borderId="74" xfId="0" applyFont="1" applyFill="1" applyBorder="1" applyAlignment="1">
      <alignment horizontal="right"/>
    </xf>
    <xf numFmtId="3" fontId="29" fillId="0" borderId="73" xfId="0" applyNumberFormat="1" applyFont="1" applyFill="1" applyBorder="1"/>
    <xf numFmtId="0" fontId="46" fillId="0" borderId="0" xfId="0" applyFont="1" applyFill="1"/>
    <xf numFmtId="0" fontId="47" fillId="0" borderId="0" xfId="0" applyFont="1" applyFill="1"/>
    <xf numFmtId="0" fontId="38" fillId="0" borderId="0" xfId="0" applyFont="1" applyFill="1"/>
    <xf numFmtId="0" fontId="49" fillId="0" borderId="55" xfId="0" applyFont="1" applyFill="1" applyBorder="1"/>
    <xf numFmtId="0" fontId="49" fillId="0" borderId="1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49" fillId="0" borderId="35" xfId="0" applyFont="1" applyFill="1" applyBorder="1" applyAlignment="1">
      <alignment vertical="center"/>
    </xf>
    <xf numFmtId="3" fontId="49" fillId="0" borderId="55" xfId="0" applyNumberFormat="1" applyFont="1" applyFill="1" applyBorder="1"/>
    <xf numFmtId="3" fontId="49" fillId="0" borderId="17" xfId="0" applyNumberFormat="1" applyFont="1" applyFill="1" applyBorder="1" applyAlignment="1">
      <alignment vertical="center"/>
    </xf>
    <xf numFmtId="3" fontId="49" fillId="0" borderId="58" xfId="0" applyNumberFormat="1" applyFont="1" applyFill="1" applyBorder="1" applyAlignment="1">
      <alignment vertical="center"/>
    </xf>
    <xf numFmtId="3" fontId="49" fillId="0" borderId="35" xfId="0" applyNumberFormat="1" applyFont="1" applyFill="1" applyBorder="1" applyAlignment="1">
      <alignment vertical="center"/>
    </xf>
    <xf numFmtId="3" fontId="49" fillId="0" borderId="80" xfId="0" applyNumberFormat="1" applyFont="1" applyFill="1" applyBorder="1"/>
    <xf numFmtId="3" fontId="49" fillId="0" borderId="57" xfId="0" applyNumberFormat="1" applyFont="1" applyFill="1" applyBorder="1"/>
    <xf numFmtId="3" fontId="49" fillId="0" borderId="86" xfId="0" applyNumberFormat="1" applyFont="1" applyFill="1" applyBorder="1"/>
    <xf numFmtId="3" fontId="49" fillId="0" borderId="65" xfId="0" applyNumberFormat="1" applyFont="1" applyFill="1" applyBorder="1"/>
    <xf numFmtId="3" fontId="49" fillId="0" borderId="13" xfId="0" applyNumberFormat="1" applyFont="1" applyFill="1" applyBorder="1"/>
    <xf numFmtId="3" fontId="49" fillId="0" borderId="67" xfId="0" applyNumberFormat="1" applyFont="1" applyFill="1" applyBorder="1"/>
    <xf numFmtId="3" fontId="49" fillId="0" borderId="50" xfId="0" applyNumberFormat="1" applyFont="1" applyFill="1" applyBorder="1"/>
    <xf numFmtId="3" fontId="49" fillId="0" borderId="54" xfId="0" applyNumberFormat="1" applyFont="1" applyFill="1" applyBorder="1"/>
    <xf numFmtId="3" fontId="49" fillId="0" borderId="21" xfId="0" applyNumberFormat="1" applyFont="1" applyFill="1" applyBorder="1" applyAlignment="1">
      <alignment vertical="center"/>
    </xf>
    <xf numFmtId="0" fontId="36" fillId="0" borderId="0" xfId="0" applyFont="1" applyFill="1"/>
    <xf numFmtId="0" fontId="52" fillId="0" borderId="0" xfId="0" applyFont="1" applyFill="1"/>
    <xf numFmtId="0" fontId="11" fillId="0" borderId="0" xfId="0" applyFont="1" applyFill="1" applyBorder="1"/>
    <xf numFmtId="0" fontId="48" fillId="0" borderId="0" xfId="0" applyFont="1" applyFill="1"/>
    <xf numFmtId="0" fontId="28" fillId="0" borderId="0" xfId="0" applyFont="1" applyFill="1" applyBorder="1"/>
    <xf numFmtId="0" fontId="36" fillId="0" borderId="44" xfId="0" applyFont="1" applyFill="1" applyBorder="1"/>
    <xf numFmtId="0" fontId="36" fillId="0" borderId="48" xfId="0" applyFont="1" applyFill="1" applyBorder="1"/>
    <xf numFmtId="0" fontId="11" fillId="0" borderId="48" xfId="0" applyFont="1" applyFill="1" applyBorder="1"/>
    <xf numFmtId="0" fontId="36" fillId="0" borderId="48" xfId="0" applyFont="1" applyFill="1" applyBorder="1" applyAlignment="1">
      <alignment horizontal="center"/>
    </xf>
    <xf numFmtId="0" fontId="36" fillId="0" borderId="46" xfId="0" applyFont="1" applyFill="1" applyBorder="1"/>
    <xf numFmtId="0" fontId="36" fillId="0" borderId="47" xfId="0" applyFont="1" applyFill="1" applyBorder="1"/>
    <xf numFmtId="0" fontId="48" fillId="0" borderId="47" xfId="0" applyFont="1" applyFill="1" applyBorder="1" applyAlignment="1">
      <alignment horizontal="center"/>
    </xf>
    <xf numFmtId="0" fontId="36" fillId="0" borderId="45" xfId="0" applyFont="1" applyFill="1" applyBorder="1" applyAlignment="1">
      <alignment horizontal="center"/>
    </xf>
    <xf numFmtId="0" fontId="53" fillId="0" borderId="49" xfId="0" applyFont="1" applyFill="1" applyBorder="1" applyAlignment="1">
      <alignment horizontal="center"/>
    </xf>
    <xf numFmtId="0" fontId="53" fillId="0" borderId="53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1" xfId="0" applyFont="1" applyFill="1" applyBorder="1" applyAlignment="1">
      <alignment horizontal="center"/>
    </xf>
    <xf numFmtId="0" fontId="36" fillId="0" borderId="52" xfId="0" applyFont="1" applyFill="1" applyBorder="1" applyAlignment="1">
      <alignment horizontal="center"/>
    </xf>
    <xf numFmtId="0" fontId="36" fillId="0" borderId="21" xfId="0" applyFont="1" applyFill="1" applyBorder="1" applyAlignment="1">
      <alignment vertical="center"/>
    </xf>
    <xf numFmtId="0" fontId="36" fillId="0" borderId="59" xfId="0" applyFont="1" applyFill="1" applyBorder="1"/>
    <xf numFmtId="0" fontId="11" fillId="0" borderId="59" xfId="0" applyFont="1" applyFill="1" applyBorder="1"/>
    <xf numFmtId="165" fontId="11" fillId="0" borderId="59" xfId="0" applyNumberFormat="1" applyFont="1" applyFill="1" applyBorder="1"/>
    <xf numFmtId="1" fontId="49" fillId="0" borderId="45" xfId="0" applyNumberFormat="1" applyFont="1" applyFill="1" applyBorder="1" applyAlignment="1">
      <alignment horizontal="right" vertical="center"/>
    </xf>
    <xf numFmtId="3" fontId="49" fillId="0" borderId="57" xfId="0" applyNumberFormat="1" applyFont="1" applyFill="1" applyBorder="1" applyAlignment="1">
      <alignment vertical="center"/>
    </xf>
    <xf numFmtId="3" fontId="49" fillId="0" borderId="55" xfId="0" applyNumberFormat="1" applyFont="1" applyFill="1" applyBorder="1" applyAlignment="1">
      <alignment horizontal="center" vertical="center"/>
    </xf>
    <xf numFmtId="3" fontId="49" fillId="0" borderId="59" xfId="0" applyNumberFormat="1" applyFont="1" applyFill="1" applyBorder="1" applyAlignment="1">
      <alignment horizontal="center" vertical="center"/>
    </xf>
    <xf numFmtId="0" fontId="36" fillId="0" borderId="60" xfId="0" applyFont="1" applyFill="1" applyBorder="1" applyAlignment="1">
      <alignment vertical="center"/>
    </xf>
    <xf numFmtId="0" fontId="36" fillId="0" borderId="62" xfId="0" applyFont="1" applyFill="1" applyBorder="1"/>
    <xf numFmtId="0" fontId="11" fillId="0" borderId="62" xfId="0" applyFont="1" applyFill="1" applyBorder="1"/>
    <xf numFmtId="165" fontId="11" fillId="0" borderId="62" xfId="0" applyNumberFormat="1" applyFont="1" applyFill="1" applyBorder="1"/>
    <xf numFmtId="2" fontId="49" fillId="0" borderId="61" xfId="0" applyNumberFormat="1" applyFont="1" applyFill="1" applyBorder="1"/>
    <xf numFmtId="2" fontId="49" fillId="0" borderId="84" xfId="0" applyNumberFormat="1" applyFont="1" applyFill="1" applyBorder="1" applyAlignment="1">
      <alignment vertical="center"/>
    </xf>
    <xf numFmtId="2" fontId="49" fillId="0" borderId="63" xfId="0" applyNumberFormat="1" applyFont="1" applyFill="1" applyBorder="1" applyAlignment="1">
      <alignment vertical="center"/>
    </xf>
    <xf numFmtId="2" fontId="49" fillId="0" borderId="61" xfId="0" applyNumberFormat="1" applyFont="1" applyFill="1" applyBorder="1" applyAlignment="1">
      <alignment horizontal="right" vertical="center"/>
    </xf>
    <xf numFmtId="4" fontId="49" fillId="0" borderId="63" xfId="0" applyNumberFormat="1" applyFont="1" applyFill="1" applyBorder="1" applyAlignment="1">
      <alignment vertical="center"/>
    </xf>
    <xf numFmtId="4" fontId="49" fillId="0" borderId="52" xfId="0" applyNumberFormat="1" applyFont="1" applyFill="1" applyBorder="1" applyAlignment="1">
      <alignment vertical="center"/>
    </xf>
    <xf numFmtId="4" fontId="49" fillId="0" borderId="64" xfId="0" applyNumberFormat="1" applyFont="1" applyFill="1" applyBorder="1" applyAlignment="1">
      <alignment vertical="center"/>
    </xf>
    <xf numFmtId="2" fontId="49" fillId="0" borderId="52" xfId="0" applyNumberFormat="1" applyFont="1" applyFill="1" applyBorder="1" applyAlignment="1">
      <alignment vertical="center"/>
    </xf>
    <xf numFmtId="164" fontId="49" fillId="0" borderId="61" xfId="0" applyNumberFormat="1" applyFont="1" applyFill="1" applyBorder="1" applyAlignment="1">
      <alignment vertical="center"/>
    </xf>
    <xf numFmtId="3" fontId="49" fillId="0" borderId="62" xfId="0" applyNumberFormat="1" applyFont="1" applyFill="1" applyBorder="1" applyAlignment="1">
      <alignment horizontal="center" vertical="center"/>
    </xf>
    <xf numFmtId="0" fontId="36" fillId="0" borderId="68" xfId="0" applyFont="1" applyFill="1" applyBorder="1" applyAlignment="1">
      <alignment vertical="center"/>
    </xf>
    <xf numFmtId="0" fontId="50" fillId="0" borderId="67" xfId="0" applyFont="1" applyFill="1" applyBorder="1" applyAlignment="1">
      <alignment horizontal="center" vertical="center"/>
    </xf>
    <xf numFmtId="3" fontId="11" fillId="0" borderId="67" xfId="0" applyNumberFormat="1" applyFont="1" applyFill="1" applyBorder="1"/>
    <xf numFmtId="3" fontId="49" fillId="0" borderId="13" xfId="0" applyNumberFormat="1" applyFont="1" applyFill="1" applyBorder="1" applyAlignment="1">
      <alignment vertical="center"/>
    </xf>
    <xf numFmtId="3" fontId="49" fillId="0" borderId="19" xfId="0" applyNumberFormat="1" applyFont="1" applyFill="1" applyBorder="1" applyAlignment="1">
      <alignment vertical="center"/>
    </xf>
    <xf numFmtId="3" fontId="49" fillId="0" borderId="65" xfId="0" applyNumberFormat="1" applyFont="1" applyFill="1" applyBorder="1" applyAlignment="1">
      <alignment horizontal="center" vertical="center"/>
    </xf>
    <xf numFmtId="3" fontId="49" fillId="0" borderId="66" xfId="0" applyNumberFormat="1" applyFont="1" applyFill="1" applyBorder="1" applyAlignment="1">
      <alignment vertical="center"/>
    </xf>
    <xf numFmtId="3" fontId="49" fillId="0" borderId="43" xfId="0" applyNumberFormat="1" applyFont="1" applyFill="1" applyBorder="1" applyAlignment="1">
      <alignment vertical="center"/>
    </xf>
    <xf numFmtId="3" fontId="49" fillId="0" borderId="32" xfId="0" applyNumberFormat="1" applyFont="1" applyFill="1" applyBorder="1" applyAlignment="1">
      <alignment vertical="center"/>
    </xf>
    <xf numFmtId="3" fontId="49" fillId="0" borderId="67" xfId="0" applyNumberFormat="1" applyFont="1" applyFill="1" applyBorder="1" applyAlignment="1">
      <alignment horizontal="center" vertical="center"/>
    </xf>
    <xf numFmtId="0" fontId="36" fillId="0" borderId="67" xfId="0" applyFont="1" applyFill="1" applyBorder="1"/>
    <xf numFmtId="3" fontId="11" fillId="0" borderId="56" xfId="0" applyNumberFormat="1" applyFont="1" applyFill="1" applyBorder="1"/>
    <xf numFmtId="3" fontId="49" fillId="0" borderId="70" xfId="0" applyNumberFormat="1" applyFont="1" applyFill="1" applyBorder="1" applyAlignment="1">
      <alignment vertical="center"/>
    </xf>
    <xf numFmtId="3" fontId="49" fillId="0" borderId="31" xfId="0" applyNumberFormat="1" applyFont="1" applyFill="1" applyBorder="1" applyAlignment="1">
      <alignment vertical="center"/>
    </xf>
    <xf numFmtId="3" fontId="49" fillId="0" borderId="69" xfId="0" applyNumberFormat="1" applyFont="1" applyFill="1" applyBorder="1" applyAlignment="1">
      <alignment vertical="center"/>
    </xf>
    <xf numFmtId="0" fontId="50" fillId="0" borderId="59" xfId="0" applyFont="1" applyFill="1" applyBorder="1" applyAlignment="1">
      <alignment horizontal="center" vertical="center"/>
    </xf>
    <xf numFmtId="3" fontId="11" fillId="0" borderId="59" xfId="0" applyNumberFormat="1" applyFont="1" applyFill="1" applyBorder="1"/>
    <xf numFmtId="3" fontId="49" fillId="0" borderId="0" xfId="0" applyNumberFormat="1" applyFont="1" applyFill="1" applyAlignment="1">
      <alignment vertical="center"/>
    </xf>
    <xf numFmtId="0" fontId="36" fillId="0" borderId="73" xfId="0" applyFont="1" applyFill="1" applyBorder="1" applyAlignment="1">
      <alignment vertical="center"/>
    </xf>
    <xf numFmtId="0" fontId="36" fillId="0" borderId="75" xfId="0" applyFont="1" applyFill="1" applyBorder="1"/>
    <xf numFmtId="0" fontId="50" fillId="0" borderId="75" xfId="0" applyFont="1" applyFill="1" applyBorder="1" applyAlignment="1">
      <alignment horizontal="center" vertical="center"/>
    </xf>
    <xf numFmtId="3" fontId="49" fillId="0" borderId="74" xfId="0" applyNumberFormat="1" applyFont="1" applyFill="1" applyBorder="1"/>
    <xf numFmtId="3" fontId="49" fillId="0" borderId="85" xfId="0" applyNumberFormat="1" applyFont="1" applyFill="1" applyBorder="1" applyAlignment="1">
      <alignment vertical="center"/>
    </xf>
    <xf numFmtId="3" fontId="49" fillId="0" borderId="76" xfId="0" applyNumberFormat="1" applyFont="1" applyFill="1" applyBorder="1" applyAlignment="1">
      <alignment vertical="center"/>
    </xf>
    <xf numFmtId="3" fontId="49" fillId="0" borderId="74" xfId="0" applyNumberFormat="1" applyFont="1" applyFill="1" applyBorder="1" applyAlignment="1">
      <alignment horizontal="center" vertical="center"/>
    </xf>
    <xf numFmtId="3" fontId="49" fillId="0" borderId="77" xfId="0" applyNumberFormat="1" applyFont="1" applyFill="1" applyBorder="1" applyAlignment="1">
      <alignment vertical="center"/>
    </xf>
    <xf numFmtId="3" fontId="49" fillId="0" borderId="78" xfId="0" applyNumberFormat="1" applyFont="1" applyFill="1" applyBorder="1" applyAlignment="1">
      <alignment vertical="center"/>
    </xf>
    <xf numFmtId="3" fontId="49" fillId="0" borderId="75" xfId="0" applyNumberFormat="1" applyFont="1" applyFill="1" applyBorder="1" applyAlignment="1">
      <alignment horizontal="center" vertical="center"/>
    </xf>
    <xf numFmtId="3" fontId="49" fillId="0" borderId="61" xfId="0" applyNumberFormat="1" applyFont="1" applyFill="1" applyBorder="1"/>
    <xf numFmtId="3" fontId="49" fillId="0" borderId="61" xfId="0" applyNumberFormat="1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vertical="center"/>
    </xf>
    <xf numFmtId="0" fontId="51" fillId="0" borderId="86" xfId="0" applyFont="1" applyFill="1" applyBorder="1" applyAlignment="1">
      <alignment horizontal="center"/>
    </xf>
    <xf numFmtId="3" fontId="11" fillId="0" borderId="86" xfId="0" applyNumberFormat="1" applyFont="1" applyFill="1" applyBorder="1"/>
    <xf numFmtId="3" fontId="49" fillId="0" borderId="48" xfId="0" applyNumberFormat="1" applyFont="1" applyFill="1" applyBorder="1" applyAlignment="1">
      <alignment vertical="center"/>
    </xf>
    <xf numFmtId="3" fontId="49" fillId="0" borderId="47" xfId="0" applyNumberFormat="1" applyFont="1" applyFill="1" applyBorder="1" applyAlignment="1">
      <alignment vertical="center"/>
    </xf>
    <xf numFmtId="3" fontId="49" fillId="0" borderId="45" xfId="0" applyNumberFormat="1" applyFont="1" applyFill="1" applyBorder="1" applyAlignment="1">
      <alignment vertical="center"/>
    </xf>
    <xf numFmtId="164" fontId="49" fillId="0" borderId="48" xfId="0" applyNumberFormat="1" applyFont="1" applyFill="1" applyBorder="1" applyAlignment="1">
      <alignment vertical="center"/>
    </xf>
    <xf numFmtId="0" fontId="51" fillId="0" borderId="67" xfId="0" applyFont="1" applyFill="1" applyBorder="1" applyAlignment="1">
      <alignment horizontal="center"/>
    </xf>
    <xf numFmtId="3" fontId="49" fillId="0" borderId="67" xfId="0" applyNumberFormat="1" applyFont="1" applyFill="1" applyBorder="1" applyAlignment="1">
      <alignment vertical="center"/>
    </xf>
    <xf numFmtId="3" fontId="49" fillId="0" borderId="65" xfId="0" applyNumberFormat="1" applyFont="1" applyFill="1" applyBorder="1" applyAlignment="1">
      <alignment vertical="center"/>
    </xf>
    <xf numFmtId="164" fontId="49" fillId="0" borderId="67" xfId="0" applyNumberFormat="1" applyFont="1" applyFill="1" applyBorder="1" applyAlignment="1">
      <alignment vertical="center"/>
    </xf>
    <xf numFmtId="0" fontId="36" fillId="0" borderId="49" xfId="0" applyFont="1" applyFill="1" applyBorder="1" applyAlignment="1">
      <alignment vertical="center"/>
    </xf>
    <xf numFmtId="0" fontId="51" fillId="0" borderId="53" xfId="0" applyFont="1" applyFill="1" applyBorder="1" applyAlignment="1">
      <alignment horizontal="center"/>
    </xf>
    <xf numFmtId="3" fontId="11" fillId="0" borderId="53" xfId="0" applyNumberFormat="1" applyFont="1" applyFill="1" applyBorder="1"/>
    <xf numFmtId="3" fontId="49" fillId="0" borderId="62" xfId="0" applyNumberFormat="1" applyFont="1" applyFill="1" applyBorder="1" applyAlignment="1">
      <alignment vertical="center"/>
    </xf>
    <xf numFmtId="3" fontId="49" fillId="0" borderId="51" xfId="0" applyNumberFormat="1" applyFont="1" applyFill="1" applyBorder="1" applyAlignment="1">
      <alignment vertical="center"/>
    </xf>
    <xf numFmtId="3" fontId="49" fillId="0" borderId="40" xfId="0" applyNumberFormat="1" applyFont="1" applyFill="1" applyBorder="1" applyAlignment="1">
      <alignment vertical="center"/>
    </xf>
    <xf numFmtId="3" fontId="49" fillId="0" borderId="50" xfId="0" applyNumberFormat="1" applyFont="1" applyFill="1" applyBorder="1" applyAlignment="1">
      <alignment vertical="center"/>
    </xf>
    <xf numFmtId="164" fontId="49" fillId="0" borderId="53" xfId="0" applyNumberFormat="1" applyFont="1" applyFill="1" applyBorder="1" applyAlignment="1">
      <alignment vertical="center"/>
    </xf>
    <xf numFmtId="0" fontId="36" fillId="0" borderId="86" xfId="0" applyFont="1" applyFill="1" applyBorder="1" applyAlignment="1">
      <alignment horizontal="center" vertical="center"/>
    </xf>
    <xf numFmtId="3" fontId="49" fillId="0" borderId="56" xfId="0" applyNumberFormat="1" applyFont="1" applyFill="1" applyBorder="1" applyAlignment="1">
      <alignment vertical="center"/>
    </xf>
    <xf numFmtId="0" fontId="36" fillId="0" borderId="59" xfId="0" applyFont="1" applyFill="1" applyBorder="1" applyAlignment="1">
      <alignment horizontal="center" vertical="center"/>
    </xf>
    <xf numFmtId="0" fontId="36" fillId="0" borderId="67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3" fontId="49" fillId="0" borderId="72" xfId="0" applyNumberFormat="1" applyFont="1" applyFill="1" applyBorder="1" applyAlignment="1">
      <alignment vertical="center"/>
    </xf>
    <xf numFmtId="3" fontId="49" fillId="0" borderId="55" xfId="0" applyNumberFormat="1" applyFont="1" applyFill="1" applyBorder="1" applyAlignment="1">
      <alignment vertical="center"/>
    </xf>
    <xf numFmtId="164" fontId="49" fillId="0" borderId="59" xfId="0" applyNumberFormat="1" applyFont="1" applyFill="1" applyBorder="1" applyAlignment="1">
      <alignment vertical="center"/>
    </xf>
    <xf numFmtId="0" fontId="49" fillId="0" borderId="73" xfId="0" applyFont="1" applyFill="1" applyBorder="1" applyAlignment="1">
      <alignment vertical="center"/>
    </xf>
    <xf numFmtId="3" fontId="37" fillId="0" borderId="75" xfId="0" applyNumberFormat="1" applyFont="1" applyFill="1" applyBorder="1"/>
    <xf numFmtId="3" fontId="49" fillId="0" borderId="75" xfId="0" applyNumberFormat="1" applyFont="1" applyFill="1" applyBorder="1" applyAlignment="1">
      <alignment vertical="center"/>
    </xf>
    <xf numFmtId="3" fontId="49" fillId="0" borderId="74" xfId="0" applyNumberFormat="1" applyFont="1" applyFill="1" applyBorder="1" applyAlignment="1">
      <alignment vertical="center"/>
    </xf>
    <xf numFmtId="164" fontId="49" fillId="0" borderId="75" xfId="0" applyNumberFormat="1" applyFont="1" applyFill="1" applyBorder="1" applyAlignment="1">
      <alignment vertical="center"/>
    </xf>
    <xf numFmtId="0" fontId="50" fillId="0" borderId="67" xfId="0" applyFont="1" applyFill="1" applyBorder="1"/>
    <xf numFmtId="0" fontId="50" fillId="0" borderId="62" xfId="0" applyFont="1" applyFill="1" applyBorder="1"/>
    <xf numFmtId="0" fontId="50" fillId="0" borderId="59" xfId="0" applyFont="1" applyFill="1" applyBorder="1" applyAlignment="1">
      <alignment horizontal="center"/>
    </xf>
    <xf numFmtId="0" fontId="49" fillId="0" borderId="59" xfId="0" applyFont="1" applyFill="1" applyBorder="1"/>
    <xf numFmtId="3" fontId="49" fillId="0" borderId="59" xfId="0" applyNumberFormat="1" applyFont="1" applyFill="1" applyBorder="1" applyAlignment="1">
      <alignment vertical="center"/>
    </xf>
    <xf numFmtId="3" fontId="49" fillId="0" borderId="0" xfId="0" applyNumberFormat="1" applyFont="1" applyFill="1" applyBorder="1" applyAlignment="1">
      <alignment vertical="center"/>
    </xf>
    <xf numFmtId="0" fontId="49" fillId="0" borderId="75" xfId="0" applyFont="1" applyFill="1" applyBorder="1"/>
    <xf numFmtId="0" fontId="50" fillId="0" borderId="75" xfId="0" applyFont="1" applyFill="1" applyBorder="1" applyAlignment="1">
      <alignment horizontal="center"/>
    </xf>
    <xf numFmtId="0" fontId="51" fillId="0" borderId="75" xfId="0" applyFont="1" applyFill="1" applyBorder="1" applyAlignment="1">
      <alignment horizontal="center"/>
    </xf>
    <xf numFmtId="3" fontId="37" fillId="0" borderId="74" xfId="0" applyNumberFormat="1" applyFont="1" applyFill="1" applyBorder="1"/>
    <xf numFmtId="3" fontId="49" fillId="0" borderId="7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Fill="1" applyAlignment="1"/>
    <xf numFmtId="0" fontId="17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8" fillId="0" borderId="0" xfId="0" applyFont="1" applyFill="1" applyAlignment="1" applyProtection="1">
      <alignment horizontal="left"/>
      <protection hidden="1"/>
    </xf>
    <xf numFmtId="0" fontId="26" fillId="0" borderId="0" xfId="0" applyFont="1" applyFill="1" applyAlignment="1" applyProtection="1">
      <alignment horizontal="right"/>
      <protection hidden="1"/>
    </xf>
    <xf numFmtId="0" fontId="19" fillId="0" borderId="11" xfId="0" applyFont="1" applyFill="1" applyBorder="1" applyAlignment="1" applyProtection="1">
      <alignment horizontal="left"/>
      <protection hidden="1"/>
    </xf>
    <xf numFmtId="0" fontId="19" fillId="0" borderId="19" xfId="0" applyFont="1" applyFill="1" applyBorder="1" applyAlignment="1" applyProtection="1">
      <alignment horizontal="left"/>
      <protection hidden="1"/>
    </xf>
    <xf numFmtId="0" fontId="19" fillId="0" borderId="43" xfId="0" applyFont="1" applyFill="1" applyBorder="1" applyAlignment="1" applyProtection="1">
      <alignment horizontal="left"/>
      <protection hidden="1"/>
    </xf>
    <xf numFmtId="0" fontId="48" fillId="0" borderId="73" xfId="0" applyFont="1" applyFill="1" applyBorder="1" applyAlignment="1">
      <alignment horizontal="center" vertical="center"/>
    </xf>
    <xf numFmtId="0" fontId="48" fillId="0" borderId="76" xfId="0" applyFont="1" applyFill="1" applyBorder="1" applyAlignment="1">
      <alignment horizontal="center" vertical="center"/>
    </xf>
    <xf numFmtId="0" fontId="48" fillId="0" borderId="75" xfId="0" applyFont="1" applyFill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1" fillId="0" borderId="0" xfId="4" applyFont="1"/>
    <xf numFmtId="0" fontId="8" fillId="0" borderId="0" xfId="4" applyFont="1" applyAlignment="1">
      <alignment horizontal="center"/>
    </xf>
    <xf numFmtId="0" fontId="8" fillId="0" borderId="70" xfId="4" applyFont="1" applyBorder="1" applyAlignment="1">
      <alignment horizontal="right"/>
    </xf>
    <xf numFmtId="0" fontId="8" fillId="3" borderId="32" xfId="4" applyFont="1" applyFill="1" applyBorder="1" applyAlignment="1">
      <alignment horizontal="center"/>
    </xf>
    <xf numFmtId="0" fontId="8" fillId="2" borderId="32" xfId="4" applyFont="1" applyFill="1" applyBorder="1" applyAlignment="1">
      <alignment horizontal="center"/>
    </xf>
    <xf numFmtId="1" fontId="11" fillId="0" borderId="32" xfId="4" applyNumberFormat="1" applyFont="1" applyBorder="1"/>
    <xf numFmtId="0" fontId="11" fillId="0" borderId="32" xfId="4" applyFont="1" applyBorder="1"/>
    <xf numFmtId="4" fontId="8" fillId="0" borderId="32" xfId="4" applyNumberFormat="1" applyFont="1" applyBorder="1"/>
    <xf numFmtId="0" fontId="8" fillId="0" borderId="32" xfId="4" applyFont="1" applyBorder="1"/>
    <xf numFmtId="0" fontId="8" fillId="0" borderId="32" xfId="4" applyFont="1" applyBorder="1" applyAlignment="1">
      <alignment horizontal="left"/>
    </xf>
    <xf numFmtId="4" fontId="11" fillId="0" borderId="32" xfId="4" applyNumberFormat="1" applyFont="1" applyBorder="1"/>
    <xf numFmtId="14" fontId="11" fillId="0" borderId="32" xfId="4" applyNumberFormat="1" applyFont="1" applyBorder="1"/>
    <xf numFmtId="0" fontId="11" fillId="0" borderId="32" xfId="4" applyFont="1" applyBorder="1" applyAlignment="1">
      <alignment horizontal="left"/>
    </xf>
    <xf numFmtId="14" fontId="11" fillId="0" borderId="32" xfId="4" applyNumberFormat="1" applyFont="1" applyBorder="1" applyAlignment="1">
      <alignment horizontal="right"/>
    </xf>
    <xf numFmtId="0" fontId="8" fillId="0" borderId="0" xfId="4" applyFont="1"/>
    <xf numFmtId="4" fontId="11" fillId="0" borderId="32" xfId="4" applyNumberFormat="1" applyFont="1" applyBorder="1" applyAlignment="1">
      <alignment horizontal="right"/>
    </xf>
    <xf numFmtId="14" fontId="8" fillId="0" borderId="32" xfId="4" applyNumberFormat="1" applyFont="1" applyBorder="1"/>
    <xf numFmtId="0" fontId="11" fillId="0" borderId="32" xfId="4" applyFont="1" applyBorder="1" applyAlignment="1">
      <alignment horizontal="center"/>
    </xf>
    <xf numFmtId="0" fontId="11" fillId="0" borderId="32" xfId="4" applyNumberFormat="1" applyFont="1" applyBorder="1"/>
    <xf numFmtId="0" fontId="8" fillId="0" borderId="32" xfId="4" applyFont="1" applyBorder="1" applyAlignment="1">
      <alignment horizontal="center"/>
    </xf>
    <xf numFmtId="0" fontId="11" fillId="0" borderId="43" xfId="4" applyFont="1" applyBorder="1"/>
    <xf numFmtId="4" fontId="11" fillId="0" borderId="0" xfId="4" applyNumberFormat="1" applyFont="1" applyBorder="1"/>
    <xf numFmtId="0" fontId="8" fillId="0" borderId="32" xfId="4" applyNumberFormat="1" applyFont="1" applyBorder="1"/>
    <xf numFmtId="0" fontId="54" fillId="0" borderId="0" xfId="0" applyFont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center"/>
    </xf>
    <xf numFmtId="4" fontId="55" fillId="0" borderId="0" xfId="0" applyNumberFormat="1" applyFont="1" applyAlignment="1">
      <alignment horizontal="right"/>
    </xf>
    <xf numFmtId="4" fontId="55" fillId="0" borderId="0" xfId="0" applyNumberFormat="1" applyFont="1"/>
    <xf numFmtId="0" fontId="54" fillId="3" borderId="32" xfId="0" applyFont="1" applyFill="1" applyBorder="1" applyAlignment="1">
      <alignment horizontal="center"/>
    </xf>
    <xf numFmtId="4" fontId="54" fillId="3" borderId="32" xfId="0" applyNumberFormat="1" applyFont="1" applyFill="1" applyBorder="1" applyAlignment="1"/>
    <xf numFmtId="4" fontId="54" fillId="3" borderId="32" xfId="0" applyNumberFormat="1" applyFont="1" applyFill="1" applyBorder="1" applyAlignment="1">
      <alignment horizontal="center"/>
    </xf>
    <xf numFmtId="0" fontId="54" fillId="0" borderId="0" xfId="0" applyFont="1"/>
    <xf numFmtId="0" fontId="55" fillId="0" borderId="32" xfId="0" applyFont="1" applyBorder="1" applyAlignment="1">
      <alignment horizontal="center"/>
    </xf>
    <xf numFmtId="14" fontId="55" fillId="0" borderId="32" xfId="0" applyNumberFormat="1" applyFont="1" applyBorder="1" applyAlignment="1">
      <alignment horizontal="center"/>
    </xf>
    <xf numFmtId="4" fontId="55" fillId="0" borderId="32" xfId="0" applyNumberFormat="1" applyFont="1" applyBorder="1" applyAlignment="1">
      <alignment horizontal="right"/>
    </xf>
    <xf numFmtId="4" fontId="54" fillId="0" borderId="32" xfId="0" applyNumberFormat="1" applyFont="1" applyBorder="1"/>
    <xf numFmtId="0" fontId="55" fillId="0" borderId="32" xfId="0" applyFont="1" applyBorder="1"/>
    <xf numFmtId="0" fontId="55" fillId="0" borderId="32" xfId="0" applyFont="1" applyBorder="1" applyAlignment="1">
      <alignment horizontal="left"/>
    </xf>
    <xf numFmtId="4" fontId="55" fillId="0" borderId="32" xfId="0" applyNumberFormat="1" applyFont="1" applyBorder="1"/>
    <xf numFmtId="4" fontId="55" fillId="0" borderId="32" xfId="0" applyNumberFormat="1" applyFont="1" applyBorder="1" applyAlignment="1">
      <alignment horizontal="left"/>
    </xf>
    <xf numFmtId="4" fontId="54" fillId="0" borderId="32" xfId="0" applyNumberFormat="1" applyFont="1" applyBorder="1" applyAlignment="1">
      <alignment horizontal="right"/>
    </xf>
    <xf numFmtId="0" fontId="54" fillId="0" borderId="32" xfId="0" applyFont="1" applyBorder="1" applyAlignment="1">
      <alignment horizontal="right"/>
    </xf>
    <xf numFmtId="0" fontId="54" fillId="0" borderId="32" xfId="0" applyFont="1" applyBorder="1" applyAlignment="1">
      <alignment horizontal="left"/>
    </xf>
    <xf numFmtId="164" fontId="54" fillId="0" borderId="32" xfId="0" applyNumberFormat="1" applyFont="1" applyBorder="1" applyAlignment="1">
      <alignment horizontal="left"/>
    </xf>
    <xf numFmtId="4" fontId="54" fillId="0" borderId="32" xfId="0" applyNumberFormat="1" applyFont="1" applyBorder="1" applyAlignment="1">
      <alignment horizontal="left"/>
    </xf>
    <xf numFmtId="164" fontId="55" fillId="0" borderId="32" xfId="0" applyNumberFormat="1" applyFont="1" applyBorder="1" applyAlignment="1">
      <alignment horizontal="left"/>
    </xf>
    <xf numFmtId="0" fontId="54" fillId="0" borderId="32" xfId="0" applyFont="1" applyBorder="1" applyAlignment="1">
      <alignment horizontal="center"/>
    </xf>
    <xf numFmtId="14" fontId="54" fillId="0" borderId="32" xfId="0" applyNumberFormat="1" applyFont="1" applyBorder="1" applyAlignment="1">
      <alignment horizontal="center"/>
    </xf>
    <xf numFmtId="0" fontId="54" fillId="0" borderId="32" xfId="0" applyFont="1" applyBorder="1"/>
    <xf numFmtId="0" fontId="55" fillId="0" borderId="0" xfId="0" applyFont="1" applyAlignment="1">
      <alignment horizontal="left"/>
    </xf>
    <xf numFmtId="14" fontId="55" fillId="0" borderId="32" xfId="0" applyNumberFormat="1" applyFont="1" applyBorder="1" applyAlignment="1">
      <alignment horizontal="left"/>
    </xf>
    <xf numFmtId="0" fontId="54" fillId="0" borderId="0" xfId="0" applyFont="1" applyAlignment="1">
      <alignment horizontal="left"/>
    </xf>
    <xf numFmtId="0" fontId="55" fillId="3" borderId="32" xfId="0" applyFont="1" applyFill="1" applyBorder="1" applyAlignment="1">
      <alignment horizontal="center"/>
    </xf>
    <xf numFmtId="4" fontId="54" fillId="3" borderId="32" xfId="0" applyNumberFormat="1" applyFont="1" applyFill="1" applyBorder="1"/>
    <xf numFmtId="0" fontId="54" fillId="3" borderId="32" xfId="0" applyFont="1" applyFill="1" applyBorder="1" applyAlignment="1">
      <alignment horizontal="right"/>
    </xf>
    <xf numFmtId="0" fontId="55" fillId="3" borderId="32" xfId="0" applyFont="1" applyFill="1" applyBorder="1"/>
    <xf numFmtId="0" fontId="55" fillId="0" borderId="0" xfId="0" applyFont="1" applyAlignment="1">
      <alignment horizontal="left"/>
    </xf>
    <xf numFmtId="0" fontId="55" fillId="0" borderId="0" xfId="0" applyFont="1" applyAlignment="1"/>
  </cellXfs>
  <cellStyles count="5">
    <cellStyle name="normální" xfId="0" builtinId="0"/>
    <cellStyle name="normální 2" xfId="1"/>
    <cellStyle name="normální 3" xfId="2"/>
    <cellStyle name="normální_Rezerva 2004 ORJ 110 - k 31102004" xfId="4"/>
    <cellStyle name="pro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workbookViewId="0">
      <selection activeCell="E31" sqref="E31"/>
    </sheetView>
  </sheetViews>
  <sheetFormatPr defaultRowHeight="12.75"/>
  <cols>
    <col min="1" max="1" width="4.7109375" customWidth="1"/>
    <col min="2" max="2" width="31" customWidth="1"/>
    <col min="3" max="5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738" t="s">
        <v>3</v>
      </c>
      <c r="B6" s="739"/>
      <c r="C6" s="740"/>
      <c r="D6" s="740"/>
      <c r="E6" s="740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741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742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6.5" thickTop="1">
      <c r="B11" s="248" t="s">
        <v>12</v>
      </c>
      <c r="C11" s="249">
        <v>322680</v>
      </c>
      <c r="D11" s="249">
        <v>322681</v>
      </c>
      <c r="E11" s="249">
        <v>46961.2</v>
      </c>
      <c r="F11" s="250">
        <f>(E11/D11)*100</f>
        <v>14.553444423439869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ht="15.75">
      <c r="B12" s="251" t="s">
        <v>13</v>
      </c>
      <c r="C12" s="252">
        <v>56786</v>
      </c>
      <c r="D12" s="252">
        <v>56762</v>
      </c>
      <c r="E12" s="252">
        <v>6273.1</v>
      </c>
      <c r="F12" s="253">
        <f>(E12/D12)*100</f>
        <v>11.051583806067439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ht="15.75">
      <c r="B13" s="251" t="s">
        <v>14</v>
      </c>
      <c r="C13" s="252">
        <v>15251</v>
      </c>
      <c r="D13" s="252">
        <v>14844</v>
      </c>
      <c r="E13" s="252">
        <v>858.1</v>
      </c>
      <c r="F13" s="253">
        <f>(E13/D13)*100</f>
        <v>5.7807868499056854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ht="15.75">
      <c r="B14" s="254" t="s">
        <v>15</v>
      </c>
      <c r="C14" s="252">
        <v>40120</v>
      </c>
      <c r="D14" s="252">
        <v>40800.9</v>
      </c>
      <c r="E14" s="252">
        <f>64822.4-56739.8</f>
        <v>8082.5999999999985</v>
      </c>
      <c r="F14" s="253">
        <f>(E14/D14)*100</f>
        <v>19.809857135504359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55" t="s">
        <v>16</v>
      </c>
      <c r="C15" s="256">
        <f>SUM(C11:C14)</f>
        <v>434837</v>
      </c>
      <c r="D15" s="256">
        <f>SUM(D11:D14)</f>
        <v>435087.9</v>
      </c>
      <c r="E15" s="256">
        <f>SUM(E11:E14)</f>
        <v>62174.999999999993</v>
      </c>
      <c r="F15" s="257">
        <f>(E15/D15)*100</f>
        <v>14.290215839144228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6.5" thickTop="1">
      <c r="B16" s="258"/>
      <c r="C16" s="259"/>
      <c r="D16" s="259"/>
      <c r="E16" s="259"/>
      <c r="F16" s="26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ht="15.75">
      <c r="A17" s="10"/>
      <c r="B17" s="251" t="s">
        <v>17</v>
      </c>
      <c r="C17" s="252">
        <v>412223</v>
      </c>
      <c r="D17" s="252">
        <v>421400.3</v>
      </c>
      <c r="E17" s="252">
        <f>109378.2-56739.8</f>
        <v>52638.399999999994</v>
      </c>
      <c r="F17" s="253">
        <f>(E17/D17)*100</f>
        <v>12.491305772682173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13" customFormat="1" ht="15.75">
      <c r="A18" s="10"/>
      <c r="B18" s="254" t="s">
        <v>18</v>
      </c>
      <c r="C18" s="252">
        <v>73540</v>
      </c>
      <c r="D18" s="252">
        <v>75836.2</v>
      </c>
      <c r="E18" s="252">
        <v>859.3</v>
      </c>
      <c r="F18" s="253">
        <f>(E18/D18)*100</f>
        <v>1.1331000234716402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55" t="s">
        <v>19</v>
      </c>
      <c r="C19" s="256">
        <f>SUM(C17:C18)</f>
        <v>485763</v>
      </c>
      <c r="D19" s="256">
        <f>SUM(D17:D18)</f>
        <v>497236.5</v>
      </c>
      <c r="E19" s="256">
        <f>SUM(E17:E18)</f>
        <v>53497.7</v>
      </c>
      <c r="F19" s="257">
        <f>(E19/D19)*100</f>
        <v>10.759005020749683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6.5" thickTop="1">
      <c r="B20" s="261"/>
      <c r="C20" s="262"/>
      <c r="D20" s="262"/>
      <c r="E20" s="262"/>
      <c r="F20" s="26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ht="15.75">
      <c r="B21" s="263" t="s">
        <v>20</v>
      </c>
      <c r="C21" s="264"/>
      <c r="D21" s="264"/>
      <c r="E21" s="264"/>
      <c r="F21" s="26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ht="15.75">
      <c r="B22" s="263" t="s">
        <v>21</v>
      </c>
      <c r="C22" s="266"/>
      <c r="D22" s="266"/>
      <c r="E22" s="266">
        <v>8677.2999999999993</v>
      </c>
      <c r="F22" s="267"/>
    </row>
    <row r="23" spans="1:213" ht="15" customHeight="1" thickBot="1">
      <c r="B23" s="268" t="s">
        <v>22</v>
      </c>
      <c r="C23" s="269">
        <v>50926</v>
      </c>
      <c r="D23" s="269">
        <v>62148.6</v>
      </c>
      <c r="E23" s="269"/>
      <c r="F23" s="270"/>
    </row>
    <row r="26" spans="1:213">
      <c r="B26" s="14" t="s">
        <v>23</v>
      </c>
    </row>
    <row r="27" spans="1:213">
      <c r="B27" s="14" t="s">
        <v>24</v>
      </c>
      <c r="C27" s="14"/>
      <c r="D27" s="14"/>
      <c r="E27" s="14"/>
    </row>
    <row r="28" spans="1:213" ht="15">
      <c r="B28" s="14"/>
      <c r="C28" s="15"/>
      <c r="D28" s="15"/>
      <c r="E28" s="15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9"/>
  <sheetViews>
    <sheetView zoomScale="90" zoomScaleNormal="90" workbookViewId="0">
      <selection activeCell="D73" sqref="D73"/>
    </sheetView>
  </sheetViews>
  <sheetFormatPr defaultRowHeight="12.75"/>
  <cols>
    <col min="1" max="1" width="7.5703125" style="18" customWidth="1"/>
    <col min="2" max="3" width="10.28515625" style="18" customWidth="1"/>
    <col min="4" max="4" width="76.85546875" style="18" customWidth="1"/>
    <col min="5" max="5" width="16.28515625" style="41" customWidth="1"/>
    <col min="6" max="6" width="15.85546875" style="247" customWidth="1"/>
    <col min="7" max="7" width="13.85546875" style="247" customWidth="1"/>
    <col min="8" max="8" width="10.42578125" style="295" customWidth="1"/>
    <col min="9" max="9" width="9.140625" style="18"/>
    <col min="10" max="10" width="24.85546875" style="18" customWidth="1"/>
    <col min="11" max="16384" width="9.140625" style="18"/>
  </cols>
  <sheetData>
    <row r="1" spans="1:10" ht="21.75" customHeight="1">
      <c r="A1" s="743" t="s">
        <v>25</v>
      </c>
      <c r="B1" s="740"/>
      <c r="C1" s="740"/>
      <c r="D1" s="16"/>
      <c r="E1" s="17"/>
      <c r="F1" s="218"/>
      <c r="G1" s="219"/>
      <c r="H1" s="271"/>
    </row>
    <row r="2" spans="1:10" ht="12.75" customHeight="1">
      <c r="A2" s="19"/>
      <c r="B2" s="20"/>
      <c r="C2" s="19"/>
      <c r="D2" s="21"/>
      <c r="E2" s="17"/>
      <c r="F2" s="218"/>
      <c r="G2" s="218"/>
      <c r="H2" s="272"/>
    </row>
    <row r="3" spans="1:10" s="20" customFormat="1" ht="24" customHeight="1">
      <c r="A3" s="744" t="s">
        <v>26</v>
      </c>
      <c r="B3" s="744"/>
      <c r="C3" s="744"/>
      <c r="D3" s="745"/>
      <c r="E3" s="745"/>
      <c r="F3" s="745"/>
      <c r="G3" s="745"/>
      <c r="H3" s="745"/>
    </row>
    <row r="4" spans="1:10" s="20" customFormat="1" ht="15" hidden="1" customHeight="1">
      <c r="A4" s="187"/>
      <c r="B4" s="187"/>
      <c r="C4" s="187"/>
      <c r="D4" s="187"/>
      <c r="E4" s="22"/>
      <c r="F4" s="220"/>
      <c r="G4" s="220"/>
      <c r="H4" s="273"/>
    </row>
    <row r="5" spans="1:10" ht="15" customHeight="1" thickBot="1">
      <c r="A5" s="23"/>
      <c r="B5" s="23"/>
      <c r="C5" s="23"/>
      <c r="D5" s="23"/>
      <c r="E5" s="24"/>
      <c r="F5" s="221"/>
      <c r="G5" s="222" t="s">
        <v>4</v>
      </c>
      <c r="H5" s="274"/>
    </row>
    <row r="6" spans="1:10" ht="15.75">
      <c r="A6" s="25" t="s">
        <v>27</v>
      </c>
      <c r="B6" s="25" t="s">
        <v>28</v>
      </c>
      <c r="C6" s="25" t="s">
        <v>29</v>
      </c>
      <c r="D6" s="26" t="s">
        <v>30</v>
      </c>
      <c r="E6" s="27" t="s">
        <v>31</v>
      </c>
      <c r="F6" s="194" t="s">
        <v>31</v>
      </c>
      <c r="G6" s="194" t="s">
        <v>8</v>
      </c>
      <c r="H6" s="275" t="s">
        <v>32</v>
      </c>
    </row>
    <row r="7" spans="1:10" ht="15.75" customHeight="1" thickBot="1">
      <c r="A7" s="28"/>
      <c r="B7" s="28"/>
      <c r="C7" s="28"/>
      <c r="D7" s="29"/>
      <c r="E7" s="30" t="s">
        <v>33</v>
      </c>
      <c r="F7" s="223" t="s">
        <v>34</v>
      </c>
      <c r="G7" s="196" t="s">
        <v>35</v>
      </c>
      <c r="H7" s="276" t="s">
        <v>11</v>
      </c>
    </row>
    <row r="8" spans="1:10" ht="15.75" customHeight="1" thickTop="1">
      <c r="A8" s="31">
        <v>20</v>
      </c>
      <c r="B8" s="32"/>
      <c r="C8" s="32"/>
      <c r="D8" s="33" t="s">
        <v>36</v>
      </c>
      <c r="E8" s="34"/>
      <c r="F8" s="200"/>
      <c r="G8" s="200"/>
      <c r="H8" s="277"/>
    </row>
    <row r="9" spans="1:10" ht="15.75" customHeight="1">
      <c r="A9" s="31"/>
      <c r="B9" s="32"/>
      <c r="C9" s="32"/>
      <c r="D9" s="33"/>
      <c r="E9" s="34"/>
      <c r="F9" s="200"/>
      <c r="G9" s="200"/>
      <c r="H9" s="277"/>
    </row>
    <row r="10" spans="1:10" ht="15.75" hidden="1" customHeight="1">
      <c r="A10" s="31"/>
      <c r="B10" s="32"/>
      <c r="C10" s="35">
        <v>2420</v>
      </c>
      <c r="D10" s="36" t="s">
        <v>37</v>
      </c>
      <c r="E10" s="37"/>
      <c r="F10" s="199"/>
      <c r="G10" s="199">
        <v>0</v>
      </c>
      <c r="H10" s="278" t="e">
        <f>(#REF!/F10)*100</f>
        <v>#REF!</v>
      </c>
    </row>
    <row r="11" spans="1:10" ht="15.75" hidden="1" customHeight="1">
      <c r="A11" s="38"/>
      <c r="B11" s="32"/>
      <c r="C11" s="35">
        <v>4113</v>
      </c>
      <c r="D11" s="36" t="s">
        <v>38</v>
      </c>
      <c r="E11" s="37"/>
      <c r="F11" s="199"/>
      <c r="G11" s="199">
        <v>0</v>
      </c>
      <c r="H11" s="278" t="e">
        <f>(#REF!/F11)*100</f>
        <v>#REF!</v>
      </c>
    </row>
    <row r="12" spans="1:10" ht="15.75" hidden="1" customHeight="1">
      <c r="A12" s="38"/>
      <c r="B12" s="32"/>
      <c r="C12" s="35">
        <v>4113</v>
      </c>
      <c r="D12" s="36" t="s">
        <v>38</v>
      </c>
      <c r="E12" s="37"/>
      <c r="F12" s="199"/>
      <c r="G12" s="199">
        <v>0</v>
      </c>
      <c r="H12" s="278" t="e">
        <f>(#REF!/F12)*100</f>
        <v>#REF!</v>
      </c>
    </row>
    <row r="13" spans="1:10" ht="15.75" hidden="1" customHeight="1">
      <c r="A13" s="38"/>
      <c r="B13" s="32"/>
      <c r="C13" s="35">
        <v>4116</v>
      </c>
      <c r="D13" s="36" t="s">
        <v>39</v>
      </c>
      <c r="E13" s="37"/>
      <c r="F13" s="199"/>
      <c r="G13" s="199">
        <v>0</v>
      </c>
      <c r="H13" s="278" t="e">
        <f>(#REF!/F13)*100</f>
        <v>#REF!</v>
      </c>
    </row>
    <row r="14" spans="1:10" ht="15.75" hidden="1">
      <c r="A14" s="38"/>
      <c r="B14" s="32"/>
      <c r="C14" s="39">
        <v>4116</v>
      </c>
      <c r="D14" s="40" t="s">
        <v>40</v>
      </c>
      <c r="E14" s="37"/>
      <c r="F14" s="199"/>
      <c r="G14" s="207">
        <v>0</v>
      </c>
      <c r="H14" s="278" t="e">
        <f>(#REF!/F14)*100</f>
        <v>#REF!</v>
      </c>
      <c r="J14" s="41"/>
    </row>
    <row r="15" spans="1:10" ht="15.75" hidden="1" customHeight="1">
      <c r="A15" s="38"/>
      <c r="B15" s="32"/>
      <c r="C15" s="35">
        <v>4116</v>
      </c>
      <c r="D15" s="36" t="s">
        <v>38</v>
      </c>
      <c r="E15" s="37"/>
      <c r="F15" s="199"/>
      <c r="G15" s="199">
        <v>0</v>
      </c>
      <c r="H15" s="278" t="e">
        <f>(#REF!/F15)*100</f>
        <v>#REF!</v>
      </c>
    </row>
    <row r="16" spans="1:10" ht="15.75" hidden="1" customHeight="1">
      <c r="A16" s="38"/>
      <c r="B16" s="32"/>
      <c r="C16" s="35">
        <v>4116</v>
      </c>
      <c r="D16" s="36" t="s">
        <v>38</v>
      </c>
      <c r="E16" s="37"/>
      <c r="F16" s="199"/>
      <c r="G16" s="199">
        <v>0</v>
      </c>
      <c r="H16" s="278" t="e">
        <f>(#REF!/F16)*100</f>
        <v>#REF!</v>
      </c>
    </row>
    <row r="17" spans="1:10" ht="15.75" hidden="1" customHeight="1">
      <c r="A17" s="38"/>
      <c r="B17" s="32"/>
      <c r="C17" s="35">
        <v>4116</v>
      </c>
      <c r="D17" s="42" t="s">
        <v>41</v>
      </c>
      <c r="E17" s="34"/>
      <c r="F17" s="200"/>
      <c r="G17" s="207">
        <v>0</v>
      </c>
      <c r="H17" s="278" t="e">
        <f>(#REF!/F17)*100</f>
        <v>#REF!</v>
      </c>
    </row>
    <row r="18" spans="1:10" ht="15" hidden="1">
      <c r="A18" s="43"/>
      <c r="B18" s="44"/>
      <c r="C18" s="45">
        <v>4116</v>
      </c>
      <c r="D18" s="42" t="s">
        <v>41</v>
      </c>
      <c r="E18" s="37"/>
      <c r="F18" s="199"/>
      <c r="G18" s="207">
        <v>0</v>
      </c>
      <c r="H18" s="278" t="e">
        <f>(#REF!/F18)*100</f>
        <v>#REF!</v>
      </c>
    </row>
    <row r="19" spans="1:10" ht="15.75" hidden="1">
      <c r="A19" s="38"/>
      <c r="B19" s="32"/>
      <c r="C19" s="35">
        <v>4122</v>
      </c>
      <c r="D19" s="46" t="s">
        <v>42</v>
      </c>
      <c r="E19" s="37"/>
      <c r="F19" s="199"/>
      <c r="G19" s="199">
        <v>0</v>
      </c>
      <c r="H19" s="278" t="e">
        <f>(#REF!/F19)*100</f>
        <v>#REF!</v>
      </c>
    </row>
    <row r="20" spans="1:10" ht="15" hidden="1">
      <c r="A20" s="43"/>
      <c r="B20" s="44"/>
      <c r="C20" s="45">
        <v>4116</v>
      </c>
      <c r="D20" s="47" t="s">
        <v>43</v>
      </c>
      <c r="E20" s="37"/>
      <c r="F20" s="199"/>
      <c r="G20" s="199">
        <v>0</v>
      </c>
      <c r="H20" s="278" t="e">
        <f>(#REF!/F20)*100</f>
        <v>#REF!</v>
      </c>
    </row>
    <row r="21" spans="1:10" ht="15.75" hidden="1" customHeight="1">
      <c r="A21" s="38"/>
      <c r="B21" s="32"/>
      <c r="C21" s="35">
        <v>4122</v>
      </c>
      <c r="D21" s="42" t="s">
        <v>42</v>
      </c>
      <c r="E21" s="34"/>
      <c r="F21" s="200"/>
      <c r="G21" s="207">
        <v>0</v>
      </c>
      <c r="H21" s="278" t="e">
        <f>(#REF!/F21)*100</f>
        <v>#REF!</v>
      </c>
      <c r="J21" s="41"/>
    </row>
    <row r="22" spans="1:10" ht="15.75" hidden="1">
      <c r="A22" s="38"/>
      <c r="B22" s="32"/>
      <c r="C22" s="35">
        <v>4152</v>
      </c>
      <c r="D22" s="46" t="s">
        <v>44</v>
      </c>
      <c r="E22" s="37"/>
      <c r="F22" s="199"/>
      <c r="G22" s="199">
        <v>0</v>
      </c>
      <c r="H22" s="278" t="e">
        <f>(#REF!/F22)*100</f>
        <v>#REF!</v>
      </c>
    </row>
    <row r="23" spans="1:10" ht="15.75" hidden="1" customHeight="1">
      <c r="A23" s="38"/>
      <c r="B23" s="32"/>
      <c r="C23" s="35">
        <v>4213</v>
      </c>
      <c r="D23" s="42" t="s">
        <v>45</v>
      </c>
      <c r="E23" s="34"/>
      <c r="F23" s="200"/>
      <c r="G23" s="207">
        <v>0</v>
      </c>
      <c r="H23" s="278" t="e">
        <f>(#REF!/F23)*100</f>
        <v>#REF!</v>
      </c>
      <c r="J23" s="41"/>
    </row>
    <row r="24" spans="1:10" ht="15.75" hidden="1" customHeight="1">
      <c r="A24" s="38"/>
      <c r="B24" s="32"/>
      <c r="C24" s="35">
        <v>4213</v>
      </c>
      <c r="D24" s="42" t="s">
        <v>45</v>
      </c>
      <c r="E24" s="34"/>
      <c r="F24" s="200"/>
      <c r="G24" s="207">
        <v>0</v>
      </c>
      <c r="H24" s="278" t="e">
        <f>(#REF!/F24)*100</f>
        <v>#REF!</v>
      </c>
      <c r="J24" s="41"/>
    </row>
    <row r="25" spans="1:10" ht="15.75" hidden="1" customHeight="1">
      <c r="A25" s="38"/>
      <c r="B25" s="32"/>
      <c r="C25" s="35">
        <v>4213</v>
      </c>
      <c r="D25" s="42" t="s">
        <v>46</v>
      </c>
      <c r="E25" s="34"/>
      <c r="F25" s="200"/>
      <c r="G25" s="207">
        <v>0</v>
      </c>
      <c r="H25" s="278" t="e">
        <f>(#REF!/F25)*100</f>
        <v>#REF!</v>
      </c>
      <c r="I25" s="41"/>
    </row>
    <row r="26" spans="1:10" ht="15.75" hidden="1" customHeight="1">
      <c r="A26" s="38"/>
      <c r="B26" s="32"/>
      <c r="C26" s="35">
        <v>4213</v>
      </c>
      <c r="D26" s="42" t="s">
        <v>45</v>
      </c>
      <c r="E26" s="34"/>
      <c r="F26" s="200"/>
      <c r="G26" s="207">
        <v>0</v>
      </c>
      <c r="H26" s="278" t="e">
        <f>(#REF!/F26)*100</f>
        <v>#REF!</v>
      </c>
      <c r="I26" s="41"/>
    </row>
    <row r="27" spans="1:10" ht="15.75" hidden="1" customHeight="1">
      <c r="A27" s="38"/>
      <c r="B27" s="32"/>
      <c r="C27" s="35">
        <v>4213</v>
      </c>
      <c r="D27" s="42" t="s">
        <v>45</v>
      </c>
      <c r="E27" s="34"/>
      <c r="F27" s="200"/>
      <c r="G27" s="207">
        <v>0</v>
      </c>
      <c r="H27" s="278" t="e">
        <f>(#REF!/F27)*100</f>
        <v>#REF!</v>
      </c>
      <c r="I27" s="41"/>
    </row>
    <row r="28" spans="1:10" ht="15.75" hidden="1" customHeight="1">
      <c r="A28" s="38"/>
      <c r="B28" s="32"/>
      <c r="C28" s="35">
        <v>4213</v>
      </c>
      <c r="D28" s="42" t="s">
        <v>46</v>
      </c>
      <c r="E28" s="34"/>
      <c r="F28" s="200"/>
      <c r="G28" s="207">
        <v>0</v>
      </c>
      <c r="H28" s="278" t="e">
        <f>(#REF!/F28)*100</f>
        <v>#REF!</v>
      </c>
    </row>
    <row r="29" spans="1:10" ht="15" hidden="1" customHeight="1">
      <c r="A29" s="45"/>
      <c r="B29" s="40"/>
      <c r="C29" s="40">
        <v>4213</v>
      </c>
      <c r="D29" s="40" t="s">
        <v>46</v>
      </c>
      <c r="E29" s="37"/>
      <c r="F29" s="199"/>
      <c r="G29" s="199">
        <v>0</v>
      </c>
      <c r="H29" s="278" t="e">
        <f>(#REF!/F29)*100</f>
        <v>#REF!</v>
      </c>
    </row>
    <row r="30" spans="1:10" ht="15" hidden="1" customHeight="1">
      <c r="A30" s="48"/>
      <c r="B30" s="46"/>
      <c r="C30" s="40">
        <v>4213</v>
      </c>
      <c r="D30" s="40" t="s">
        <v>46</v>
      </c>
      <c r="E30" s="34"/>
      <c r="F30" s="200"/>
      <c r="G30" s="199">
        <v>0</v>
      </c>
      <c r="H30" s="278" t="e">
        <f>(#REF!/F30)*100</f>
        <v>#REF!</v>
      </c>
    </row>
    <row r="31" spans="1:10" ht="15.75" hidden="1" customHeight="1">
      <c r="A31" s="38"/>
      <c r="B31" s="32"/>
      <c r="C31" s="35">
        <v>4213</v>
      </c>
      <c r="D31" s="42" t="s">
        <v>46</v>
      </c>
      <c r="E31" s="34"/>
      <c r="F31" s="200"/>
      <c r="G31" s="207">
        <v>0</v>
      </c>
      <c r="H31" s="278" t="e">
        <f>(#REF!/F31)*100</f>
        <v>#REF!</v>
      </c>
    </row>
    <row r="32" spans="1:10" ht="15.75" hidden="1" customHeight="1">
      <c r="A32" s="38"/>
      <c r="B32" s="32"/>
      <c r="C32" s="35">
        <v>4213</v>
      </c>
      <c r="D32" s="42" t="s">
        <v>46</v>
      </c>
      <c r="E32" s="34"/>
      <c r="F32" s="200"/>
      <c r="G32" s="199">
        <v>0</v>
      </c>
      <c r="H32" s="278" t="e">
        <f>(#REF!/F32)*100</f>
        <v>#REF!</v>
      </c>
    </row>
    <row r="33" spans="1:10" ht="15.75" hidden="1" customHeight="1">
      <c r="A33" s="38"/>
      <c r="B33" s="32"/>
      <c r="C33" s="35">
        <v>4216</v>
      </c>
      <c r="D33" s="42" t="s">
        <v>47</v>
      </c>
      <c r="E33" s="34"/>
      <c r="F33" s="200"/>
      <c r="G33" s="207">
        <v>0</v>
      </c>
      <c r="H33" s="278" t="e">
        <f>(#REF!/F33)*100</f>
        <v>#REF!</v>
      </c>
      <c r="J33" s="41"/>
    </row>
    <row r="34" spans="1:10" ht="15.75" hidden="1" customHeight="1">
      <c r="A34" s="38"/>
      <c r="B34" s="32"/>
      <c r="C34" s="35">
        <v>4216</v>
      </c>
      <c r="D34" s="42" t="s">
        <v>47</v>
      </c>
      <c r="E34" s="34"/>
      <c r="F34" s="200"/>
      <c r="G34" s="207">
        <v>0</v>
      </c>
      <c r="H34" s="278" t="e">
        <f>(#REF!/F34)*100</f>
        <v>#REF!</v>
      </c>
      <c r="J34" s="41"/>
    </row>
    <row r="35" spans="1:10" ht="15.75" hidden="1" customHeight="1">
      <c r="A35" s="38"/>
      <c r="B35" s="32"/>
      <c r="C35" s="35">
        <v>4216</v>
      </c>
      <c r="D35" s="42" t="s">
        <v>47</v>
      </c>
      <c r="E35" s="34"/>
      <c r="F35" s="200"/>
      <c r="G35" s="207">
        <v>0</v>
      </c>
      <c r="H35" s="278" t="e">
        <f>(#REF!/F35)*100</f>
        <v>#REF!</v>
      </c>
      <c r="J35" s="41"/>
    </row>
    <row r="36" spans="1:10" ht="15.75" hidden="1" customHeight="1">
      <c r="A36" s="38"/>
      <c r="B36" s="32"/>
      <c r="C36" s="35">
        <v>4216</v>
      </c>
      <c r="D36" s="42" t="s">
        <v>48</v>
      </c>
      <c r="E36" s="34"/>
      <c r="F36" s="200"/>
      <c r="G36" s="207">
        <v>0</v>
      </c>
      <c r="H36" s="278" t="e">
        <f>(#REF!/F36)*100</f>
        <v>#REF!</v>
      </c>
      <c r="I36" s="41"/>
    </row>
    <row r="37" spans="1:10" ht="15.75" hidden="1" customHeight="1">
      <c r="A37" s="38"/>
      <c r="B37" s="32"/>
      <c r="C37" s="35">
        <v>4216</v>
      </c>
      <c r="D37" s="42" t="s">
        <v>47</v>
      </c>
      <c r="E37" s="34"/>
      <c r="F37" s="199"/>
      <c r="G37" s="207">
        <v>0</v>
      </c>
      <c r="H37" s="278" t="e">
        <f>(#REF!/F37)*100</f>
        <v>#REF!</v>
      </c>
      <c r="I37" s="41"/>
    </row>
    <row r="38" spans="1:10" ht="15.75" hidden="1" customHeight="1">
      <c r="A38" s="38"/>
      <c r="B38" s="32"/>
      <c r="C38" s="35">
        <v>4216</v>
      </c>
      <c r="D38" s="42" t="s">
        <v>47</v>
      </c>
      <c r="E38" s="34"/>
      <c r="F38" s="200"/>
      <c r="G38" s="207">
        <v>0</v>
      </c>
      <c r="H38" s="278" t="e">
        <f>(#REF!/F38)*100</f>
        <v>#REF!</v>
      </c>
    </row>
    <row r="39" spans="1:10" ht="15.75" hidden="1" customHeight="1">
      <c r="A39" s="38"/>
      <c r="B39" s="32"/>
      <c r="C39" s="35">
        <v>4216</v>
      </c>
      <c r="D39" s="42" t="s">
        <v>48</v>
      </c>
      <c r="E39" s="34"/>
      <c r="F39" s="200"/>
      <c r="G39" s="207">
        <v>0</v>
      </c>
      <c r="H39" s="278" t="e">
        <f>(#REF!/F39)*100</f>
        <v>#REF!</v>
      </c>
    </row>
    <row r="40" spans="1:10" ht="15.75" hidden="1" customHeight="1">
      <c r="A40" s="38"/>
      <c r="B40" s="32"/>
      <c r="C40" s="35">
        <v>4216</v>
      </c>
      <c r="D40" s="42" t="s">
        <v>48</v>
      </c>
      <c r="E40" s="34"/>
      <c r="F40" s="200"/>
      <c r="G40" s="207">
        <v>0</v>
      </c>
      <c r="H40" s="278" t="e">
        <f>(#REF!/F40)*100</f>
        <v>#REF!</v>
      </c>
    </row>
    <row r="41" spans="1:10" ht="15" hidden="1" customHeight="1">
      <c r="A41" s="45"/>
      <c r="B41" s="40"/>
      <c r="C41" s="40">
        <v>4216</v>
      </c>
      <c r="D41" s="40" t="s">
        <v>48</v>
      </c>
      <c r="E41" s="37"/>
      <c r="F41" s="199"/>
      <c r="G41" s="199">
        <v>0</v>
      </c>
      <c r="H41" s="278" t="e">
        <f>(#REF!/F41)*100</f>
        <v>#REF!</v>
      </c>
    </row>
    <row r="42" spans="1:10" ht="15" hidden="1">
      <c r="A42" s="43"/>
      <c r="B42" s="44"/>
      <c r="C42" s="45">
        <v>4216</v>
      </c>
      <c r="D42" s="40" t="s">
        <v>47</v>
      </c>
      <c r="E42" s="37"/>
      <c r="F42" s="199"/>
      <c r="G42" s="199">
        <v>0</v>
      </c>
      <c r="H42" s="278" t="e">
        <f>(#REF!/F42)*100</f>
        <v>#REF!</v>
      </c>
    </row>
    <row r="43" spans="1:10" ht="15.75" hidden="1" customHeight="1">
      <c r="A43" s="38"/>
      <c r="B43" s="32"/>
      <c r="C43" s="35">
        <v>4216</v>
      </c>
      <c r="D43" s="42" t="s">
        <v>47</v>
      </c>
      <c r="E43" s="34"/>
      <c r="F43" s="200"/>
      <c r="G43" s="207">
        <v>0</v>
      </c>
      <c r="H43" s="278" t="e">
        <f>(#REF!/F43)*100</f>
        <v>#REF!</v>
      </c>
    </row>
    <row r="44" spans="1:10" ht="15.75" hidden="1">
      <c r="A44" s="38"/>
      <c r="B44" s="32"/>
      <c r="C44" s="39">
        <v>4216</v>
      </c>
      <c r="D44" s="46" t="s">
        <v>47</v>
      </c>
      <c r="E44" s="37"/>
      <c r="F44" s="199"/>
      <c r="G44" s="207">
        <v>0</v>
      </c>
      <c r="H44" s="278" t="e">
        <f>(#REF!/F44)*100</f>
        <v>#REF!</v>
      </c>
    </row>
    <row r="45" spans="1:10" ht="15.75" hidden="1">
      <c r="A45" s="38"/>
      <c r="B45" s="32"/>
      <c r="C45" s="39">
        <v>4216</v>
      </c>
      <c r="D45" s="46" t="s">
        <v>48</v>
      </c>
      <c r="E45" s="37"/>
      <c r="F45" s="199"/>
      <c r="G45" s="207">
        <v>0</v>
      </c>
      <c r="H45" s="278" t="e">
        <f>(#REF!/F45)*100</f>
        <v>#REF!</v>
      </c>
    </row>
    <row r="46" spans="1:10" ht="15.75" hidden="1">
      <c r="A46" s="38"/>
      <c r="B46" s="32"/>
      <c r="C46" s="39">
        <v>4216</v>
      </c>
      <c r="D46" s="47" t="s">
        <v>47</v>
      </c>
      <c r="E46" s="37"/>
      <c r="F46" s="199"/>
      <c r="G46" s="207">
        <v>0</v>
      </c>
      <c r="H46" s="278" t="e">
        <f>(#REF!/F46)*100</f>
        <v>#REF!</v>
      </c>
    </row>
    <row r="47" spans="1:10" ht="15" hidden="1">
      <c r="A47" s="44"/>
      <c r="B47" s="44"/>
      <c r="C47" s="39">
        <v>4216</v>
      </c>
      <c r="D47" s="47" t="s">
        <v>47</v>
      </c>
      <c r="E47" s="37"/>
      <c r="F47" s="199"/>
      <c r="G47" s="207">
        <v>0</v>
      </c>
      <c r="H47" s="278" t="e">
        <f>(#REF!/F47)*100</f>
        <v>#REF!</v>
      </c>
    </row>
    <row r="48" spans="1:10" ht="15" hidden="1">
      <c r="A48" s="50"/>
      <c r="B48" s="51"/>
      <c r="C48" s="45">
        <v>4216</v>
      </c>
      <c r="D48" s="47" t="s">
        <v>47</v>
      </c>
      <c r="E48" s="52"/>
      <c r="F48" s="207"/>
      <c r="G48" s="207">
        <v>0</v>
      </c>
      <c r="H48" s="278" t="e">
        <f>(#REF!/F48)*100</f>
        <v>#REF!</v>
      </c>
    </row>
    <row r="49" spans="1:8" ht="15" hidden="1">
      <c r="A49" s="50"/>
      <c r="B49" s="51"/>
      <c r="C49" s="45">
        <v>4222</v>
      </c>
      <c r="D49" s="47" t="s">
        <v>49</v>
      </c>
      <c r="E49" s="52"/>
      <c r="F49" s="207"/>
      <c r="G49" s="207">
        <v>0</v>
      </c>
      <c r="H49" s="278" t="e">
        <f>(#REF!/F49)*100</f>
        <v>#REF!</v>
      </c>
    </row>
    <row r="50" spans="1:8" ht="15" hidden="1">
      <c r="A50" s="50"/>
      <c r="B50" s="51"/>
      <c r="C50" s="45">
        <v>4222</v>
      </c>
      <c r="D50" s="47" t="s">
        <v>49</v>
      </c>
      <c r="E50" s="52"/>
      <c r="F50" s="207"/>
      <c r="G50" s="207">
        <v>0</v>
      </c>
      <c r="H50" s="278" t="e">
        <f>(#REF!/F50)*100</f>
        <v>#REF!</v>
      </c>
    </row>
    <row r="51" spans="1:8" ht="15" hidden="1">
      <c r="A51" s="50"/>
      <c r="B51" s="51"/>
      <c r="C51" s="45">
        <v>4222</v>
      </c>
      <c r="D51" s="47" t="s">
        <v>50</v>
      </c>
      <c r="E51" s="52"/>
      <c r="F51" s="207"/>
      <c r="G51" s="207">
        <v>0</v>
      </c>
      <c r="H51" s="278" t="e">
        <f>(#REF!/F51)*100</f>
        <v>#REF!</v>
      </c>
    </row>
    <row r="52" spans="1:8" ht="15" hidden="1">
      <c r="A52" s="43"/>
      <c r="B52" s="44"/>
      <c r="C52" s="45">
        <v>4222</v>
      </c>
      <c r="D52" s="47" t="s">
        <v>51</v>
      </c>
      <c r="E52" s="37"/>
      <c r="F52" s="199"/>
      <c r="G52" s="199">
        <v>0</v>
      </c>
      <c r="H52" s="278" t="e">
        <f>(#REF!/F52)*100</f>
        <v>#REF!</v>
      </c>
    </row>
    <row r="53" spans="1:8" ht="15" hidden="1">
      <c r="A53" s="50"/>
      <c r="B53" s="51"/>
      <c r="C53" s="45">
        <v>4223</v>
      </c>
      <c r="D53" s="47" t="s">
        <v>52</v>
      </c>
      <c r="E53" s="52"/>
      <c r="F53" s="207"/>
      <c r="G53" s="207">
        <v>0</v>
      </c>
      <c r="H53" s="278" t="e">
        <f>(#REF!/F53)*100</f>
        <v>#REF!</v>
      </c>
    </row>
    <row r="54" spans="1:8" ht="15" hidden="1">
      <c r="A54" s="50"/>
      <c r="B54" s="51"/>
      <c r="C54" s="45">
        <v>4232</v>
      </c>
      <c r="D54" s="47" t="s">
        <v>53</v>
      </c>
      <c r="E54" s="52"/>
      <c r="F54" s="207"/>
      <c r="G54" s="207">
        <v>0</v>
      </c>
      <c r="H54" s="278" t="e">
        <f>(#REF!/F54)*100</f>
        <v>#REF!</v>
      </c>
    </row>
    <row r="55" spans="1:8" ht="15" hidden="1">
      <c r="A55" s="50"/>
      <c r="B55" s="51"/>
      <c r="C55" s="45">
        <v>4232</v>
      </c>
      <c r="D55" s="47" t="s">
        <v>53</v>
      </c>
      <c r="E55" s="52"/>
      <c r="F55" s="207"/>
      <c r="G55" s="207">
        <v>0</v>
      </c>
      <c r="H55" s="278" t="e">
        <f>(#REF!/F55)*100</f>
        <v>#REF!</v>
      </c>
    </row>
    <row r="56" spans="1:8" ht="15" hidden="1">
      <c r="A56" s="50"/>
      <c r="B56" s="51">
        <v>2212</v>
      </c>
      <c r="C56" s="45">
        <v>2322</v>
      </c>
      <c r="D56" s="47" t="s">
        <v>54</v>
      </c>
      <c r="E56" s="52"/>
      <c r="F56" s="207"/>
      <c r="G56" s="207">
        <v>0</v>
      </c>
      <c r="H56" s="278" t="e">
        <f>(#REF!/F56)*100</f>
        <v>#REF!</v>
      </c>
    </row>
    <row r="57" spans="1:8" ht="15" hidden="1" customHeight="1">
      <c r="A57" s="50"/>
      <c r="B57" s="51">
        <v>2212</v>
      </c>
      <c r="C57" s="45">
        <v>2324</v>
      </c>
      <c r="D57" s="47" t="s">
        <v>55</v>
      </c>
      <c r="E57" s="52"/>
      <c r="F57" s="207"/>
      <c r="G57" s="207">
        <v>0</v>
      </c>
      <c r="H57" s="278" t="e">
        <f>(#REF!/F57)*100</f>
        <v>#REF!</v>
      </c>
    </row>
    <row r="58" spans="1:8" ht="15" hidden="1" customHeight="1">
      <c r="A58" s="50"/>
      <c r="B58" s="51">
        <v>2219</v>
      </c>
      <c r="C58" s="53">
        <v>2321</v>
      </c>
      <c r="D58" s="47" t="s">
        <v>56</v>
      </c>
      <c r="E58" s="52"/>
      <c r="F58" s="207"/>
      <c r="G58" s="207">
        <v>0</v>
      </c>
      <c r="H58" s="278" t="e">
        <f>(#REF!/F58)*100</f>
        <v>#REF!</v>
      </c>
    </row>
    <row r="59" spans="1:8" ht="15" hidden="1" customHeight="1">
      <c r="A59" s="50"/>
      <c r="B59" s="51">
        <v>2219</v>
      </c>
      <c r="C59" s="45">
        <v>2324</v>
      </c>
      <c r="D59" s="47" t="s">
        <v>57</v>
      </c>
      <c r="E59" s="52"/>
      <c r="F59" s="207"/>
      <c r="G59" s="207">
        <v>0</v>
      </c>
      <c r="H59" s="278" t="e">
        <f>(#REF!/F59)*100</f>
        <v>#REF!</v>
      </c>
    </row>
    <row r="60" spans="1:8" ht="15" hidden="1" customHeight="1">
      <c r="A60" s="50"/>
      <c r="B60" s="51">
        <v>2221</v>
      </c>
      <c r="C60" s="53">
        <v>2329</v>
      </c>
      <c r="D60" s="47" t="s">
        <v>58</v>
      </c>
      <c r="E60" s="52"/>
      <c r="F60" s="207"/>
      <c r="G60" s="207">
        <v>0</v>
      </c>
      <c r="H60" s="278" t="e">
        <f>(#REF!/F60)*100</f>
        <v>#REF!</v>
      </c>
    </row>
    <row r="61" spans="1:8" ht="15" customHeight="1">
      <c r="A61" s="54">
        <v>1094</v>
      </c>
      <c r="B61" s="40">
        <v>2249</v>
      </c>
      <c r="C61" s="40">
        <v>2324</v>
      </c>
      <c r="D61" s="40" t="s">
        <v>59</v>
      </c>
      <c r="E61" s="49">
        <v>24</v>
      </c>
      <c r="F61" s="199">
        <v>0</v>
      </c>
      <c r="G61" s="207">
        <v>0</v>
      </c>
      <c r="H61" s="278" t="e">
        <f t="shared" ref="H61:H71" si="0">(G61/F61)*100</f>
        <v>#DIV/0!</v>
      </c>
    </row>
    <row r="62" spans="1:8" ht="15" customHeight="1">
      <c r="A62" s="54">
        <v>1094</v>
      </c>
      <c r="B62" s="40">
        <v>2249</v>
      </c>
      <c r="C62" s="40">
        <v>3122</v>
      </c>
      <c r="D62" s="40" t="s">
        <v>60</v>
      </c>
      <c r="E62" s="49">
        <v>407</v>
      </c>
      <c r="F62" s="199">
        <v>0</v>
      </c>
      <c r="G62" s="207">
        <v>0</v>
      </c>
      <c r="H62" s="278" t="e">
        <f t="shared" si="0"/>
        <v>#DIV/0!</v>
      </c>
    </row>
    <row r="63" spans="1:8" ht="15" hidden="1" customHeight="1">
      <c r="A63" s="54"/>
      <c r="B63" s="40">
        <v>3421</v>
      </c>
      <c r="C63" s="40">
        <v>3121</v>
      </c>
      <c r="D63" s="40" t="s">
        <v>61</v>
      </c>
      <c r="E63" s="49"/>
      <c r="F63" s="199"/>
      <c r="G63" s="207">
        <v>0</v>
      </c>
      <c r="H63" s="278" t="e">
        <f t="shared" si="0"/>
        <v>#DIV/0!</v>
      </c>
    </row>
    <row r="64" spans="1:8" ht="15" hidden="1" customHeight="1">
      <c r="A64" s="54"/>
      <c r="B64" s="40">
        <v>3631</v>
      </c>
      <c r="C64" s="40">
        <v>2322</v>
      </c>
      <c r="D64" s="40" t="s">
        <v>62</v>
      </c>
      <c r="E64" s="49"/>
      <c r="F64" s="199"/>
      <c r="G64" s="207">
        <v>0</v>
      </c>
      <c r="H64" s="278" t="e">
        <f t="shared" si="0"/>
        <v>#DIV/0!</v>
      </c>
    </row>
    <row r="65" spans="1:8" ht="15" hidden="1" customHeight="1">
      <c r="A65" s="55"/>
      <c r="B65" s="45">
        <v>3631</v>
      </c>
      <c r="C65" s="40">
        <v>2324</v>
      </c>
      <c r="D65" s="40" t="s">
        <v>63</v>
      </c>
      <c r="E65" s="49"/>
      <c r="F65" s="199"/>
      <c r="G65" s="207">
        <v>0</v>
      </c>
      <c r="H65" s="278" t="e">
        <f t="shared" si="0"/>
        <v>#DIV/0!</v>
      </c>
    </row>
    <row r="66" spans="1:8" ht="15" hidden="1" customHeight="1">
      <c r="A66" s="50"/>
      <c r="B66" s="51">
        <v>3322</v>
      </c>
      <c r="C66" s="53">
        <v>2324</v>
      </c>
      <c r="D66" s="47" t="s">
        <v>64</v>
      </c>
      <c r="E66" s="52"/>
      <c r="F66" s="207"/>
      <c r="G66" s="207">
        <v>0</v>
      </c>
      <c r="H66" s="278" t="e">
        <f t="shared" si="0"/>
        <v>#DIV/0!</v>
      </c>
    </row>
    <row r="67" spans="1:8" ht="15" hidden="1">
      <c r="A67" s="54"/>
      <c r="B67" s="40">
        <v>3412</v>
      </c>
      <c r="C67" s="40">
        <v>2321</v>
      </c>
      <c r="D67" s="40" t="s">
        <v>65</v>
      </c>
      <c r="E67" s="49"/>
      <c r="F67" s="199"/>
      <c r="G67" s="207">
        <v>0</v>
      </c>
      <c r="H67" s="278" t="e">
        <f t="shared" si="0"/>
        <v>#DIV/0!</v>
      </c>
    </row>
    <row r="68" spans="1:8" ht="15" hidden="1">
      <c r="A68" s="50"/>
      <c r="B68" s="51">
        <v>3635</v>
      </c>
      <c r="C68" s="45">
        <v>3122</v>
      </c>
      <c r="D68" s="47" t="s">
        <v>66</v>
      </c>
      <c r="E68" s="52"/>
      <c r="F68" s="207"/>
      <c r="G68" s="207">
        <v>0</v>
      </c>
      <c r="H68" s="278" t="e">
        <f t="shared" si="0"/>
        <v>#DIV/0!</v>
      </c>
    </row>
    <row r="69" spans="1:8" ht="15" hidden="1">
      <c r="A69" s="50"/>
      <c r="B69" s="51">
        <v>3699</v>
      </c>
      <c r="C69" s="45">
        <v>2111</v>
      </c>
      <c r="D69" s="47" t="s">
        <v>67</v>
      </c>
      <c r="E69" s="52"/>
      <c r="F69" s="207"/>
      <c r="G69" s="207">
        <v>0</v>
      </c>
      <c r="H69" s="278" t="e">
        <f t="shared" si="0"/>
        <v>#DIV/0!</v>
      </c>
    </row>
    <row r="70" spans="1:8" ht="15" hidden="1">
      <c r="A70" s="55"/>
      <c r="B70" s="45">
        <v>3725</v>
      </c>
      <c r="C70" s="40">
        <v>2321</v>
      </c>
      <c r="D70" s="40" t="s">
        <v>68</v>
      </c>
      <c r="E70" s="49"/>
      <c r="F70" s="199"/>
      <c r="G70" s="207">
        <v>0</v>
      </c>
      <c r="H70" s="278" t="e">
        <f t="shared" si="0"/>
        <v>#DIV/0!</v>
      </c>
    </row>
    <row r="71" spans="1:8" ht="15">
      <c r="A71" s="55"/>
      <c r="B71" s="45">
        <v>3725</v>
      </c>
      <c r="C71" s="40">
        <v>2324</v>
      </c>
      <c r="D71" s="40" t="s">
        <v>69</v>
      </c>
      <c r="E71" s="49">
        <v>2000</v>
      </c>
      <c r="F71" s="199">
        <v>2000</v>
      </c>
      <c r="G71" s="199">
        <v>85.7</v>
      </c>
      <c r="H71" s="278">
        <f t="shared" si="0"/>
        <v>4.2850000000000001</v>
      </c>
    </row>
    <row r="72" spans="1:8" ht="15" hidden="1">
      <c r="A72" s="43"/>
      <c r="B72" s="44">
        <v>6399</v>
      </c>
      <c r="C72" s="45">
        <v>2222</v>
      </c>
      <c r="D72" s="47" t="s">
        <v>70</v>
      </c>
      <c r="E72" s="37"/>
      <c r="F72" s="199"/>
      <c r="G72" s="199">
        <v>0</v>
      </c>
      <c r="H72" s="278" t="e">
        <f>(#REF!/F72)*100</f>
        <v>#REF!</v>
      </c>
    </row>
    <row r="73" spans="1:8" ht="15.75" thickBot="1">
      <c r="A73" s="56"/>
      <c r="B73" s="57"/>
      <c r="C73" s="57"/>
      <c r="D73" s="57"/>
      <c r="E73" s="58"/>
      <c r="F73" s="224"/>
      <c r="G73" s="224"/>
      <c r="H73" s="279"/>
    </row>
    <row r="74" spans="1:8" s="23" customFormat="1" ht="21.75" customHeight="1" thickTop="1" thickBot="1">
      <c r="A74" s="59"/>
      <c r="B74" s="60"/>
      <c r="C74" s="60"/>
      <c r="D74" s="61" t="s">
        <v>71</v>
      </c>
      <c r="E74" s="62">
        <f t="shared" ref="E74:G74" si="1">SUM(E10:E73)</f>
        <v>2431</v>
      </c>
      <c r="F74" s="225">
        <f t="shared" si="1"/>
        <v>2000</v>
      </c>
      <c r="G74" s="225">
        <f t="shared" si="1"/>
        <v>85.7</v>
      </c>
      <c r="H74" s="280">
        <f>(G74/F74)*100</f>
        <v>4.2850000000000001</v>
      </c>
    </row>
    <row r="75" spans="1:8" ht="15" customHeight="1">
      <c r="A75" s="63"/>
      <c r="B75" s="63"/>
      <c r="C75" s="63"/>
      <c r="D75" s="21"/>
      <c r="E75" s="64"/>
      <c r="F75" s="226"/>
      <c r="G75" s="219"/>
      <c r="H75" s="271"/>
    </row>
    <row r="76" spans="1:8" ht="15" hidden="1" customHeight="1">
      <c r="A76" s="63"/>
      <c r="B76" s="63"/>
      <c r="C76" s="63"/>
      <c r="D76" s="21"/>
      <c r="E76" s="64"/>
      <c r="F76" s="226"/>
      <c r="G76" s="226"/>
      <c r="H76" s="281"/>
    </row>
    <row r="77" spans="1:8" ht="15" customHeight="1" thickBot="1">
      <c r="A77" s="63"/>
      <c r="B77" s="63"/>
      <c r="C77" s="63"/>
      <c r="D77" s="21"/>
      <c r="E77" s="64"/>
      <c r="F77" s="226"/>
      <c r="G77" s="226"/>
      <c r="H77" s="281"/>
    </row>
    <row r="78" spans="1:8" ht="15.75">
      <c r="A78" s="25" t="s">
        <v>27</v>
      </c>
      <c r="B78" s="25" t="s">
        <v>28</v>
      </c>
      <c r="C78" s="25" t="s">
        <v>29</v>
      </c>
      <c r="D78" s="26" t="s">
        <v>30</v>
      </c>
      <c r="E78" s="27" t="s">
        <v>31</v>
      </c>
      <c r="F78" s="194" t="s">
        <v>31</v>
      </c>
      <c r="G78" s="194" t="s">
        <v>8</v>
      </c>
      <c r="H78" s="275" t="s">
        <v>32</v>
      </c>
    </row>
    <row r="79" spans="1:8" ht="15.75" customHeight="1" thickBot="1">
      <c r="A79" s="28"/>
      <c r="B79" s="28"/>
      <c r="C79" s="28"/>
      <c r="D79" s="29"/>
      <c r="E79" s="30" t="s">
        <v>33</v>
      </c>
      <c r="F79" s="223" t="s">
        <v>34</v>
      </c>
      <c r="G79" s="196" t="s">
        <v>35</v>
      </c>
      <c r="H79" s="276" t="s">
        <v>11</v>
      </c>
    </row>
    <row r="80" spans="1:8" ht="16.5" customHeight="1" thickTop="1">
      <c r="A80" s="31">
        <v>30</v>
      </c>
      <c r="B80" s="32"/>
      <c r="C80" s="32"/>
      <c r="D80" s="33" t="s">
        <v>72</v>
      </c>
      <c r="E80" s="65"/>
      <c r="F80" s="227"/>
      <c r="G80" s="227"/>
      <c r="H80" s="282"/>
    </row>
    <row r="81" spans="1:8" ht="15" customHeight="1">
      <c r="A81" s="66"/>
      <c r="B81" s="67"/>
      <c r="C81" s="67"/>
      <c r="D81" s="67"/>
      <c r="E81" s="37"/>
      <c r="F81" s="199"/>
      <c r="G81" s="199"/>
      <c r="H81" s="278"/>
    </row>
    <row r="82" spans="1:8" ht="15">
      <c r="A82" s="54"/>
      <c r="B82" s="40"/>
      <c r="C82" s="40">
        <v>1361</v>
      </c>
      <c r="D82" s="40" t="s">
        <v>73</v>
      </c>
      <c r="E82" s="68">
        <v>0</v>
      </c>
      <c r="F82" s="228">
        <v>0</v>
      </c>
      <c r="G82" s="228">
        <v>0.4</v>
      </c>
      <c r="H82" s="278" t="e">
        <f t="shared" ref="H82:H114" si="2">(G82/F82)*100</f>
        <v>#DIV/0!</v>
      </c>
    </row>
    <row r="83" spans="1:8" ht="15" hidden="1">
      <c r="A83" s="54"/>
      <c r="B83" s="40"/>
      <c r="C83" s="40">
        <v>2460</v>
      </c>
      <c r="D83" s="40" t="s">
        <v>74</v>
      </c>
      <c r="E83" s="68"/>
      <c r="F83" s="228"/>
      <c r="G83" s="228">
        <v>0</v>
      </c>
      <c r="H83" s="278" t="e">
        <f t="shared" si="2"/>
        <v>#DIV/0!</v>
      </c>
    </row>
    <row r="84" spans="1:8" ht="15" hidden="1">
      <c r="A84" s="54">
        <v>98008</v>
      </c>
      <c r="B84" s="40"/>
      <c r="C84" s="40">
        <v>4111</v>
      </c>
      <c r="D84" s="40" t="s">
        <v>75</v>
      </c>
      <c r="E84" s="49"/>
      <c r="F84" s="199"/>
      <c r="G84" s="228">
        <v>0</v>
      </c>
      <c r="H84" s="278" t="e">
        <f t="shared" si="2"/>
        <v>#DIV/0!</v>
      </c>
    </row>
    <row r="85" spans="1:8" ht="15" hidden="1" customHeight="1">
      <c r="A85" s="54">
        <v>98071</v>
      </c>
      <c r="B85" s="40"/>
      <c r="C85" s="40">
        <v>4111</v>
      </c>
      <c r="D85" s="40" t="s">
        <v>76</v>
      </c>
      <c r="E85" s="68"/>
      <c r="F85" s="228"/>
      <c r="G85" s="228">
        <v>0</v>
      </c>
      <c r="H85" s="278" t="e">
        <f t="shared" si="2"/>
        <v>#DIV/0!</v>
      </c>
    </row>
    <row r="86" spans="1:8" ht="15" hidden="1" customHeight="1">
      <c r="A86" s="54">
        <v>98187</v>
      </c>
      <c r="B86" s="40"/>
      <c r="C86" s="40">
        <v>4111</v>
      </c>
      <c r="D86" s="40" t="s">
        <v>77</v>
      </c>
      <c r="E86" s="68"/>
      <c r="F86" s="228"/>
      <c r="G86" s="228">
        <v>0</v>
      </c>
      <c r="H86" s="278" t="e">
        <f t="shared" si="2"/>
        <v>#DIV/0!</v>
      </c>
    </row>
    <row r="87" spans="1:8" ht="15" hidden="1">
      <c r="A87" s="54">
        <v>98348</v>
      </c>
      <c r="B87" s="40"/>
      <c r="C87" s="40">
        <v>4111</v>
      </c>
      <c r="D87" s="40" t="s">
        <v>78</v>
      </c>
      <c r="E87" s="69"/>
      <c r="F87" s="200"/>
      <c r="G87" s="228">
        <v>0</v>
      </c>
      <c r="H87" s="278" t="e">
        <f t="shared" si="2"/>
        <v>#DIV/0!</v>
      </c>
    </row>
    <row r="88" spans="1:8" ht="15" hidden="1" customHeight="1">
      <c r="A88" s="40">
        <v>13011</v>
      </c>
      <c r="B88" s="40"/>
      <c r="C88" s="40">
        <v>4116</v>
      </c>
      <c r="D88" s="40" t="s">
        <v>79</v>
      </c>
      <c r="E88" s="37"/>
      <c r="F88" s="199"/>
      <c r="G88" s="228">
        <v>0</v>
      </c>
      <c r="H88" s="278" t="e">
        <f t="shared" si="2"/>
        <v>#DIV/0!</v>
      </c>
    </row>
    <row r="89" spans="1:8" ht="15" hidden="1">
      <c r="A89" s="54">
        <v>13015</v>
      </c>
      <c r="B89" s="40"/>
      <c r="C89" s="40">
        <v>4116</v>
      </c>
      <c r="D89" s="40" t="s">
        <v>80</v>
      </c>
      <c r="E89" s="68"/>
      <c r="F89" s="228"/>
      <c r="G89" s="228">
        <v>0</v>
      </c>
      <c r="H89" s="278" t="e">
        <f t="shared" si="2"/>
        <v>#DIV/0!</v>
      </c>
    </row>
    <row r="90" spans="1:8" ht="14.25" customHeight="1">
      <c r="A90" s="54">
        <v>13101</v>
      </c>
      <c r="B90" s="40"/>
      <c r="C90" s="40">
        <v>4116</v>
      </c>
      <c r="D90" s="40" t="s">
        <v>81</v>
      </c>
      <c r="E90" s="68">
        <v>0</v>
      </c>
      <c r="F90" s="228">
        <v>0</v>
      </c>
      <c r="G90" s="228">
        <v>11</v>
      </c>
      <c r="H90" s="278" t="e">
        <f t="shared" si="2"/>
        <v>#DIV/0!</v>
      </c>
    </row>
    <row r="91" spans="1:8" ht="15">
      <c r="A91" s="54">
        <v>17871</v>
      </c>
      <c r="B91" s="40"/>
      <c r="C91" s="40">
        <v>4116</v>
      </c>
      <c r="D91" s="40" t="s">
        <v>82</v>
      </c>
      <c r="E91" s="68">
        <v>4940</v>
      </c>
      <c r="F91" s="228">
        <v>4940</v>
      </c>
      <c r="G91" s="228">
        <v>0</v>
      </c>
      <c r="H91" s="278">
        <f t="shared" si="2"/>
        <v>0</v>
      </c>
    </row>
    <row r="92" spans="1:8" ht="15" hidden="1" customHeight="1">
      <c r="A92" s="40"/>
      <c r="B92" s="40"/>
      <c r="C92" s="40">
        <v>4116</v>
      </c>
      <c r="D92" s="40" t="s">
        <v>39</v>
      </c>
      <c r="E92" s="37"/>
      <c r="F92" s="199"/>
      <c r="G92" s="228">
        <v>0</v>
      </c>
      <c r="H92" s="278" t="e">
        <f t="shared" si="2"/>
        <v>#DIV/0!</v>
      </c>
    </row>
    <row r="93" spans="1:8" ht="15" hidden="1" customHeight="1">
      <c r="A93" s="40"/>
      <c r="B93" s="40"/>
      <c r="C93" s="40">
        <v>4116</v>
      </c>
      <c r="D93" s="40" t="s">
        <v>39</v>
      </c>
      <c r="E93" s="37"/>
      <c r="F93" s="199"/>
      <c r="G93" s="228">
        <v>0</v>
      </c>
      <c r="H93" s="278" t="e">
        <f t="shared" si="2"/>
        <v>#DIV/0!</v>
      </c>
    </row>
    <row r="94" spans="1:8" ht="15" hidden="1" customHeight="1">
      <c r="A94" s="40"/>
      <c r="B94" s="40"/>
      <c r="C94" s="40">
        <v>4116</v>
      </c>
      <c r="D94" s="40" t="s">
        <v>39</v>
      </c>
      <c r="E94" s="37"/>
      <c r="F94" s="199"/>
      <c r="G94" s="228">
        <v>0</v>
      </c>
      <c r="H94" s="278" t="e">
        <f t="shared" si="2"/>
        <v>#DIV/0!</v>
      </c>
    </row>
    <row r="95" spans="1:8" ht="15" hidden="1" customHeight="1">
      <c r="A95" s="54"/>
      <c r="B95" s="40"/>
      <c r="C95" s="40">
        <v>4132</v>
      </c>
      <c r="D95" s="40" t="s">
        <v>83</v>
      </c>
      <c r="E95" s="68"/>
      <c r="F95" s="228"/>
      <c r="G95" s="228">
        <v>0</v>
      </c>
      <c r="H95" s="278" t="e">
        <f t="shared" si="2"/>
        <v>#DIV/0!</v>
      </c>
    </row>
    <row r="96" spans="1:8" ht="15" hidden="1" customHeight="1">
      <c r="A96" s="54">
        <v>14004</v>
      </c>
      <c r="B96" s="40"/>
      <c r="C96" s="40">
        <v>4122</v>
      </c>
      <c r="D96" s="40" t="s">
        <v>84</v>
      </c>
      <c r="E96" s="37"/>
      <c r="F96" s="199"/>
      <c r="G96" s="228">
        <v>0</v>
      </c>
      <c r="H96" s="278" t="e">
        <f t="shared" si="2"/>
        <v>#DIV/0!</v>
      </c>
    </row>
    <row r="97" spans="1:8" ht="15" hidden="1">
      <c r="A97" s="70"/>
      <c r="B97" s="46"/>
      <c r="C97" s="46">
        <v>4216</v>
      </c>
      <c r="D97" s="40" t="s">
        <v>85</v>
      </c>
      <c r="E97" s="68"/>
      <c r="F97" s="228"/>
      <c r="G97" s="228">
        <v>0</v>
      </c>
      <c r="H97" s="278" t="e">
        <f t="shared" si="2"/>
        <v>#DIV/0!</v>
      </c>
    </row>
    <row r="98" spans="1:8" ht="15" hidden="1" customHeight="1">
      <c r="A98" s="40"/>
      <c r="B98" s="40"/>
      <c r="C98" s="40">
        <v>4216</v>
      </c>
      <c r="D98" s="40" t="s">
        <v>85</v>
      </c>
      <c r="E98" s="37"/>
      <c r="F98" s="199"/>
      <c r="G98" s="228">
        <v>0</v>
      </c>
      <c r="H98" s="278" t="e">
        <f t="shared" si="2"/>
        <v>#DIV/0!</v>
      </c>
    </row>
    <row r="99" spans="1:8" ht="15" hidden="1" customHeight="1">
      <c r="A99" s="40"/>
      <c r="B99" s="40"/>
      <c r="C99" s="40">
        <v>4152</v>
      </c>
      <c r="D99" s="46" t="s">
        <v>44</v>
      </c>
      <c r="E99" s="37"/>
      <c r="F99" s="199"/>
      <c r="G99" s="228">
        <v>0</v>
      </c>
      <c r="H99" s="278" t="e">
        <f t="shared" si="2"/>
        <v>#DIV/0!</v>
      </c>
    </row>
    <row r="100" spans="1:8" ht="15" hidden="1" customHeight="1">
      <c r="A100" s="54"/>
      <c r="B100" s="40"/>
      <c r="C100" s="40">
        <v>4222</v>
      </c>
      <c r="D100" s="40" t="s">
        <v>86</v>
      </c>
      <c r="E100" s="68"/>
      <c r="F100" s="228"/>
      <c r="G100" s="228">
        <v>0</v>
      </c>
      <c r="H100" s="278" t="e">
        <f t="shared" si="2"/>
        <v>#DIV/0!</v>
      </c>
    </row>
    <row r="101" spans="1:8" ht="15">
      <c r="A101" s="54"/>
      <c r="B101" s="40">
        <v>3341</v>
      </c>
      <c r="C101" s="40">
        <v>2111</v>
      </c>
      <c r="D101" s="40" t="s">
        <v>87</v>
      </c>
      <c r="E101" s="71">
        <v>1</v>
      </c>
      <c r="F101" s="197">
        <v>1</v>
      </c>
      <c r="G101" s="228">
        <v>0.6</v>
      </c>
      <c r="H101" s="278">
        <f t="shared" si="2"/>
        <v>60</v>
      </c>
    </row>
    <row r="102" spans="1:8" ht="14.25" customHeight="1">
      <c r="A102" s="54"/>
      <c r="B102" s="40">
        <v>3349</v>
      </c>
      <c r="C102" s="40">
        <v>2111</v>
      </c>
      <c r="D102" s="40" t="s">
        <v>88</v>
      </c>
      <c r="E102" s="71">
        <v>650</v>
      </c>
      <c r="F102" s="197">
        <v>650</v>
      </c>
      <c r="G102" s="228">
        <v>81.3</v>
      </c>
      <c r="H102" s="278">
        <f t="shared" si="2"/>
        <v>12.507692307692309</v>
      </c>
    </row>
    <row r="103" spans="1:8" ht="15">
      <c r="A103" s="54"/>
      <c r="B103" s="40">
        <v>5512</v>
      </c>
      <c r="C103" s="40">
        <v>2111</v>
      </c>
      <c r="D103" s="40" t="s">
        <v>89</v>
      </c>
      <c r="E103" s="37">
        <v>0</v>
      </c>
      <c r="F103" s="199">
        <v>0</v>
      </c>
      <c r="G103" s="228">
        <v>6.1</v>
      </c>
      <c r="H103" s="278" t="e">
        <f t="shared" si="2"/>
        <v>#DIV/0!</v>
      </c>
    </row>
    <row r="104" spans="1:8" ht="15" hidden="1">
      <c r="A104" s="54"/>
      <c r="B104" s="40">
        <v>5512</v>
      </c>
      <c r="C104" s="40">
        <v>2322</v>
      </c>
      <c r="D104" s="40" t="s">
        <v>90</v>
      </c>
      <c r="E104" s="37"/>
      <c r="F104" s="199"/>
      <c r="G104" s="228">
        <v>0</v>
      </c>
      <c r="H104" s="278" t="e">
        <f t="shared" si="2"/>
        <v>#DIV/0!</v>
      </c>
    </row>
    <row r="105" spans="1:8" ht="15">
      <c r="A105" s="54"/>
      <c r="B105" s="40">
        <v>5512</v>
      </c>
      <c r="C105" s="40">
        <v>2324</v>
      </c>
      <c r="D105" s="40" t="s">
        <v>91</v>
      </c>
      <c r="E105" s="37">
        <v>0</v>
      </c>
      <c r="F105" s="199">
        <v>0</v>
      </c>
      <c r="G105" s="228">
        <v>6.2</v>
      </c>
      <c r="H105" s="278" t="e">
        <f t="shared" si="2"/>
        <v>#DIV/0!</v>
      </c>
    </row>
    <row r="106" spans="1:8" ht="15" hidden="1">
      <c r="A106" s="54"/>
      <c r="B106" s="40">
        <v>5512</v>
      </c>
      <c r="C106" s="40">
        <v>3113</v>
      </c>
      <c r="D106" s="40" t="s">
        <v>92</v>
      </c>
      <c r="E106" s="37"/>
      <c r="F106" s="199"/>
      <c r="G106" s="228">
        <v>0</v>
      </c>
      <c r="H106" s="278" t="e">
        <f t="shared" si="2"/>
        <v>#DIV/0!</v>
      </c>
    </row>
    <row r="107" spans="1:8" ht="15" hidden="1">
      <c r="A107" s="54"/>
      <c r="B107" s="40">
        <v>5512</v>
      </c>
      <c r="C107" s="40">
        <v>3122</v>
      </c>
      <c r="D107" s="40" t="s">
        <v>93</v>
      </c>
      <c r="E107" s="37"/>
      <c r="F107" s="199"/>
      <c r="G107" s="228">
        <v>0</v>
      </c>
      <c r="H107" s="278" t="e">
        <f t="shared" si="2"/>
        <v>#DIV/0!</v>
      </c>
    </row>
    <row r="108" spans="1:8" ht="15">
      <c r="A108" s="54"/>
      <c r="B108" s="40">
        <v>6171</v>
      </c>
      <c r="C108" s="40">
        <v>2111</v>
      </c>
      <c r="D108" s="40" t="s">
        <v>94</v>
      </c>
      <c r="E108" s="71">
        <v>130</v>
      </c>
      <c r="F108" s="197">
        <v>130</v>
      </c>
      <c r="G108" s="228">
        <v>22.1</v>
      </c>
      <c r="H108" s="278">
        <f t="shared" si="2"/>
        <v>17</v>
      </c>
    </row>
    <row r="109" spans="1:8" ht="15" hidden="1">
      <c r="A109" s="54"/>
      <c r="B109" s="40">
        <v>6171</v>
      </c>
      <c r="C109" s="40">
        <v>2212</v>
      </c>
      <c r="D109" s="40" t="s">
        <v>95</v>
      </c>
      <c r="E109" s="37"/>
      <c r="F109" s="199"/>
      <c r="G109" s="228">
        <v>0</v>
      </c>
      <c r="H109" s="278" t="e">
        <f t="shared" si="2"/>
        <v>#DIV/0!</v>
      </c>
    </row>
    <row r="110" spans="1:8" ht="15">
      <c r="A110" s="54"/>
      <c r="B110" s="40">
        <v>6171</v>
      </c>
      <c r="C110" s="40">
        <v>2132</v>
      </c>
      <c r="D110" s="40" t="s">
        <v>96</v>
      </c>
      <c r="E110" s="49">
        <v>80</v>
      </c>
      <c r="F110" s="199">
        <v>80</v>
      </c>
      <c r="G110" s="228">
        <v>0</v>
      </c>
      <c r="H110" s="278">
        <f t="shared" si="2"/>
        <v>0</v>
      </c>
    </row>
    <row r="111" spans="1:8" ht="15" hidden="1">
      <c r="A111" s="54"/>
      <c r="B111" s="40">
        <v>6171</v>
      </c>
      <c r="C111" s="40">
        <v>2133</v>
      </c>
      <c r="D111" s="40" t="s">
        <v>97</v>
      </c>
      <c r="E111" s="72"/>
      <c r="F111" s="197"/>
      <c r="G111" s="228">
        <v>0</v>
      </c>
      <c r="H111" s="278" t="e">
        <f t="shared" si="2"/>
        <v>#DIV/0!</v>
      </c>
    </row>
    <row r="112" spans="1:8" ht="15" hidden="1">
      <c r="A112" s="54"/>
      <c r="B112" s="40">
        <v>6171</v>
      </c>
      <c r="C112" s="40">
        <v>2310</v>
      </c>
      <c r="D112" s="40" t="s">
        <v>98</v>
      </c>
      <c r="E112" s="49"/>
      <c r="F112" s="199"/>
      <c r="G112" s="228">
        <v>0</v>
      </c>
      <c r="H112" s="278" t="e">
        <f t="shared" si="2"/>
        <v>#DIV/0!</v>
      </c>
    </row>
    <row r="113" spans="1:8" ht="15">
      <c r="A113" s="54"/>
      <c r="B113" s="40">
        <v>6171</v>
      </c>
      <c r="C113" s="40">
        <v>2322</v>
      </c>
      <c r="D113" s="40" t="s">
        <v>99</v>
      </c>
      <c r="E113" s="49">
        <v>0</v>
      </c>
      <c r="F113" s="199">
        <v>0</v>
      </c>
      <c r="G113" s="228">
        <v>1</v>
      </c>
      <c r="H113" s="278" t="e">
        <f t="shared" si="2"/>
        <v>#DIV/0!</v>
      </c>
    </row>
    <row r="114" spans="1:8" ht="15">
      <c r="A114" s="54"/>
      <c r="B114" s="40">
        <v>6171</v>
      </c>
      <c r="C114" s="40">
        <v>2324</v>
      </c>
      <c r="D114" s="40" t="s">
        <v>100</v>
      </c>
      <c r="E114" s="49">
        <v>0</v>
      </c>
      <c r="F114" s="199">
        <v>0</v>
      </c>
      <c r="G114" s="228">
        <v>176.9</v>
      </c>
      <c r="H114" s="278" t="e">
        <f t="shared" si="2"/>
        <v>#DIV/0!</v>
      </c>
    </row>
    <row r="115" spans="1:8" ht="15" hidden="1">
      <c r="A115" s="54"/>
      <c r="B115" s="40">
        <v>6171</v>
      </c>
      <c r="C115" s="40">
        <v>2329</v>
      </c>
      <c r="D115" s="40" t="s">
        <v>101</v>
      </c>
      <c r="E115" s="49"/>
      <c r="F115" s="199"/>
      <c r="G115" s="228">
        <v>0</v>
      </c>
      <c r="H115" s="278" t="e">
        <f>(#REF!/F115)*100</f>
        <v>#REF!</v>
      </c>
    </row>
    <row r="116" spans="1:8" ht="15" hidden="1">
      <c r="A116" s="54"/>
      <c r="B116" s="40">
        <v>6409</v>
      </c>
      <c r="C116" s="40">
        <v>2328</v>
      </c>
      <c r="D116" s="40" t="s">
        <v>102</v>
      </c>
      <c r="E116" s="49"/>
      <c r="F116" s="199"/>
      <c r="G116" s="228">
        <v>0</v>
      </c>
      <c r="H116" s="278" t="e">
        <f>(#REF!/F116)*100</f>
        <v>#REF!</v>
      </c>
    </row>
    <row r="117" spans="1:8" ht="15" hidden="1">
      <c r="A117" s="54"/>
      <c r="B117" s="40"/>
      <c r="C117" s="40"/>
      <c r="D117" s="40"/>
      <c r="E117" s="49"/>
      <c r="F117" s="199"/>
      <c r="G117" s="228">
        <v>0</v>
      </c>
      <c r="H117" s="278" t="e">
        <f>(#REF!/F117)*100</f>
        <v>#REF!</v>
      </c>
    </row>
    <row r="118" spans="1:8" ht="15.75" thickBot="1">
      <c r="A118" s="73"/>
      <c r="B118" s="74"/>
      <c r="C118" s="74"/>
      <c r="D118" s="74"/>
      <c r="E118" s="75"/>
      <c r="F118" s="229"/>
      <c r="G118" s="229"/>
      <c r="H118" s="283"/>
    </row>
    <row r="119" spans="1:8" s="23" customFormat="1" ht="21.75" customHeight="1" thickTop="1" thickBot="1">
      <c r="A119" s="76"/>
      <c r="B119" s="77"/>
      <c r="C119" s="77"/>
      <c r="D119" s="78" t="s">
        <v>103</v>
      </c>
      <c r="E119" s="79">
        <f>SUM(E82:E118)</f>
        <v>5801</v>
      </c>
      <c r="F119" s="230">
        <f>SUM(F82:F118)</f>
        <v>5801</v>
      </c>
      <c r="G119" s="230">
        <f>SUM(G82:G118)</f>
        <v>305.60000000000002</v>
      </c>
      <c r="H119" s="280">
        <f>(G119/F119)*100</f>
        <v>5.2680572315118086</v>
      </c>
    </row>
    <row r="120" spans="1:8" ht="15" customHeight="1">
      <c r="A120" s="63"/>
      <c r="B120" s="63"/>
      <c r="C120" s="63"/>
      <c r="D120" s="21"/>
      <c r="E120" s="64"/>
      <c r="F120" s="226"/>
      <c r="G120" s="226"/>
      <c r="H120" s="281"/>
    </row>
    <row r="121" spans="1:8" ht="15" hidden="1" customHeight="1">
      <c r="A121" s="63"/>
      <c r="B121" s="63"/>
      <c r="C121" s="63"/>
      <c r="D121" s="21"/>
      <c r="E121" s="64"/>
      <c r="F121" s="226"/>
      <c r="G121" s="226"/>
      <c r="H121" s="281"/>
    </row>
    <row r="122" spans="1:8" ht="12.75" hidden="1" customHeight="1">
      <c r="A122" s="63"/>
      <c r="B122" s="63"/>
      <c r="C122" s="63"/>
      <c r="D122" s="21"/>
      <c r="E122" s="64"/>
      <c r="F122" s="226"/>
      <c r="G122" s="226"/>
      <c r="H122" s="281"/>
    </row>
    <row r="123" spans="1:8" ht="15" customHeight="1" thickBot="1">
      <c r="A123" s="63"/>
      <c r="B123" s="63"/>
      <c r="C123" s="63"/>
      <c r="D123" s="21"/>
      <c r="E123" s="64"/>
      <c r="F123" s="226"/>
      <c r="G123" s="226"/>
      <c r="H123" s="281"/>
    </row>
    <row r="124" spans="1:8" ht="15.75">
      <c r="A124" s="25" t="s">
        <v>27</v>
      </c>
      <c r="B124" s="25" t="s">
        <v>28</v>
      </c>
      <c r="C124" s="25" t="s">
        <v>29</v>
      </c>
      <c r="D124" s="26" t="s">
        <v>30</v>
      </c>
      <c r="E124" s="27" t="s">
        <v>31</v>
      </c>
      <c r="F124" s="194" t="s">
        <v>31</v>
      </c>
      <c r="G124" s="194" t="s">
        <v>8</v>
      </c>
      <c r="H124" s="275" t="s">
        <v>32</v>
      </c>
    </row>
    <row r="125" spans="1:8" ht="15.75" customHeight="1" thickBot="1">
      <c r="A125" s="28"/>
      <c r="B125" s="28"/>
      <c r="C125" s="28"/>
      <c r="D125" s="29"/>
      <c r="E125" s="30" t="s">
        <v>33</v>
      </c>
      <c r="F125" s="223" t="s">
        <v>34</v>
      </c>
      <c r="G125" s="196" t="s">
        <v>35</v>
      </c>
      <c r="H125" s="276" t="s">
        <v>11</v>
      </c>
    </row>
    <row r="126" spans="1:8" ht="16.5" customHeight="1" thickTop="1">
      <c r="A126" s="32">
        <v>50</v>
      </c>
      <c r="B126" s="32"/>
      <c r="C126" s="32"/>
      <c r="D126" s="33" t="s">
        <v>104</v>
      </c>
      <c r="E126" s="34"/>
      <c r="F126" s="200"/>
      <c r="G126" s="200"/>
      <c r="H126" s="277"/>
    </row>
    <row r="127" spans="1:8" ht="15" customHeight="1">
      <c r="A127" s="40"/>
      <c r="B127" s="40"/>
      <c r="C127" s="40"/>
      <c r="D127" s="67"/>
      <c r="E127" s="37"/>
      <c r="F127" s="199"/>
      <c r="G127" s="199"/>
      <c r="H127" s="278"/>
    </row>
    <row r="128" spans="1:8" ht="15">
      <c r="A128" s="40"/>
      <c r="B128" s="40"/>
      <c r="C128" s="40">
        <v>1361</v>
      </c>
      <c r="D128" s="40" t="s">
        <v>73</v>
      </c>
      <c r="E128" s="49">
        <v>5</v>
      </c>
      <c r="F128" s="199">
        <v>5</v>
      </c>
      <c r="G128" s="199">
        <v>3.5</v>
      </c>
      <c r="H128" s="278">
        <f t="shared" ref="H128:H168" si="3">(G128/F128)*100</f>
        <v>70</v>
      </c>
    </row>
    <row r="129" spans="1:8" ht="15" hidden="1">
      <c r="A129" s="40"/>
      <c r="B129" s="40"/>
      <c r="C129" s="40">
        <v>2451</v>
      </c>
      <c r="D129" s="40" t="s">
        <v>105</v>
      </c>
      <c r="E129" s="37"/>
      <c r="F129" s="199"/>
      <c r="G129" s="199">
        <v>0</v>
      </c>
      <c r="H129" s="278" t="e">
        <f t="shared" si="3"/>
        <v>#DIV/0!</v>
      </c>
    </row>
    <row r="130" spans="1:8" ht="15" hidden="1">
      <c r="A130" s="40">
        <v>13010</v>
      </c>
      <c r="B130" s="40"/>
      <c r="C130" s="40">
        <v>4116</v>
      </c>
      <c r="D130" s="40" t="s">
        <v>106</v>
      </c>
      <c r="E130" s="37"/>
      <c r="F130" s="199"/>
      <c r="G130" s="199">
        <v>0</v>
      </c>
      <c r="H130" s="278" t="e">
        <f t="shared" si="3"/>
        <v>#DIV/0!</v>
      </c>
    </row>
    <row r="131" spans="1:8" ht="15" hidden="1">
      <c r="A131" s="40">
        <v>434</v>
      </c>
      <c r="B131" s="40"/>
      <c r="C131" s="40">
        <v>4122</v>
      </c>
      <c r="D131" s="40" t="s">
        <v>107</v>
      </c>
      <c r="E131" s="37"/>
      <c r="F131" s="199"/>
      <c r="G131" s="199">
        <v>0</v>
      </c>
      <c r="H131" s="278" t="e">
        <f t="shared" si="3"/>
        <v>#DIV/0!</v>
      </c>
    </row>
    <row r="132" spans="1:8" ht="15" hidden="1">
      <c r="A132" s="40">
        <v>13305</v>
      </c>
      <c r="B132" s="40"/>
      <c r="C132" s="40">
        <v>4116</v>
      </c>
      <c r="D132" s="40" t="s">
        <v>108</v>
      </c>
      <c r="E132" s="37"/>
      <c r="F132" s="199"/>
      <c r="G132" s="199">
        <v>0</v>
      </c>
      <c r="H132" s="278" t="e">
        <f t="shared" si="3"/>
        <v>#DIV/0!</v>
      </c>
    </row>
    <row r="133" spans="1:8" ht="15" hidden="1">
      <c r="A133" s="54">
        <v>13015</v>
      </c>
      <c r="B133" s="40"/>
      <c r="C133" s="40">
        <v>4116</v>
      </c>
      <c r="D133" s="40" t="s">
        <v>109</v>
      </c>
      <c r="E133" s="49"/>
      <c r="F133" s="199"/>
      <c r="G133" s="199">
        <v>0</v>
      </c>
      <c r="H133" s="278" t="e">
        <f t="shared" si="3"/>
        <v>#DIV/0!</v>
      </c>
    </row>
    <row r="134" spans="1:8" ht="15" hidden="1">
      <c r="A134" s="54">
        <v>33058</v>
      </c>
      <c r="B134" s="40"/>
      <c r="C134" s="40">
        <v>4116</v>
      </c>
      <c r="D134" s="40" t="s">
        <v>110</v>
      </c>
      <c r="E134" s="49"/>
      <c r="F134" s="199"/>
      <c r="G134" s="199">
        <v>0</v>
      </c>
      <c r="H134" s="278" t="e">
        <f t="shared" si="3"/>
        <v>#DIV/0!</v>
      </c>
    </row>
    <row r="135" spans="1:8" ht="15" hidden="1">
      <c r="A135" s="40">
        <v>33058</v>
      </c>
      <c r="B135" s="40"/>
      <c r="C135" s="40">
        <v>4116</v>
      </c>
      <c r="D135" s="40" t="s">
        <v>111</v>
      </c>
      <c r="E135" s="49"/>
      <c r="F135" s="199"/>
      <c r="G135" s="199">
        <v>0</v>
      </c>
      <c r="H135" s="278" t="e">
        <f t="shared" si="3"/>
        <v>#DIV/0!</v>
      </c>
    </row>
    <row r="136" spans="1:8" ht="15" hidden="1">
      <c r="A136" s="40">
        <v>33058</v>
      </c>
      <c r="B136" s="40"/>
      <c r="C136" s="40">
        <v>4116</v>
      </c>
      <c r="D136" s="40" t="s">
        <v>112</v>
      </c>
      <c r="E136" s="49"/>
      <c r="F136" s="199"/>
      <c r="G136" s="199">
        <v>0</v>
      </c>
      <c r="H136" s="278" t="e">
        <f t="shared" si="3"/>
        <v>#DIV/0!</v>
      </c>
    </row>
    <row r="137" spans="1:8" ht="15" hidden="1">
      <c r="A137" s="40">
        <v>33058</v>
      </c>
      <c r="B137" s="40"/>
      <c r="C137" s="40">
        <v>4116</v>
      </c>
      <c r="D137" s="40" t="s">
        <v>113</v>
      </c>
      <c r="E137" s="49"/>
      <c r="F137" s="199"/>
      <c r="G137" s="199">
        <v>0</v>
      </c>
      <c r="H137" s="278" t="e">
        <f t="shared" si="3"/>
        <v>#DIV/0!</v>
      </c>
    </row>
    <row r="138" spans="1:8" ht="15" hidden="1">
      <c r="A138" s="54">
        <v>33058</v>
      </c>
      <c r="B138" s="40"/>
      <c r="C138" s="40">
        <v>4116</v>
      </c>
      <c r="D138" s="40" t="s">
        <v>114</v>
      </c>
      <c r="E138" s="49"/>
      <c r="F138" s="199"/>
      <c r="G138" s="199">
        <v>0</v>
      </c>
      <c r="H138" s="278" t="e">
        <f t="shared" si="3"/>
        <v>#DIV/0!</v>
      </c>
    </row>
    <row r="139" spans="1:8" ht="15" hidden="1">
      <c r="A139" s="40">
        <v>13233</v>
      </c>
      <c r="B139" s="40"/>
      <c r="C139" s="40">
        <v>4116</v>
      </c>
      <c r="D139" s="40" t="s">
        <v>115</v>
      </c>
      <c r="E139" s="37"/>
      <c r="F139" s="199"/>
      <c r="G139" s="199">
        <v>0</v>
      </c>
      <c r="H139" s="278" t="e">
        <f t="shared" si="3"/>
        <v>#DIV/0!</v>
      </c>
    </row>
    <row r="140" spans="1:8" ht="15">
      <c r="A140" s="40"/>
      <c r="B140" s="40"/>
      <c r="C140" s="40">
        <v>4121</v>
      </c>
      <c r="D140" s="40" t="s">
        <v>116</v>
      </c>
      <c r="E140" s="37">
        <v>0</v>
      </c>
      <c r="F140" s="199">
        <v>0</v>
      </c>
      <c r="G140" s="199">
        <v>2</v>
      </c>
      <c r="H140" s="278" t="e">
        <f t="shared" si="3"/>
        <v>#DIV/0!</v>
      </c>
    </row>
    <row r="141" spans="1:8" ht="15" hidden="1">
      <c r="A141" s="40"/>
      <c r="B141" s="40"/>
      <c r="C141" s="40">
        <v>4122</v>
      </c>
      <c r="D141" s="40" t="s">
        <v>117</v>
      </c>
      <c r="E141" s="49"/>
      <c r="F141" s="199"/>
      <c r="G141" s="199">
        <v>0</v>
      </c>
      <c r="H141" s="278" t="e">
        <f t="shared" si="3"/>
        <v>#DIV/0!</v>
      </c>
    </row>
    <row r="142" spans="1:8" ht="15" hidden="1">
      <c r="A142" s="40"/>
      <c r="B142" s="40"/>
      <c r="C142" s="40">
        <v>4122</v>
      </c>
      <c r="D142" s="40" t="s">
        <v>118</v>
      </c>
      <c r="E142" s="49"/>
      <c r="F142" s="199"/>
      <c r="G142" s="199">
        <v>0</v>
      </c>
      <c r="H142" s="278" t="e">
        <f t="shared" si="3"/>
        <v>#DIV/0!</v>
      </c>
    </row>
    <row r="143" spans="1:8" ht="15" hidden="1">
      <c r="A143" s="40">
        <v>359</v>
      </c>
      <c r="B143" s="40"/>
      <c r="C143" s="40">
        <v>4122</v>
      </c>
      <c r="D143" s="40" t="s">
        <v>119</v>
      </c>
      <c r="E143" s="49"/>
      <c r="F143" s="199"/>
      <c r="G143" s="199">
        <v>0</v>
      </c>
      <c r="H143" s="278" t="e">
        <f t="shared" si="3"/>
        <v>#DIV/0!</v>
      </c>
    </row>
    <row r="144" spans="1:8" ht="15" hidden="1">
      <c r="A144" s="40">
        <v>433</v>
      </c>
      <c r="B144" s="40"/>
      <c r="C144" s="40">
        <v>4122</v>
      </c>
      <c r="D144" s="40" t="s">
        <v>120</v>
      </c>
      <c r="E144" s="37"/>
      <c r="F144" s="199"/>
      <c r="G144" s="199">
        <v>0</v>
      </c>
      <c r="H144" s="278" t="e">
        <f t="shared" si="3"/>
        <v>#DIV/0!</v>
      </c>
    </row>
    <row r="145" spans="1:8" ht="15">
      <c r="A145" s="40">
        <v>435</v>
      </c>
      <c r="B145" s="40"/>
      <c r="C145" s="40">
        <v>4122</v>
      </c>
      <c r="D145" s="40" t="s">
        <v>121</v>
      </c>
      <c r="E145" s="49">
        <v>0</v>
      </c>
      <c r="F145" s="199">
        <v>0</v>
      </c>
      <c r="G145" s="199">
        <v>1973.9</v>
      </c>
      <c r="H145" s="278" t="e">
        <f t="shared" si="3"/>
        <v>#DIV/0!</v>
      </c>
    </row>
    <row r="146" spans="1:8" ht="15" hidden="1">
      <c r="A146" s="40">
        <v>13305</v>
      </c>
      <c r="B146" s="40"/>
      <c r="C146" s="40">
        <v>4122</v>
      </c>
      <c r="D146" s="40" t="s">
        <v>122</v>
      </c>
      <c r="E146" s="49"/>
      <c r="F146" s="199"/>
      <c r="G146" s="199">
        <v>0</v>
      </c>
      <c r="H146" s="278" t="e">
        <f t="shared" si="3"/>
        <v>#DIV/0!</v>
      </c>
    </row>
    <row r="147" spans="1:8" ht="15" hidden="1">
      <c r="A147" s="54"/>
      <c r="B147" s="40">
        <v>2143</v>
      </c>
      <c r="C147" s="40">
        <v>2111</v>
      </c>
      <c r="D147" s="40" t="s">
        <v>123</v>
      </c>
      <c r="E147" s="49"/>
      <c r="F147" s="199"/>
      <c r="G147" s="199">
        <v>0</v>
      </c>
      <c r="H147" s="278" t="e">
        <f t="shared" si="3"/>
        <v>#DIV/0!</v>
      </c>
    </row>
    <row r="148" spans="1:8" ht="15">
      <c r="A148" s="40"/>
      <c r="B148" s="40">
        <v>3113</v>
      </c>
      <c r="C148" s="40">
        <v>2119</v>
      </c>
      <c r="D148" s="40" t="s">
        <v>124</v>
      </c>
      <c r="E148" s="49">
        <v>138</v>
      </c>
      <c r="F148" s="199">
        <v>138</v>
      </c>
      <c r="G148" s="199">
        <v>0</v>
      </c>
      <c r="H148" s="278">
        <f t="shared" si="3"/>
        <v>0</v>
      </c>
    </row>
    <row r="149" spans="1:8" ht="15" hidden="1">
      <c r="A149" s="40"/>
      <c r="B149" s="40">
        <v>3113</v>
      </c>
      <c r="C149" s="40">
        <v>2122</v>
      </c>
      <c r="D149" s="40" t="s">
        <v>125</v>
      </c>
      <c r="E149" s="49"/>
      <c r="F149" s="199"/>
      <c r="G149" s="199">
        <v>0</v>
      </c>
      <c r="H149" s="278" t="e">
        <f t="shared" si="3"/>
        <v>#DIV/0!</v>
      </c>
    </row>
    <row r="150" spans="1:8" ht="15">
      <c r="A150" s="40"/>
      <c r="B150" s="40">
        <v>3313</v>
      </c>
      <c r="C150" s="40">
        <v>2132</v>
      </c>
      <c r="D150" s="40" t="s">
        <v>126</v>
      </c>
      <c r="E150" s="49">
        <v>332</v>
      </c>
      <c r="F150" s="199">
        <v>332</v>
      </c>
      <c r="G150" s="199">
        <v>0</v>
      </c>
      <c r="H150" s="278">
        <f t="shared" si="3"/>
        <v>0</v>
      </c>
    </row>
    <row r="151" spans="1:8" ht="15">
      <c r="A151" s="40"/>
      <c r="B151" s="40">
        <v>3313</v>
      </c>
      <c r="C151" s="40">
        <v>2133</v>
      </c>
      <c r="D151" s="40" t="s">
        <v>127</v>
      </c>
      <c r="E151" s="49">
        <v>18</v>
      </c>
      <c r="F151" s="199">
        <v>18</v>
      </c>
      <c r="G151" s="199">
        <v>0</v>
      </c>
      <c r="H151" s="278">
        <f t="shared" si="3"/>
        <v>0</v>
      </c>
    </row>
    <row r="152" spans="1:8" ht="15" hidden="1">
      <c r="A152" s="40"/>
      <c r="B152" s="40">
        <v>3399</v>
      </c>
      <c r="C152" s="40">
        <v>2133</v>
      </c>
      <c r="D152" s="40" t="s">
        <v>128</v>
      </c>
      <c r="E152" s="49"/>
      <c r="F152" s="199"/>
      <c r="G152" s="199">
        <v>0</v>
      </c>
      <c r="H152" s="278" t="e">
        <f t="shared" si="3"/>
        <v>#DIV/0!</v>
      </c>
    </row>
    <row r="153" spans="1:8" ht="15" hidden="1">
      <c r="A153" s="40"/>
      <c r="B153" s="40">
        <v>3399</v>
      </c>
      <c r="C153" s="40">
        <v>2324</v>
      </c>
      <c r="D153" s="40" t="s">
        <v>129</v>
      </c>
      <c r="E153" s="49"/>
      <c r="F153" s="199"/>
      <c r="G153" s="199">
        <v>0</v>
      </c>
      <c r="H153" s="278" t="e">
        <f t="shared" si="3"/>
        <v>#DIV/0!</v>
      </c>
    </row>
    <row r="154" spans="1:8" ht="15" hidden="1">
      <c r="A154" s="40"/>
      <c r="B154" s="40">
        <v>3412</v>
      </c>
      <c r="C154" s="40">
        <v>2122</v>
      </c>
      <c r="D154" s="40" t="s">
        <v>130</v>
      </c>
      <c r="E154" s="49"/>
      <c r="F154" s="199"/>
      <c r="G154" s="199">
        <v>0</v>
      </c>
      <c r="H154" s="278" t="e">
        <f t="shared" si="3"/>
        <v>#DIV/0!</v>
      </c>
    </row>
    <row r="155" spans="1:8" ht="15" customHeight="1">
      <c r="A155" s="40"/>
      <c r="B155" s="40">
        <v>3599</v>
      </c>
      <c r="C155" s="40">
        <v>2324</v>
      </c>
      <c r="D155" s="40" t="s">
        <v>131</v>
      </c>
      <c r="E155" s="37">
        <v>5</v>
      </c>
      <c r="F155" s="199">
        <v>5</v>
      </c>
      <c r="G155" s="199">
        <v>0.2</v>
      </c>
      <c r="H155" s="278">
        <f t="shared" si="3"/>
        <v>4</v>
      </c>
    </row>
    <row r="156" spans="1:8" ht="15" customHeight="1">
      <c r="A156" s="40"/>
      <c r="B156" s="40">
        <v>4171</v>
      </c>
      <c r="C156" s="40">
        <v>2229</v>
      </c>
      <c r="D156" s="40" t="s">
        <v>132</v>
      </c>
      <c r="E156" s="37">
        <v>17</v>
      </c>
      <c r="F156" s="199">
        <v>17</v>
      </c>
      <c r="G156" s="199">
        <v>1</v>
      </c>
      <c r="H156" s="278">
        <f t="shared" si="3"/>
        <v>5.8823529411764701</v>
      </c>
    </row>
    <row r="157" spans="1:8" ht="15" hidden="1" customHeight="1">
      <c r="A157" s="40"/>
      <c r="B157" s="40">
        <v>4179</v>
      </c>
      <c r="C157" s="40">
        <v>2229</v>
      </c>
      <c r="D157" s="40" t="s">
        <v>133</v>
      </c>
      <c r="E157" s="37"/>
      <c r="F157" s="199"/>
      <c r="G157" s="199">
        <v>0</v>
      </c>
      <c r="H157" s="278" t="e">
        <f t="shared" si="3"/>
        <v>#DIV/0!</v>
      </c>
    </row>
    <row r="158" spans="1:8" ht="15" hidden="1">
      <c r="A158" s="40"/>
      <c r="B158" s="40">
        <v>4195</v>
      </c>
      <c r="C158" s="40">
        <v>2229</v>
      </c>
      <c r="D158" s="40" t="s">
        <v>134</v>
      </c>
      <c r="E158" s="37"/>
      <c r="F158" s="199"/>
      <c r="G158" s="199">
        <v>0</v>
      </c>
      <c r="H158" s="278" t="e">
        <f t="shared" si="3"/>
        <v>#DIV/0!</v>
      </c>
    </row>
    <row r="159" spans="1:8" ht="15" hidden="1">
      <c r="A159" s="40"/>
      <c r="B159" s="40">
        <v>4329</v>
      </c>
      <c r="C159" s="40">
        <v>2229</v>
      </c>
      <c r="D159" s="40" t="s">
        <v>135</v>
      </c>
      <c r="E159" s="37"/>
      <c r="F159" s="199"/>
      <c r="G159" s="199">
        <v>0</v>
      </c>
      <c r="H159" s="278" t="e">
        <f t="shared" si="3"/>
        <v>#DIV/0!</v>
      </c>
    </row>
    <row r="160" spans="1:8" ht="15" hidden="1">
      <c r="A160" s="40"/>
      <c r="B160" s="40">
        <v>4329</v>
      </c>
      <c r="C160" s="40">
        <v>2324</v>
      </c>
      <c r="D160" s="40" t="s">
        <v>136</v>
      </c>
      <c r="E160" s="37"/>
      <c r="F160" s="199"/>
      <c r="G160" s="199">
        <v>0</v>
      </c>
      <c r="H160" s="278" t="e">
        <f t="shared" si="3"/>
        <v>#DIV/0!</v>
      </c>
    </row>
    <row r="161" spans="1:8" ht="15" hidden="1">
      <c r="A161" s="40"/>
      <c r="B161" s="40">
        <v>4342</v>
      </c>
      <c r="C161" s="40">
        <v>2324</v>
      </c>
      <c r="D161" s="40" t="s">
        <v>137</v>
      </c>
      <c r="E161" s="37"/>
      <c r="F161" s="199"/>
      <c r="G161" s="199">
        <v>0</v>
      </c>
      <c r="H161" s="278" t="e">
        <f t="shared" si="3"/>
        <v>#DIV/0!</v>
      </c>
    </row>
    <row r="162" spans="1:8" ht="15" hidden="1">
      <c r="A162" s="40"/>
      <c r="B162" s="40">
        <v>4349</v>
      </c>
      <c r="C162" s="40">
        <v>2229</v>
      </c>
      <c r="D162" s="40" t="s">
        <v>138</v>
      </c>
      <c r="E162" s="37"/>
      <c r="F162" s="199"/>
      <c r="G162" s="199">
        <v>0</v>
      </c>
      <c r="H162" s="278" t="e">
        <f t="shared" si="3"/>
        <v>#DIV/0!</v>
      </c>
    </row>
    <row r="163" spans="1:8" ht="15" hidden="1">
      <c r="A163" s="54"/>
      <c r="B163" s="40">
        <v>4357</v>
      </c>
      <c r="C163" s="40">
        <v>2122</v>
      </c>
      <c r="D163" s="40" t="s">
        <v>139</v>
      </c>
      <c r="E163" s="49"/>
      <c r="F163" s="199"/>
      <c r="G163" s="199">
        <v>0</v>
      </c>
      <c r="H163" s="278" t="e">
        <f t="shared" si="3"/>
        <v>#DIV/0!</v>
      </c>
    </row>
    <row r="164" spans="1:8" ht="15">
      <c r="A164" s="40"/>
      <c r="B164" s="40">
        <v>4379</v>
      </c>
      <c r="C164" s="40">
        <v>2212</v>
      </c>
      <c r="D164" s="40" t="s">
        <v>140</v>
      </c>
      <c r="E164" s="37">
        <v>7</v>
      </c>
      <c r="F164" s="199">
        <v>7</v>
      </c>
      <c r="G164" s="199">
        <v>3.9</v>
      </c>
      <c r="H164" s="278">
        <f t="shared" si="3"/>
        <v>55.714285714285715</v>
      </c>
    </row>
    <row r="165" spans="1:8" ht="15" hidden="1">
      <c r="A165" s="40"/>
      <c r="B165" s="40">
        <v>4399</v>
      </c>
      <c r="C165" s="40">
        <v>2111</v>
      </c>
      <c r="D165" s="40" t="s">
        <v>123</v>
      </c>
      <c r="E165" s="37"/>
      <c r="F165" s="199"/>
      <c r="G165" s="199">
        <v>0</v>
      </c>
      <c r="H165" s="278" t="e">
        <f t="shared" si="3"/>
        <v>#DIV/0!</v>
      </c>
    </row>
    <row r="166" spans="1:8" ht="15" hidden="1">
      <c r="A166" s="80"/>
      <c r="B166" s="80">
        <v>4399</v>
      </c>
      <c r="C166" s="80">
        <v>2324</v>
      </c>
      <c r="D166" s="80" t="s">
        <v>141</v>
      </c>
      <c r="E166" s="52"/>
      <c r="F166" s="207"/>
      <c r="G166" s="199">
        <v>0</v>
      </c>
      <c r="H166" s="278" t="e">
        <f t="shared" si="3"/>
        <v>#DIV/0!</v>
      </c>
    </row>
    <row r="167" spans="1:8" ht="15" hidden="1">
      <c r="A167" s="40"/>
      <c r="B167" s="40">
        <v>6171</v>
      </c>
      <c r="C167" s="40">
        <v>2212</v>
      </c>
      <c r="D167" s="40" t="s">
        <v>142</v>
      </c>
      <c r="E167" s="37"/>
      <c r="F167" s="199"/>
      <c r="G167" s="199">
        <v>0</v>
      </c>
      <c r="H167" s="278" t="e">
        <f t="shared" si="3"/>
        <v>#DIV/0!</v>
      </c>
    </row>
    <row r="168" spans="1:8" ht="15">
      <c r="A168" s="80"/>
      <c r="B168" s="40">
        <v>6171</v>
      </c>
      <c r="C168" s="40">
        <v>2324</v>
      </c>
      <c r="D168" s="40" t="s">
        <v>143</v>
      </c>
      <c r="E168" s="37">
        <v>3</v>
      </c>
      <c r="F168" s="199">
        <v>3</v>
      </c>
      <c r="G168" s="199">
        <v>2</v>
      </c>
      <c r="H168" s="278">
        <f t="shared" si="3"/>
        <v>66.666666666666657</v>
      </c>
    </row>
    <row r="169" spans="1:8" ht="15" hidden="1">
      <c r="A169" s="80"/>
      <c r="B169" s="40">
        <v>6402</v>
      </c>
      <c r="C169" s="40">
        <v>2229</v>
      </c>
      <c r="D169" s="40" t="s">
        <v>144</v>
      </c>
      <c r="E169" s="37"/>
      <c r="F169" s="199"/>
      <c r="G169" s="199">
        <v>0</v>
      </c>
      <c r="H169" s="278" t="e">
        <f>(#REF!/F169)*100</f>
        <v>#REF!</v>
      </c>
    </row>
    <row r="170" spans="1:8" ht="15" hidden="1">
      <c r="A170" s="54"/>
      <c r="B170" s="40"/>
      <c r="C170" s="40"/>
      <c r="D170" s="40"/>
      <c r="E170" s="49"/>
      <c r="F170" s="199"/>
      <c r="G170" s="199">
        <v>0</v>
      </c>
      <c r="H170" s="278" t="e">
        <f>(#REF!/F170)*100</f>
        <v>#REF!</v>
      </c>
    </row>
    <row r="171" spans="1:8" ht="15" hidden="1">
      <c r="A171" s="40"/>
      <c r="B171" s="40"/>
      <c r="C171" s="40"/>
      <c r="D171" s="40"/>
      <c r="E171" s="37"/>
      <c r="F171" s="199"/>
      <c r="G171" s="199">
        <v>0</v>
      </c>
      <c r="H171" s="278" t="e">
        <f>(#REF!/F171)*100</f>
        <v>#REF!</v>
      </c>
    </row>
    <row r="172" spans="1:8" ht="15" customHeight="1" thickBot="1">
      <c r="A172" s="74"/>
      <c r="B172" s="74"/>
      <c r="C172" s="74"/>
      <c r="D172" s="74"/>
      <c r="E172" s="75"/>
      <c r="F172" s="229"/>
      <c r="G172" s="229"/>
      <c r="H172" s="278"/>
    </row>
    <row r="173" spans="1:8" s="23" customFormat="1" ht="21.75" customHeight="1" thickTop="1" thickBot="1">
      <c r="A173" s="77"/>
      <c r="B173" s="77"/>
      <c r="C173" s="77"/>
      <c r="D173" s="78" t="s">
        <v>145</v>
      </c>
      <c r="E173" s="79">
        <f>SUM(E127:E172)</f>
        <v>525</v>
      </c>
      <c r="F173" s="230">
        <f>SUM(F127:F172)</f>
        <v>525</v>
      </c>
      <c r="G173" s="230">
        <f>SUM(G127:G172)</f>
        <v>1986.5000000000002</v>
      </c>
      <c r="H173" s="280">
        <f>(G173/F173)*100</f>
        <v>378.38095238095246</v>
      </c>
    </row>
    <row r="174" spans="1:8" ht="15" customHeight="1">
      <c r="A174" s="63"/>
      <c r="B174" s="23"/>
      <c r="C174" s="63"/>
      <c r="D174" s="81"/>
      <c r="E174" s="64"/>
      <c r="F174" s="226"/>
      <c r="G174" s="219"/>
      <c r="H174" s="271"/>
    </row>
    <row r="175" spans="1:8" ht="14.25" hidden="1" customHeight="1">
      <c r="A175" s="23"/>
      <c r="B175" s="23"/>
      <c r="C175" s="23"/>
      <c r="D175" s="23"/>
      <c r="E175" s="24"/>
      <c r="F175" s="221"/>
      <c r="G175" s="221"/>
      <c r="H175" s="274"/>
    </row>
    <row r="176" spans="1:8" ht="14.25" hidden="1" customHeight="1">
      <c r="A176" s="23"/>
      <c r="B176" s="23"/>
      <c r="C176" s="23"/>
      <c r="D176" s="23"/>
      <c r="E176" s="24"/>
      <c r="F176" s="221"/>
      <c r="G176" s="221"/>
      <c r="H176" s="274"/>
    </row>
    <row r="177" spans="1:8" ht="13.5" hidden="1" customHeight="1">
      <c r="A177" s="23"/>
      <c r="B177" s="23"/>
      <c r="C177" s="23"/>
      <c r="D177" s="23"/>
      <c r="E177" s="24"/>
      <c r="F177" s="221"/>
      <c r="G177" s="221"/>
      <c r="H177" s="274"/>
    </row>
    <row r="178" spans="1:8" ht="13.5" hidden="1" customHeight="1">
      <c r="A178" s="23"/>
      <c r="B178" s="23"/>
      <c r="C178" s="23"/>
      <c r="D178" s="23"/>
      <c r="E178" s="24"/>
      <c r="F178" s="221"/>
      <c r="G178" s="221"/>
      <c r="H178" s="274"/>
    </row>
    <row r="179" spans="1:8" ht="13.5" customHeight="1" thickBot="1">
      <c r="A179" s="23"/>
      <c r="B179" s="23"/>
      <c r="C179" s="23"/>
      <c r="D179" s="23"/>
      <c r="E179" s="24"/>
      <c r="F179" s="221"/>
      <c r="G179" s="221"/>
      <c r="H179" s="274"/>
    </row>
    <row r="180" spans="1:8" ht="15.75">
      <c r="A180" s="25" t="s">
        <v>27</v>
      </c>
      <c r="B180" s="25" t="s">
        <v>28</v>
      </c>
      <c r="C180" s="25" t="s">
        <v>29</v>
      </c>
      <c r="D180" s="26" t="s">
        <v>30</v>
      </c>
      <c r="E180" s="27" t="s">
        <v>31</v>
      </c>
      <c r="F180" s="194" t="s">
        <v>31</v>
      </c>
      <c r="G180" s="194" t="s">
        <v>8</v>
      </c>
      <c r="H180" s="275" t="s">
        <v>32</v>
      </c>
    </row>
    <row r="181" spans="1:8" ht="15.75" customHeight="1" thickBot="1">
      <c r="A181" s="28"/>
      <c r="B181" s="28"/>
      <c r="C181" s="28"/>
      <c r="D181" s="29"/>
      <c r="E181" s="30" t="s">
        <v>33</v>
      </c>
      <c r="F181" s="223" t="s">
        <v>34</v>
      </c>
      <c r="G181" s="196" t="s">
        <v>35</v>
      </c>
      <c r="H181" s="276" t="s">
        <v>11</v>
      </c>
    </row>
    <row r="182" spans="1:8" ht="15.75" customHeight="1" thickTop="1">
      <c r="A182" s="32">
        <v>60</v>
      </c>
      <c r="B182" s="32"/>
      <c r="C182" s="32"/>
      <c r="D182" s="33" t="s">
        <v>146</v>
      </c>
      <c r="E182" s="34"/>
      <c r="F182" s="200"/>
      <c r="G182" s="200"/>
      <c r="H182" s="277"/>
    </row>
    <row r="183" spans="1:8" ht="14.25" customHeight="1">
      <c r="A183" s="67"/>
      <c r="B183" s="67"/>
      <c r="C183" s="67"/>
      <c r="D183" s="67"/>
      <c r="E183" s="37"/>
      <c r="F183" s="199"/>
      <c r="G183" s="199"/>
      <c r="H183" s="278"/>
    </row>
    <row r="184" spans="1:8" ht="15" hidden="1">
      <c r="A184" s="40"/>
      <c r="B184" s="40"/>
      <c r="C184" s="40">
        <v>1332</v>
      </c>
      <c r="D184" s="40" t="s">
        <v>147</v>
      </c>
      <c r="E184" s="37"/>
      <c r="F184" s="199"/>
      <c r="G184" s="199">
        <v>0</v>
      </c>
      <c r="H184" s="278" t="e">
        <f>(#REF!/F184)*100</f>
        <v>#REF!</v>
      </c>
    </row>
    <row r="185" spans="1:8" ht="15">
      <c r="A185" s="40"/>
      <c r="B185" s="40"/>
      <c r="C185" s="40">
        <v>1333</v>
      </c>
      <c r="D185" s="40" t="s">
        <v>148</v>
      </c>
      <c r="E185" s="37">
        <v>550</v>
      </c>
      <c r="F185" s="199">
        <v>550</v>
      </c>
      <c r="G185" s="199">
        <v>115.4</v>
      </c>
      <c r="H185" s="278">
        <f t="shared" ref="H185:H200" si="4">(G185/F185)*100</f>
        <v>20.981818181818181</v>
      </c>
    </row>
    <row r="186" spans="1:8" ht="15">
      <c r="A186" s="40"/>
      <c r="B186" s="40"/>
      <c r="C186" s="40">
        <v>1334</v>
      </c>
      <c r="D186" s="40" t="s">
        <v>149</v>
      </c>
      <c r="E186" s="37">
        <v>60</v>
      </c>
      <c r="F186" s="199">
        <v>60</v>
      </c>
      <c r="G186" s="199">
        <v>39.6</v>
      </c>
      <c r="H186" s="278">
        <f t="shared" si="4"/>
        <v>66</v>
      </c>
    </row>
    <row r="187" spans="1:8" ht="15">
      <c r="A187" s="40"/>
      <c r="B187" s="40"/>
      <c r="C187" s="40">
        <v>1335</v>
      </c>
      <c r="D187" s="40" t="s">
        <v>150</v>
      </c>
      <c r="E187" s="37">
        <v>25</v>
      </c>
      <c r="F187" s="199">
        <v>25</v>
      </c>
      <c r="G187" s="199">
        <v>38</v>
      </c>
      <c r="H187" s="278">
        <f t="shared" si="4"/>
        <v>152</v>
      </c>
    </row>
    <row r="188" spans="1:8" ht="15">
      <c r="A188" s="40"/>
      <c r="B188" s="40"/>
      <c r="C188" s="40">
        <v>1361</v>
      </c>
      <c r="D188" s="40" t="s">
        <v>73</v>
      </c>
      <c r="E188" s="37">
        <v>240</v>
      </c>
      <c r="F188" s="199">
        <v>240</v>
      </c>
      <c r="G188" s="199">
        <v>166.2</v>
      </c>
      <c r="H188" s="278">
        <f t="shared" si="4"/>
        <v>69.25</v>
      </c>
    </row>
    <row r="189" spans="1:8" ht="15" hidden="1" customHeight="1">
      <c r="A189" s="40">
        <v>29004</v>
      </c>
      <c r="B189" s="40"/>
      <c r="C189" s="40">
        <v>4116</v>
      </c>
      <c r="D189" s="40" t="s">
        <v>151</v>
      </c>
      <c r="E189" s="37"/>
      <c r="F189" s="199"/>
      <c r="G189" s="199">
        <v>0</v>
      </c>
      <c r="H189" s="278" t="e">
        <f t="shared" si="4"/>
        <v>#DIV/0!</v>
      </c>
    </row>
    <row r="190" spans="1:8" ht="15" hidden="1">
      <c r="A190" s="40">
        <v>29008</v>
      </c>
      <c r="B190" s="40"/>
      <c r="C190" s="40">
        <v>4116</v>
      </c>
      <c r="D190" s="40" t="s">
        <v>152</v>
      </c>
      <c r="E190" s="37"/>
      <c r="F190" s="199"/>
      <c r="G190" s="199">
        <v>0</v>
      </c>
      <c r="H190" s="278" t="e">
        <f t="shared" si="4"/>
        <v>#DIV/0!</v>
      </c>
    </row>
    <row r="191" spans="1:8" ht="15" hidden="1">
      <c r="A191" s="40">
        <v>29516</v>
      </c>
      <c r="B191" s="40"/>
      <c r="C191" s="40">
        <v>4216</v>
      </c>
      <c r="D191" s="40" t="s">
        <v>153</v>
      </c>
      <c r="E191" s="37"/>
      <c r="F191" s="199"/>
      <c r="G191" s="199">
        <v>0</v>
      </c>
      <c r="H191" s="278" t="e">
        <f t="shared" si="4"/>
        <v>#DIV/0!</v>
      </c>
    </row>
    <row r="192" spans="1:8" ht="15" hidden="1">
      <c r="A192" s="80">
        <v>379</v>
      </c>
      <c r="B192" s="80"/>
      <c r="C192" s="80">
        <v>4122</v>
      </c>
      <c r="D192" s="80" t="s">
        <v>154</v>
      </c>
      <c r="E192" s="52"/>
      <c r="F192" s="207"/>
      <c r="G192" s="199">
        <v>0</v>
      </c>
      <c r="H192" s="278" t="e">
        <f t="shared" si="4"/>
        <v>#DIV/0!</v>
      </c>
    </row>
    <row r="193" spans="1:8" ht="15">
      <c r="A193" s="80"/>
      <c r="B193" s="80">
        <v>1014</v>
      </c>
      <c r="C193" s="80">
        <v>2132</v>
      </c>
      <c r="D193" s="80" t="s">
        <v>155</v>
      </c>
      <c r="E193" s="52">
        <v>24</v>
      </c>
      <c r="F193" s="207">
        <v>24</v>
      </c>
      <c r="G193" s="199">
        <v>4.2</v>
      </c>
      <c r="H193" s="278">
        <f t="shared" si="4"/>
        <v>17.5</v>
      </c>
    </row>
    <row r="194" spans="1:8" ht="15">
      <c r="A194" s="80"/>
      <c r="B194" s="80">
        <v>1070</v>
      </c>
      <c r="C194" s="80">
        <v>2212</v>
      </c>
      <c r="D194" s="40" t="s">
        <v>156</v>
      </c>
      <c r="E194" s="52">
        <v>40</v>
      </c>
      <c r="F194" s="207">
        <v>40</v>
      </c>
      <c r="G194" s="199">
        <v>0</v>
      </c>
      <c r="H194" s="278">
        <f t="shared" si="4"/>
        <v>0</v>
      </c>
    </row>
    <row r="195" spans="1:8" ht="15">
      <c r="A195" s="80"/>
      <c r="B195" s="80">
        <v>2119</v>
      </c>
      <c r="C195" s="80">
        <v>2343</v>
      </c>
      <c r="D195" s="80" t="s">
        <v>157</v>
      </c>
      <c r="E195" s="52">
        <v>15000</v>
      </c>
      <c r="F195" s="207">
        <v>15000</v>
      </c>
      <c r="G195" s="199">
        <v>0</v>
      </c>
      <c r="H195" s="278">
        <f t="shared" si="4"/>
        <v>0</v>
      </c>
    </row>
    <row r="196" spans="1:8" ht="15">
      <c r="A196" s="80"/>
      <c r="B196" s="80">
        <v>2369</v>
      </c>
      <c r="C196" s="80">
        <v>2212</v>
      </c>
      <c r="D196" s="40" t="s">
        <v>158</v>
      </c>
      <c r="E196" s="52">
        <v>10</v>
      </c>
      <c r="F196" s="207">
        <v>10</v>
      </c>
      <c r="G196" s="199">
        <v>0</v>
      </c>
      <c r="H196" s="278">
        <f t="shared" si="4"/>
        <v>0</v>
      </c>
    </row>
    <row r="197" spans="1:8" ht="15">
      <c r="A197" s="80"/>
      <c r="B197" s="80">
        <v>3322</v>
      </c>
      <c r="C197" s="80">
        <v>2212</v>
      </c>
      <c r="D197" s="40" t="s">
        <v>159</v>
      </c>
      <c r="E197" s="52">
        <v>20</v>
      </c>
      <c r="F197" s="207">
        <v>20</v>
      </c>
      <c r="G197" s="199">
        <v>0</v>
      </c>
      <c r="H197" s="278">
        <f t="shared" si="4"/>
        <v>0</v>
      </c>
    </row>
    <row r="198" spans="1:8" ht="15">
      <c r="A198" s="80"/>
      <c r="B198" s="80">
        <v>3749</v>
      </c>
      <c r="C198" s="80">
        <v>2212</v>
      </c>
      <c r="D198" s="40" t="s">
        <v>160</v>
      </c>
      <c r="E198" s="52">
        <v>8</v>
      </c>
      <c r="F198" s="207">
        <v>8</v>
      </c>
      <c r="G198" s="199">
        <v>0</v>
      </c>
      <c r="H198" s="278">
        <f t="shared" si="4"/>
        <v>0</v>
      </c>
    </row>
    <row r="199" spans="1:8" ht="15">
      <c r="A199" s="40"/>
      <c r="B199" s="40">
        <v>6171</v>
      </c>
      <c r="C199" s="40">
        <v>2212</v>
      </c>
      <c r="D199" s="40" t="s">
        <v>161</v>
      </c>
      <c r="E199" s="37">
        <v>3</v>
      </c>
      <c r="F199" s="199">
        <v>3</v>
      </c>
      <c r="G199" s="199">
        <v>87.5</v>
      </c>
      <c r="H199" s="278">
        <f t="shared" si="4"/>
        <v>2916.666666666667</v>
      </c>
    </row>
    <row r="200" spans="1:8" ht="15">
      <c r="A200" s="40"/>
      <c r="B200" s="40">
        <v>6171</v>
      </c>
      <c r="C200" s="40">
        <v>2324</v>
      </c>
      <c r="D200" s="40" t="s">
        <v>162</v>
      </c>
      <c r="E200" s="37">
        <v>8</v>
      </c>
      <c r="F200" s="199">
        <v>8</v>
      </c>
      <c r="G200" s="199">
        <v>2</v>
      </c>
      <c r="H200" s="278">
        <f t="shared" si="4"/>
        <v>25</v>
      </c>
    </row>
    <row r="201" spans="1:8" ht="15" hidden="1">
      <c r="A201" s="40"/>
      <c r="B201" s="40">
        <v>6171</v>
      </c>
      <c r="C201" s="40">
        <v>2329</v>
      </c>
      <c r="D201" s="40" t="s">
        <v>163</v>
      </c>
      <c r="E201" s="37"/>
      <c r="F201" s="199"/>
      <c r="G201" s="199"/>
      <c r="H201" s="278"/>
    </row>
    <row r="202" spans="1:8" ht="15" customHeight="1" thickBot="1">
      <c r="A202" s="74"/>
      <c r="B202" s="74"/>
      <c r="C202" s="74"/>
      <c r="D202" s="74"/>
      <c r="E202" s="75"/>
      <c r="F202" s="229"/>
      <c r="G202" s="229"/>
      <c r="H202" s="283"/>
    </row>
    <row r="203" spans="1:8" s="23" customFormat="1" ht="21.75" customHeight="1" thickTop="1" thickBot="1">
      <c r="A203" s="77"/>
      <c r="B203" s="77"/>
      <c r="C203" s="77"/>
      <c r="D203" s="78" t="s">
        <v>164</v>
      </c>
      <c r="E203" s="79">
        <f t="shared" ref="E203:G203" si="5">SUM(E183:E202)</f>
        <v>15988</v>
      </c>
      <c r="F203" s="230">
        <f t="shared" si="5"/>
        <v>15988</v>
      </c>
      <c r="G203" s="230">
        <f t="shared" si="5"/>
        <v>452.9</v>
      </c>
      <c r="H203" s="280">
        <f>(G203/F203)*100</f>
        <v>2.8327495621716285</v>
      </c>
    </row>
    <row r="204" spans="1:8" ht="14.25" customHeight="1">
      <c r="A204" s="63"/>
      <c r="B204" s="63"/>
      <c r="C204" s="63"/>
      <c r="D204" s="21"/>
      <c r="E204" s="64"/>
      <c r="F204" s="226"/>
      <c r="G204" s="226"/>
      <c r="H204" s="281"/>
    </row>
    <row r="205" spans="1:8" ht="14.25" hidden="1" customHeight="1">
      <c r="A205" s="63"/>
      <c r="B205" s="63"/>
      <c r="C205" s="63"/>
      <c r="D205" s="21"/>
      <c r="E205" s="64"/>
      <c r="F205" s="226"/>
      <c r="G205" s="226"/>
      <c r="H205" s="281"/>
    </row>
    <row r="206" spans="1:8" ht="14.25" hidden="1" customHeight="1">
      <c r="A206" s="63"/>
      <c r="B206" s="63"/>
      <c r="C206" s="63"/>
      <c r="D206" s="21"/>
      <c r="E206" s="64"/>
      <c r="F206" s="226"/>
      <c r="G206" s="226"/>
      <c r="H206" s="281"/>
    </row>
    <row r="207" spans="1:8" ht="14.25" hidden="1" customHeight="1">
      <c r="A207" s="63"/>
      <c r="B207" s="63"/>
      <c r="C207" s="63"/>
      <c r="D207" s="21"/>
      <c r="E207" s="64"/>
      <c r="F207" s="226"/>
      <c r="G207" s="226"/>
      <c r="H207" s="281"/>
    </row>
    <row r="208" spans="1:8" ht="15" hidden="1" customHeight="1">
      <c r="A208" s="63"/>
      <c r="B208" s="63"/>
      <c r="C208" s="63"/>
      <c r="D208" s="21"/>
      <c r="E208" s="64"/>
      <c r="F208" s="226"/>
      <c r="G208" s="226"/>
      <c r="H208" s="281"/>
    </row>
    <row r="209" spans="1:8" ht="15" customHeight="1" thickBot="1">
      <c r="A209" s="63"/>
      <c r="B209" s="63"/>
      <c r="C209" s="63"/>
      <c r="D209" s="21"/>
      <c r="E209" s="64"/>
      <c r="F209" s="226"/>
      <c r="G209" s="226"/>
      <c r="H209" s="281"/>
    </row>
    <row r="210" spans="1:8" ht="15.75">
      <c r="A210" s="25" t="s">
        <v>27</v>
      </c>
      <c r="B210" s="25" t="s">
        <v>28</v>
      </c>
      <c r="C210" s="25" t="s">
        <v>29</v>
      </c>
      <c r="D210" s="26" t="s">
        <v>30</v>
      </c>
      <c r="E210" s="27" t="s">
        <v>31</v>
      </c>
      <c r="F210" s="194" t="s">
        <v>31</v>
      </c>
      <c r="G210" s="194" t="s">
        <v>8</v>
      </c>
      <c r="H210" s="275" t="s">
        <v>32</v>
      </c>
    </row>
    <row r="211" spans="1:8" ht="15.75" customHeight="1" thickBot="1">
      <c r="A211" s="28"/>
      <c r="B211" s="28"/>
      <c r="C211" s="28"/>
      <c r="D211" s="29"/>
      <c r="E211" s="30" t="s">
        <v>33</v>
      </c>
      <c r="F211" s="223" t="s">
        <v>34</v>
      </c>
      <c r="G211" s="196" t="s">
        <v>35</v>
      </c>
      <c r="H211" s="276" t="s">
        <v>11</v>
      </c>
    </row>
    <row r="212" spans="1:8" ht="15.75" customHeight="1" thickTop="1">
      <c r="A212" s="32">
        <v>80</v>
      </c>
      <c r="B212" s="32"/>
      <c r="C212" s="32"/>
      <c r="D212" s="33" t="s">
        <v>165</v>
      </c>
      <c r="E212" s="34"/>
      <c r="F212" s="200"/>
      <c r="G212" s="200"/>
      <c r="H212" s="277"/>
    </row>
    <row r="213" spans="1:8" ht="15">
      <c r="A213" s="40"/>
      <c r="B213" s="40"/>
      <c r="C213" s="40"/>
      <c r="D213" s="40"/>
      <c r="E213" s="37"/>
      <c r="F213" s="199"/>
      <c r="G213" s="199"/>
      <c r="H213" s="278"/>
    </row>
    <row r="214" spans="1:8" ht="15">
      <c r="A214" s="40"/>
      <c r="B214" s="40"/>
      <c r="C214" s="40">
        <v>1353</v>
      </c>
      <c r="D214" s="40" t="s">
        <v>166</v>
      </c>
      <c r="E214" s="37">
        <v>700</v>
      </c>
      <c r="F214" s="199">
        <v>700</v>
      </c>
      <c r="G214" s="199">
        <v>105.1</v>
      </c>
      <c r="H214" s="278">
        <f t="shared" ref="H214:H226" si="6">(G214/F214)*100</f>
        <v>15.014285714285712</v>
      </c>
    </row>
    <row r="215" spans="1:8" ht="15">
      <c r="A215" s="40"/>
      <c r="B215" s="40"/>
      <c r="C215" s="40">
        <v>1359</v>
      </c>
      <c r="D215" s="40" t="s">
        <v>167</v>
      </c>
      <c r="E215" s="37">
        <v>0</v>
      </c>
      <c r="F215" s="199">
        <v>0</v>
      </c>
      <c r="G215" s="199">
        <v>139</v>
      </c>
      <c r="H215" s="278" t="e">
        <f t="shared" si="6"/>
        <v>#DIV/0!</v>
      </c>
    </row>
    <row r="216" spans="1:8" ht="15">
      <c r="A216" s="40"/>
      <c r="B216" s="40"/>
      <c r="C216" s="40">
        <v>1361</v>
      </c>
      <c r="D216" s="40" t="s">
        <v>73</v>
      </c>
      <c r="E216" s="37">
        <v>6200</v>
      </c>
      <c r="F216" s="199">
        <v>6201</v>
      </c>
      <c r="G216" s="199">
        <v>1305.9000000000001</v>
      </c>
      <c r="H216" s="278">
        <f t="shared" si="6"/>
        <v>21.059506531204647</v>
      </c>
    </row>
    <row r="217" spans="1:8" ht="15">
      <c r="A217" s="40"/>
      <c r="B217" s="40"/>
      <c r="C217" s="40">
        <v>4121</v>
      </c>
      <c r="D217" s="40" t="s">
        <v>168</v>
      </c>
      <c r="E217" s="52">
        <v>280</v>
      </c>
      <c r="F217" s="207">
        <v>280</v>
      </c>
      <c r="G217" s="199">
        <v>64</v>
      </c>
      <c r="H217" s="278">
        <f t="shared" si="6"/>
        <v>22.857142857142858</v>
      </c>
    </row>
    <row r="218" spans="1:8" ht="15" hidden="1">
      <c r="A218" s="40">
        <v>222</v>
      </c>
      <c r="B218" s="40"/>
      <c r="C218" s="40">
        <v>4122</v>
      </c>
      <c r="D218" s="40" t="s">
        <v>169</v>
      </c>
      <c r="E218" s="52"/>
      <c r="F218" s="207"/>
      <c r="G218" s="199">
        <v>0</v>
      </c>
      <c r="H218" s="278" t="e">
        <f t="shared" si="6"/>
        <v>#DIV/0!</v>
      </c>
    </row>
    <row r="219" spans="1:8" ht="15" hidden="1">
      <c r="A219" s="40"/>
      <c r="B219" s="40">
        <v>2219</v>
      </c>
      <c r="C219" s="40">
        <v>2324</v>
      </c>
      <c r="D219" s="40" t="s">
        <v>170</v>
      </c>
      <c r="E219" s="37"/>
      <c r="F219" s="199"/>
      <c r="G219" s="199">
        <v>0</v>
      </c>
      <c r="H219" s="278" t="e">
        <f t="shared" si="6"/>
        <v>#DIV/0!</v>
      </c>
    </row>
    <row r="220" spans="1:8" ht="15" hidden="1">
      <c r="A220" s="40"/>
      <c r="B220" s="40">
        <v>2219</v>
      </c>
      <c r="C220" s="40">
        <v>2329</v>
      </c>
      <c r="D220" s="40" t="s">
        <v>171</v>
      </c>
      <c r="E220" s="37"/>
      <c r="F220" s="199"/>
      <c r="G220" s="199">
        <v>0</v>
      </c>
      <c r="H220" s="278" t="e">
        <f t="shared" si="6"/>
        <v>#DIV/0!</v>
      </c>
    </row>
    <row r="221" spans="1:8" ht="15">
      <c r="A221" s="40"/>
      <c r="B221" s="40">
        <v>2229</v>
      </c>
      <c r="C221" s="40">
        <v>2212</v>
      </c>
      <c r="D221" s="40" t="s">
        <v>172</v>
      </c>
      <c r="E221" s="52">
        <v>150</v>
      </c>
      <c r="F221" s="207">
        <v>150</v>
      </c>
      <c r="G221" s="199">
        <v>104</v>
      </c>
      <c r="H221" s="278">
        <f t="shared" si="6"/>
        <v>69.333333333333343</v>
      </c>
    </row>
    <row r="222" spans="1:8" ht="15">
      <c r="A222" s="40"/>
      <c r="B222" s="40">
        <v>2229</v>
      </c>
      <c r="C222" s="40">
        <v>2324</v>
      </c>
      <c r="D222" s="40" t="s">
        <v>173</v>
      </c>
      <c r="E222" s="52">
        <v>0</v>
      </c>
      <c r="F222" s="207">
        <v>0</v>
      </c>
      <c r="G222" s="199">
        <v>78</v>
      </c>
      <c r="H222" s="278" t="e">
        <f t="shared" si="6"/>
        <v>#DIV/0!</v>
      </c>
    </row>
    <row r="223" spans="1:8" ht="15">
      <c r="A223" s="40"/>
      <c r="B223" s="40">
        <v>2299</v>
      </c>
      <c r="C223" s="40">
        <v>2212</v>
      </c>
      <c r="D223" s="40" t="s">
        <v>174</v>
      </c>
      <c r="E223" s="37">
        <v>2500</v>
      </c>
      <c r="F223" s="199">
        <v>2500</v>
      </c>
      <c r="G223" s="199">
        <v>792.3</v>
      </c>
      <c r="H223" s="278">
        <f t="shared" si="6"/>
        <v>31.691999999999997</v>
      </c>
    </row>
    <row r="224" spans="1:8" ht="15" hidden="1">
      <c r="A224" s="40"/>
      <c r="B224" s="40">
        <v>2299</v>
      </c>
      <c r="C224" s="40">
        <v>2324</v>
      </c>
      <c r="D224" s="40" t="s">
        <v>175</v>
      </c>
      <c r="E224" s="52"/>
      <c r="F224" s="207"/>
      <c r="G224" s="199">
        <v>0</v>
      </c>
      <c r="H224" s="278" t="e">
        <f t="shared" si="6"/>
        <v>#DIV/0!</v>
      </c>
    </row>
    <row r="225" spans="1:8" ht="15">
      <c r="A225" s="80"/>
      <c r="B225" s="80">
        <v>6171</v>
      </c>
      <c r="C225" s="80">
        <v>2324</v>
      </c>
      <c r="D225" s="80" t="s">
        <v>176</v>
      </c>
      <c r="E225" s="52">
        <v>350</v>
      </c>
      <c r="F225" s="207">
        <v>350</v>
      </c>
      <c r="G225" s="199">
        <v>44.2</v>
      </c>
      <c r="H225" s="278">
        <f t="shared" si="6"/>
        <v>12.62857142857143</v>
      </c>
    </row>
    <row r="226" spans="1:8" ht="15">
      <c r="A226" s="40"/>
      <c r="B226" s="40">
        <v>6171</v>
      </c>
      <c r="C226" s="40">
        <v>2329</v>
      </c>
      <c r="D226" s="40" t="s">
        <v>177</v>
      </c>
      <c r="E226" s="52">
        <v>0</v>
      </c>
      <c r="F226" s="207">
        <v>0</v>
      </c>
      <c r="G226" s="199">
        <v>5</v>
      </c>
      <c r="H226" s="278" t="e">
        <f t="shared" si="6"/>
        <v>#DIV/0!</v>
      </c>
    </row>
    <row r="227" spans="1:8" ht="15.75" thickBot="1">
      <c r="A227" s="74"/>
      <c r="B227" s="74"/>
      <c r="C227" s="74"/>
      <c r="D227" s="74"/>
      <c r="E227" s="75"/>
      <c r="F227" s="229"/>
      <c r="G227" s="229"/>
      <c r="H227" s="283"/>
    </row>
    <row r="228" spans="1:8" s="23" customFormat="1" ht="21.75" customHeight="1" thickTop="1" thickBot="1">
      <c r="A228" s="77"/>
      <c r="B228" s="77"/>
      <c r="C228" s="77"/>
      <c r="D228" s="78" t="s">
        <v>178</v>
      </c>
      <c r="E228" s="79">
        <f t="shared" ref="E228:G228" si="7">SUM(E213:E227)</f>
        <v>10180</v>
      </c>
      <c r="F228" s="230">
        <f t="shared" si="7"/>
        <v>10181</v>
      </c>
      <c r="G228" s="230">
        <f t="shared" si="7"/>
        <v>2637.5</v>
      </c>
      <c r="H228" s="280">
        <f>(G228/F228)*100</f>
        <v>25.906099597289067</v>
      </c>
    </row>
    <row r="229" spans="1:8" ht="15" customHeight="1" thickBot="1">
      <c r="A229" s="63"/>
      <c r="B229" s="63"/>
      <c r="C229" s="63"/>
      <c r="D229" s="21"/>
      <c r="E229" s="64"/>
      <c r="F229" s="226"/>
      <c r="G229" s="226"/>
      <c r="H229" s="281"/>
    </row>
    <row r="230" spans="1:8" ht="15" hidden="1" customHeight="1">
      <c r="A230" s="63"/>
      <c r="B230" s="63"/>
      <c r="C230" s="63"/>
      <c r="D230" s="21"/>
      <c r="E230" s="64"/>
      <c r="F230" s="226"/>
      <c r="G230" s="226"/>
      <c r="H230" s="281"/>
    </row>
    <row r="231" spans="1:8" ht="15" hidden="1" customHeight="1">
      <c r="A231" s="63"/>
      <c r="B231" s="63"/>
      <c r="C231" s="63"/>
      <c r="D231" s="21"/>
      <c r="E231" s="64"/>
      <c r="F231" s="226"/>
      <c r="G231" s="226"/>
      <c r="H231" s="281"/>
    </row>
    <row r="232" spans="1:8" ht="15" hidden="1" customHeight="1" thickBot="1">
      <c r="A232" s="63"/>
      <c r="B232" s="63"/>
      <c r="C232" s="63"/>
      <c r="D232" s="21"/>
      <c r="E232" s="64"/>
      <c r="F232" s="226"/>
      <c r="G232" s="226"/>
      <c r="H232" s="281"/>
    </row>
    <row r="233" spans="1:8" ht="15.75">
      <c r="A233" s="25" t="s">
        <v>27</v>
      </c>
      <c r="B233" s="25" t="s">
        <v>28</v>
      </c>
      <c r="C233" s="25" t="s">
        <v>29</v>
      </c>
      <c r="D233" s="26" t="s">
        <v>30</v>
      </c>
      <c r="E233" s="27" t="s">
        <v>31</v>
      </c>
      <c r="F233" s="194" t="s">
        <v>31</v>
      </c>
      <c r="G233" s="194" t="s">
        <v>8</v>
      </c>
      <c r="H233" s="275" t="s">
        <v>32</v>
      </c>
    </row>
    <row r="234" spans="1:8" ht="15.75" customHeight="1" thickBot="1">
      <c r="A234" s="28"/>
      <c r="B234" s="28"/>
      <c r="C234" s="28"/>
      <c r="D234" s="29"/>
      <c r="E234" s="30" t="s">
        <v>33</v>
      </c>
      <c r="F234" s="223" t="s">
        <v>34</v>
      </c>
      <c r="G234" s="196" t="s">
        <v>35</v>
      </c>
      <c r="H234" s="276" t="s">
        <v>11</v>
      </c>
    </row>
    <row r="235" spans="1:8" ht="16.5" customHeight="1" thickTop="1">
      <c r="A235" s="32">
        <v>90</v>
      </c>
      <c r="B235" s="32"/>
      <c r="C235" s="32"/>
      <c r="D235" s="33" t="s">
        <v>179</v>
      </c>
      <c r="E235" s="34"/>
      <c r="F235" s="200"/>
      <c r="G235" s="200"/>
      <c r="H235" s="277"/>
    </row>
    <row r="236" spans="1:8" ht="15.75">
      <c r="A236" s="32"/>
      <c r="B236" s="32"/>
      <c r="C236" s="32"/>
      <c r="D236" s="33"/>
      <c r="E236" s="34"/>
      <c r="F236" s="200"/>
      <c r="G236" s="200"/>
      <c r="H236" s="277"/>
    </row>
    <row r="237" spans="1:8" ht="15" hidden="1">
      <c r="A237" s="40"/>
      <c r="B237" s="40"/>
      <c r="C237" s="40">
        <v>4116</v>
      </c>
      <c r="D237" s="40" t="s">
        <v>180</v>
      </c>
      <c r="E237" s="82"/>
      <c r="F237" s="231"/>
      <c r="G237" s="231">
        <v>0</v>
      </c>
      <c r="H237" s="278" t="e">
        <f>(#REF!/F237)*100</f>
        <v>#REF!</v>
      </c>
    </row>
    <row r="238" spans="1:8" ht="15" hidden="1">
      <c r="A238" s="40"/>
      <c r="B238" s="40"/>
      <c r="C238" s="40">
        <v>4116</v>
      </c>
      <c r="D238" s="40" t="s">
        <v>181</v>
      </c>
      <c r="E238" s="82"/>
      <c r="F238" s="231"/>
      <c r="G238" s="231">
        <v>0</v>
      </c>
      <c r="H238" s="278" t="e">
        <f>(#REF!/F238)*100</f>
        <v>#REF!</v>
      </c>
    </row>
    <row r="239" spans="1:8" ht="15" hidden="1">
      <c r="A239" s="54"/>
      <c r="B239" s="40"/>
      <c r="C239" s="40">
        <v>4116</v>
      </c>
      <c r="D239" s="40" t="s">
        <v>182</v>
      </c>
      <c r="E239" s="49"/>
      <c r="F239" s="199"/>
      <c r="G239" s="231">
        <v>0</v>
      </c>
      <c r="H239" s="278" t="e">
        <f>(#REF!/F239)*100</f>
        <v>#REF!</v>
      </c>
    </row>
    <row r="240" spans="1:8" ht="15">
      <c r="A240" s="57"/>
      <c r="B240" s="57"/>
      <c r="C240" s="57">
        <v>4121</v>
      </c>
      <c r="D240" s="40" t="s">
        <v>183</v>
      </c>
      <c r="E240" s="83">
        <v>400</v>
      </c>
      <c r="F240" s="231">
        <v>400</v>
      </c>
      <c r="G240" s="231">
        <v>100</v>
      </c>
      <c r="H240" s="278">
        <f t="shared" ref="H240:H249" si="8">(G240/F240)*100</f>
        <v>25</v>
      </c>
    </row>
    <row r="241" spans="1:8" ht="15" hidden="1">
      <c r="A241" s="40"/>
      <c r="B241" s="40"/>
      <c r="C241" s="40">
        <v>4122</v>
      </c>
      <c r="D241" s="40" t="s">
        <v>184</v>
      </c>
      <c r="E241" s="84"/>
      <c r="F241" s="232"/>
      <c r="G241" s="231">
        <v>0</v>
      </c>
      <c r="H241" s="278" t="e">
        <f t="shared" si="8"/>
        <v>#DIV/0!</v>
      </c>
    </row>
    <row r="242" spans="1:8" ht="15" hidden="1">
      <c r="A242" s="40"/>
      <c r="B242" s="40"/>
      <c r="C242" s="40">
        <v>4216</v>
      </c>
      <c r="D242" s="57" t="s">
        <v>185</v>
      </c>
      <c r="E242" s="84"/>
      <c r="F242" s="232"/>
      <c r="G242" s="231">
        <v>0</v>
      </c>
      <c r="H242" s="278" t="e">
        <f t="shared" si="8"/>
        <v>#DIV/0!</v>
      </c>
    </row>
    <row r="243" spans="1:8" ht="15">
      <c r="A243" s="40"/>
      <c r="B243" s="40">
        <v>2219</v>
      </c>
      <c r="C243" s="40">
        <v>2111</v>
      </c>
      <c r="D243" s="40" t="s">
        <v>186</v>
      </c>
      <c r="E243" s="84">
        <v>5800</v>
      </c>
      <c r="F243" s="232">
        <v>5800</v>
      </c>
      <c r="G243" s="231">
        <v>0</v>
      </c>
      <c r="H243" s="278">
        <f t="shared" si="8"/>
        <v>0</v>
      </c>
    </row>
    <row r="244" spans="1:8" ht="15">
      <c r="A244" s="40"/>
      <c r="B244" s="40">
        <v>2219</v>
      </c>
      <c r="C244" s="40">
        <v>2329</v>
      </c>
      <c r="D244" s="40" t="s">
        <v>187</v>
      </c>
      <c r="E244" s="37">
        <v>0</v>
      </c>
      <c r="F244" s="232">
        <v>0</v>
      </c>
      <c r="G244" s="231">
        <v>1122.5999999999999</v>
      </c>
      <c r="H244" s="278" t="e">
        <f t="shared" si="8"/>
        <v>#DIV/0!</v>
      </c>
    </row>
    <row r="245" spans="1:8" ht="15">
      <c r="A245" s="40" t="s">
        <v>188</v>
      </c>
      <c r="B245" s="40">
        <v>5311</v>
      </c>
      <c r="C245" s="40">
        <v>2111</v>
      </c>
      <c r="D245" s="40" t="s">
        <v>189</v>
      </c>
      <c r="E245" s="84">
        <v>470</v>
      </c>
      <c r="F245" s="232">
        <v>470</v>
      </c>
      <c r="G245" s="231">
        <v>109.7</v>
      </c>
      <c r="H245" s="278">
        <f t="shared" si="8"/>
        <v>23.340425531914892</v>
      </c>
    </row>
    <row r="246" spans="1:8" ht="15">
      <c r="A246" s="40"/>
      <c r="B246" s="40">
        <v>5311</v>
      </c>
      <c r="C246" s="40">
        <v>2212</v>
      </c>
      <c r="D246" s="40" t="s">
        <v>190</v>
      </c>
      <c r="E246" s="85">
        <v>1200</v>
      </c>
      <c r="F246" s="233">
        <v>1200</v>
      </c>
      <c r="G246" s="231">
        <v>131.30000000000001</v>
      </c>
      <c r="H246" s="278">
        <f t="shared" si="8"/>
        <v>10.941666666666668</v>
      </c>
    </row>
    <row r="247" spans="1:8" ht="15" hidden="1">
      <c r="A247" s="80"/>
      <c r="B247" s="80">
        <v>5311</v>
      </c>
      <c r="C247" s="80">
        <v>2310</v>
      </c>
      <c r="D247" s="80" t="s">
        <v>191</v>
      </c>
      <c r="E247" s="52"/>
      <c r="F247" s="207"/>
      <c r="G247" s="231">
        <v>0</v>
      </c>
      <c r="H247" s="278" t="e">
        <f t="shared" si="8"/>
        <v>#DIV/0!</v>
      </c>
    </row>
    <row r="248" spans="1:8" ht="15" hidden="1">
      <c r="A248" s="80"/>
      <c r="B248" s="80">
        <v>5311</v>
      </c>
      <c r="C248" s="80">
        <v>2322</v>
      </c>
      <c r="D248" s="80" t="s">
        <v>192</v>
      </c>
      <c r="E248" s="52"/>
      <c r="F248" s="207"/>
      <c r="G248" s="231">
        <v>0</v>
      </c>
      <c r="H248" s="278" t="e">
        <f t="shared" si="8"/>
        <v>#DIV/0!</v>
      </c>
    </row>
    <row r="249" spans="1:8" ht="15">
      <c r="A249" s="40"/>
      <c r="B249" s="40">
        <v>5311</v>
      </c>
      <c r="C249" s="40">
        <v>2324</v>
      </c>
      <c r="D249" s="40" t="s">
        <v>193</v>
      </c>
      <c r="E249" s="37">
        <v>0</v>
      </c>
      <c r="F249" s="199">
        <v>0</v>
      </c>
      <c r="G249" s="231">
        <v>6.5</v>
      </c>
      <c r="H249" s="278" t="e">
        <f t="shared" si="8"/>
        <v>#DIV/0!</v>
      </c>
    </row>
    <row r="250" spans="1:8" ht="15" hidden="1">
      <c r="A250" s="80"/>
      <c r="B250" s="80">
        <v>5311</v>
      </c>
      <c r="C250" s="80">
        <v>2329</v>
      </c>
      <c r="D250" s="80" t="s">
        <v>163</v>
      </c>
      <c r="E250" s="52"/>
      <c r="F250" s="207"/>
      <c r="G250" s="231">
        <v>0</v>
      </c>
      <c r="H250" s="278" t="e">
        <f>(#REF!/F250)*100</f>
        <v>#REF!</v>
      </c>
    </row>
    <row r="251" spans="1:8" ht="15" hidden="1">
      <c r="A251" s="80"/>
      <c r="B251" s="80">
        <v>5311</v>
      </c>
      <c r="C251" s="80">
        <v>3113</v>
      </c>
      <c r="D251" s="80" t="s">
        <v>191</v>
      </c>
      <c r="E251" s="52"/>
      <c r="F251" s="207"/>
      <c r="G251" s="231">
        <v>0</v>
      </c>
      <c r="H251" s="278" t="e">
        <f>(#REF!/F251)*100</f>
        <v>#REF!</v>
      </c>
    </row>
    <row r="252" spans="1:8" ht="15" hidden="1">
      <c r="A252" s="80"/>
      <c r="B252" s="80">
        <v>6409</v>
      </c>
      <c r="C252" s="80">
        <v>2328</v>
      </c>
      <c r="D252" s="80" t="s">
        <v>194</v>
      </c>
      <c r="E252" s="52"/>
      <c r="F252" s="207"/>
      <c r="G252" s="231">
        <v>0</v>
      </c>
      <c r="H252" s="278" t="e">
        <f>(#REF!/F252)*100</f>
        <v>#REF!</v>
      </c>
    </row>
    <row r="253" spans="1:8" ht="15.75" thickBot="1">
      <c r="A253" s="74"/>
      <c r="B253" s="74"/>
      <c r="C253" s="74"/>
      <c r="D253" s="74"/>
      <c r="E253" s="75"/>
      <c r="F253" s="229"/>
      <c r="G253" s="229"/>
      <c r="H253" s="283"/>
    </row>
    <row r="254" spans="1:8" s="23" customFormat="1" ht="21.75" customHeight="1" thickTop="1" thickBot="1">
      <c r="A254" s="77"/>
      <c r="B254" s="77"/>
      <c r="C254" s="77"/>
      <c r="D254" s="78" t="s">
        <v>195</v>
      </c>
      <c r="E254" s="79">
        <f t="shared" ref="E254:G254" si="9">SUM(E237:E253)</f>
        <v>7870</v>
      </c>
      <c r="F254" s="230">
        <f t="shared" si="9"/>
        <v>7870</v>
      </c>
      <c r="G254" s="230">
        <f t="shared" si="9"/>
        <v>1470.1</v>
      </c>
      <c r="H254" s="280">
        <f>(G254/F254)*100</f>
        <v>18.679796696315123</v>
      </c>
    </row>
    <row r="255" spans="1:8" ht="15" customHeight="1">
      <c r="A255" s="63"/>
      <c r="B255" s="63"/>
      <c r="C255" s="63"/>
      <c r="D255" s="21"/>
      <c r="E255" s="64"/>
      <c r="F255" s="226"/>
      <c r="G255" s="226"/>
      <c r="H255" s="281"/>
    </row>
    <row r="256" spans="1:8" ht="15" hidden="1" customHeight="1">
      <c r="A256" s="63"/>
      <c r="B256" s="63"/>
      <c r="C256" s="63"/>
      <c r="D256" s="21"/>
      <c r="E256" s="64"/>
      <c r="F256" s="226"/>
      <c r="G256" s="226"/>
      <c r="H256" s="281"/>
    </row>
    <row r="257" spans="1:8" ht="15" hidden="1" customHeight="1">
      <c r="A257" s="63"/>
      <c r="B257" s="63"/>
      <c r="C257" s="63"/>
      <c r="D257" s="21"/>
      <c r="E257" s="64"/>
      <c r="F257" s="226"/>
      <c r="G257" s="226"/>
      <c r="H257" s="281"/>
    </row>
    <row r="258" spans="1:8" ht="15" hidden="1" customHeight="1">
      <c r="A258" s="63"/>
      <c r="B258" s="63"/>
      <c r="C258" s="63"/>
      <c r="D258" s="21"/>
      <c r="E258" s="64"/>
      <c r="F258" s="226"/>
      <c r="G258" s="226"/>
      <c r="H258" s="281"/>
    </row>
    <row r="259" spans="1:8" ht="15" hidden="1" customHeight="1">
      <c r="A259" s="63"/>
      <c r="B259" s="63"/>
      <c r="C259" s="63"/>
      <c r="D259" s="21"/>
      <c r="E259" s="64"/>
      <c r="F259" s="226"/>
      <c r="G259" s="226"/>
      <c r="H259" s="281"/>
    </row>
    <row r="260" spans="1:8" ht="15" hidden="1" customHeight="1">
      <c r="A260" s="63"/>
      <c r="B260" s="63"/>
      <c r="C260" s="63"/>
      <c r="D260" s="21"/>
      <c r="E260" s="64"/>
      <c r="F260" s="226"/>
      <c r="G260" s="226"/>
      <c r="H260" s="281"/>
    </row>
    <row r="261" spans="1:8" ht="15" hidden="1" customHeight="1">
      <c r="A261" s="63"/>
      <c r="B261" s="63"/>
      <c r="C261" s="63"/>
      <c r="D261" s="21"/>
      <c r="E261" s="64"/>
      <c r="F261" s="226"/>
      <c r="G261" s="226"/>
      <c r="H261" s="281"/>
    </row>
    <row r="262" spans="1:8" ht="15" hidden="1" customHeight="1">
      <c r="A262" s="63"/>
      <c r="B262" s="63"/>
      <c r="C262" s="63"/>
      <c r="D262" s="21"/>
      <c r="E262" s="64"/>
      <c r="F262" s="226"/>
      <c r="G262" s="219"/>
      <c r="H262" s="271"/>
    </row>
    <row r="263" spans="1:8" ht="15" customHeight="1" thickBot="1">
      <c r="A263" s="63"/>
      <c r="B263" s="63"/>
      <c r="C263" s="63"/>
      <c r="D263" s="21"/>
      <c r="E263" s="64"/>
      <c r="F263" s="226"/>
      <c r="G263" s="226"/>
      <c r="H263" s="281"/>
    </row>
    <row r="264" spans="1:8" ht="15.75">
      <c r="A264" s="25" t="s">
        <v>27</v>
      </c>
      <c r="B264" s="25" t="s">
        <v>28</v>
      </c>
      <c r="C264" s="25" t="s">
        <v>29</v>
      </c>
      <c r="D264" s="26" t="s">
        <v>30</v>
      </c>
      <c r="E264" s="27" t="s">
        <v>31</v>
      </c>
      <c r="F264" s="194" t="s">
        <v>31</v>
      </c>
      <c r="G264" s="194" t="s">
        <v>8</v>
      </c>
      <c r="H264" s="275" t="s">
        <v>32</v>
      </c>
    </row>
    <row r="265" spans="1:8" ht="15.75" customHeight="1" thickBot="1">
      <c r="A265" s="28"/>
      <c r="B265" s="28"/>
      <c r="C265" s="28"/>
      <c r="D265" s="29"/>
      <c r="E265" s="30" t="s">
        <v>33</v>
      </c>
      <c r="F265" s="223" t="s">
        <v>34</v>
      </c>
      <c r="G265" s="196" t="s">
        <v>35</v>
      </c>
      <c r="H265" s="276" t="s">
        <v>11</v>
      </c>
    </row>
    <row r="266" spans="1:8" ht="15.75" customHeight="1" thickTop="1">
      <c r="A266" s="32">
        <v>100</v>
      </c>
      <c r="B266" s="32"/>
      <c r="C266" s="32"/>
      <c r="D266" s="86" t="s">
        <v>196</v>
      </c>
      <c r="E266" s="34"/>
      <c r="F266" s="200"/>
      <c r="G266" s="200"/>
      <c r="H266" s="277"/>
    </row>
    <row r="267" spans="1:8" ht="15">
      <c r="A267" s="40"/>
      <c r="B267" s="40"/>
      <c r="C267" s="40"/>
      <c r="D267" s="40"/>
      <c r="E267" s="49"/>
      <c r="F267" s="199"/>
      <c r="G267" s="199"/>
      <c r="H267" s="284"/>
    </row>
    <row r="268" spans="1:8" ht="15">
      <c r="A268" s="40"/>
      <c r="B268" s="40"/>
      <c r="C268" s="40">
        <v>1361</v>
      </c>
      <c r="D268" s="40" t="s">
        <v>73</v>
      </c>
      <c r="E268" s="49">
        <v>2800</v>
      </c>
      <c r="F268" s="199">
        <v>2800</v>
      </c>
      <c r="G268" s="199">
        <v>603.1</v>
      </c>
      <c r="H268" s="278">
        <f t="shared" ref="H268:H271" si="10">(G268/F268)*100</f>
        <v>21.539285714285718</v>
      </c>
    </row>
    <row r="269" spans="1:8" ht="15">
      <c r="A269" s="40"/>
      <c r="B269" s="40">
        <v>2169</v>
      </c>
      <c r="C269" s="40">
        <v>2212</v>
      </c>
      <c r="D269" s="40" t="s">
        <v>197</v>
      </c>
      <c r="E269" s="49">
        <v>400</v>
      </c>
      <c r="F269" s="199">
        <v>400</v>
      </c>
      <c r="G269" s="199">
        <v>44.4</v>
      </c>
      <c r="H269" s="278">
        <f t="shared" si="10"/>
        <v>11.1</v>
      </c>
    </row>
    <row r="270" spans="1:8" ht="15" hidden="1">
      <c r="A270" s="80"/>
      <c r="B270" s="80">
        <v>3635</v>
      </c>
      <c r="C270" s="80">
        <v>3122</v>
      </c>
      <c r="D270" s="40" t="s">
        <v>198</v>
      </c>
      <c r="E270" s="49"/>
      <c r="F270" s="199"/>
      <c r="G270" s="199">
        <v>0</v>
      </c>
      <c r="H270" s="278" t="e">
        <f t="shared" si="10"/>
        <v>#DIV/0!</v>
      </c>
    </row>
    <row r="271" spans="1:8" ht="15">
      <c r="A271" s="80"/>
      <c r="B271" s="80">
        <v>6171</v>
      </c>
      <c r="C271" s="80">
        <v>2324</v>
      </c>
      <c r="D271" s="40" t="s">
        <v>199</v>
      </c>
      <c r="E271" s="87">
        <v>50</v>
      </c>
      <c r="F271" s="224">
        <v>50</v>
      </c>
      <c r="G271" s="199">
        <v>9.5</v>
      </c>
      <c r="H271" s="278">
        <f t="shared" si="10"/>
        <v>19</v>
      </c>
    </row>
    <row r="272" spans="1:8" ht="15" customHeight="1" thickBot="1">
      <c r="A272" s="74"/>
      <c r="B272" s="74"/>
      <c r="C272" s="74"/>
      <c r="D272" s="74"/>
      <c r="E272" s="75"/>
      <c r="F272" s="229"/>
      <c r="G272" s="229"/>
      <c r="H272" s="283"/>
    </row>
    <row r="273" spans="1:8" s="23" customFormat="1" ht="21.75" customHeight="1" thickTop="1" thickBot="1">
      <c r="A273" s="77"/>
      <c r="B273" s="77"/>
      <c r="C273" s="77"/>
      <c r="D273" s="78" t="s">
        <v>200</v>
      </c>
      <c r="E273" s="79">
        <f t="shared" ref="E273:G273" si="11">SUM(E266:E271)</f>
        <v>3250</v>
      </c>
      <c r="F273" s="230">
        <f t="shared" si="11"/>
        <v>3250</v>
      </c>
      <c r="G273" s="230">
        <f t="shared" si="11"/>
        <v>657</v>
      </c>
      <c r="H273" s="280">
        <f>(G273/F273)*100</f>
        <v>20.215384615384615</v>
      </c>
    </row>
    <row r="274" spans="1:8" ht="15" hidden="1" customHeight="1">
      <c r="A274" s="63"/>
      <c r="B274" s="63"/>
      <c r="C274" s="63"/>
      <c r="D274" s="21"/>
      <c r="E274" s="64"/>
      <c r="F274" s="226"/>
      <c r="G274" s="226"/>
      <c r="H274" s="281"/>
    </row>
    <row r="275" spans="1:8" ht="15" hidden="1" customHeight="1">
      <c r="A275" s="63"/>
      <c r="B275" s="63"/>
      <c r="C275" s="63"/>
      <c r="D275" s="21"/>
      <c r="E275" s="64"/>
      <c r="F275" s="226"/>
      <c r="G275" s="226"/>
      <c r="H275" s="281"/>
    </row>
    <row r="276" spans="1:8" ht="15" customHeight="1">
      <c r="A276" s="63"/>
      <c r="B276" s="63"/>
      <c r="C276" s="63"/>
      <c r="D276" s="21"/>
      <c r="E276" s="64"/>
      <c r="F276" s="226"/>
      <c r="G276" s="226"/>
      <c r="H276" s="281"/>
    </row>
    <row r="277" spans="1:8" ht="15" customHeight="1" thickBot="1">
      <c r="A277" s="63"/>
      <c r="B277" s="63"/>
      <c r="C277" s="63"/>
      <c r="D277" s="21"/>
      <c r="E277" s="64"/>
      <c r="F277" s="226"/>
      <c r="G277" s="226"/>
      <c r="H277" s="281"/>
    </row>
    <row r="278" spans="1:8" ht="15.75">
      <c r="A278" s="25" t="s">
        <v>27</v>
      </c>
      <c r="B278" s="25" t="s">
        <v>28</v>
      </c>
      <c r="C278" s="25" t="s">
        <v>29</v>
      </c>
      <c r="D278" s="26" t="s">
        <v>30</v>
      </c>
      <c r="E278" s="27" t="s">
        <v>31</v>
      </c>
      <c r="F278" s="194" t="s">
        <v>31</v>
      </c>
      <c r="G278" s="194" t="s">
        <v>8</v>
      </c>
      <c r="H278" s="275" t="s">
        <v>32</v>
      </c>
    </row>
    <row r="279" spans="1:8" ht="15.75" customHeight="1" thickBot="1">
      <c r="A279" s="28"/>
      <c r="B279" s="28"/>
      <c r="C279" s="28"/>
      <c r="D279" s="29"/>
      <c r="E279" s="30" t="s">
        <v>33</v>
      </c>
      <c r="F279" s="223" t="s">
        <v>34</v>
      </c>
      <c r="G279" s="196" t="s">
        <v>35</v>
      </c>
      <c r="H279" s="276" t="s">
        <v>11</v>
      </c>
    </row>
    <row r="280" spans="1:8" ht="15.75" customHeight="1" thickTop="1">
      <c r="A280" s="88">
        <v>110</v>
      </c>
      <c r="B280" s="67"/>
      <c r="C280" s="67"/>
      <c r="D280" s="67" t="s">
        <v>201</v>
      </c>
      <c r="E280" s="34"/>
      <c r="F280" s="200"/>
      <c r="G280" s="200"/>
      <c r="H280" s="277"/>
    </row>
    <row r="281" spans="1:8" ht="15.75">
      <c r="A281" s="88"/>
      <c r="B281" s="67"/>
      <c r="C281" s="67"/>
      <c r="D281" s="67"/>
      <c r="E281" s="34"/>
      <c r="F281" s="200"/>
      <c r="G281" s="200"/>
      <c r="H281" s="277"/>
    </row>
    <row r="282" spans="1:8" ht="15">
      <c r="A282" s="40"/>
      <c r="B282" s="40"/>
      <c r="C282" s="40">
        <v>1111</v>
      </c>
      <c r="D282" s="40" t="s">
        <v>202</v>
      </c>
      <c r="E282" s="72">
        <v>66500</v>
      </c>
      <c r="F282" s="197">
        <v>66500</v>
      </c>
      <c r="G282" s="197">
        <v>12029.9</v>
      </c>
      <c r="H282" s="278">
        <f t="shared" ref="H282:H306" si="12">(G282/F282)*100</f>
        <v>18.090075187969926</v>
      </c>
    </row>
    <row r="283" spans="1:8" ht="15">
      <c r="A283" s="40"/>
      <c r="B283" s="40"/>
      <c r="C283" s="40">
        <v>1112</v>
      </c>
      <c r="D283" s="40" t="s">
        <v>203</v>
      </c>
      <c r="E283" s="68">
        <v>4250</v>
      </c>
      <c r="F283" s="228">
        <v>4250</v>
      </c>
      <c r="G283" s="197">
        <v>589.29999999999995</v>
      </c>
      <c r="H283" s="278">
        <f t="shared" si="12"/>
        <v>13.865882352941176</v>
      </c>
    </row>
    <row r="284" spans="1:8" ht="15">
      <c r="A284" s="40"/>
      <c r="B284" s="40"/>
      <c r="C284" s="40">
        <v>1113</v>
      </c>
      <c r="D284" s="40" t="s">
        <v>204</v>
      </c>
      <c r="E284" s="68">
        <v>6200</v>
      </c>
      <c r="F284" s="228">
        <v>6200</v>
      </c>
      <c r="G284" s="197">
        <v>1212.3</v>
      </c>
      <c r="H284" s="278">
        <f t="shared" si="12"/>
        <v>19.553225806451614</v>
      </c>
    </row>
    <row r="285" spans="1:8" ht="15">
      <c r="A285" s="40"/>
      <c r="B285" s="40"/>
      <c r="C285" s="40">
        <v>1121</v>
      </c>
      <c r="D285" s="40" t="s">
        <v>205</v>
      </c>
      <c r="E285" s="68">
        <v>61700</v>
      </c>
      <c r="F285" s="228">
        <v>61700</v>
      </c>
      <c r="G285" s="197">
        <v>2740.1</v>
      </c>
      <c r="H285" s="278">
        <f t="shared" si="12"/>
        <v>4.4410048622366283</v>
      </c>
    </row>
    <row r="286" spans="1:8" ht="15">
      <c r="A286" s="40"/>
      <c r="B286" s="40"/>
      <c r="C286" s="40">
        <v>1122</v>
      </c>
      <c r="D286" s="40" t="s">
        <v>206</v>
      </c>
      <c r="E286" s="72">
        <v>10000</v>
      </c>
      <c r="F286" s="197">
        <v>10000</v>
      </c>
      <c r="G286" s="197">
        <v>0</v>
      </c>
      <c r="H286" s="278">
        <f t="shared" si="12"/>
        <v>0</v>
      </c>
    </row>
    <row r="287" spans="1:8" ht="15">
      <c r="A287" s="40"/>
      <c r="B287" s="40"/>
      <c r="C287" s="40">
        <v>1211</v>
      </c>
      <c r="D287" s="40" t="s">
        <v>207</v>
      </c>
      <c r="E287" s="72">
        <v>120000</v>
      </c>
      <c r="F287" s="197">
        <v>120000</v>
      </c>
      <c r="G287" s="197">
        <v>24667.200000000001</v>
      </c>
      <c r="H287" s="278">
        <f t="shared" si="12"/>
        <v>20.556000000000001</v>
      </c>
    </row>
    <row r="288" spans="1:8" ht="15">
      <c r="A288" s="40"/>
      <c r="B288" s="40"/>
      <c r="C288" s="40">
        <v>1340</v>
      </c>
      <c r="D288" s="40" t="s">
        <v>208</v>
      </c>
      <c r="E288" s="72">
        <v>13500</v>
      </c>
      <c r="F288" s="197">
        <v>13500</v>
      </c>
      <c r="G288" s="197">
        <v>2258.5</v>
      </c>
      <c r="H288" s="278">
        <f t="shared" si="12"/>
        <v>16.729629629629631</v>
      </c>
    </row>
    <row r="289" spans="1:8" ht="15">
      <c r="A289" s="40"/>
      <c r="B289" s="40"/>
      <c r="C289" s="40">
        <v>1341</v>
      </c>
      <c r="D289" s="40" t="s">
        <v>209</v>
      </c>
      <c r="E289" s="89">
        <v>900</v>
      </c>
      <c r="F289" s="198">
        <v>900</v>
      </c>
      <c r="G289" s="197">
        <v>188.1</v>
      </c>
      <c r="H289" s="278">
        <f t="shared" si="12"/>
        <v>20.9</v>
      </c>
    </row>
    <row r="290" spans="1:8" ht="15" customHeight="1">
      <c r="A290" s="66"/>
      <c r="B290" s="67"/>
      <c r="C290" s="36">
        <v>1342</v>
      </c>
      <c r="D290" s="36" t="s">
        <v>210</v>
      </c>
      <c r="E290" s="69">
        <v>100</v>
      </c>
      <c r="F290" s="200">
        <v>100</v>
      </c>
      <c r="G290" s="197">
        <v>22.9</v>
      </c>
      <c r="H290" s="278">
        <f t="shared" si="12"/>
        <v>22.9</v>
      </c>
    </row>
    <row r="291" spans="1:8" ht="15">
      <c r="A291" s="90"/>
      <c r="B291" s="36"/>
      <c r="C291" s="36">
        <v>1343</v>
      </c>
      <c r="D291" s="36" t="s">
        <v>211</v>
      </c>
      <c r="E291" s="69">
        <v>1250</v>
      </c>
      <c r="F291" s="200">
        <v>1250</v>
      </c>
      <c r="G291" s="197">
        <v>306.10000000000002</v>
      </c>
      <c r="H291" s="278">
        <f t="shared" si="12"/>
        <v>24.488000000000003</v>
      </c>
    </row>
    <row r="292" spans="1:8" ht="15">
      <c r="A292" s="54"/>
      <c r="B292" s="40"/>
      <c r="C292" s="40">
        <v>1345</v>
      </c>
      <c r="D292" s="40" t="s">
        <v>212</v>
      </c>
      <c r="E292" s="91">
        <v>200</v>
      </c>
      <c r="F292" s="228">
        <v>200</v>
      </c>
      <c r="G292" s="197">
        <v>62.5</v>
      </c>
      <c r="H292" s="278">
        <f t="shared" si="12"/>
        <v>31.25</v>
      </c>
    </row>
    <row r="293" spans="1:8" ht="15">
      <c r="A293" s="40"/>
      <c r="B293" s="40"/>
      <c r="C293" s="40">
        <v>1351</v>
      </c>
      <c r="D293" s="40" t="s">
        <v>213</v>
      </c>
      <c r="E293" s="89">
        <v>0</v>
      </c>
      <c r="F293" s="198">
        <v>0</v>
      </c>
      <c r="G293" s="197">
        <v>22.6</v>
      </c>
      <c r="H293" s="278" t="e">
        <f t="shared" si="12"/>
        <v>#DIV/0!</v>
      </c>
    </row>
    <row r="294" spans="1:8" ht="15">
      <c r="A294" s="40"/>
      <c r="B294" s="40"/>
      <c r="C294" s="40">
        <v>1355</v>
      </c>
      <c r="D294" s="40" t="s">
        <v>214</v>
      </c>
      <c r="E294" s="72">
        <v>5000</v>
      </c>
      <c r="F294" s="197">
        <v>5000</v>
      </c>
      <c r="G294" s="197">
        <v>136.9</v>
      </c>
      <c r="H294" s="278">
        <f t="shared" si="12"/>
        <v>2.738</v>
      </c>
    </row>
    <row r="295" spans="1:8" ht="15" hidden="1">
      <c r="A295" s="40"/>
      <c r="B295" s="40"/>
      <c r="C295" s="40">
        <v>1361</v>
      </c>
      <c r="D295" s="40" t="s">
        <v>215</v>
      </c>
      <c r="E295" s="89"/>
      <c r="F295" s="198"/>
      <c r="G295" s="197">
        <v>0</v>
      </c>
      <c r="H295" s="278" t="e">
        <f t="shared" si="12"/>
        <v>#DIV/0!</v>
      </c>
    </row>
    <row r="296" spans="1:8" ht="15">
      <c r="A296" s="40"/>
      <c r="B296" s="40"/>
      <c r="C296" s="40">
        <v>1511</v>
      </c>
      <c r="D296" s="40" t="s">
        <v>216</v>
      </c>
      <c r="E296" s="37">
        <v>22500</v>
      </c>
      <c r="F296" s="199">
        <v>22500</v>
      </c>
      <c r="G296" s="197">
        <v>207.1</v>
      </c>
      <c r="H296" s="278">
        <f t="shared" si="12"/>
        <v>0.9204444444444444</v>
      </c>
    </row>
    <row r="297" spans="1:8" ht="15">
      <c r="A297" s="40"/>
      <c r="B297" s="40"/>
      <c r="C297" s="40">
        <v>4112</v>
      </c>
      <c r="D297" s="40" t="s">
        <v>217</v>
      </c>
      <c r="E297" s="37">
        <v>34500</v>
      </c>
      <c r="F297" s="199">
        <v>35180.9</v>
      </c>
      <c r="G297" s="197">
        <v>5863.4</v>
      </c>
      <c r="H297" s="278">
        <f t="shared" si="12"/>
        <v>16.666429795713015</v>
      </c>
    </row>
    <row r="298" spans="1:8" ht="15">
      <c r="A298" s="40"/>
      <c r="B298" s="40">
        <v>6171</v>
      </c>
      <c r="C298" s="40">
        <v>2212</v>
      </c>
      <c r="D298" s="40" t="s">
        <v>218</v>
      </c>
      <c r="E298" s="92">
        <v>10</v>
      </c>
      <c r="F298" s="234">
        <v>10</v>
      </c>
      <c r="G298" s="197">
        <v>0</v>
      </c>
      <c r="H298" s="278">
        <f t="shared" si="12"/>
        <v>0</v>
      </c>
    </row>
    <row r="299" spans="1:8" ht="15" hidden="1">
      <c r="A299" s="40"/>
      <c r="B299" s="40">
        <v>6171</v>
      </c>
      <c r="C299" s="40">
        <v>2324</v>
      </c>
      <c r="D299" s="40" t="s">
        <v>219</v>
      </c>
      <c r="E299" s="92"/>
      <c r="F299" s="234"/>
      <c r="G299" s="197">
        <v>0</v>
      </c>
      <c r="H299" s="278" t="e">
        <f t="shared" si="12"/>
        <v>#DIV/0!</v>
      </c>
    </row>
    <row r="300" spans="1:8" ht="15">
      <c r="A300" s="40"/>
      <c r="B300" s="40">
        <v>6310</v>
      </c>
      <c r="C300" s="40">
        <v>2141</v>
      </c>
      <c r="D300" s="40" t="s">
        <v>220</v>
      </c>
      <c r="E300" s="37">
        <v>30</v>
      </c>
      <c r="F300" s="199">
        <v>30</v>
      </c>
      <c r="G300" s="197">
        <v>0.9</v>
      </c>
      <c r="H300" s="278">
        <f t="shared" si="12"/>
        <v>3.0000000000000004</v>
      </c>
    </row>
    <row r="301" spans="1:8" ht="15" hidden="1">
      <c r="A301" s="40"/>
      <c r="B301" s="40">
        <v>6310</v>
      </c>
      <c r="C301" s="40">
        <v>2324</v>
      </c>
      <c r="D301" s="40" t="s">
        <v>219</v>
      </c>
      <c r="E301" s="92"/>
      <c r="F301" s="234"/>
      <c r="G301" s="197">
        <v>0</v>
      </c>
      <c r="H301" s="278" t="e">
        <f t="shared" si="12"/>
        <v>#DIV/0!</v>
      </c>
    </row>
    <row r="302" spans="1:8" ht="15" hidden="1">
      <c r="A302" s="40"/>
      <c r="B302" s="40">
        <v>6310</v>
      </c>
      <c r="C302" s="40">
        <v>2142</v>
      </c>
      <c r="D302" s="40" t="s">
        <v>221</v>
      </c>
      <c r="E302" s="92"/>
      <c r="F302" s="234"/>
      <c r="G302" s="197">
        <v>0</v>
      </c>
      <c r="H302" s="278" t="e">
        <f t="shared" si="12"/>
        <v>#DIV/0!</v>
      </c>
    </row>
    <row r="303" spans="1:8" ht="15" hidden="1">
      <c r="A303" s="40"/>
      <c r="B303" s="40">
        <v>6310</v>
      </c>
      <c r="C303" s="40">
        <v>2143</v>
      </c>
      <c r="D303" s="40" t="s">
        <v>222</v>
      </c>
      <c r="E303" s="92"/>
      <c r="F303" s="234"/>
      <c r="G303" s="197">
        <v>0</v>
      </c>
      <c r="H303" s="278" t="e">
        <f t="shared" si="12"/>
        <v>#DIV/0!</v>
      </c>
    </row>
    <row r="304" spans="1:8" ht="15" hidden="1">
      <c r="A304" s="40"/>
      <c r="B304" s="40">
        <v>6310</v>
      </c>
      <c r="C304" s="40">
        <v>2329</v>
      </c>
      <c r="D304" s="40" t="s">
        <v>223</v>
      </c>
      <c r="E304" s="92"/>
      <c r="F304" s="234"/>
      <c r="G304" s="197">
        <v>0</v>
      </c>
      <c r="H304" s="278" t="e">
        <f t="shared" si="12"/>
        <v>#DIV/0!</v>
      </c>
    </row>
    <row r="305" spans="1:8" ht="15">
      <c r="A305" s="40"/>
      <c r="B305" s="40">
        <v>6330</v>
      </c>
      <c r="C305" s="40">
        <v>4132</v>
      </c>
      <c r="D305" s="40" t="s">
        <v>224</v>
      </c>
      <c r="E305" s="37">
        <v>0</v>
      </c>
      <c r="F305" s="199">
        <v>0</v>
      </c>
      <c r="G305" s="197">
        <v>68.3</v>
      </c>
      <c r="H305" s="278" t="e">
        <f t="shared" si="12"/>
        <v>#DIV/0!</v>
      </c>
    </row>
    <row r="306" spans="1:8" ht="15">
      <c r="A306" s="40"/>
      <c r="B306" s="40">
        <v>6409</v>
      </c>
      <c r="C306" s="40">
        <v>2328</v>
      </c>
      <c r="D306" s="40" t="s">
        <v>225</v>
      </c>
      <c r="E306" s="92"/>
      <c r="F306" s="234"/>
      <c r="G306" s="197">
        <v>0</v>
      </c>
      <c r="H306" s="278" t="e">
        <f t="shared" si="12"/>
        <v>#DIV/0!</v>
      </c>
    </row>
    <row r="307" spans="1:8" ht="15.75" customHeight="1" thickBot="1">
      <c r="A307" s="74"/>
      <c r="B307" s="74"/>
      <c r="C307" s="74"/>
      <c r="D307" s="74"/>
      <c r="E307" s="93"/>
      <c r="F307" s="235"/>
      <c r="G307" s="235"/>
      <c r="H307" s="285"/>
    </row>
    <row r="308" spans="1:8" s="23" customFormat="1" ht="21.75" customHeight="1" thickTop="1" thickBot="1">
      <c r="A308" s="77"/>
      <c r="B308" s="77"/>
      <c r="C308" s="77"/>
      <c r="D308" s="78" t="s">
        <v>226</v>
      </c>
      <c r="E308" s="79">
        <f t="shared" ref="E308:G308" si="13">SUM(E282:E307)</f>
        <v>346640</v>
      </c>
      <c r="F308" s="230">
        <f t="shared" si="13"/>
        <v>347320.9</v>
      </c>
      <c r="G308" s="230">
        <f t="shared" si="13"/>
        <v>50376.100000000006</v>
      </c>
      <c r="H308" s="280">
        <f>(G308/F308)*100</f>
        <v>14.504194823864616</v>
      </c>
    </row>
    <row r="309" spans="1:8" ht="15" customHeight="1">
      <c r="A309" s="63"/>
      <c r="B309" s="63"/>
      <c r="C309" s="63"/>
      <c r="D309" s="21"/>
      <c r="E309" s="64"/>
      <c r="F309" s="226"/>
      <c r="G309" s="226"/>
      <c r="H309" s="281"/>
    </row>
    <row r="310" spans="1:8" ht="15" hidden="1">
      <c r="A310" s="23"/>
      <c r="B310" s="63"/>
      <c r="C310" s="63"/>
      <c r="D310" s="63"/>
      <c r="E310" s="94"/>
      <c r="F310" s="236"/>
      <c r="G310" s="236"/>
      <c r="H310" s="286"/>
    </row>
    <row r="311" spans="1:8" ht="15" hidden="1">
      <c r="A311" s="23"/>
      <c r="B311" s="63"/>
      <c r="C311" s="63"/>
      <c r="D311" s="63"/>
      <c r="E311" s="94"/>
      <c r="F311" s="236"/>
      <c r="G311" s="236"/>
      <c r="H311" s="286"/>
    </row>
    <row r="312" spans="1:8" ht="15" customHeight="1" thickBot="1">
      <c r="A312" s="23"/>
      <c r="B312" s="63"/>
      <c r="C312" s="63"/>
      <c r="D312" s="63"/>
      <c r="E312" s="94"/>
      <c r="F312" s="236"/>
      <c r="G312" s="236"/>
      <c r="H312" s="286"/>
    </row>
    <row r="313" spans="1:8" ht="15.75">
      <c r="A313" s="25" t="s">
        <v>27</v>
      </c>
      <c r="B313" s="25" t="s">
        <v>28</v>
      </c>
      <c r="C313" s="25" t="s">
        <v>29</v>
      </c>
      <c r="D313" s="26" t="s">
        <v>30</v>
      </c>
      <c r="E313" s="27" t="s">
        <v>31</v>
      </c>
      <c r="F313" s="194" t="s">
        <v>31</v>
      </c>
      <c r="G313" s="194" t="s">
        <v>8</v>
      </c>
      <c r="H313" s="275" t="s">
        <v>32</v>
      </c>
    </row>
    <row r="314" spans="1:8" ht="15.75" customHeight="1" thickBot="1">
      <c r="A314" s="28"/>
      <c r="B314" s="28"/>
      <c r="C314" s="28"/>
      <c r="D314" s="29"/>
      <c r="E314" s="30" t="s">
        <v>33</v>
      </c>
      <c r="F314" s="223" t="s">
        <v>34</v>
      </c>
      <c r="G314" s="196" t="s">
        <v>35</v>
      </c>
      <c r="H314" s="276" t="s">
        <v>11</v>
      </c>
    </row>
    <row r="315" spans="1:8" ht="16.5" customHeight="1" thickTop="1">
      <c r="A315" s="32">
        <v>120</v>
      </c>
      <c r="B315" s="32"/>
      <c r="C315" s="32"/>
      <c r="D315" s="67" t="s">
        <v>227</v>
      </c>
      <c r="E315" s="34"/>
      <c r="F315" s="200"/>
      <c r="G315" s="200"/>
      <c r="H315" s="277"/>
    </row>
    <row r="316" spans="1:8" ht="15.75">
      <c r="A316" s="67"/>
      <c r="B316" s="67"/>
      <c r="C316" s="67"/>
      <c r="D316" s="67"/>
      <c r="E316" s="37"/>
      <c r="F316" s="199"/>
      <c r="G316" s="199"/>
      <c r="H316" s="278"/>
    </row>
    <row r="317" spans="1:8" ht="15">
      <c r="A317" s="40"/>
      <c r="B317" s="40"/>
      <c r="C317" s="40">
        <v>1361</v>
      </c>
      <c r="D317" s="40" t="s">
        <v>73</v>
      </c>
      <c r="E317" s="95">
        <v>0</v>
      </c>
      <c r="F317" s="237">
        <v>0</v>
      </c>
      <c r="G317" s="237">
        <v>1.6</v>
      </c>
      <c r="H317" s="278" t="e">
        <f t="shared" ref="H317:H347" si="14">(G317/F317)*100</f>
        <v>#DIV/0!</v>
      </c>
    </row>
    <row r="318" spans="1:8" ht="15">
      <c r="A318" s="40"/>
      <c r="B318" s="40">
        <v>3612</v>
      </c>
      <c r="C318" s="40">
        <v>2111</v>
      </c>
      <c r="D318" s="40" t="s">
        <v>228</v>
      </c>
      <c r="E318" s="95">
        <v>3700</v>
      </c>
      <c r="F318" s="237">
        <v>3700</v>
      </c>
      <c r="G318" s="237">
        <v>407</v>
      </c>
      <c r="H318" s="278">
        <f t="shared" si="14"/>
        <v>11</v>
      </c>
    </row>
    <row r="319" spans="1:8" ht="15">
      <c r="A319" s="40"/>
      <c r="B319" s="40">
        <v>3612</v>
      </c>
      <c r="C319" s="40">
        <v>2132</v>
      </c>
      <c r="D319" s="40" t="s">
        <v>229</v>
      </c>
      <c r="E319" s="95">
        <v>7760</v>
      </c>
      <c r="F319" s="237">
        <v>7760</v>
      </c>
      <c r="G319" s="237">
        <v>1277.5999999999999</v>
      </c>
      <c r="H319" s="278">
        <f t="shared" si="14"/>
        <v>16.463917525773194</v>
      </c>
    </row>
    <row r="320" spans="1:8" ht="15" hidden="1">
      <c r="A320" s="40"/>
      <c r="B320" s="40">
        <v>3612</v>
      </c>
      <c r="C320" s="40">
        <v>2322</v>
      </c>
      <c r="D320" s="40" t="s">
        <v>192</v>
      </c>
      <c r="E320" s="95"/>
      <c r="F320" s="237"/>
      <c r="G320" s="237">
        <v>0</v>
      </c>
      <c r="H320" s="278" t="e">
        <f t="shared" si="14"/>
        <v>#DIV/0!</v>
      </c>
    </row>
    <row r="321" spans="1:8" ht="15">
      <c r="A321" s="40"/>
      <c r="B321" s="40">
        <v>3612</v>
      </c>
      <c r="C321" s="40">
        <v>2324</v>
      </c>
      <c r="D321" s="40" t="s">
        <v>230</v>
      </c>
      <c r="E321" s="37">
        <v>0</v>
      </c>
      <c r="F321" s="199">
        <v>0</v>
      </c>
      <c r="G321" s="237">
        <v>156.1</v>
      </c>
      <c r="H321" s="278" t="e">
        <f t="shared" si="14"/>
        <v>#DIV/0!</v>
      </c>
    </row>
    <row r="322" spans="1:8" ht="15" hidden="1">
      <c r="A322" s="40"/>
      <c r="B322" s="40">
        <v>3612</v>
      </c>
      <c r="C322" s="40">
        <v>2329</v>
      </c>
      <c r="D322" s="40" t="s">
        <v>231</v>
      </c>
      <c r="E322" s="37"/>
      <c r="F322" s="199"/>
      <c r="G322" s="237">
        <v>0</v>
      </c>
      <c r="H322" s="278" t="e">
        <f t="shared" si="14"/>
        <v>#DIV/0!</v>
      </c>
    </row>
    <row r="323" spans="1:8" ht="15">
      <c r="A323" s="40"/>
      <c r="B323" s="40">
        <v>3612</v>
      </c>
      <c r="C323" s="40">
        <v>3112</v>
      </c>
      <c r="D323" s="40" t="s">
        <v>232</v>
      </c>
      <c r="E323" s="37">
        <v>12600</v>
      </c>
      <c r="F323" s="199">
        <v>12600</v>
      </c>
      <c r="G323" s="237">
        <v>0</v>
      </c>
      <c r="H323" s="278">
        <f t="shared" si="14"/>
        <v>0</v>
      </c>
    </row>
    <row r="324" spans="1:8" ht="15">
      <c r="A324" s="40"/>
      <c r="B324" s="40">
        <v>3613</v>
      </c>
      <c r="C324" s="40">
        <v>2111</v>
      </c>
      <c r="D324" s="40" t="s">
        <v>233</v>
      </c>
      <c r="E324" s="95">
        <v>2200</v>
      </c>
      <c r="F324" s="237">
        <v>2200</v>
      </c>
      <c r="G324" s="237">
        <v>340.5</v>
      </c>
      <c r="H324" s="278">
        <f t="shared" si="14"/>
        <v>15.477272727272728</v>
      </c>
    </row>
    <row r="325" spans="1:8" ht="15">
      <c r="A325" s="40"/>
      <c r="B325" s="40">
        <v>3613</v>
      </c>
      <c r="C325" s="40">
        <v>2132</v>
      </c>
      <c r="D325" s="40" t="s">
        <v>234</v>
      </c>
      <c r="E325" s="95">
        <v>4700</v>
      </c>
      <c r="F325" s="237">
        <v>4700</v>
      </c>
      <c r="G325" s="237">
        <v>838.5</v>
      </c>
      <c r="H325" s="278">
        <f t="shared" si="14"/>
        <v>17.840425531914896</v>
      </c>
    </row>
    <row r="326" spans="1:8" ht="15" hidden="1">
      <c r="A326" s="80"/>
      <c r="B326" s="40">
        <v>3613</v>
      </c>
      <c r="C326" s="40">
        <v>2133</v>
      </c>
      <c r="D326" s="40" t="s">
        <v>235</v>
      </c>
      <c r="E326" s="37"/>
      <c r="F326" s="199"/>
      <c r="G326" s="237">
        <v>0</v>
      </c>
      <c r="H326" s="278" t="e">
        <f t="shared" si="14"/>
        <v>#DIV/0!</v>
      </c>
    </row>
    <row r="327" spans="1:8" ht="15" hidden="1">
      <c r="A327" s="80"/>
      <c r="B327" s="40">
        <v>3613</v>
      </c>
      <c r="C327" s="40">
        <v>2310</v>
      </c>
      <c r="D327" s="40" t="s">
        <v>236</v>
      </c>
      <c r="E327" s="37"/>
      <c r="F327" s="199"/>
      <c r="G327" s="237">
        <v>0</v>
      </c>
      <c r="H327" s="278" t="e">
        <f t="shared" si="14"/>
        <v>#DIV/0!</v>
      </c>
    </row>
    <row r="328" spans="1:8" ht="15" hidden="1">
      <c r="A328" s="80"/>
      <c r="B328" s="40">
        <v>3613</v>
      </c>
      <c r="C328" s="40">
        <v>2322</v>
      </c>
      <c r="D328" s="40" t="s">
        <v>237</v>
      </c>
      <c r="E328" s="37"/>
      <c r="F328" s="199"/>
      <c r="G328" s="237">
        <v>0</v>
      </c>
      <c r="H328" s="278" t="e">
        <f t="shared" si="14"/>
        <v>#DIV/0!</v>
      </c>
    </row>
    <row r="329" spans="1:8" ht="15">
      <c r="A329" s="80"/>
      <c r="B329" s="40">
        <v>3613</v>
      </c>
      <c r="C329" s="40">
        <v>2324</v>
      </c>
      <c r="D329" s="40" t="s">
        <v>238</v>
      </c>
      <c r="E329" s="37">
        <v>0</v>
      </c>
      <c r="F329" s="199">
        <v>0</v>
      </c>
      <c r="G329" s="237">
        <v>90.8</v>
      </c>
      <c r="H329" s="278" t="e">
        <f t="shared" si="14"/>
        <v>#DIV/0!</v>
      </c>
    </row>
    <row r="330" spans="1:8" ht="15">
      <c r="A330" s="80"/>
      <c r="B330" s="40">
        <v>3613</v>
      </c>
      <c r="C330" s="40">
        <v>3112</v>
      </c>
      <c r="D330" s="40" t="s">
        <v>239</v>
      </c>
      <c r="E330" s="37">
        <v>300</v>
      </c>
      <c r="F330" s="199">
        <v>300</v>
      </c>
      <c r="G330" s="237">
        <v>0</v>
      </c>
      <c r="H330" s="278">
        <f t="shared" si="14"/>
        <v>0</v>
      </c>
    </row>
    <row r="331" spans="1:8" ht="15" hidden="1">
      <c r="A331" s="80"/>
      <c r="B331" s="40">
        <v>3631</v>
      </c>
      <c r="C331" s="40">
        <v>2133</v>
      </c>
      <c r="D331" s="40" t="s">
        <v>240</v>
      </c>
      <c r="E331" s="37"/>
      <c r="F331" s="199"/>
      <c r="G331" s="237">
        <v>0</v>
      </c>
      <c r="H331" s="278" t="e">
        <f t="shared" si="14"/>
        <v>#DIV/0!</v>
      </c>
    </row>
    <row r="332" spans="1:8" ht="15">
      <c r="A332" s="80"/>
      <c r="B332" s="40">
        <v>3632</v>
      </c>
      <c r="C332" s="40">
        <v>2111</v>
      </c>
      <c r="D332" s="40" t="s">
        <v>241</v>
      </c>
      <c r="E332" s="37">
        <v>450</v>
      </c>
      <c r="F332" s="199">
        <v>450</v>
      </c>
      <c r="G332" s="237">
        <v>145.1</v>
      </c>
      <c r="H332" s="278">
        <f t="shared" si="14"/>
        <v>32.24444444444444</v>
      </c>
    </row>
    <row r="333" spans="1:8" ht="15">
      <c r="A333" s="80"/>
      <c r="B333" s="40">
        <v>3632</v>
      </c>
      <c r="C333" s="40">
        <v>2132</v>
      </c>
      <c r="D333" s="40" t="s">
        <v>242</v>
      </c>
      <c r="E333" s="37">
        <v>20</v>
      </c>
      <c r="F333" s="199">
        <v>20</v>
      </c>
      <c r="G333" s="237">
        <v>0</v>
      </c>
      <c r="H333" s="278">
        <f t="shared" si="14"/>
        <v>0</v>
      </c>
    </row>
    <row r="334" spans="1:8" ht="15">
      <c r="A334" s="80"/>
      <c r="B334" s="40">
        <v>3632</v>
      </c>
      <c r="C334" s="40">
        <v>2133</v>
      </c>
      <c r="D334" s="40" t="s">
        <v>243</v>
      </c>
      <c r="E334" s="37">
        <v>5</v>
      </c>
      <c r="F334" s="199">
        <v>5</v>
      </c>
      <c r="G334" s="237">
        <v>0</v>
      </c>
      <c r="H334" s="278">
        <f t="shared" si="14"/>
        <v>0</v>
      </c>
    </row>
    <row r="335" spans="1:8" ht="15">
      <c r="A335" s="80"/>
      <c r="B335" s="40">
        <v>3632</v>
      </c>
      <c r="C335" s="40">
        <v>2324</v>
      </c>
      <c r="D335" s="40" t="s">
        <v>244</v>
      </c>
      <c r="E335" s="37">
        <v>0</v>
      </c>
      <c r="F335" s="199">
        <v>0</v>
      </c>
      <c r="G335" s="237">
        <v>32.1</v>
      </c>
      <c r="H335" s="278" t="e">
        <f t="shared" si="14"/>
        <v>#DIV/0!</v>
      </c>
    </row>
    <row r="336" spans="1:8" ht="15">
      <c r="A336" s="80"/>
      <c r="B336" s="40">
        <v>3632</v>
      </c>
      <c r="C336" s="40">
        <v>2329</v>
      </c>
      <c r="D336" s="40" t="s">
        <v>245</v>
      </c>
      <c r="E336" s="37">
        <v>0</v>
      </c>
      <c r="F336" s="199">
        <v>0</v>
      </c>
      <c r="G336" s="237">
        <v>6.8</v>
      </c>
      <c r="H336" s="278" t="e">
        <f t="shared" si="14"/>
        <v>#DIV/0!</v>
      </c>
    </row>
    <row r="337" spans="1:8" ht="15">
      <c r="A337" s="80"/>
      <c r="B337" s="40">
        <v>3634</v>
      </c>
      <c r="C337" s="40">
        <v>2132</v>
      </c>
      <c r="D337" s="40" t="s">
        <v>246</v>
      </c>
      <c r="E337" s="37">
        <v>4654</v>
      </c>
      <c r="F337" s="199">
        <v>4654</v>
      </c>
      <c r="G337" s="237">
        <v>0</v>
      </c>
      <c r="H337" s="278">
        <f t="shared" si="14"/>
        <v>0</v>
      </c>
    </row>
    <row r="338" spans="1:8" ht="15" hidden="1">
      <c r="A338" s="80"/>
      <c r="B338" s="40">
        <v>3636</v>
      </c>
      <c r="C338" s="40">
        <v>2131</v>
      </c>
      <c r="D338" s="40" t="s">
        <v>247</v>
      </c>
      <c r="E338" s="37"/>
      <c r="F338" s="199"/>
      <c r="G338" s="237">
        <v>0</v>
      </c>
      <c r="H338" s="278" t="e">
        <f t="shared" si="14"/>
        <v>#DIV/0!</v>
      </c>
    </row>
    <row r="339" spans="1:8" ht="15">
      <c r="A339" s="54"/>
      <c r="B339" s="40">
        <v>3639</v>
      </c>
      <c r="C339" s="40">
        <v>2111</v>
      </c>
      <c r="D339" s="40" t="s">
        <v>248</v>
      </c>
      <c r="E339" s="49">
        <v>28</v>
      </c>
      <c r="F339" s="199">
        <v>28</v>
      </c>
      <c r="G339" s="237">
        <v>5</v>
      </c>
      <c r="H339" s="278">
        <f t="shared" si="14"/>
        <v>17.857142857142858</v>
      </c>
    </row>
    <row r="340" spans="1:8" ht="15">
      <c r="A340" s="80"/>
      <c r="B340" s="40">
        <v>3639</v>
      </c>
      <c r="C340" s="40">
        <v>2119</v>
      </c>
      <c r="D340" s="40" t="s">
        <v>249</v>
      </c>
      <c r="E340" s="37">
        <v>300</v>
      </c>
      <c r="F340" s="199">
        <v>300</v>
      </c>
      <c r="G340" s="237">
        <v>-78.2</v>
      </c>
      <c r="H340" s="278">
        <f t="shared" si="14"/>
        <v>-26.066666666666666</v>
      </c>
    </row>
    <row r="341" spans="1:8" ht="15">
      <c r="A341" s="40"/>
      <c r="B341" s="40">
        <v>3639</v>
      </c>
      <c r="C341" s="40">
        <v>2131</v>
      </c>
      <c r="D341" s="40" t="s">
        <v>250</v>
      </c>
      <c r="E341" s="37">
        <v>2700</v>
      </c>
      <c r="F341" s="199">
        <v>2700</v>
      </c>
      <c r="G341" s="237">
        <v>414.4</v>
      </c>
      <c r="H341" s="278">
        <f t="shared" si="14"/>
        <v>15.348148148148146</v>
      </c>
    </row>
    <row r="342" spans="1:8" ht="15">
      <c r="A342" s="40"/>
      <c r="B342" s="40">
        <v>3639</v>
      </c>
      <c r="C342" s="40">
        <v>2132</v>
      </c>
      <c r="D342" s="40" t="s">
        <v>251</v>
      </c>
      <c r="E342" s="37">
        <v>28</v>
      </c>
      <c r="F342" s="199">
        <v>28</v>
      </c>
      <c r="G342" s="237">
        <v>0</v>
      </c>
      <c r="H342" s="278">
        <f t="shared" si="14"/>
        <v>0</v>
      </c>
    </row>
    <row r="343" spans="1:8" ht="15" customHeight="1">
      <c r="A343" s="40"/>
      <c r="B343" s="40">
        <v>3639</v>
      </c>
      <c r="C343" s="40">
        <v>2212</v>
      </c>
      <c r="D343" s="40" t="s">
        <v>95</v>
      </c>
      <c r="E343" s="37">
        <v>181</v>
      </c>
      <c r="F343" s="199">
        <v>181</v>
      </c>
      <c r="G343" s="237">
        <v>0</v>
      </c>
      <c r="H343" s="278">
        <f t="shared" si="14"/>
        <v>0</v>
      </c>
    </row>
    <row r="344" spans="1:8" ht="15">
      <c r="A344" s="40"/>
      <c r="B344" s="40">
        <v>3639</v>
      </c>
      <c r="C344" s="40">
        <v>2324</v>
      </c>
      <c r="D344" s="40" t="s">
        <v>252</v>
      </c>
      <c r="E344" s="37">
        <v>582</v>
      </c>
      <c r="F344" s="199">
        <v>582</v>
      </c>
      <c r="G344" s="237">
        <v>48.7</v>
      </c>
      <c r="H344" s="278">
        <f t="shared" si="14"/>
        <v>8.3676975945017187</v>
      </c>
    </row>
    <row r="345" spans="1:8" ht="15" hidden="1">
      <c r="A345" s="40"/>
      <c r="B345" s="40">
        <v>3639</v>
      </c>
      <c r="C345" s="40">
        <v>2328</v>
      </c>
      <c r="D345" s="40" t="s">
        <v>253</v>
      </c>
      <c r="E345" s="37"/>
      <c r="F345" s="199"/>
      <c r="G345" s="237">
        <v>0</v>
      </c>
      <c r="H345" s="278" t="e">
        <f t="shared" si="14"/>
        <v>#DIV/0!</v>
      </c>
    </row>
    <row r="346" spans="1:8" ht="15" hidden="1" customHeight="1">
      <c r="A346" s="46"/>
      <c r="B346" s="46">
        <v>3639</v>
      </c>
      <c r="C346" s="46">
        <v>2329</v>
      </c>
      <c r="D346" s="46" t="s">
        <v>163</v>
      </c>
      <c r="E346" s="37"/>
      <c r="F346" s="199"/>
      <c r="G346" s="237">
        <v>0</v>
      </c>
      <c r="H346" s="278" t="e">
        <f t="shared" si="14"/>
        <v>#DIV/0!</v>
      </c>
    </row>
    <row r="347" spans="1:8" ht="15">
      <c r="A347" s="40"/>
      <c r="B347" s="40">
        <v>3639</v>
      </c>
      <c r="C347" s="40">
        <v>3111</v>
      </c>
      <c r="D347" s="40" t="s">
        <v>254</v>
      </c>
      <c r="E347" s="37">
        <v>1944</v>
      </c>
      <c r="F347" s="199">
        <v>1944</v>
      </c>
      <c r="G347" s="237">
        <v>858.1</v>
      </c>
      <c r="H347" s="278">
        <f t="shared" si="14"/>
        <v>44.140946502057616</v>
      </c>
    </row>
    <row r="348" spans="1:8" ht="15" hidden="1">
      <c r="A348" s="40"/>
      <c r="B348" s="40">
        <v>3639</v>
      </c>
      <c r="C348" s="40">
        <v>3112</v>
      </c>
      <c r="D348" s="40" t="s">
        <v>255</v>
      </c>
      <c r="E348" s="37"/>
      <c r="F348" s="199"/>
      <c r="G348" s="237">
        <v>0</v>
      </c>
      <c r="H348" s="278" t="e">
        <f>(#REF!/F348)*100</f>
        <v>#REF!</v>
      </c>
    </row>
    <row r="349" spans="1:8" ht="15" hidden="1" customHeight="1">
      <c r="A349" s="46"/>
      <c r="B349" s="46">
        <v>6310</v>
      </c>
      <c r="C349" s="46">
        <v>2141</v>
      </c>
      <c r="D349" s="46" t="s">
        <v>256</v>
      </c>
      <c r="E349" s="37"/>
      <c r="F349" s="199"/>
      <c r="G349" s="237">
        <v>0</v>
      </c>
      <c r="H349" s="278" t="e">
        <f>(#REF!/F349)*100</f>
        <v>#REF!</v>
      </c>
    </row>
    <row r="350" spans="1:8" ht="15" hidden="1" customHeight="1">
      <c r="A350" s="46"/>
      <c r="B350" s="46">
        <v>6409</v>
      </c>
      <c r="C350" s="46">
        <v>2328</v>
      </c>
      <c r="D350" s="46" t="s">
        <v>257</v>
      </c>
      <c r="E350" s="37"/>
      <c r="F350" s="199"/>
      <c r="G350" s="237">
        <v>0</v>
      </c>
      <c r="H350" s="278" t="e">
        <f>(#REF!/F350)*100</f>
        <v>#REF!</v>
      </c>
    </row>
    <row r="351" spans="1:8" ht="15.75" customHeight="1" thickBot="1">
      <c r="A351" s="96"/>
      <c r="B351" s="96"/>
      <c r="C351" s="96"/>
      <c r="D351" s="96"/>
      <c r="E351" s="97"/>
      <c r="F351" s="211"/>
      <c r="G351" s="211"/>
      <c r="H351" s="287"/>
    </row>
    <row r="352" spans="1:8" s="23" customFormat="1" ht="22.5" customHeight="1" thickTop="1" thickBot="1">
      <c r="A352" s="77"/>
      <c r="B352" s="77"/>
      <c r="C352" s="77"/>
      <c r="D352" s="78" t="s">
        <v>258</v>
      </c>
      <c r="E352" s="79">
        <f t="shared" ref="E352:G352" si="15">SUM(E316:E351)</f>
        <v>42152</v>
      </c>
      <c r="F352" s="230">
        <f t="shared" si="15"/>
        <v>42152</v>
      </c>
      <c r="G352" s="230">
        <f t="shared" si="15"/>
        <v>4544.1000000000004</v>
      </c>
      <c r="H352" s="280">
        <f>(G352/F352)*100</f>
        <v>10.780271398747391</v>
      </c>
    </row>
    <row r="353" spans="1:8" ht="15" customHeight="1" thickBot="1">
      <c r="A353" s="23"/>
      <c r="B353" s="63"/>
      <c r="C353" s="63"/>
      <c r="D353" s="63"/>
      <c r="E353" s="94"/>
      <c r="F353" s="236"/>
      <c r="G353" s="236"/>
      <c r="H353" s="286"/>
    </row>
    <row r="354" spans="1:8" ht="15" hidden="1" customHeight="1">
      <c r="A354" s="23"/>
      <c r="B354" s="63"/>
      <c r="C354" s="63"/>
      <c r="D354" s="63"/>
      <c r="E354" s="94"/>
      <c r="F354" s="236"/>
      <c r="G354" s="236"/>
      <c r="H354" s="286"/>
    </row>
    <row r="355" spans="1:8" ht="15" hidden="1" customHeight="1">
      <c r="A355" s="23"/>
      <c r="B355" s="63"/>
      <c r="C355" s="63"/>
      <c r="D355" s="63"/>
      <c r="E355" s="94"/>
      <c r="F355" s="236"/>
      <c r="G355" s="236"/>
      <c r="H355" s="286"/>
    </row>
    <row r="356" spans="1:8" ht="15" hidden="1" customHeight="1">
      <c r="A356" s="23"/>
      <c r="B356" s="63"/>
      <c r="C356" s="63"/>
      <c r="D356" s="63"/>
      <c r="E356" s="94"/>
      <c r="F356" s="236"/>
      <c r="G356" s="219"/>
      <c r="H356" s="271"/>
    </row>
    <row r="357" spans="1:8" ht="15" hidden="1" customHeight="1">
      <c r="A357" s="23"/>
      <c r="B357" s="63"/>
      <c r="C357" s="63"/>
      <c r="D357" s="63"/>
      <c r="E357" s="94"/>
      <c r="F357" s="236"/>
      <c r="G357" s="236"/>
      <c r="H357" s="286"/>
    </row>
    <row r="358" spans="1:8" ht="15" hidden="1" customHeight="1">
      <c r="A358" s="23"/>
      <c r="B358" s="63"/>
      <c r="C358" s="63"/>
      <c r="D358" s="63"/>
      <c r="E358" s="94"/>
      <c r="F358" s="236"/>
      <c r="G358" s="236"/>
      <c r="H358" s="286"/>
    </row>
    <row r="359" spans="1:8" ht="15" hidden="1" customHeight="1" thickBot="1">
      <c r="A359" s="23"/>
      <c r="B359" s="63"/>
      <c r="C359" s="63"/>
      <c r="D359" s="63"/>
      <c r="E359" s="94"/>
      <c r="F359" s="236"/>
      <c r="G359" s="236"/>
      <c r="H359" s="286"/>
    </row>
    <row r="360" spans="1:8" ht="15.75">
      <c r="A360" s="25" t="s">
        <v>27</v>
      </c>
      <c r="B360" s="25" t="s">
        <v>28</v>
      </c>
      <c r="C360" s="25" t="s">
        <v>29</v>
      </c>
      <c r="D360" s="26" t="s">
        <v>30</v>
      </c>
      <c r="E360" s="27" t="s">
        <v>31</v>
      </c>
      <c r="F360" s="194" t="s">
        <v>31</v>
      </c>
      <c r="G360" s="194" t="s">
        <v>8</v>
      </c>
      <c r="H360" s="275" t="s">
        <v>32</v>
      </c>
    </row>
    <row r="361" spans="1:8" ht="15.75" customHeight="1" thickBot="1">
      <c r="A361" s="28"/>
      <c r="B361" s="28"/>
      <c r="C361" s="28"/>
      <c r="D361" s="29"/>
      <c r="E361" s="30" t="s">
        <v>33</v>
      </c>
      <c r="F361" s="223" t="s">
        <v>34</v>
      </c>
      <c r="G361" s="196" t="s">
        <v>35</v>
      </c>
      <c r="H361" s="276" t="s">
        <v>11</v>
      </c>
    </row>
    <row r="362" spans="1:8" ht="16.5" thickTop="1">
      <c r="A362" s="32">
        <v>8888</v>
      </c>
      <c r="B362" s="32"/>
      <c r="C362" s="32"/>
      <c r="D362" s="33"/>
      <c r="E362" s="34"/>
      <c r="F362" s="200"/>
      <c r="G362" s="200"/>
      <c r="H362" s="277"/>
    </row>
    <row r="363" spans="1:8" ht="15">
      <c r="A363" s="40"/>
      <c r="B363" s="40">
        <v>6171</v>
      </c>
      <c r="C363" s="40">
        <v>2329</v>
      </c>
      <c r="D363" s="40" t="s">
        <v>259</v>
      </c>
      <c r="E363" s="37">
        <v>0</v>
      </c>
      <c r="F363" s="199">
        <v>0</v>
      </c>
      <c r="G363" s="199">
        <v>-340.5</v>
      </c>
      <c r="H363" s="278" t="e">
        <f t="shared" ref="H363" si="16">(G363/F363)*100</f>
        <v>#DIV/0!</v>
      </c>
    </row>
    <row r="364" spans="1:8" ht="15">
      <c r="A364" s="40"/>
      <c r="B364" s="40"/>
      <c r="C364" s="40"/>
      <c r="D364" s="40" t="s">
        <v>260</v>
      </c>
      <c r="E364" s="37"/>
      <c r="F364" s="199"/>
      <c r="G364" s="199"/>
      <c r="H364" s="278"/>
    </row>
    <row r="365" spans="1:8" ht="15.75" thickBot="1">
      <c r="A365" s="74"/>
      <c r="B365" s="74"/>
      <c r="C365" s="74"/>
      <c r="D365" s="74" t="s">
        <v>261</v>
      </c>
      <c r="E365" s="75"/>
      <c r="F365" s="229"/>
      <c r="G365" s="229"/>
      <c r="H365" s="283"/>
    </row>
    <row r="366" spans="1:8" s="23" customFormat="1" ht="22.5" customHeight="1" thickTop="1" thickBot="1">
      <c r="A366" s="77"/>
      <c r="B366" s="77"/>
      <c r="C366" s="77"/>
      <c r="D366" s="78" t="s">
        <v>262</v>
      </c>
      <c r="E366" s="79">
        <f t="shared" ref="E366:G366" si="17">SUM(E363:E364)</f>
        <v>0</v>
      </c>
      <c r="F366" s="230">
        <f t="shared" si="17"/>
        <v>0</v>
      </c>
      <c r="G366" s="230">
        <f t="shared" si="17"/>
        <v>-340.5</v>
      </c>
      <c r="H366" s="280" t="e">
        <f>(G366/F366)*100</f>
        <v>#DIV/0!</v>
      </c>
    </row>
    <row r="367" spans="1:8" ht="15">
      <c r="A367" s="23"/>
      <c r="B367" s="63"/>
      <c r="C367" s="63"/>
      <c r="D367" s="63"/>
      <c r="E367" s="94"/>
      <c r="F367" s="236"/>
      <c r="G367" s="236"/>
      <c r="H367" s="286"/>
    </row>
    <row r="368" spans="1:8" ht="15" hidden="1">
      <c r="A368" s="23"/>
      <c r="B368" s="63"/>
      <c r="C368" s="63"/>
      <c r="D368" s="63"/>
      <c r="E368" s="94"/>
      <c r="F368" s="236"/>
      <c r="G368" s="236"/>
      <c r="H368" s="286"/>
    </row>
    <row r="369" spans="1:8" ht="15" hidden="1">
      <c r="A369" s="23"/>
      <c r="B369" s="63"/>
      <c r="C369" s="63"/>
      <c r="D369" s="63"/>
      <c r="E369" s="94"/>
      <c r="F369" s="236"/>
      <c r="G369" s="236"/>
      <c r="H369" s="286"/>
    </row>
    <row r="370" spans="1:8" ht="15" hidden="1">
      <c r="A370" s="23"/>
      <c r="B370" s="63"/>
      <c r="C370" s="63"/>
      <c r="D370" s="63"/>
      <c r="E370" s="94"/>
      <c r="F370" s="236"/>
      <c r="G370" s="236"/>
      <c r="H370" s="286"/>
    </row>
    <row r="371" spans="1:8" ht="15" hidden="1">
      <c r="A371" s="23"/>
      <c r="B371" s="63"/>
      <c r="C371" s="63"/>
      <c r="D371" s="63"/>
      <c r="E371" s="94"/>
      <c r="F371" s="236"/>
      <c r="G371" s="236"/>
      <c r="H371" s="286"/>
    </row>
    <row r="372" spans="1:8" ht="15" hidden="1" customHeight="1">
      <c r="A372" s="23"/>
      <c r="B372" s="63"/>
      <c r="C372" s="63"/>
      <c r="D372" s="63"/>
      <c r="E372" s="94"/>
      <c r="F372" s="236"/>
      <c r="G372" s="236"/>
      <c r="H372" s="286"/>
    </row>
    <row r="373" spans="1:8" ht="15" customHeight="1" thickBot="1">
      <c r="A373" s="23"/>
      <c r="B373" s="23"/>
      <c r="C373" s="23"/>
      <c r="D373" s="23"/>
      <c r="E373" s="24"/>
      <c r="F373" s="221"/>
      <c r="G373" s="221"/>
      <c r="H373" s="274"/>
    </row>
    <row r="374" spans="1:8" ht="15.75">
      <c r="A374" s="25" t="s">
        <v>27</v>
      </c>
      <c r="B374" s="25" t="s">
        <v>28</v>
      </c>
      <c r="C374" s="25" t="s">
        <v>29</v>
      </c>
      <c r="D374" s="26" t="s">
        <v>30</v>
      </c>
      <c r="E374" s="27" t="s">
        <v>31</v>
      </c>
      <c r="F374" s="194" t="s">
        <v>31</v>
      </c>
      <c r="G374" s="194" t="s">
        <v>8</v>
      </c>
      <c r="H374" s="275" t="s">
        <v>32</v>
      </c>
    </row>
    <row r="375" spans="1:8" ht="15.75" customHeight="1" thickBot="1">
      <c r="A375" s="28"/>
      <c r="B375" s="28"/>
      <c r="C375" s="28"/>
      <c r="D375" s="29"/>
      <c r="E375" s="30" t="s">
        <v>33</v>
      </c>
      <c r="F375" s="223" t="s">
        <v>34</v>
      </c>
      <c r="G375" s="196" t="s">
        <v>35</v>
      </c>
      <c r="H375" s="276" t="s">
        <v>11</v>
      </c>
    </row>
    <row r="376" spans="1:8" s="23" customFormat="1" ht="30.75" customHeight="1" thickTop="1" thickBot="1">
      <c r="A376" s="78"/>
      <c r="B376" s="98"/>
      <c r="C376" s="99"/>
      <c r="D376" s="100" t="s">
        <v>263</v>
      </c>
      <c r="E376" s="101">
        <f t="shared" ref="E376:G376" si="18">SUM(E74,E119,E173,E203,E228,E254,E273,E308,E352,E366)</f>
        <v>434837</v>
      </c>
      <c r="F376" s="238">
        <f t="shared" si="18"/>
        <v>435087.9</v>
      </c>
      <c r="G376" s="238">
        <f t="shared" si="18"/>
        <v>62175.000000000007</v>
      </c>
      <c r="H376" s="288">
        <f>(G376/F376)*100</f>
        <v>14.29021583914423</v>
      </c>
    </row>
    <row r="377" spans="1:8" ht="15" customHeight="1">
      <c r="A377" s="21"/>
      <c r="B377" s="102"/>
      <c r="C377" s="103"/>
      <c r="D377" s="104"/>
      <c r="E377" s="105"/>
      <c r="F377" s="239"/>
      <c r="G377" s="239"/>
      <c r="H377" s="289"/>
    </row>
    <row r="378" spans="1:8" ht="15" hidden="1" customHeight="1">
      <c r="A378" s="21"/>
      <c r="B378" s="102"/>
      <c r="C378" s="103"/>
      <c r="D378" s="104"/>
      <c r="E378" s="105"/>
      <c r="F378" s="239"/>
      <c r="G378" s="239"/>
      <c r="H378" s="289"/>
    </row>
    <row r="379" spans="1:8" ht="12.75" hidden="1" customHeight="1">
      <c r="A379" s="21"/>
      <c r="B379" s="102"/>
      <c r="C379" s="103"/>
      <c r="D379" s="104"/>
      <c r="E379" s="105"/>
      <c r="F379" s="239"/>
      <c r="G379" s="239"/>
      <c r="H379" s="289"/>
    </row>
    <row r="380" spans="1:8" ht="12.75" hidden="1" customHeight="1">
      <c r="A380" s="21"/>
      <c r="B380" s="102"/>
      <c r="C380" s="103"/>
      <c r="D380" s="104"/>
      <c r="E380" s="105"/>
      <c r="F380" s="239"/>
      <c r="G380" s="239"/>
      <c r="H380" s="289"/>
    </row>
    <row r="381" spans="1:8" ht="12.75" hidden="1" customHeight="1">
      <c r="A381" s="21"/>
      <c r="B381" s="102"/>
      <c r="C381" s="103"/>
      <c r="D381" s="104"/>
      <c r="E381" s="105"/>
      <c r="F381" s="239"/>
      <c r="G381" s="239"/>
      <c r="H381" s="289"/>
    </row>
    <row r="382" spans="1:8" ht="12.75" hidden="1" customHeight="1">
      <c r="A382" s="21"/>
      <c r="B382" s="102"/>
      <c r="C382" s="103"/>
      <c r="D382" s="104"/>
      <c r="E382" s="105"/>
      <c r="F382" s="239"/>
      <c r="G382" s="239"/>
      <c r="H382" s="289"/>
    </row>
    <row r="383" spans="1:8" ht="12.75" hidden="1" customHeight="1">
      <c r="A383" s="21"/>
      <c r="B383" s="102"/>
      <c r="C383" s="103"/>
      <c r="D383" s="104"/>
      <c r="E383" s="105"/>
      <c r="F383" s="239"/>
      <c r="G383" s="239"/>
      <c r="H383" s="289"/>
    </row>
    <row r="384" spans="1:8" ht="12.75" hidden="1" customHeight="1">
      <c r="A384" s="21"/>
      <c r="B384" s="102"/>
      <c r="C384" s="103"/>
      <c r="D384" s="104"/>
      <c r="E384" s="105"/>
      <c r="F384" s="239"/>
      <c r="G384" s="239"/>
      <c r="H384" s="289"/>
    </row>
    <row r="385" spans="1:8" ht="15" hidden="1" customHeight="1">
      <c r="A385" s="21"/>
      <c r="B385" s="102"/>
      <c r="C385" s="103"/>
      <c r="D385" s="104"/>
      <c r="E385" s="105"/>
      <c r="F385" s="239"/>
      <c r="G385" s="239"/>
      <c r="H385" s="289"/>
    </row>
    <row r="386" spans="1:8" ht="15" customHeight="1" thickBot="1">
      <c r="A386" s="21"/>
      <c r="B386" s="102"/>
      <c r="C386" s="103"/>
      <c r="D386" s="104"/>
      <c r="E386" s="106"/>
      <c r="F386" s="240"/>
      <c r="G386" s="240"/>
      <c r="H386" s="290"/>
    </row>
    <row r="387" spans="1:8" ht="15.75">
      <c r="A387" s="25" t="s">
        <v>27</v>
      </c>
      <c r="B387" s="25" t="s">
        <v>28</v>
      </c>
      <c r="C387" s="25" t="s">
        <v>29</v>
      </c>
      <c r="D387" s="26" t="s">
        <v>30</v>
      </c>
      <c r="E387" s="27" t="s">
        <v>31</v>
      </c>
      <c r="F387" s="194" t="s">
        <v>31</v>
      </c>
      <c r="G387" s="194" t="s">
        <v>8</v>
      </c>
      <c r="H387" s="275" t="s">
        <v>32</v>
      </c>
    </row>
    <row r="388" spans="1:8" ht="15.75" customHeight="1" thickBot="1">
      <c r="A388" s="28"/>
      <c r="B388" s="28"/>
      <c r="C388" s="28"/>
      <c r="D388" s="29"/>
      <c r="E388" s="30" t="s">
        <v>33</v>
      </c>
      <c r="F388" s="223" t="s">
        <v>34</v>
      </c>
      <c r="G388" s="196" t="s">
        <v>35</v>
      </c>
      <c r="H388" s="276" t="s">
        <v>11</v>
      </c>
    </row>
    <row r="389" spans="1:8" ht="16.5" customHeight="1" thickTop="1">
      <c r="A389" s="88">
        <v>110</v>
      </c>
      <c r="B389" s="88"/>
      <c r="C389" s="88"/>
      <c r="D389" s="107" t="s">
        <v>264</v>
      </c>
      <c r="E389" s="108"/>
      <c r="F389" s="241"/>
      <c r="G389" s="241"/>
      <c r="H389" s="291"/>
    </row>
    <row r="390" spans="1:8" ht="14.25" customHeight="1">
      <c r="A390" s="109"/>
      <c r="B390" s="109"/>
      <c r="C390" s="109"/>
      <c r="D390" s="21"/>
      <c r="E390" s="108"/>
      <c r="F390" s="241"/>
      <c r="G390" s="241"/>
      <c r="H390" s="291"/>
    </row>
    <row r="391" spans="1:8" ht="15" customHeight="1">
      <c r="A391" s="40"/>
      <c r="B391" s="40"/>
      <c r="C391" s="40">
        <v>8115</v>
      </c>
      <c r="D391" s="54" t="s">
        <v>265</v>
      </c>
      <c r="E391" s="110">
        <v>25966</v>
      </c>
      <c r="F391" s="242">
        <v>37188.6</v>
      </c>
      <c r="G391" s="242">
        <v>-7722.2</v>
      </c>
      <c r="H391" s="278">
        <f>(G391/F391)*100</f>
        <v>-20.764965607740006</v>
      </c>
    </row>
    <row r="392" spans="1:8" ht="15">
      <c r="A392" s="40"/>
      <c r="B392" s="40"/>
      <c r="C392" s="40">
        <v>8123</v>
      </c>
      <c r="D392" s="111" t="s">
        <v>266</v>
      </c>
      <c r="E392" s="52">
        <v>30000</v>
      </c>
      <c r="F392" s="207">
        <v>30000</v>
      </c>
      <c r="G392" s="224">
        <v>0</v>
      </c>
      <c r="H392" s="278">
        <f t="shared" ref="H392:H396" si="19">(G392/F392)*100</f>
        <v>0</v>
      </c>
    </row>
    <row r="393" spans="1:8" ht="14.25" customHeight="1">
      <c r="A393" s="40"/>
      <c r="B393" s="40"/>
      <c r="C393" s="40">
        <v>8124</v>
      </c>
      <c r="D393" s="54" t="s">
        <v>267</v>
      </c>
      <c r="E393" s="37">
        <v>-5040</v>
      </c>
      <c r="F393" s="199">
        <v>-5040</v>
      </c>
      <c r="G393" s="199">
        <v>-840</v>
      </c>
      <c r="H393" s="278">
        <f t="shared" si="19"/>
        <v>16.666666666666664</v>
      </c>
    </row>
    <row r="394" spans="1:8" ht="15" hidden="1" customHeight="1">
      <c r="A394" s="57"/>
      <c r="B394" s="57"/>
      <c r="C394" s="57">
        <v>8902</v>
      </c>
      <c r="D394" s="112" t="s">
        <v>268</v>
      </c>
      <c r="E394" s="58"/>
      <c r="F394" s="199"/>
      <c r="G394" s="199">
        <v>0</v>
      </c>
      <c r="H394" s="278" t="e">
        <f t="shared" si="19"/>
        <v>#DIV/0!</v>
      </c>
    </row>
    <row r="395" spans="1:8" ht="14.25" hidden="1" customHeight="1">
      <c r="A395" s="40"/>
      <c r="B395" s="40"/>
      <c r="C395" s="40">
        <v>8905</v>
      </c>
      <c r="D395" s="54" t="s">
        <v>269</v>
      </c>
      <c r="E395" s="37"/>
      <c r="F395" s="200"/>
      <c r="G395" s="224">
        <v>0</v>
      </c>
      <c r="H395" s="278" t="e">
        <f t="shared" si="19"/>
        <v>#DIV/0!</v>
      </c>
    </row>
    <row r="396" spans="1:8" ht="15" customHeight="1" thickBot="1">
      <c r="A396" s="74"/>
      <c r="B396" s="74"/>
      <c r="C396" s="74">
        <v>8901</v>
      </c>
      <c r="D396" s="73" t="s">
        <v>270</v>
      </c>
      <c r="E396" s="75">
        <v>0</v>
      </c>
      <c r="F396" s="229">
        <v>0</v>
      </c>
      <c r="G396" s="229">
        <v>-115.1</v>
      </c>
      <c r="H396" s="283" t="e">
        <f t="shared" si="19"/>
        <v>#DIV/0!</v>
      </c>
    </row>
    <row r="397" spans="1:8" s="23" customFormat="1" ht="22.5" customHeight="1" thickTop="1" thickBot="1">
      <c r="A397" s="77"/>
      <c r="B397" s="77"/>
      <c r="C397" s="77"/>
      <c r="D397" s="113" t="s">
        <v>271</v>
      </c>
      <c r="E397" s="79">
        <f t="shared" ref="E397:G397" si="20">SUM(E391:E396)</f>
        <v>50926</v>
      </c>
      <c r="F397" s="230">
        <f t="shared" si="20"/>
        <v>62148.600000000006</v>
      </c>
      <c r="G397" s="230">
        <f t="shared" si="20"/>
        <v>-8677.3000000000011</v>
      </c>
      <c r="H397" s="292">
        <f>SUM(G391/F391)*100</f>
        <v>-20.764965607740006</v>
      </c>
    </row>
    <row r="398" spans="1:8" s="23" customFormat="1" ht="22.5" customHeight="1">
      <c r="A398" s="63"/>
      <c r="B398" s="63"/>
      <c r="C398" s="63"/>
      <c r="D398" s="21"/>
      <c r="E398" s="64"/>
      <c r="F398" s="243"/>
      <c r="G398" s="226"/>
      <c r="H398" s="281"/>
    </row>
    <row r="399" spans="1:8" ht="15" customHeight="1">
      <c r="A399" s="23" t="s">
        <v>272</v>
      </c>
      <c r="B399" s="23"/>
      <c r="C399" s="23"/>
      <c r="D399" s="21"/>
      <c r="E399" s="64"/>
      <c r="F399" s="243"/>
      <c r="G399" s="226"/>
      <c r="H399" s="281"/>
    </row>
    <row r="400" spans="1:8" ht="16.5" customHeight="1">
      <c r="A400" s="63"/>
      <c r="B400" s="23"/>
      <c r="C400" s="63"/>
      <c r="D400" s="23"/>
      <c r="E400" s="24"/>
      <c r="F400" s="244"/>
      <c r="G400" s="221"/>
      <c r="H400" s="274"/>
    </row>
    <row r="401" spans="1:8" ht="15">
      <c r="A401" s="63"/>
      <c r="B401" s="63"/>
      <c r="C401" s="63"/>
      <c r="D401" s="23"/>
      <c r="E401" s="24"/>
      <c r="F401" s="221"/>
      <c r="G401" s="221"/>
      <c r="H401" s="274"/>
    </row>
    <row r="402" spans="1:8" ht="15">
      <c r="A402" s="114"/>
      <c r="B402" s="114"/>
      <c r="C402" s="114"/>
      <c r="D402" s="115" t="s">
        <v>273</v>
      </c>
      <c r="E402" s="116">
        <f t="shared" ref="E402:G402" si="21">E376+E397</f>
        <v>485763</v>
      </c>
      <c r="F402" s="245">
        <f t="shared" si="21"/>
        <v>497236.5</v>
      </c>
      <c r="G402" s="245">
        <f t="shared" si="21"/>
        <v>53497.700000000004</v>
      </c>
      <c r="H402" s="278">
        <f t="shared" ref="H402" si="22">(G402/F402)*100</f>
        <v>10.759005020749685</v>
      </c>
    </row>
    <row r="403" spans="1:8" ht="15">
      <c r="A403" s="114"/>
      <c r="B403" s="114"/>
      <c r="C403" s="114"/>
      <c r="D403" s="115"/>
      <c r="E403" s="116"/>
      <c r="F403" s="245"/>
      <c r="G403" s="245"/>
      <c r="H403" s="293"/>
    </row>
    <row r="404" spans="1:8" ht="15">
      <c r="A404" s="117"/>
      <c r="B404" s="117"/>
      <c r="C404" s="117"/>
      <c r="D404" s="117"/>
      <c r="E404" s="118"/>
      <c r="F404" s="246"/>
      <c r="G404" s="246"/>
      <c r="H404" s="294"/>
    </row>
    <row r="405" spans="1:8" ht="15">
      <c r="A405" s="117"/>
      <c r="B405" s="117"/>
      <c r="C405" s="117"/>
      <c r="D405" s="117"/>
      <c r="E405" s="118"/>
      <c r="F405" s="246"/>
      <c r="G405" s="246"/>
      <c r="H405" s="294"/>
    </row>
    <row r="406" spans="1:8" ht="15">
      <c r="A406" s="117"/>
      <c r="B406" s="117"/>
      <c r="C406" s="117"/>
      <c r="D406" s="117"/>
      <c r="E406" s="118"/>
      <c r="F406" s="246"/>
      <c r="G406" s="246"/>
      <c r="H406" s="294"/>
    </row>
    <row r="407" spans="1:8" ht="15">
      <c r="A407" s="117"/>
      <c r="B407" s="117"/>
      <c r="C407" s="117"/>
      <c r="D407" s="117"/>
      <c r="E407" s="118"/>
      <c r="F407" s="246"/>
      <c r="G407" s="246"/>
      <c r="H407" s="294"/>
    </row>
    <row r="408" spans="1:8" ht="15">
      <c r="A408" s="117"/>
      <c r="B408" s="117"/>
      <c r="C408" s="117"/>
      <c r="D408" s="117"/>
      <c r="E408" s="118"/>
      <c r="F408" s="246"/>
      <c r="G408" s="246"/>
      <c r="H408" s="294"/>
    </row>
    <row r="409" spans="1:8" ht="15">
      <c r="A409" s="117"/>
      <c r="B409" s="117"/>
      <c r="C409" s="117"/>
      <c r="D409" s="117"/>
      <c r="E409" s="118"/>
      <c r="F409" s="246"/>
      <c r="G409" s="246"/>
      <c r="H409" s="294"/>
    </row>
    <row r="410" spans="1:8" ht="15">
      <c r="A410" s="117"/>
      <c r="B410" s="117"/>
      <c r="C410" s="117"/>
      <c r="D410" s="117"/>
      <c r="E410" s="118"/>
      <c r="F410" s="246"/>
      <c r="G410" s="246"/>
      <c r="H410" s="294"/>
    </row>
    <row r="411" spans="1:8" ht="15">
      <c r="A411" s="117"/>
      <c r="B411" s="117"/>
      <c r="C411" s="117"/>
      <c r="D411" s="117"/>
      <c r="E411" s="118"/>
      <c r="F411" s="246"/>
      <c r="G411" s="246"/>
      <c r="H411" s="294"/>
    </row>
    <row r="412" spans="1:8" ht="15">
      <c r="A412" s="117"/>
      <c r="B412" s="117"/>
      <c r="C412" s="117"/>
      <c r="D412" s="117"/>
      <c r="E412" s="118"/>
      <c r="F412" s="246"/>
      <c r="G412" s="246"/>
      <c r="H412" s="294"/>
    </row>
    <row r="413" spans="1:8" ht="15">
      <c r="A413" s="117"/>
      <c r="B413" s="117"/>
      <c r="C413" s="117"/>
      <c r="D413" s="117"/>
      <c r="E413" s="118"/>
      <c r="F413" s="246"/>
      <c r="G413" s="246"/>
      <c r="H413" s="294"/>
    </row>
    <row r="414" spans="1:8" ht="15">
      <c r="A414" s="117"/>
      <c r="B414" s="117"/>
      <c r="C414" s="117"/>
      <c r="D414" s="117"/>
      <c r="E414" s="118"/>
      <c r="F414" s="246"/>
      <c r="G414" s="246"/>
      <c r="H414" s="294"/>
    </row>
    <row r="415" spans="1:8" ht="15">
      <c r="A415" s="117"/>
      <c r="B415" s="117"/>
      <c r="C415" s="117"/>
      <c r="D415" s="117"/>
      <c r="E415" s="118"/>
      <c r="F415" s="246"/>
      <c r="G415" s="246"/>
      <c r="H415" s="294"/>
    </row>
    <row r="416" spans="1:8" ht="15">
      <c r="A416" s="117"/>
      <c r="B416" s="117"/>
      <c r="C416" s="117"/>
      <c r="D416" s="117"/>
      <c r="E416" s="118"/>
      <c r="F416" s="246"/>
      <c r="G416" s="246"/>
      <c r="H416" s="294"/>
    </row>
    <row r="417" spans="1:8" ht="15">
      <c r="A417" s="117"/>
      <c r="B417" s="117"/>
      <c r="C417" s="117"/>
      <c r="D417" s="117"/>
      <c r="E417" s="118"/>
      <c r="F417" s="246"/>
      <c r="G417" s="246"/>
      <c r="H417" s="294"/>
    </row>
    <row r="418" spans="1:8" ht="15">
      <c r="A418" s="117"/>
      <c r="B418" s="117"/>
      <c r="C418" s="117"/>
      <c r="D418" s="117"/>
      <c r="E418" s="118"/>
      <c r="F418" s="246"/>
      <c r="G418" s="246"/>
      <c r="H418" s="294"/>
    </row>
    <row r="419" spans="1:8" ht="15">
      <c r="A419" s="117"/>
      <c r="B419" s="117"/>
      <c r="C419" s="117"/>
      <c r="D419" s="117"/>
      <c r="E419" s="118"/>
      <c r="F419" s="246"/>
      <c r="G419" s="246"/>
      <c r="H419" s="294"/>
    </row>
    <row r="420" spans="1:8" ht="15">
      <c r="A420" s="117"/>
      <c r="B420" s="117"/>
      <c r="C420" s="117"/>
      <c r="D420" s="117"/>
      <c r="E420" s="118"/>
      <c r="F420" s="246"/>
      <c r="G420" s="246"/>
      <c r="H420" s="294"/>
    </row>
    <row r="421" spans="1:8" ht="15">
      <c r="A421" s="117"/>
      <c r="B421" s="117"/>
      <c r="C421" s="117"/>
      <c r="D421" s="117"/>
      <c r="E421" s="118"/>
      <c r="F421" s="246"/>
      <c r="G421" s="246"/>
      <c r="H421" s="294"/>
    </row>
    <row r="422" spans="1:8" ht="15">
      <c r="A422" s="117"/>
      <c r="B422" s="117"/>
      <c r="C422" s="117"/>
      <c r="D422" s="117"/>
      <c r="E422" s="118"/>
      <c r="F422" s="246"/>
      <c r="G422" s="246"/>
      <c r="H422" s="294"/>
    </row>
    <row r="423" spans="1:8" ht="15">
      <c r="A423" s="117"/>
      <c r="B423" s="117"/>
      <c r="C423" s="117"/>
      <c r="D423" s="117"/>
      <c r="E423" s="118"/>
      <c r="F423" s="246"/>
      <c r="G423" s="246"/>
      <c r="H423" s="294"/>
    </row>
    <row r="424" spans="1:8" ht="15">
      <c r="A424" s="117"/>
      <c r="B424" s="117"/>
      <c r="C424" s="117"/>
      <c r="D424" s="117"/>
      <c r="E424" s="118"/>
      <c r="F424" s="246"/>
      <c r="G424" s="246"/>
      <c r="H424" s="294"/>
    </row>
    <row r="425" spans="1:8" ht="15">
      <c r="A425" s="117"/>
      <c r="B425" s="117"/>
      <c r="C425" s="117"/>
      <c r="D425" s="117"/>
      <c r="E425" s="118"/>
      <c r="F425" s="246"/>
      <c r="G425" s="246"/>
      <c r="H425" s="294"/>
    </row>
    <row r="426" spans="1:8" ht="15">
      <c r="A426" s="117"/>
      <c r="B426" s="117"/>
      <c r="C426" s="117"/>
      <c r="D426" s="117"/>
      <c r="E426" s="118"/>
      <c r="F426" s="246"/>
      <c r="G426" s="246"/>
      <c r="H426" s="294"/>
    </row>
    <row r="427" spans="1:8" ht="15">
      <c r="A427" s="117"/>
      <c r="B427" s="117"/>
      <c r="C427" s="117"/>
      <c r="D427" s="117"/>
      <c r="E427" s="118"/>
      <c r="F427" s="246"/>
      <c r="G427" s="246"/>
      <c r="H427" s="294"/>
    </row>
    <row r="428" spans="1:8" ht="15">
      <c r="A428" s="117"/>
      <c r="B428" s="117"/>
      <c r="C428" s="117"/>
      <c r="D428" s="117"/>
      <c r="E428" s="118"/>
      <c r="F428" s="246"/>
      <c r="G428" s="246"/>
      <c r="H428" s="294"/>
    </row>
    <row r="429" spans="1:8" ht="15">
      <c r="A429" s="117"/>
      <c r="B429" s="117"/>
      <c r="C429" s="117"/>
      <c r="D429" s="117"/>
      <c r="E429" s="118"/>
      <c r="F429" s="246"/>
      <c r="G429" s="246"/>
      <c r="H429" s="294"/>
    </row>
    <row r="430" spans="1:8" ht="15">
      <c r="A430" s="117"/>
      <c r="B430" s="117"/>
      <c r="C430" s="117"/>
      <c r="D430" s="117"/>
      <c r="E430" s="118"/>
      <c r="F430" s="246"/>
      <c r="G430" s="246"/>
      <c r="H430" s="294"/>
    </row>
    <row r="431" spans="1:8" ht="15">
      <c r="A431" s="117"/>
      <c r="B431" s="117"/>
      <c r="C431" s="117"/>
      <c r="D431" s="117"/>
      <c r="E431" s="118"/>
      <c r="F431" s="246"/>
      <c r="G431" s="246"/>
      <c r="H431" s="294"/>
    </row>
    <row r="432" spans="1:8" ht="15">
      <c r="A432" s="117"/>
      <c r="B432" s="117"/>
      <c r="C432" s="117"/>
      <c r="D432" s="117"/>
      <c r="E432" s="118"/>
      <c r="F432" s="246"/>
      <c r="G432" s="246"/>
      <c r="H432" s="294"/>
    </row>
    <row r="433" spans="1:8" ht="15">
      <c r="A433" s="117"/>
      <c r="B433" s="117"/>
      <c r="C433" s="117"/>
      <c r="D433" s="117"/>
      <c r="E433" s="118"/>
      <c r="F433" s="246"/>
      <c r="G433" s="246"/>
      <c r="H433" s="294"/>
    </row>
    <row r="434" spans="1:8" ht="15">
      <c r="A434" s="117"/>
      <c r="B434" s="117"/>
      <c r="C434" s="117"/>
      <c r="D434" s="117"/>
      <c r="E434" s="118"/>
      <c r="F434" s="246"/>
      <c r="G434" s="246"/>
      <c r="H434" s="294"/>
    </row>
    <row r="435" spans="1:8" ht="15">
      <c r="A435" s="117"/>
      <c r="B435" s="117"/>
      <c r="C435" s="117"/>
      <c r="D435" s="117"/>
      <c r="E435" s="118"/>
      <c r="F435" s="246"/>
      <c r="G435" s="246"/>
      <c r="H435" s="294"/>
    </row>
    <row r="436" spans="1:8" ht="15">
      <c r="A436" s="117"/>
      <c r="B436" s="117"/>
      <c r="C436" s="117"/>
      <c r="D436" s="117"/>
      <c r="E436" s="118"/>
      <c r="F436" s="246"/>
      <c r="G436" s="246"/>
      <c r="H436" s="294"/>
    </row>
    <row r="437" spans="1:8" ht="15">
      <c r="A437" s="117"/>
      <c r="B437" s="117"/>
      <c r="C437" s="117"/>
      <c r="D437" s="117"/>
      <c r="E437" s="118"/>
      <c r="F437" s="246"/>
      <c r="G437" s="246"/>
      <c r="H437" s="294"/>
    </row>
    <row r="438" spans="1:8" ht="15">
      <c r="A438" s="117"/>
      <c r="B438" s="117"/>
      <c r="C438" s="117"/>
      <c r="D438" s="117"/>
      <c r="E438" s="118"/>
      <c r="F438" s="246"/>
      <c r="G438" s="246"/>
      <c r="H438" s="294"/>
    </row>
    <row r="439" spans="1:8" ht="15">
      <c r="A439" s="117"/>
      <c r="B439" s="117"/>
      <c r="C439" s="117"/>
      <c r="D439" s="117"/>
      <c r="E439" s="118"/>
      <c r="F439" s="246"/>
      <c r="G439" s="246"/>
      <c r="H439" s="294"/>
    </row>
  </sheetData>
  <dataConsolidate/>
  <mergeCells count="2">
    <mergeCell ref="A1:C1"/>
    <mergeCell ref="A3:H3"/>
  </mergeCells>
  <pageMargins left="0.27559055118110237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293"/>
  <sheetViews>
    <sheetView zoomScale="80" zoomScaleNormal="80" zoomScaleSheetLayoutView="100" workbookViewId="0">
      <selection activeCell="F34" sqref="F34"/>
    </sheetView>
  </sheetViews>
  <sheetFormatPr defaultRowHeight="12.75"/>
  <cols>
    <col min="1" max="1" width="9.7109375" style="122" customWidth="1"/>
    <col min="2" max="2" width="12.7109375" style="122" customWidth="1"/>
    <col min="3" max="3" width="78.42578125" style="122" customWidth="1"/>
    <col min="4" max="4" width="15.7109375" style="122" customWidth="1"/>
    <col min="5" max="5" width="14.7109375" style="217" customWidth="1"/>
    <col min="6" max="6" width="14" style="217" customWidth="1"/>
    <col min="7" max="7" width="11.42578125" style="122" customWidth="1"/>
    <col min="8" max="8" width="9.140625" style="122"/>
    <col min="9" max="9" width="10.140625" style="122" bestFit="1" customWidth="1"/>
    <col min="10" max="16384" width="9.140625" style="122"/>
  </cols>
  <sheetData>
    <row r="1" spans="1:7" ht="21" customHeight="1">
      <c r="A1" s="19" t="s">
        <v>274</v>
      </c>
      <c r="B1" s="20"/>
      <c r="C1" s="119"/>
      <c r="D1" s="120"/>
      <c r="E1" s="188"/>
      <c r="F1" s="188"/>
      <c r="G1" s="121"/>
    </row>
    <row r="2" spans="1:7" ht="15.75" customHeight="1">
      <c r="A2" s="19"/>
      <c r="B2" s="20"/>
      <c r="C2" s="123"/>
      <c r="E2" s="189"/>
      <c r="F2" s="189"/>
    </row>
    <row r="3" spans="1:7" s="124" customFormat="1" ht="24" customHeight="1">
      <c r="A3" s="746" t="s">
        <v>275</v>
      </c>
      <c r="B3" s="747"/>
      <c r="C3" s="747"/>
      <c r="D3" s="747"/>
      <c r="E3" s="747"/>
      <c r="F3" s="747"/>
      <c r="G3" s="747"/>
    </row>
    <row r="4" spans="1:7" s="117" customFormat="1" ht="12.75" hidden="1" customHeight="1">
      <c r="A4" s="114"/>
      <c r="B4" s="115"/>
      <c r="C4" s="125"/>
      <c r="D4" s="126"/>
      <c r="E4" s="190"/>
      <c r="F4" s="190"/>
      <c r="G4" s="126"/>
    </row>
    <row r="5" spans="1:7" s="117" customFormat="1" ht="12.75" hidden="1" customHeight="1">
      <c r="A5" s="114"/>
      <c r="B5" s="115"/>
      <c r="C5" s="125"/>
      <c r="D5" s="126"/>
      <c r="E5" s="190"/>
      <c r="F5" s="190"/>
      <c r="G5" s="126"/>
    </row>
    <row r="6" spans="1:7" s="117" customFormat="1" ht="15.75" customHeight="1" thickBot="1">
      <c r="B6" s="127"/>
      <c r="E6" s="191"/>
      <c r="F6" s="192" t="s">
        <v>4</v>
      </c>
    </row>
    <row r="7" spans="1:7" s="117" customFormat="1" ht="15.75">
      <c r="A7" s="128" t="s">
        <v>27</v>
      </c>
      <c r="B7" s="129" t="s">
        <v>28</v>
      </c>
      <c r="C7" s="128" t="s">
        <v>30</v>
      </c>
      <c r="D7" s="128" t="s">
        <v>31</v>
      </c>
      <c r="E7" s="193" t="s">
        <v>31</v>
      </c>
      <c r="F7" s="194" t="s">
        <v>8</v>
      </c>
      <c r="G7" s="128" t="s">
        <v>276</v>
      </c>
    </row>
    <row r="8" spans="1:7" s="117" customFormat="1" ht="15.75" customHeight="1" thickBot="1">
      <c r="A8" s="130"/>
      <c r="B8" s="131"/>
      <c r="C8" s="132"/>
      <c r="D8" s="133" t="s">
        <v>33</v>
      </c>
      <c r="E8" s="195" t="s">
        <v>34</v>
      </c>
      <c r="F8" s="196" t="s">
        <v>35</v>
      </c>
      <c r="G8" s="133" t="s">
        <v>277</v>
      </c>
    </row>
    <row r="9" spans="1:7" s="117" customFormat="1" ht="16.5" customHeight="1" thickTop="1">
      <c r="A9" s="134">
        <v>20</v>
      </c>
      <c r="B9" s="135"/>
      <c r="C9" s="33" t="s">
        <v>278</v>
      </c>
      <c r="D9" s="72"/>
      <c r="E9" s="197"/>
      <c r="F9" s="197"/>
      <c r="G9" s="72"/>
    </row>
    <row r="10" spans="1:7" s="117" customFormat="1" ht="16.5" customHeight="1">
      <c r="A10" s="134"/>
      <c r="B10" s="135"/>
      <c r="C10" s="33"/>
      <c r="D10" s="72"/>
      <c r="E10" s="197"/>
      <c r="F10" s="197"/>
      <c r="G10" s="72"/>
    </row>
    <row r="11" spans="1:7" s="117" customFormat="1" ht="15" customHeight="1">
      <c r="A11" s="86"/>
      <c r="B11" s="136"/>
      <c r="C11" s="33" t="s">
        <v>279</v>
      </c>
      <c r="D11" s="89"/>
      <c r="E11" s="198"/>
      <c r="F11" s="198"/>
      <c r="G11" s="89"/>
    </row>
    <row r="12" spans="1:7" s="117" customFormat="1" ht="15">
      <c r="A12" s="36"/>
      <c r="B12" s="137">
        <v>2143</v>
      </c>
      <c r="C12" s="90" t="s">
        <v>280</v>
      </c>
      <c r="D12" s="49">
        <v>0</v>
      </c>
      <c r="E12" s="199">
        <v>35.200000000000003</v>
      </c>
      <c r="F12" s="199">
        <v>35.1</v>
      </c>
      <c r="G12" s="296">
        <f>(F12/E12)*100</f>
        <v>99.715909090909079</v>
      </c>
    </row>
    <row r="13" spans="1:7" s="117" customFormat="1" ht="15">
      <c r="A13" s="36"/>
      <c r="B13" s="137">
        <v>2212</v>
      </c>
      <c r="C13" s="90" t="s">
        <v>281</v>
      </c>
      <c r="D13" s="49">
        <v>28305</v>
      </c>
      <c r="E13" s="199">
        <v>29381.7</v>
      </c>
      <c r="F13" s="199">
        <v>1574</v>
      </c>
      <c r="G13" s="296">
        <f t="shared" ref="G13:G54" si="0">(F13/E13)*100</f>
        <v>5.3570760030903584</v>
      </c>
    </row>
    <row r="14" spans="1:7" s="117" customFormat="1" ht="15" customHeight="1">
      <c r="A14" s="36"/>
      <c r="B14" s="137">
        <v>2219</v>
      </c>
      <c r="C14" s="90" t="s">
        <v>282</v>
      </c>
      <c r="D14" s="49">
        <v>34231</v>
      </c>
      <c r="E14" s="199">
        <v>38242.800000000003</v>
      </c>
      <c r="F14" s="199">
        <v>873.7</v>
      </c>
      <c r="G14" s="296">
        <f t="shared" si="0"/>
        <v>2.2846130513456129</v>
      </c>
    </row>
    <row r="15" spans="1:7" s="117" customFormat="1" ht="15">
      <c r="A15" s="36"/>
      <c r="B15" s="137">
        <v>2221</v>
      </c>
      <c r="C15" s="90" t="s">
        <v>283</v>
      </c>
      <c r="D15" s="49">
        <v>100</v>
      </c>
      <c r="E15" s="199">
        <v>100</v>
      </c>
      <c r="F15" s="199">
        <v>0</v>
      </c>
      <c r="G15" s="296">
        <f t="shared" si="0"/>
        <v>0</v>
      </c>
    </row>
    <row r="16" spans="1:7" s="117" customFormat="1" ht="15" hidden="1">
      <c r="A16" s="36"/>
      <c r="B16" s="137">
        <v>2229</v>
      </c>
      <c r="C16" s="90" t="s">
        <v>284</v>
      </c>
      <c r="D16" s="49"/>
      <c r="E16" s="199"/>
      <c r="F16" s="199">
        <v>0</v>
      </c>
      <c r="G16" s="296" t="e">
        <f t="shared" si="0"/>
        <v>#DIV/0!</v>
      </c>
    </row>
    <row r="17" spans="1:7" s="117" customFormat="1" ht="15" hidden="1">
      <c r="A17" s="36"/>
      <c r="B17" s="137">
        <v>2241</v>
      </c>
      <c r="C17" s="90" t="s">
        <v>285</v>
      </c>
      <c r="D17" s="49"/>
      <c r="E17" s="199"/>
      <c r="F17" s="199">
        <v>0</v>
      </c>
      <c r="G17" s="296" t="e">
        <f t="shared" si="0"/>
        <v>#DIV/0!</v>
      </c>
    </row>
    <row r="18" spans="1:7" s="138" customFormat="1" ht="15.75" hidden="1">
      <c r="A18" s="36"/>
      <c r="B18" s="137">
        <v>2249</v>
      </c>
      <c r="C18" s="90" t="s">
        <v>286</v>
      </c>
      <c r="D18" s="89"/>
      <c r="E18" s="198"/>
      <c r="F18" s="199">
        <v>0</v>
      </c>
      <c r="G18" s="296" t="e">
        <f t="shared" si="0"/>
        <v>#DIV/0!</v>
      </c>
    </row>
    <row r="19" spans="1:7" s="117" customFormat="1" ht="15" hidden="1">
      <c r="A19" s="36"/>
      <c r="B19" s="137">
        <v>2310</v>
      </c>
      <c r="C19" s="90" t="s">
        <v>287</v>
      </c>
      <c r="D19" s="49"/>
      <c r="E19" s="199"/>
      <c r="F19" s="199">
        <v>0</v>
      </c>
      <c r="G19" s="296" t="e">
        <f t="shared" si="0"/>
        <v>#DIV/0!</v>
      </c>
    </row>
    <row r="20" spans="1:7" s="117" customFormat="1" ht="15" hidden="1">
      <c r="A20" s="36"/>
      <c r="B20" s="137">
        <v>2321</v>
      </c>
      <c r="C20" s="90" t="s">
        <v>288</v>
      </c>
      <c r="D20" s="49"/>
      <c r="E20" s="199"/>
      <c r="F20" s="199">
        <v>0</v>
      </c>
      <c r="G20" s="296" t="e">
        <f t="shared" si="0"/>
        <v>#DIV/0!</v>
      </c>
    </row>
    <row r="21" spans="1:7" s="138" customFormat="1" ht="15.75">
      <c r="A21" s="36"/>
      <c r="B21" s="137">
        <v>2331</v>
      </c>
      <c r="C21" s="90" t="s">
        <v>289</v>
      </c>
      <c r="D21" s="89">
        <v>1</v>
      </c>
      <c r="E21" s="198">
        <v>1</v>
      </c>
      <c r="F21" s="199">
        <v>0</v>
      </c>
      <c r="G21" s="296">
        <f t="shared" si="0"/>
        <v>0</v>
      </c>
    </row>
    <row r="22" spans="1:7" s="117" customFormat="1" ht="15">
      <c r="A22" s="36"/>
      <c r="B22" s="137">
        <v>3111</v>
      </c>
      <c r="C22" s="139" t="s">
        <v>290</v>
      </c>
      <c r="D22" s="49">
        <v>1150</v>
      </c>
      <c r="E22" s="199">
        <v>1150</v>
      </c>
      <c r="F22" s="199">
        <v>2.5</v>
      </c>
      <c r="G22" s="296">
        <f t="shared" si="0"/>
        <v>0.21739130434782608</v>
      </c>
    </row>
    <row r="23" spans="1:7" s="117" customFormat="1" ht="15">
      <c r="A23" s="36"/>
      <c r="B23" s="137">
        <v>3113</v>
      </c>
      <c r="C23" s="139" t="s">
        <v>291</v>
      </c>
      <c r="D23" s="49">
        <v>6700</v>
      </c>
      <c r="E23" s="199">
        <v>6700</v>
      </c>
      <c r="F23" s="199">
        <v>88.3</v>
      </c>
      <c r="G23" s="296">
        <f t="shared" si="0"/>
        <v>1.317910447761194</v>
      </c>
    </row>
    <row r="24" spans="1:7" s="138" customFormat="1" ht="15.75" hidden="1">
      <c r="A24" s="36"/>
      <c r="B24" s="137">
        <v>3231</v>
      </c>
      <c r="C24" s="90" t="s">
        <v>292</v>
      </c>
      <c r="D24" s="89"/>
      <c r="E24" s="198"/>
      <c r="F24" s="199">
        <v>0</v>
      </c>
      <c r="G24" s="296" t="e">
        <f t="shared" si="0"/>
        <v>#DIV/0!</v>
      </c>
    </row>
    <row r="25" spans="1:7" s="138" customFormat="1" ht="15.75">
      <c r="A25" s="36"/>
      <c r="B25" s="137">
        <v>3313</v>
      </c>
      <c r="C25" s="90" t="s">
        <v>293</v>
      </c>
      <c r="D25" s="89">
        <v>75</v>
      </c>
      <c r="E25" s="198">
        <v>151.30000000000001</v>
      </c>
      <c r="F25" s="199">
        <v>0</v>
      </c>
      <c r="G25" s="296">
        <f t="shared" si="0"/>
        <v>0</v>
      </c>
    </row>
    <row r="26" spans="1:7" s="117" customFormat="1" ht="15">
      <c r="A26" s="42"/>
      <c r="B26" s="137">
        <v>3314</v>
      </c>
      <c r="C26" s="139" t="s">
        <v>294</v>
      </c>
      <c r="D26" s="69">
        <v>1500</v>
      </c>
      <c r="E26" s="200">
        <v>1538.5</v>
      </c>
      <c r="F26" s="199">
        <v>38.5</v>
      </c>
      <c r="G26" s="296">
        <f t="shared" si="0"/>
        <v>2.5024374390640234</v>
      </c>
    </row>
    <row r="27" spans="1:7" s="138" customFormat="1" ht="15.75" hidden="1">
      <c r="A27" s="36"/>
      <c r="B27" s="137">
        <v>3319</v>
      </c>
      <c r="C27" s="139" t="s">
        <v>295</v>
      </c>
      <c r="D27" s="89"/>
      <c r="E27" s="198"/>
      <c r="F27" s="199">
        <v>0</v>
      </c>
      <c r="G27" s="296" t="e">
        <f t="shared" si="0"/>
        <v>#DIV/0!</v>
      </c>
    </row>
    <row r="28" spans="1:7" s="117" customFormat="1" ht="15">
      <c r="A28" s="36"/>
      <c r="B28" s="137">
        <v>3322</v>
      </c>
      <c r="C28" s="139" t="s">
        <v>296</v>
      </c>
      <c r="D28" s="49">
        <v>420</v>
      </c>
      <c r="E28" s="199">
        <v>420</v>
      </c>
      <c r="F28" s="199">
        <v>0</v>
      </c>
      <c r="G28" s="296">
        <f t="shared" si="0"/>
        <v>0</v>
      </c>
    </row>
    <row r="29" spans="1:7" s="117" customFormat="1" ht="15" hidden="1">
      <c r="A29" s="36"/>
      <c r="B29" s="137">
        <v>3326</v>
      </c>
      <c r="C29" s="139" t="s">
        <v>297</v>
      </c>
      <c r="D29" s="49"/>
      <c r="E29" s="199"/>
      <c r="F29" s="199">
        <v>0</v>
      </c>
      <c r="G29" s="296" t="e">
        <f t="shared" si="0"/>
        <v>#DIV/0!</v>
      </c>
    </row>
    <row r="30" spans="1:7" s="138" customFormat="1" ht="15.75" hidden="1">
      <c r="A30" s="36"/>
      <c r="B30" s="137">
        <v>3399</v>
      </c>
      <c r="C30" s="90" t="s">
        <v>295</v>
      </c>
      <c r="D30" s="89"/>
      <c r="E30" s="198"/>
      <c r="F30" s="199">
        <v>0</v>
      </c>
      <c r="G30" s="296" t="e">
        <f t="shared" si="0"/>
        <v>#DIV/0!</v>
      </c>
    </row>
    <row r="31" spans="1:7" s="117" customFormat="1" ht="15">
      <c r="A31" s="36"/>
      <c r="B31" s="137">
        <v>3412</v>
      </c>
      <c r="C31" s="139" t="s">
        <v>298</v>
      </c>
      <c r="D31" s="49">
        <v>4500</v>
      </c>
      <c r="E31" s="199">
        <v>5205.5</v>
      </c>
      <c r="F31" s="199">
        <v>0</v>
      </c>
      <c r="G31" s="296">
        <f t="shared" si="0"/>
        <v>0</v>
      </c>
    </row>
    <row r="32" spans="1:7" s="117" customFormat="1" ht="15">
      <c r="A32" s="36"/>
      <c r="B32" s="137">
        <v>3421</v>
      </c>
      <c r="C32" s="139" t="s">
        <v>299</v>
      </c>
      <c r="D32" s="49">
        <v>730</v>
      </c>
      <c r="E32" s="199">
        <v>1233</v>
      </c>
      <c r="F32" s="199">
        <v>19.899999999999999</v>
      </c>
      <c r="G32" s="296">
        <f t="shared" si="0"/>
        <v>1.6139497161394969</v>
      </c>
    </row>
    <row r="33" spans="1:7" s="117" customFormat="1" ht="15">
      <c r="A33" s="36"/>
      <c r="B33" s="137">
        <v>3612</v>
      </c>
      <c r="C33" s="139" t="s">
        <v>300</v>
      </c>
      <c r="D33" s="49">
        <v>150</v>
      </c>
      <c r="E33" s="199">
        <v>150</v>
      </c>
      <c r="F33" s="199">
        <v>0</v>
      </c>
      <c r="G33" s="296">
        <f t="shared" si="0"/>
        <v>0</v>
      </c>
    </row>
    <row r="34" spans="1:7" s="117" customFormat="1" ht="15">
      <c r="A34" s="36"/>
      <c r="B34" s="137">
        <v>3613</v>
      </c>
      <c r="C34" s="139" t="s">
        <v>301</v>
      </c>
      <c r="D34" s="49">
        <v>8222</v>
      </c>
      <c r="E34" s="199">
        <v>8222</v>
      </c>
      <c r="F34" s="199">
        <v>1035.4000000000001</v>
      </c>
      <c r="G34" s="296">
        <f t="shared" si="0"/>
        <v>12.593043055217709</v>
      </c>
    </row>
    <row r="35" spans="1:7" s="117" customFormat="1" ht="15" hidden="1">
      <c r="A35" s="36"/>
      <c r="B35" s="137">
        <v>3631</v>
      </c>
      <c r="C35" s="139" t="s">
        <v>302</v>
      </c>
      <c r="D35" s="49"/>
      <c r="E35" s="199"/>
      <c r="F35" s="199">
        <v>0</v>
      </c>
      <c r="G35" s="296" t="e">
        <f t="shared" si="0"/>
        <v>#DIV/0!</v>
      </c>
    </row>
    <row r="36" spans="1:7" s="138" customFormat="1" ht="15.75">
      <c r="A36" s="36"/>
      <c r="B36" s="137">
        <v>3632</v>
      </c>
      <c r="C36" s="90" t="s">
        <v>303</v>
      </c>
      <c r="D36" s="89">
        <v>11000</v>
      </c>
      <c r="E36" s="198">
        <v>11000</v>
      </c>
      <c r="F36" s="199">
        <v>197.5</v>
      </c>
      <c r="G36" s="296">
        <f t="shared" si="0"/>
        <v>1.7954545454545456</v>
      </c>
    </row>
    <row r="37" spans="1:7" s="117" customFormat="1" ht="15">
      <c r="A37" s="36"/>
      <c r="B37" s="137">
        <v>3635</v>
      </c>
      <c r="C37" s="139" t="s">
        <v>304</v>
      </c>
      <c r="D37" s="49">
        <v>3484</v>
      </c>
      <c r="E37" s="199">
        <v>3438.5</v>
      </c>
      <c r="F37" s="199">
        <v>4.5</v>
      </c>
      <c r="G37" s="296">
        <f t="shared" si="0"/>
        <v>0.13087101933982842</v>
      </c>
    </row>
    <row r="38" spans="1:7" s="138" customFormat="1" ht="15.75" hidden="1">
      <c r="A38" s="36"/>
      <c r="B38" s="137">
        <v>3639</v>
      </c>
      <c r="C38" s="90" t="s">
        <v>305</v>
      </c>
      <c r="D38" s="89"/>
      <c r="E38" s="198"/>
      <c r="F38" s="199">
        <v>0</v>
      </c>
      <c r="G38" s="296" t="e">
        <f t="shared" si="0"/>
        <v>#DIV/0!</v>
      </c>
    </row>
    <row r="39" spans="1:7" s="117" customFormat="1" ht="15">
      <c r="A39" s="36"/>
      <c r="B39" s="137">
        <v>3699</v>
      </c>
      <c r="C39" s="139" t="s">
        <v>306</v>
      </c>
      <c r="D39" s="69">
        <v>203</v>
      </c>
      <c r="E39" s="200">
        <v>203</v>
      </c>
      <c r="F39" s="199">
        <v>57.4</v>
      </c>
      <c r="G39" s="296">
        <f t="shared" si="0"/>
        <v>28.27586206896552</v>
      </c>
    </row>
    <row r="40" spans="1:7" s="117" customFormat="1" ht="15">
      <c r="A40" s="36"/>
      <c r="B40" s="137">
        <v>3722</v>
      </c>
      <c r="C40" s="139" t="s">
        <v>307</v>
      </c>
      <c r="D40" s="49">
        <v>20470</v>
      </c>
      <c r="E40" s="199">
        <v>20470</v>
      </c>
      <c r="F40" s="199">
        <v>3402.2</v>
      </c>
      <c r="G40" s="296">
        <f t="shared" si="0"/>
        <v>16.620420127015141</v>
      </c>
    </row>
    <row r="41" spans="1:7" s="138" customFormat="1" ht="15.75">
      <c r="A41" s="36"/>
      <c r="B41" s="137">
        <v>3725</v>
      </c>
      <c r="C41" s="90" t="s">
        <v>308</v>
      </c>
      <c r="D41" s="89">
        <v>500</v>
      </c>
      <c r="E41" s="198">
        <v>500</v>
      </c>
      <c r="F41" s="199">
        <v>84.7</v>
      </c>
      <c r="G41" s="296">
        <f t="shared" si="0"/>
        <v>16.939999999999998</v>
      </c>
    </row>
    <row r="42" spans="1:7" s="138" customFormat="1" ht="15.75">
      <c r="A42" s="36"/>
      <c r="B42" s="137">
        <v>3733</v>
      </c>
      <c r="C42" s="90" t="s">
        <v>309</v>
      </c>
      <c r="D42" s="89">
        <v>40</v>
      </c>
      <c r="E42" s="198">
        <v>40</v>
      </c>
      <c r="F42" s="199">
        <v>30.8</v>
      </c>
      <c r="G42" s="296">
        <f t="shared" si="0"/>
        <v>77</v>
      </c>
    </row>
    <row r="43" spans="1:7" s="138" customFormat="1" ht="15.75">
      <c r="A43" s="36"/>
      <c r="B43" s="137">
        <v>3744</v>
      </c>
      <c r="C43" s="90" t="s">
        <v>310</v>
      </c>
      <c r="D43" s="89">
        <v>4550</v>
      </c>
      <c r="E43" s="198">
        <v>4550</v>
      </c>
      <c r="F43" s="199">
        <v>0</v>
      </c>
      <c r="G43" s="296">
        <f t="shared" si="0"/>
        <v>0</v>
      </c>
    </row>
    <row r="44" spans="1:7" s="138" customFormat="1" ht="15.75">
      <c r="A44" s="36"/>
      <c r="B44" s="137">
        <v>3745</v>
      </c>
      <c r="C44" s="90" t="s">
        <v>311</v>
      </c>
      <c r="D44" s="140">
        <v>21774</v>
      </c>
      <c r="E44" s="198">
        <v>21774</v>
      </c>
      <c r="F44" s="199">
        <v>2234.6999999999998</v>
      </c>
      <c r="G44" s="296">
        <f t="shared" si="0"/>
        <v>10.263157894736841</v>
      </c>
    </row>
    <row r="45" spans="1:7" s="138" customFormat="1" ht="15.75" hidden="1">
      <c r="A45" s="36"/>
      <c r="B45" s="137">
        <v>4349</v>
      </c>
      <c r="C45" s="90" t="s">
        <v>312</v>
      </c>
      <c r="D45" s="69"/>
      <c r="E45" s="200"/>
      <c r="F45" s="199">
        <v>0</v>
      </c>
      <c r="G45" s="296" t="e">
        <f t="shared" si="0"/>
        <v>#DIV/0!</v>
      </c>
    </row>
    <row r="46" spans="1:7" s="138" customFormat="1" ht="15.75">
      <c r="A46" s="42"/>
      <c r="B46" s="137">
        <v>4351</v>
      </c>
      <c r="C46" s="139" t="s">
        <v>313</v>
      </c>
      <c r="D46" s="69">
        <v>300</v>
      </c>
      <c r="E46" s="200">
        <v>300</v>
      </c>
      <c r="F46" s="199">
        <v>0</v>
      </c>
      <c r="G46" s="296">
        <f t="shared" si="0"/>
        <v>0</v>
      </c>
    </row>
    <row r="47" spans="1:7" s="138" customFormat="1" ht="15.75">
      <c r="A47" s="42"/>
      <c r="B47" s="137">
        <v>4357</v>
      </c>
      <c r="C47" s="139" t="s">
        <v>314</v>
      </c>
      <c r="D47" s="69">
        <v>6160</v>
      </c>
      <c r="E47" s="200">
        <v>7660</v>
      </c>
      <c r="F47" s="199">
        <v>49.4</v>
      </c>
      <c r="G47" s="296">
        <f t="shared" si="0"/>
        <v>0.64490861618798956</v>
      </c>
    </row>
    <row r="48" spans="1:7" s="138" customFormat="1" ht="15.75">
      <c r="A48" s="42"/>
      <c r="B48" s="137">
        <v>4374</v>
      </c>
      <c r="C48" s="139" t="s">
        <v>315</v>
      </c>
      <c r="D48" s="69">
        <v>200</v>
      </c>
      <c r="E48" s="200">
        <v>207.3</v>
      </c>
      <c r="F48" s="199">
        <v>0</v>
      </c>
      <c r="G48" s="296">
        <f t="shared" si="0"/>
        <v>0</v>
      </c>
    </row>
    <row r="49" spans="1:7" s="117" customFormat="1" ht="15" hidden="1">
      <c r="A49" s="42"/>
      <c r="B49" s="137">
        <v>5311</v>
      </c>
      <c r="C49" s="139" t="s">
        <v>316</v>
      </c>
      <c r="D49" s="69"/>
      <c r="E49" s="200"/>
      <c r="F49" s="199">
        <v>0</v>
      </c>
      <c r="G49" s="296" t="e">
        <f t="shared" si="0"/>
        <v>#DIV/0!</v>
      </c>
    </row>
    <row r="50" spans="1:7" s="117" customFormat="1" ht="15" hidden="1">
      <c r="A50" s="42"/>
      <c r="B50" s="137">
        <v>6223</v>
      </c>
      <c r="C50" s="139" t="s">
        <v>317</v>
      </c>
      <c r="D50" s="69"/>
      <c r="E50" s="200"/>
      <c r="F50" s="199">
        <v>0</v>
      </c>
      <c r="G50" s="296" t="e">
        <f t="shared" si="0"/>
        <v>#DIV/0!</v>
      </c>
    </row>
    <row r="51" spans="1:7" s="117" customFormat="1" ht="15">
      <c r="A51" s="42"/>
      <c r="B51" s="137">
        <v>6171</v>
      </c>
      <c r="C51" s="139" t="s">
        <v>318</v>
      </c>
      <c r="D51" s="69">
        <v>0</v>
      </c>
      <c r="E51" s="200">
        <v>1548</v>
      </c>
      <c r="F51" s="199">
        <v>0</v>
      </c>
      <c r="G51" s="296">
        <f t="shared" si="0"/>
        <v>0</v>
      </c>
    </row>
    <row r="52" spans="1:7" s="117" customFormat="1" ht="15" hidden="1">
      <c r="A52" s="42"/>
      <c r="B52" s="137">
        <v>6399</v>
      </c>
      <c r="C52" s="139" t="s">
        <v>319</v>
      </c>
      <c r="D52" s="69"/>
      <c r="E52" s="200"/>
      <c r="F52" s="199">
        <v>0</v>
      </c>
      <c r="G52" s="296" t="e">
        <f t="shared" si="0"/>
        <v>#DIV/0!</v>
      </c>
    </row>
    <row r="53" spans="1:7" s="117" customFormat="1" ht="15">
      <c r="A53" s="42"/>
      <c r="B53" s="137">
        <v>6402</v>
      </c>
      <c r="C53" s="141" t="s">
        <v>320</v>
      </c>
      <c r="D53" s="69">
        <v>0</v>
      </c>
      <c r="E53" s="200">
        <v>66.5</v>
      </c>
      <c r="F53" s="199">
        <v>66.5</v>
      </c>
      <c r="G53" s="296">
        <f t="shared" si="0"/>
        <v>100</v>
      </c>
    </row>
    <row r="54" spans="1:7" s="117" customFormat="1" ht="15">
      <c r="A54" s="42">
        <v>6409</v>
      </c>
      <c r="B54" s="137">
        <v>6409</v>
      </c>
      <c r="C54" s="139" t="s">
        <v>321</v>
      </c>
      <c r="D54" s="69">
        <v>2400</v>
      </c>
      <c r="E54" s="200">
        <v>2400</v>
      </c>
      <c r="F54" s="199">
        <v>0</v>
      </c>
      <c r="G54" s="296">
        <f t="shared" si="0"/>
        <v>0</v>
      </c>
    </row>
    <row r="55" spans="1:7" s="138" customFormat="1" ht="15.75">
      <c r="A55" s="36"/>
      <c r="B55" s="137"/>
      <c r="C55" s="90"/>
      <c r="D55" s="89"/>
      <c r="E55" s="198"/>
      <c r="F55" s="198"/>
      <c r="G55" s="296"/>
    </row>
    <row r="56" spans="1:7" s="138" customFormat="1" ht="12.75" customHeight="1" thickBot="1">
      <c r="A56" s="146"/>
      <c r="B56" s="147"/>
      <c r="C56" s="148"/>
      <c r="D56" s="149"/>
      <c r="E56" s="201"/>
      <c r="F56" s="201"/>
      <c r="G56" s="297"/>
    </row>
    <row r="57" spans="1:7" s="117" customFormat="1" ht="18.75" customHeight="1" thickTop="1" thickBot="1">
      <c r="A57" s="150"/>
      <c r="B57" s="151"/>
      <c r="C57" s="152" t="s">
        <v>322</v>
      </c>
      <c r="D57" s="153">
        <f>SUM(D12:D56)</f>
        <v>157165</v>
      </c>
      <c r="E57" s="202">
        <f>SUM(E12:E56)</f>
        <v>166688.29999999999</v>
      </c>
      <c r="F57" s="202">
        <f>SUM(F12:F56)</f>
        <v>9795.1</v>
      </c>
      <c r="G57" s="298">
        <f>(F57/E57)*100</f>
        <v>5.876297256616092</v>
      </c>
    </row>
    <row r="58" spans="1:7" s="138" customFormat="1" ht="16.5" customHeight="1">
      <c r="A58" s="125"/>
      <c r="B58" s="154"/>
      <c r="C58" s="125"/>
      <c r="D58" s="126"/>
      <c r="E58" s="203"/>
      <c r="F58" s="188"/>
      <c r="G58" s="299"/>
    </row>
    <row r="59" spans="1:7" s="117" customFormat="1" ht="12.75" hidden="1" customHeight="1">
      <c r="A59" s="114"/>
      <c r="B59" s="115"/>
      <c r="C59" s="125"/>
      <c r="D59" s="126"/>
      <c r="E59" s="190"/>
      <c r="F59" s="190"/>
      <c r="G59" s="300"/>
    </row>
    <row r="60" spans="1:7" s="117" customFormat="1" ht="12.75" hidden="1" customHeight="1">
      <c r="A60" s="114"/>
      <c r="B60" s="115"/>
      <c r="C60" s="125"/>
      <c r="D60" s="126"/>
      <c r="E60" s="190"/>
      <c r="F60" s="190"/>
      <c r="G60" s="300"/>
    </row>
    <row r="61" spans="1:7" s="117" customFormat="1" ht="12.75" hidden="1" customHeight="1">
      <c r="A61" s="114"/>
      <c r="B61" s="115"/>
      <c r="C61" s="125"/>
      <c r="D61" s="126"/>
      <c r="E61" s="190"/>
      <c r="F61" s="190"/>
      <c r="G61" s="300"/>
    </row>
    <row r="62" spans="1:7" s="117" customFormat="1" ht="12.75" hidden="1" customHeight="1">
      <c r="A62" s="114"/>
      <c r="B62" s="115"/>
      <c r="C62" s="125"/>
      <c r="D62" s="126"/>
      <c r="E62" s="190"/>
      <c r="F62" s="190"/>
      <c r="G62" s="300"/>
    </row>
    <row r="63" spans="1:7" s="117" customFormat="1" ht="12.75" hidden="1" customHeight="1">
      <c r="A63" s="114"/>
      <c r="B63" s="115"/>
      <c r="C63" s="125"/>
      <c r="D63" s="126"/>
      <c r="E63" s="190"/>
      <c r="F63" s="190"/>
      <c r="G63" s="300"/>
    </row>
    <row r="64" spans="1:7" s="117" customFormat="1" ht="12.75" hidden="1" customHeight="1">
      <c r="A64" s="114"/>
      <c r="B64" s="115"/>
      <c r="C64" s="125"/>
      <c r="D64" s="126"/>
      <c r="E64" s="190"/>
      <c r="F64" s="190"/>
      <c r="G64" s="300"/>
    </row>
    <row r="65" spans="1:7" s="117" customFormat="1" ht="12.75" customHeight="1">
      <c r="A65" s="114"/>
      <c r="B65" s="115"/>
      <c r="C65" s="125"/>
      <c r="D65" s="126"/>
      <c r="E65" s="190"/>
      <c r="F65" s="190"/>
      <c r="G65" s="300"/>
    </row>
    <row r="66" spans="1:7" s="117" customFormat="1" ht="15.75" customHeight="1" thickBot="1">
      <c r="A66" s="114"/>
      <c r="B66" s="115"/>
      <c r="C66" s="125"/>
      <c r="D66" s="126"/>
      <c r="E66" s="204"/>
      <c r="F66" s="204"/>
      <c r="G66" s="301"/>
    </row>
    <row r="67" spans="1:7" s="117" customFormat="1" ht="15.75">
      <c r="A67" s="128" t="s">
        <v>27</v>
      </c>
      <c r="B67" s="129" t="s">
        <v>28</v>
      </c>
      <c r="C67" s="128" t="s">
        <v>30</v>
      </c>
      <c r="D67" s="128" t="s">
        <v>31</v>
      </c>
      <c r="E67" s="193" t="s">
        <v>31</v>
      </c>
      <c r="F67" s="194" t="s">
        <v>8</v>
      </c>
      <c r="G67" s="302" t="s">
        <v>276</v>
      </c>
    </row>
    <row r="68" spans="1:7" s="117" customFormat="1" ht="15.75" customHeight="1" thickBot="1">
      <c r="A68" s="130"/>
      <c r="B68" s="131"/>
      <c r="C68" s="132"/>
      <c r="D68" s="133" t="s">
        <v>33</v>
      </c>
      <c r="E68" s="195" t="s">
        <v>34</v>
      </c>
      <c r="F68" s="196" t="s">
        <v>35</v>
      </c>
      <c r="G68" s="303" t="s">
        <v>277</v>
      </c>
    </row>
    <row r="69" spans="1:7" s="117" customFormat="1" ht="16.5" customHeight="1" thickTop="1">
      <c r="A69" s="134">
        <v>30</v>
      </c>
      <c r="B69" s="134"/>
      <c r="C69" s="67" t="s">
        <v>72</v>
      </c>
      <c r="D69" s="72"/>
      <c r="E69" s="197"/>
      <c r="F69" s="197"/>
      <c r="G69" s="304"/>
    </row>
    <row r="70" spans="1:7" s="117" customFormat="1" ht="16.5" customHeight="1">
      <c r="A70" s="155">
        <v>31</v>
      </c>
      <c r="B70" s="155"/>
      <c r="C70" s="67"/>
      <c r="D70" s="89"/>
      <c r="E70" s="198"/>
      <c r="F70" s="198"/>
      <c r="G70" s="296"/>
    </row>
    <row r="71" spans="1:7" s="117" customFormat="1" ht="15">
      <c r="A71" s="36"/>
      <c r="B71" s="144">
        <v>3341</v>
      </c>
      <c r="C71" s="114" t="s">
        <v>323</v>
      </c>
      <c r="D71" s="89">
        <v>30</v>
      </c>
      <c r="E71" s="198">
        <v>30</v>
      </c>
      <c r="F71" s="198">
        <v>0</v>
      </c>
      <c r="G71" s="296">
        <f t="shared" ref="G71:G84" si="1">(F71/E71)*100</f>
        <v>0</v>
      </c>
    </row>
    <row r="72" spans="1:7" s="117" customFormat="1" ht="15.75" customHeight="1">
      <c r="A72" s="36"/>
      <c r="B72" s="144">
        <v>3349</v>
      </c>
      <c r="C72" s="90" t="s">
        <v>324</v>
      </c>
      <c r="D72" s="89">
        <v>720</v>
      </c>
      <c r="E72" s="198">
        <v>720</v>
      </c>
      <c r="F72" s="198">
        <v>106.2</v>
      </c>
      <c r="G72" s="296">
        <f t="shared" si="1"/>
        <v>14.75</v>
      </c>
    </row>
    <row r="73" spans="1:7" s="117" customFormat="1" ht="15.75" customHeight="1">
      <c r="A73" s="36"/>
      <c r="B73" s="144">
        <v>5212</v>
      </c>
      <c r="C73" s="36" t="s">
        <v>325</v>
      </c>
      <c r="D73" s="156">
        <v>20</v>
      </c>
      <c r="E73" s="205">
        <v>20</v>
      </c>
      <c r="F73" s="198">
        <v>0</v>
      </c>
      <c r="G73" s="296">
        <f t="shared" si="1"/>
        <v>0</v>
      </c>
    </row>
    <row r="74" spans="1:7" s="117" customFormat="1" ht="15.75" customHeight="1">
      <c r="A74" s="36"/>
      <c r="B74" s="144">
        <v>5272</v>
      </c>
      <c r="C74" s="36" t="s">
        <v>326</v>
      </c>
      <c r="D74" s="156">
        <v>50</v>
      </c>
      <c r="E74" s="205">
        <v>50</v>
      </c>
      <c r="F74" s="198">
        <v>0</v>
      </c>
      <c r="G74" s="296">
        <f t="shared" si="1"/>
        <v>0</v>
      </c>
    </row>
    <row r="75" spans="1:7" s="117" customFormat="1" ht="15.75" customHeight="1">
      <c r="A75" s="36"/>
      <c r="B75" s="144">
        <v>5279</v>
      </c>
      <c r="C75" s="36" t="s">
        <v>327</v>
      </c>
      <c r="D75" s="156">
        <v>50</v>
      </c>
      <c r="E75" s="205">
        <v>50</v>
      </c>
      <c r="F75" s="198">
        <v>0</v>
      </c>
      <c r="G75" s="296">
        <f t="shared" si="1"/>
        <v>0</v>
      </c>
    </row>
    <row r="76" spans="1:7" s="117" customFormat="1" ht="15">
      <c r="A76" s="36"/>
      <c r="B76" s="144">
        <v>5512</v>
      </c>
      <c r="C76" s="114" t="s">
        <v>328</v>
      </c>
      <c r="D76" s="89">
        <v>1823</v>
      </c>
      <c r="E76" s="198">
        <v>1823</v>
      </c>
      <c r="F76" s="198">
        <v>125.7</v>
      </c>
      <c r="G76" s="296">
        <f t="shared" si="1"/>
        <v>6.8952276467361493</v>
      </c>
    </row>
    <row r="77" spans="1:7" s="117" customFormat="1" ht="15.75" customHeight="1">
      <c r="A77" s="36"/>
      <c r="B77" s="144">
        <v>6112</v>
      </c>
      <c r="C77" s="90" t="s">
        <v>329</v>
      </c>
      <c r="D77" s="89">
        <v>5331</v>
      </c>
      <c r="E77" s="198">
        <v>5331</v>
      </c>
      <c r="F77" s="198">
        <v>865.9</v>
      </c>
      <c r="G77" s="296">
        <f t="shared" si="1"/>
        <v>16.242731194897768</v>
      </c>
    </row>
    <row r="78" spans="1:7" s="117" customFormat="1" ht="15.75" hidden="1" customHeight="1">
      <c r="A78" s="36"/>
      <c r="B78" s="144">
        <v>6114</v>
      </c>
      <c r="C78" s="90" t="s">
        <v>330</v>
      </c>
      <c r="D78" s="89"/>
      <c r="E78" s="198"/>
      <c r="F78" s="198">
        <v>0</v>
      </c>
      <c r="G78" s="296" t="e">
        <f t="shared" si="1"/>
        <v>#DIV/0!</v>
      </c>
    </row>
    <row r="79" spans="1:7" s="117" customFormat="1" ht="15.75" hidden="1" customHeight="1">
      <c r="A79" s="36"/>
      <c r="B79" s="144">
        <v>6115</v>
      </c>
      <c r="C79" s="90" t="s">
        <v>331</v>
      </c>
      <c r="D79" s="89"/>
      <c r="E79" s="198"/>
      <c r="F79" s="198">
        <v>0</v>
      </c>
      <c r="G79" s="296" t="e">
        <f t="shared" si="1"/>
        <v>#DIV/0!</v>
      </c>
    </row>
    <row r="80" spans="1:7" s="117" customFormat="1" ht="15.75" hidden="1" customHeight="1">
      <c r="A80" s="36"/>
      <c r="B80" s="144">
        <v>6117</v>
      </c>
      <c r="C80" s="90" t="s">
        <v>332</v>
      </c>
      <c r="D80" s="89"/>
      <c r="E80" s="198"/>
      <c r="F80" s="198">
        <v>0</v>
      </c>
      <c r="G80" s="296" t="e">
        <f t="shared" si="1"/>
        <v>#DIV/0!</v>
      </c>
    </row>
    <row r="81" spans="1:7" s="117" customFormat="1" ht="15.75" hidden="1" customHeight="1">
      <c r="A81" s="36"/>
      <c r="B81" s="144">
        <v>6118</v>
      </c>
      <c r="C81" s="90" t="s">
        <v>333</v>
      </c>
      <c r="D81" s="156"/>
      <c r="E81" s="205"/>
      <c r="F81" s="198">
        <v>0</v>
      </c>
      <c r="G81" s="296" t="e">
        <f t="shared" si="1"/>
        <v>#DIV/0!</v>
      </c>
    </row>
    <row r="82" spans="1:7" s="117" customFormat="1" ht="15.75" hidden="1" customHeight="1">
      <c r="A82" s="36"/>
      <c r="B82" s="144">
        <v>6149</v>
      </c>
      <c r="C82" s="90" t="s">
        <v>334</v>
      </c>
      <c r="D82" s="156"/>
      <c r="E82" s="205"/>
      <c r="F82" s="198">
        <v>0</v>
      </c>
      <c r="G82" s="296" t="e">
        <f t="shared" si="1"/>
        <v>#DIV/0!</v>
      </c>
    </row>
    <row r="83" spans="1:7" s="117" customFormat="1" ht="17.25" customHeight="1">
      <c r="A83" s="144" t="s">
        <v>335</v>
      </c>
      <c r="B83" s="144">
        <v>6171</v>
      </c>
      <c r="C83" s="90" t="s">
        <v>336</v>
      </c>
      <c r="D83" s="89">
        <v>101435</v>
      </c>
      <c r="E83" s="198">
        <v>101435</v>
      </c>
      <c r="F83" s="198">
        <v>14209</v>
      </c>
      <c r="G83" s="296">
        <f t="shared" si="1"/>
        <v>14.007985409375461</v>
      </c>
    </row>
    <row r="84" spans="1:7" s="117" customFormat="1" ht="17.25" customHeight="1">
      <c r="A84" s="144"/>
      <c r="B84" s="144">
        <v>6402</v>
      </c>
      <c r="C84" s="141" t="s">
        <v>320</v>
      </c>
      <c r="D84" s="89">
        <v>0</v>
      </c>
      <c r="E84" s="198">
        <v>29.9</v>
      </c>
      <c r="F84" s="198">
        <v>29.8</v>
      </c>
      <c r="G84" s="296">
        <f t="shared" si="1"/>
        <v>99.665551839464896</v>
      </c>
    </row>
    <row r="85" spans="1:7" s="117" customFormat="1" ht="15.75" customHeight="1" thickBot="1">
      <c r="A85" s="157"/>
      <c r="B85" s="158"/>
      <c r="C85" s="159"/>
      <c r="D85" s="156"/>
      <c r="E85" s="205"/>
      <c r="F85" s="205"/>
      <c r="G85" s="305"/>
    </row>
    <row r="86" spans="1:7" s="117" customFormat="1" ht="18.75" customHeight="1" thickTop="1" thickBot="1">
      <c r="A86" s="150"/>
      <c r="B86" s="160"/>
      <c r="C86" s="161" t="s">
        <v>337</v>
      </c>
      <c r="D86" s="153">
        <f t="shared" ref="D86:F86" si="2">SUM(D71:D85)</f>
        <v>109459</v>
      </c>
      <c r="E86" s="202">
        <f t="shared" si="2"/>
        <v>109488.9</v>
      </c>
      <c r="F86" s="202">
        <f t="shared" si="2"/>
        <v>15336.599999999999</v>
      </c>
      <c r="G86" s="298">
        <f>(F86/E86)*100</f>
        <v>14.007447330277314</v>
      </c>
    </row>
    <row r="87" spans="1:7" s="117" customFormat="1" ht="15.75" customHeight="1">
      <c r="A87" s="114"/>
      <c r="B87" s="115"/>
      <c r="C87" s="125"/>
      <c r="D87" s="126"/>
      <c r="E87" s="206"/>
      <c r="F87" s="190"/>
      <c r="G87" s="300"/>
    </row>
    <row r="88" spans="1:7" s="117" customFormat="1" ht="12.75" hidden="1" customHeight="1">
      <c r="A88" s="114"/>
      <c r="B88" s="115"/>
      <c r="C88" s="125"/>
      <c r="D88" s="126"/>
      <c r="E88" s="190"/>
      <c r="F88" s="190"/>
      <c r="G88" s="300"/>
    </row>
    <row r="89" spans="1:7" s="117" customFormat="1" ht="12.75" hidden="1" customHeight="1">
      <c r="A89" s="114"/>
      <c r="B89" s="115"/>
      <c r="C89" s="125"/>
      <c r="D89" s="126"/>
      <c r="E89" s="190"/>
      <c r="F89" s="190"/>
      <c r="G89" s="300"/>
    </row>
    <row r="90" spans="1:7" s="117" customFormat="1" ht="12.75" hidden="1" customHeight="1">
      <c r="A90" s="114"/>
      <c r="B90" s="115"/>
      <c r="C90" s="125"/>
      <c r="D90" s="126"/>
      <c r="E90" s="190"/>
      <c r="F90" s="190"/>
      <c r="G90" s="300"/>
    </row>
    <row r="91" spans="1:7" s="117" customFormat="1" ht="12.75" hidden="1" customHeight="1">
      <c r="A91" s="114"/>
      <c r="B91" s="115"/>
      <c r="C91" s="125"/>
      <c r="D91" s="126"/>
      <c r="E91" s="190"/>
      <c r="F91" s="190"/>
      <c r="G91" s="300"/>
    </row>
    <row r="92" spans="1:7" s="117" customFormat="1" ht="15.75" customHeight="1" thickBot="1">
      <c r="A92" s="114"/>
      <c r="B92" s="115"/>
      <c r="C92" s="125"/>
      <c r="D92" s="126"/>
      <c r="E92" s="190"/>
      <c r="F92" s="190"/>
      <c r="G92" s="300"/>
    </row>
    <row r="93" spans="1:7" s="117" customFormat="1" ht="15.75">
      <c r="A93" s="128" t="s">
        <v>27</v>
      </c>
      <c r="B93" s="129" t="s">
        <v>28</v>
      </c>
      <c r="C93" s="128" t="s">
        <v>30</v>
      </c>
      <c r="D93" s="128" t="s">
        <v>31</v>
      </c>
      <c r="E93" s="193" t="s">
        <v>31</v>
      </c>
      <c r="F93" s="194" t="s">
        <v>8</v>
      </c>
      <c r="G93" s="302" t="s">
        <v>276</v>
      </c>
    </row>
    <row r="94" spans="1:7" s="117" customFormat="1" ht="15.75" customHeight="1" thickBot="1">
      <c r="A94" s="130"/>
      <c r="B94" s="131"/>
      <c r="C94" s="132"/>
      <c r="D94" s="133" t="s">
        <v>33</v>
      </c>
      <c r="E94" s="195" t="s">
        <v>34</v>
      </c>
      <c r="F94" s="196" t="s">
        <v>35</v>
      </c>
      <c r="G94" s="303" t="s">
        <v>277</v>
      </c>
    </row>
    <row r="95" spans="1:7" s="117" customFormat="1" ht="16.5" thickTop="1">
      <c r="A95" s="134">
        <v>50</v>
      </c>
      <c r="B95" s="135"/>
      <c r="C95" s="142" t="s">
        <v>338</v>
      </c>
      <c r="D95" s="72"/>
      <c r="E95" s="197"/>
      <c r="F95" s="197"/>
      <c r="G95" s="304"/>
    </row>
    <row r="96" spans="1:7" s="117" customFormat="1" ht="15.75">
      <c r="A96" s="134"/>
      <c r="B96" s="135"/>
      <c r="C96" s="42" t="s">
        <v>339</v>
      </c>
      <c r="D96" s="72"/>
      <c r="E96" s="197"/>
      <c r="F96" s="197"/>
      <c r="G96" s="304"/>
    </row>
    <row r="97" spans="1:7" s="117" customFormat="1" ht="14.25" customHeight="1">
      <c r="A97" s="134"/>
      <c r="B97" s="135"/>
      <c r="C97" s="142"/>
      <c r="D97" s="72"/>
      <c r="E97" s="197"/>
      <c r="F97" s="197"/>
      <c r="G97" s="304"/>
    </row>
    <row r="98" spans="1:7" s="117" customFormat="1" ht="15">
      <c r="A98" s="36"/>
      <c r="B98" s="137">
        <v>2143</v>
      </c>
      <c r="C98" s="36" t="s">
        <v>340</v>
      </c>
      <c r="D98" s="49">
        <v>665</v>
      </c>
      <c r="E98" s="199">
        <v>665</v>
      </c>
      <c r="F98" s="199">
        <v>503.5</v>
      </c>
      <c r="G98" s="296">
        <f t="shared" ref="G98:G135" si="3">(F98/E98)*100</f>
        <v>75.714285714285708</v>
      </c>
    </row>
    <row r="99" spans="1:7" s="117" customFormat="1" ht="15">
      <c r="A99" s="36"/>
      <c r="B99" s="137">
        <v>3111</v>
      </c>
      <c r="C99" s="36" t="s">
        <v>341</v>
      </c>
      <c r="D99" s="49">
        <v>7900</v>
      </c>
      <c r="E99" s="199">
        <v>7900.2</v>
      </c>
      <c r="F99" s="199">
        <v>1290.0999999999999</v>
      </c>
      <c r="G99" s="296">
        <f t="shared" si="3"/>
        <v>16.329966329966332</v>
      </c>
    </row>
    <row r="100" spans="1:7" s="117" customFormat="1" ht="15">
      <c r="A100" s="36"/>
      <c r="B100" s="137">
        <v>3113</v>
      </c>
      <c r="C100" s="36" t="s">
        <v>342</v>
      </c>
      <c r="D100" s="49">
        <v>29350</v>
      </c>
      <c r="E100" s="199">
        <v>29355</v>
      </c>
      <c r="F100" s="199">
        <v>4851.3999999999996</v>
      </c>
      <c r="G100" s="296">
        <f t="shared" si="3"/>
        <v>16.526656446942596</v>
      </c>
    </row>
    <row r="101" spans="1:7" s="117" customFormat="1" ht="15" hidden="1">
      <c r="A101" s="36"/>
      <c r="B101" s="137">
        <v>3114</v>
      </c>
      <c r="C101" s="36" t="s">
        <v>343</v>
      </c>
      <c r="D101" s="49"/>
      <c r="E101" s="199"/>
      <c r="F101" s="199">
        <v>0</v>
      </c>
      <c r="G101" s="296" t="e">
        <f t="shared" si="3"/>
        <v>#DIV/0!</v>
      </c>
    </row>
    <row r="102" spans="1:7" s="117" customFormat="1" ht="15" hidden="1">
      <c r="A102" s="36"/>
      <c r="B102" s="137">
        <v>3122</v>
      </c>
      <c r="C102" s="36" t="s">
        <v>344</v>
      </c>
      <c r="D102" s="49"/>
      <c r="E102" s="199"/>
      <c r="F102" s="199">
        <v>0</v>
      </c>
      <c r="G102" s="296" t="e">
        <f t="shared" si="3"/>
        <v>#DIV/0!</v>
      </c>
    </row>
    <row r="103" spans="1:7" s="117" customFormat="1" ht="15">
      <c r="A103" s="36"/>
      <c r="B103" s="137">
        <v>3231</v>
      </c>
      <c r="C103" s="36" t="s">
        <v>345</v>
      </c>
      <c r="D103" s="49">
        <v>600</v>
      </c>
      <c r="E103" s="199">
        <v>600</v>
      </c>
      <c r="F103" s="199">
        <v>100</v>
      </c>
      <c r="G103" s="296">
        <f t="shared" si="3"/>
        <v>16.666666666666664</v>
      </c>
    </row>
    <row r="104" spans="1:7" s="117" customFormat="1" ht="15">
      <c r="A104" s="36"/>
      <c r="B104" s="137">
        <v>3313</v>
      </c>
      <c r="C104" s="36" t="s">
        <v>346</v>
      </c>
      <c r="D104" s="49">
        <v>1400</v>
      </c>
      <c r="E104" s="199">
        <v>1320</v>
      </c>
      <c r="F104" s="199">
        <v>50.6</v>
      </c>
      <c r="G104" s="296">
        <f t="shared" si="3"/>
        <v>3.8333333333333339</v>
      </c>
    </row>
    <row r="105" spans="1:7" s="117" customFormat="1" ht="15">
      <c r="A105" s="36"/>
      <c r="B105" s="137">
        <v>3314</v>
      </c>
      <c r="C105" s="36" t="s">
        <v>347</v>
      </c>
      <c r="D105" s="49">
        <v>7760</v>
      </c>
      <c r="E105" s="199">
        <v>7760</v>
      </c>
      <c r="F105" s="199">
        <v>1290</v>
      </c>
      <c r="G105" s="296">
        <f t="shared" si="3"/>
        <v>16.623711340206185</v>
      </c>
    </row>
    <row r="106" spans="1:7" s="117" customFormat="1" ht="15">
      <c r="A106" s="36"/>
      <c r="B106" s="137">
        <v>3315</v>
      </c>
      <c r="C106" s="36" t="s">
        <v>348</v>
      </c>
      <c r="D106" s="49">
        <v>14501</v>
      </c>
      <c r="E106" s="199">
        <v>14501</v>
      </c>
      <c r="F106" s="199">
        <v>2400</v>
      </c>
      <c r="G106" s="296">
        <f t="shared" si="3"/>
        <v>16.550582718433212</v>
      </c>
    </row>
    <row r="107" spans="1:7" s="117" customFormat="1" ht="15">
      <c r="A107" s="36"/>
      <c r="B107" s="137">
        <v>3319</v>
      </c>
      <c r="C107" s="36" t="s">
        <v>349</v>
      </c>
      <c r="D107" s="49">
        <v>260</v>
      </c>
      <c r="E107" s="199">
        <v>310</v>
      </c>
      <c r="F107" s="199">
        <v>85.9</v>
      </c>
      <c r="G107" s="296">
        <f t="shared" si="3"/>
        <v>27.70967741935484</v>
      </c>
    </row>
    <row r="108" spans="1:7" s="117" customFormat="1" ht="15">
      <c r="A108" s="36"/>
      <c r="B108" s="137">
        <v>3322</v>
      </c>
      <c r="C108" s="36" t="s">
        <v>350</v>
      </c>
      <c r="D108" s="49">
        <v>20</v>
      </c>
      <c r="E108" s="199">
        <v>19.8</v>
      </c>
      <c r="F108" s="199">
        <v>0</v>
      </c>
      <c r="G108" s="296">
        <f t="shared" si="3"/>
        <v>0</v>
      </c>
    </row>
    <row r="109" spans="1:7" s="117" customFormat="1" ht="15">
      <c r="A109" s="36"/>
      <c r="B109" s="137">
        <v>3326</v>
      </c>
      <c r="C109" s="36" t="s">
        <v>351</v>
      </c>
      <c r="D109" s="49">
        <v>20</v>
      </c>
      <c r="E109" s="199">
        <v>20</v>
      </c>
      <c r="F109" s="199">
        <v>0</v>
      </c>
      <c r="G109" s="296">
        <f t="shared" si="3"/>
        <v>0</v>
      </c>
    </row>
    <row r="110" spans="1:7" s="117" customFormat="1" ht="15">
      <c r="A110" s="36"/>
      <c r="B110" s="137">
        <v>3330</v>
      </c>
      <c r="C110" s="36" t="s">
        <v>352</v>
      </c>
      <c r="D110" s="49">
        <v>100</v>
      </c>
      <c r="E110" s="199">
        <v>100</v>
      </c>
      <c r="F110" s="199">
        <v>0</v>
      </c>
      <c r="G110" s="296">
        <f t="shared" si="3"/>
        <v>0</v>
      </c>
    </row>
    <row r="111" spans="1:7" s="117" customFormat="1" ht="15">
      <c r="A111" s="36"/>
      <c r="B111" s="137">
        <v>3392</v>
      </c>
      <c r="C111" s="36" t="s">
        <v>353</v>
      </c>
      <c r="D111" s="49">
        <v>800</v>
      </c>
      <c r="E111" s="199">
        <v>807.9</v>
      </c>
      <c r="F111" s="199">
        <v>200</v>
      </c>
      <c r="G111" s="296">
        <f t="shared" si="3"/>
        <v>24.755539051862854</v>
      </c>
    </row>
    <row r="112" spans="1:7" s="117" customFormat="1" ht="15">
      <c r="A112" s="36"/>
      <c r="B112" s="137">
        <v>3412</v>
      </c>
      <c r="C112" s="36" t="s">
        <v>354</v>
      </c>
      <c r="D112" s="49">
        <v>24860</v>
      </c>
      <c r="E112" s="199">
        <v>24860</v>
      </c>
      <c r="F112" s="199">
        <v>4984.5</v>
      </c>
      <c r="G112" s="296">
        <f t="shared" si="3"/>
        <v>20.050281576830251</v>
      </c>
    </row>
    <row r="113" spans="1:7" s="117" customFormat="1" ht="15">
      <c r="A113" s="36"/>
      <c r="B113" s="137">
        <v>3419</v>
      </c>
      <c r="C113" s="36" t="s">
        <v>355</v>
      </c>
      <c r="D113" s="49">
        <v>2350</v>
      </c>
      <c r="E113" s="199">
        <v>2350</v>
      </c>
      <c r="F113" s="199">
        <v>375</v>
      </c>
      <c r="G113" s="296">
        <f t="shared" si="3"/>
        <v>15.957446808510639</v>
      </c>
    </row>
    <row r="114" spans="1:7" s="117" customFormat="1" ht="15">
      <c r="A114" s="36"/>
      <c r="B114" s="137">
        <v>3421</v>
      </c>
      <c r="C114" s="36" t="s">
        <v>356</v>
      </c>
      <c r="D114" s="49">
        <v>9000</v>
      </c>
      <c r="E114" s="199">
        <v>9000</v>
      </c>
      <c r="F114" s="199">
        <v>1400</v>
      </c>
      <c r="G114" s="296">
        <f t="shared" si="3"/>
        <v>15.555555555555555</v>
      </c>
    </row>
    <row r="115" spans="1:7" s="117" customFormat="1" ht="15">
      <c r="A115" s="36"/>
      <c r="B115" s="137">
        <v>3429</v>
      </c>
      <c r="C115" s="36" t="s">
        <v>357</v>
      </c>
      <c r="D115" s="49">
        <v>2000</v>
      </c>
      <c r="E115" s="199">
        <v>1937.1</v>
      </c>
      <c r="F115" s="199">
        <v>0</v>
      </c>
      <c r="G115" s="296">
        <f t="shared" si="3"/>
        <v>0</v>
      </c>
    </row>
    <row r="116" spans="1:7" s="117" customFormat="1" ht="15">
      <c r="A116" s="36"/>
      <c r="B116" s="137">
        <v>3541</v>
      </c>
      <c r="C116" s="36" t="s">
        <v>358</v>
      </c>
      <c r="D116" s="49">
        <v>512</v>
      </c>
      <c r="E116" s="199">
        <v>512</v>
      </c>
      <c r="F116" s="199">
        <v>0</v>
      </c>
      <c r="G116" s="296">
        <f t="shared" si="3"/>
        <v>0</v>
      </c>
    </row>
    <row r="117" spans="1:7" s="117" customFormat="1" ht="15">
      <c r="A117" s="36"/>
      <c r="B117" s="137">
        <v>3599</v>
      </c>
      <c r="C117" s="36" t="s">
        <v>359</v>
      </c>
      <c r="D117" s="49">
        <v>5</v>
      </c>
      <c r="E117" s="199">
        <v>5</v>
      </c>
      <c r="F117" s="199">
        <v>0</v>
      </c>
      <c r="G117" s="296">
        <f t="shared" si="3"/>
        <v>0</v>
      </c>
    </row>
    <row r="118" spans="1:7" s="117" customFormat="1" ht="15" hidden="1">
      <c r="A118" s="36"/>
      <c r="B118" s="137">
        <v>4193</v>
      </c>
      <c r="C118" s="36" t="s">
        <v>360</v>
      </c>
      <c r="D118" s="49"/>
      <c r="E118" s="199"/>
      <c r="F118" s="199">
        <v>0</v>
      </c>
      <c r="G118" s="296" t="e">
        <f t="shared" si="3"/>
        <v>#DIV/0!</v>
      </c>
    </row>
    <row r="119" spans="1:7" s="117" customFormat="1" ht="15">
      <c r="A119" s="162"/>
      <c r="B119" s="137">
        <v>4312</v>
      </c>
      <c r="C119" s="36" t="s">
        <v>361</v>
      </c>
      <c r="D119" s="49">
        <v>561</v>
      </c>
      <c r="E119" s="199">
        <v>561</v>
      </c>
      <c r="F119" s="199">
        <v>0</v>
      </c>
      <c r="G119" s="296">
        <f t="shared" si="3"/>
        <v>0</v>
      </c>
    </row>
    <row r="120" spans="1:7" s="117" customFormat="1" ht="15">
      <c r="A120" s="162"/>
      <c r="B120" s="137">
        <v>4329</v>
      </c>
      <c r="C120" s="36" t="s">
        <v>362</v>
      </c>
      <c r="D120" s="49">
        <v>40</v>
      </c>
      <c r="E120" s="199">
        <v>40</v>
      </c>
      <c r="F120" s="199">
        <v>0</v>
      </c>
      <c r="G120" s="296">
        <f t="shared" si="3"/>
        <v>0</v>
      </c>
    </row>
    <row r="121" spans="1:7" s="117" customFormat="1" ht="15">
      <c r="A121" s="36"/>
      <c r="B121" s="137">
        <v>4333</v>
      </c>
      <c r="C121" s="36" t="s">
        <v>363</v>
      </c>
      <c r="D121" s="49">
        <v>878</v>
      </c>
      <c r="E121" s="199">
        <v>878</v>
      </c>
      <c r="F121" s="199">
        <v>0</v>
      </c>
      <c r="G121" s="296">
        <f t="shared" si="3"/>
        <v>0</v>
      </c>
    </row>
    <row r="122" spans="1:7" s="117" customFormat="1" ht="15" hidden="1" customHeight="1">
      <c r="A122" s="36"/>
      <c r="B122" s="137">
        <v>4339</v>
      </c>
      <c r="C122" s="36" t="s">
        <v>364</v>
      </c>
      <c r="D122" s="49"/>
      <c r="E122" s="199"/>
      <c r="F122" s="199">
        <v>0</v>
      </c>
      <c r="G122" s="296" t="e">
        <f t="shared" si="3"/>
        <v>#DIV/0!</v>
      </c>
    </row>
    <row r="123" spans="1:7" s="117" customFormat="1" ht="15">
      <c r="A123" s="36"/>
      <c r="B123" s="137">
        <v>4342</v>
      </c>
      <c r="C123" s="36" t="s">
        <v>365</v>
      </c>
      <c r="D123" s="49">
        <v>20</v>
      </c>
      <c r="E123" s="199">
        <v>20</v>
      </c>
      <c r="F123" s="199">
        <v>0</v>
      </c>
      <c r="G123" s="296">
        <f t="shared" si="3"/>
        <v>0</v>
      </c>
    </row>
    <row r="124" spans="1:7" s="117" customFormat="1" ht="15">
      <c r="A124" s="36"/>
      <c r="B124" s="137">
        <v>4343</v>
      </c>
      <c r="C124" s="36" t="s">
        <v>366</v>
      </c>
      <c r="D124" s="49">
        <v>50</v>
      </c>
      <c r="E124" s="199">
        <v>50</v>
      </c>
      <c r="F124" s="199">
        <v>0</v>
      </c>
      <c r="G124" s="296">
        <f t="shared" si="3"/>
        <v>0</v>
      </c>
    </row>
    <row r="125" spans="1:7" s="117" customFormat="1" ht="15">
      <c r="A125" s="36"/>
      <c r="B125" s="137">
        <v>4349</v>
      </c>
      <c r="C125" s="36" t="s">
        <v>367</v>
      </c>
      <c r="D125" s="49">
        <v>1052</v>
      </c>
      <c r="E125" s="199">
        <v>1049</v>
      </c>
      <c r="F125" s="199">
        <v>0</v>
      </c>
      <c r="G125" s="296">
        <f t="shared" si="3"/>
        <v>0</v>
      </c>
    </row>
    <row r="126" spans="1:7" s="117" customFormat="1" ht="15">
      <c r="A126" s="162"/>
      <c r="B126" s="163">
        <v>4351</v>
      </c>
      <c r="C126" s="162" t="s">
        <v>368</v>
      </c>
      <c r="D126" s="49">
        <v>2782</v>
      </c>
      <c r="E126" s="199">
        <v>2785</v>
      </c>
      <c r="F126" s="199">
        <v>3</v>
      </c>
      <c r="G126" s="296">
        <f t="shared" si="3"/>
        <v>0.10771992818671454</v>
      </c>
    </row>
    <row r="127" spans="1:7" s="117" customFormat="1" ht="15">
      <c r="A127" s="162"/>
      <c r="B127" s="163">
        <v>4356</v>
      </c>
      <c r="C127" s="162" t="s">
        <v>369</v>
      </c>
      <c r="D127" s="49">
        <v>988</v>
      </c>
      <c r="E127" s="199">
        <v>988</v>
      </c>
      <c r="F127" s="199">
        <v>0</v>
      </c>
      <c r="G127" s="296">
        <f t="shared" si="3"/>
        <v>0</v>
      </c>
    </row>
    <row r="128" spans="1:7" s="117" customFormat="1" ht="15">
      <c r="A128" s="162"/>
      <c r="B128" s="163">
        <v>4357</v>
      </c>
      <c r="C128" s="162" t="s">
        <v>370</v>
      </c>
      <c r="D128" s="49">
        <v>14290</v>
      </c>
      <c r="E128" s="199">
        <v>14290</v>
      </c>
      <c r="F128" s="199">
        <v>0</v>
      </c>
      <c r="G128" s="296">
        <f t="shared" si="3"/>
        <v>0</v>
      </c>
    </row>
    <row r="129" spans="1:7" s="117" customFormat="1" ht="15">
      <c r="A129" s="162"/>
      <c r="B129" s="163">
        <v>4359</v>
      </c>
      <c r="C129" s="164" t="s">
        <v>371</v>
      </c>
      <c r="D129" s="49">
        <v>714</v>
      </c>
      <c r="E129" s="199">
        <v>714</v>
      </c>
      <c r="F129" s="199">
        <v>0</v>
      </c>
      <c r="G129" s="296">
        <f t="shared" si="3"/>
        <v>0</v>
      </c>
    </row>
    <row r="130" spans="1:7" s="117" customFormat="1" ht="15">
      <c r="A130" s="36"/>
      <c r="B130" s="137">
        <v>4371</v>
      </c>
      <c r="C130" s="143" t="s">
        <v>372</v>
      </c>
      <c r="D130" s="49">
        <v>583</v>
      </c>
      <c r="E130" s="199">
        <v>583</v>
      </c>
      <c r="F130" s="199">
        <v>0</v>
      </c>
      <c r="G130" s="296">
        <f t="shared" si="3"/>
        <v>0</v>
      </c>
    </row>
    <row r="131" spans="1:7" s="117" customFormat="1" ht="15">
      <c r="A131" s="36"/>
      <c r="B131" s="137">
        <v>4374</v>
      </c>
      <c r="C131" s="36" t="s">
        <v>373</v>
      </c>
      <c r="D131" s="49">
        <v>657</v>
      </c>
      <c r="E131" s="199">
        <v>657</v>
      </c>
      <c r="F131" s="199">
        <v>0</v>
      </c>
      <c r="G131" s="296">
        <f t="shared" si="3"/>
        <v>0</v>
      </c>
    </row>
    <row r="132" spans="1:7" s="117" customFormat="1" ht="15">
      <c r="A132" s="162"/>
      <c r="B132" s="163">
        <v>4399</v>
      </c>
      <c r="C132" s="162" t="s">
        <v>374</v>
      </c>
      <c r="D132" s="165">
        <v>55</v>
      </c>
      <c r="E132" s="207">
        <v>55</v>
      </c>
      <c r="F132" s="199">
        <v>0</v>
      </c>
      <c r="G132" s="296">
        <f t="shared" si="3"/>
        <v>0</v>
      </c>
    </row>
    <row r="133" spans="1:7" s="117" customFormat="1" ht="15" hidden="1">
      <c r="A133" s="162"/>
      <c r="B133" s="163">
        <v>6402</v>
      </c>
      <c r="C133" s="162" t="s">
        <v>375</v>
      </c>
      <c r="D133" s="156"/>
      <c r="E133" s="205"/>
      <c r="F133" s="199">
        <v>0</v>
      </c>
      <c r="G133" s="296" t="e">
        <f t="shared" si="3"/>
        <v>#DIV/0!</v>
      </c>
    </row>
    <row r="134" spans="1:7" s="117" customFormat="1" ht="15" hidden="1" customHeight="1">
      <c r="A134" s="162"/>
      <c r="B134" s="163">
        <v>6409</v>
      </c>
      <c r="C134" s="162" t="s">
        <v>376</v>
      </c>
      <c r="D134" s="156"/>
      <c r="E134" s="205"/>
      <c r="F134" s="199">
        <v>0</v>
      </c>
      <c r="G134" s="296" t="e">
        <f t="shared" si="3"/>
        <v>#DIV/0!</v>
      </c>
    </row>
    <row r="135" spans="1:7" s="117" customFormat="1" ht="15">
      <c r="A135" s="36"/>
      <c r="B135" s="137">
        <v>6223</v>
      </c>
      <c r="C135" s="36" t="s">
        <v>377</v>
      </c>
      <c r="D135" s="49">
        <v>70</v>
      </c>
      <c r="E135" s="199">
        <v>70</v>
      </c>
      <c r="F135" s="199">
        <v>0</v>
      </c>
      <c r="G135" s="296">
        <f t="shared" si="3"/>
        <v>0</v>
      </c>
    </row>
    <row r="136" spans="1:7" s="117" customFormat="1" ht="15" hidden="1">
      <c r="A136" s="36"/>
      <c r="B136" s="137">
        <v>6409</v>
      </c>
      <c r="C136" s="36" t="s">
        <v>378</v>
      </c>
      <c r="D136" s="49"/>
      <c r="E136" s="199"/>
      <c r="F136" s="199">
        <v>0</v>
      </c>
      <c r="G136" s="296" t="e">
        <f>(#REF!/E136)*100</f>
        <v>#REF!</v>
      </c>
    </row>
    <row r="137" spans="1:7" s="117" customFormat="1" ht="15" customHeight="1" thickBot="1">
      <c r="A137" s="162"/>
      <c r="B137" s="163"/>
      <c r="C137" s="162"/>
      <c r="D137" s="156"/>
      <c r="E137" s="205"/>
      <c r="F137" s="205"/>
      <c r="G137" s="296"/>
    </row>
    <row r="138" spans="1:7" s="117" customFormat="1" ht="18.75" customHeight="1" thickTop="1" thickBot="1">
      <c r="A138" s="150"/>
      <c r="B138" s="151"/>
      <c r="C138" s="166" t="s">
        <v>379</v>
      </c>
      <c r="D138" s="153">
        <f t="shared" ref="D138:F138" si="4">SUM(D98:D137)</f>
        <v>124843</v>
      </c>
      <c r="E138" s="202">
        <f t="shared" si="4"/>
        <v>124763</v>
      </c>
      <c r="F138" s="202">
        <f t="shared" si="4"/>
        <v>17534</v>
      </c>
      <c r="G138" s="298">
        <f>(F138/E138)*100</f>
        <v>14.053846092190794</v>
      </c>
    </row>
    <row r="139" spans="1:7" s="117" customFormat="1" ht="15.75" customHeight="1">
      <c r="A139" s="114"/>
      <c r="B139" s="115"/>
      <c r="C139" s="125"/>
      <c r="D139" s="167"/>
      <c r="E139" s="208"/>
      <c r="F139" s="208"/>
      <c r="G139" s="300"/>
    </row>
    <row r="140" spans="1:7" s="117" customFormat="1" ht="15.75" hidden="1" customHeight="1">
      <c r="A140" s="114"/>
      <c r="B140" s="115"/>
      <c r="C140" s="125"/>
      <c r="D140" s="126"/>
      <c r="E140" s="190"/>
      <c r="F140" s="190"/>
      <c r="G140" s="300"/>
    </row>
    <row r="141" spans="1:7" s="117" customFormat="1" ht="12.75" hidden="1" customHeight="1">
      <c r="A141" s="114"/>
      <c r="C141" s="115"/>
      <c r="D141" s="126"/>
      <c r="E141" s="190"/>
      <c r="F141" s="190"/>
      <c r="G141" s="300"/>
    </row>
    <row r="142" spans="1:7" s="117" customFormat="1" ht="12.75" hidden="1" customHeight="1">
      <c r="A142" s="114"/>
      <c r="B142" s="115"/>
      <c r="C142" s="125"/>
      <c r="D142" s="126"/>
      <c r="E142" s="190"/>
      <c r="F142" s="190"/>
      <c r="G142" s="300"/>
    </row>
    <row r="143" spans="1:7" s="117" customFormat="1" ht="12.75" hidden="1" customHeight="1">
      <c r="A143" s="114"/>
      <c r="B143" s="115"/>
      <c r="C143" s="125"/>
      <c r="D143" s="126"/>
      <c r="E143" s="190"/>
      <c r="F143" s="190"/>
      <c r="G143" s="300"/>
    </row>
    <row r="144" spans="1:7" s="117" customFormat="1" ht="12.75" hidden="1" customHeight="1">
      <c r="A144" s="114"/>
      <c r="B144" s="115"/>
      <c r="C144" s="125"/>
      <c r="D144" s="126"/>
      <c r="E144" s="190"/>
      <c r="F144" s="190"/>
      <c r="G144" s="300"/>
    </row>
    <row r="145" spans="1:7" s="117" customFormat="1" ht="12.75" hidden="1" customHeight="1">
      <c r="A145" s="114"/>
      <c r="B145" s="115"/>
      <c r="C145" s="125"/>
      <c r="D145" s="126"/>
      <c r="E145" s="190"/>
      <c r="F145" s="190"/>
      <c r="G145" s="300"/>
    </row>
    <row r="146" spans="1:7" s="117" customFormat="1" ht="12.75" hidden="1" customHeight="1">
      <c r="A146" s="114"/>
      <c r="B146" s="115"/>
      <c r="C146" s="125"/>
      <c r="D146" s="126"/>
      <c r="E146" s="190"/>
      <c r="F146" s="190"/>
      <c r="G146" s="300"/>
    </row>
    <row r="147" spans="1:7" s="117" customFormat="1" ht="12.75" hidden="1" customHeight="1">
      <c r="A147" s="114"/>
      <c r="B147" s="115"/>
      <c r="C147" s="125"/>
      <c r="D147" s="126"/>
      <c r="E147" s="188"/>
      <c r="F147" s="188"/>
      <c r="G147" s="299"/>
    </row>
    <row r="148" spans="1:7" s="117" customFormat="1" ht="12.75" hidden="1" customHeight="1">
      <c r="A148" s="114"/>
      <c r="B148" s="115"/>
      <c r="C148" s="125"/>
      <c r="D148" s="126"/>
      <c r="E148" s="190"/>
      <c r="F148" s="190"/>
      <c r="G148" s="300"/>
    </row>
    <row r="149" spans="1:7" s="117" customFormat="1" ht="12.75" hidden="1" customHeight="1">
      <c r="A149" s="114"/>
      <c r="B149" s="115"/>
      <c r="C149" s="125"/>
      <c r="D149" s="126"/>
      <c r="E149" s="190"/>
      <c r="F149" s="190"/>
      <c r="G149" s="300"/>
    </row>
    <row r="150" spans="1:7" s="117" customFormat="1" ht="18" hidden="1" customHeight="1">
      <c r="A150" s="114"/>
      <c r="B150" s="115"/>
      <c r="C150" s="125"/>
      <c r="D150" s="126"/>
      <c r="E150" s="188"/>
      <c r="F150" s="188"/>
      <c r="G150" s="299"/>
    </row>
    <row r="151" spans="1:7" s="117" customFormat="1" ht="15.75" customHeight="1" thickBot="1">
      <c r="A151" s="114"/>
      <c r="B151" s="115"/>
      <c r="C151" s="125"/>
      <c r="D151" s="126"/>
      <c r="E151" s="204"/>
      <c r="F151" s="204"/>
      <c r="G151" s="301"/>
    </row>
    <row r="152" spans="1:7" s="117" customFormat="1" ht="15.75">
      <c r="A152" s="128" t="s">
        <v>27</v>
      </c>
      <c r="B152" s="129" t="s">
        <v>28</v>
      </c>
      <c r="C152" s="128" t="s">
        <v>30</v>
      </c>
      <c r="D152" s="128" t="s">
        <v>31</v>
      </c>
      <c r="E152" s="193" t="s">
        <v>31</v>
      </c>
      <c r="F152" s="194" t="s">
        <v>8</v>
      </c>
      <c r="G152" s="302" t="s">
        <v>276</v>
      </c>
    </row>
    <row r="153" spans="1:7" s="117" customFormat="1" ht="15.75" customHeight="1" thickBot="1">
      <c r="A153" s="130"/>
      <c r="B153" s="131"/>
      <c r="C153" s="132"/>
      <c r="D153" s="133" t="s">
        <v>33</v>
      </c>
      <c r="E153" s="195" t="s">
        <v>34</v>
      </c>
      <c r="F153" s="196" t="s">
        <v>35</v>
      </c>
      <c r="G153" s="303" t="s">
        <v>277</v>
      </c>
    </row>
    <row r="154" spans="1:7" s="117" customFormat="1" ht="16.5" thickTop="1">
      <c r="A154" s="134">
        <v>60</v>
      </c>
      <c r="B154" s="135"/>
      <c r="C154" s="142" t="s">
        <v>146</v>
      </c>
      <c r="D154" s="72"/>
      <c r="E154" s="197"/>
      <c r="F154" s="197"/>
      <c r="G154" s="304"/>
    </row>
    <row r="155" spans="1:7" s="117" customFormat="1" ht="15.75">
      <c r="A155" s="86"/>
      <c r="B155" s="136"/>
      <c r="C155" s="86"/>
      <c r="D155" s="89"/>
      <c r="E155" s="198"/>
      <c r="F155" s="198"/>
      <c r="G155" s="296"/>
    </row>
    <row r="156" spans="1:7" s="117" customFormat="1" ht="15">
      <c r="A156" s="36"/>
      <c r="B156" s="137">
        <v>1014</v>
      </c>
      <c r="C156" s="36" t="s">
        <v>380</v>
      </c>
      <c r="D156" s="37">
        <v>650</v>
      </c>
      <c r="E156" s="199">
        <v>650</v>
      </c>
      <c r="F156" s="199">
        <v>86.3</v>
      </c>
      <c r="G156" s="296">
        <f t="shared" ref="G156:G167" si="5">(F156/E156)*100</f>
        <v>13.276923076923078</v>
      </c>
    </row>
    <row r="157" spans="1:7" s="117" customFormat="1" ht="15" hidden="1" customHeight="1">
      <c r="A157" s="162"/>
      <c r="B157" s="163">
        <v>1031</v>
      </c>
      <c r="C157" s="162" t="s">
        <v>381</v>
      </c>
      <c r="D157" s="52"/>
      <c r="E157" s="207"/>
      <c r="F157" s="199">
        <v>0</v>
      </c>
      <c r="G157" s="296" t="e">
        <f t="shared" si="5"/>
        <v>#DIV/0!</v>
      </c>
    </row>
    <row r="158" spans="1:7" s="117" customFormat="1" ht="15" hidden="1">
      <c r="A158" s="36"/>
      <c r="B158" s="137">
        <v>1036</v>
      </c>
      <c r="C158" s="36" t="s">
        <v>382</v>
      </c>
      <c r="D158" s="37"/>
      <c r="E158" s="199"/>
      <c r="F158" s="199">
        <v>0</v>
      </c>
      <c r="G158" s="296" t="e">
        <f t="shared" si="5"/>
        <v>#DIV/0!</v>
      </c>
    </row>
    <row r="159" spans="1:7" s="117" customFormat="1" ht="15" hidden="1" customHeight="1">
      <c r="A159" s="162"/>
      <c r="B159" s="163">
        <v>1037</v>
      </c>
      <c r="C159" s="162" t="s">
        <v>383</v>
      </c>
      <c r="D159" s="52"/>
      <c r="E159" s="207"/>
      <c r="F159" s="199">
        <v>0</v>
      </c>
      <c r="G159" s="296" t="e">
        <f t="shared" si="5"/>
        <v>#DIV/0!</v>
      </c>
    </row>
    <row r="160" spans="1:7" s="117" customFormat="1" ht="15" hidden="1">
      <c r="A160" s="162"/>
      <c r="B160" s="163">
        <v>1039</v>
      </c>
      <c r="C160" s="162" t="s">
        <v>384</v>
      </c>
      <c r="D160" s="52"/>
      <c r="E160" s="207"/>
      <c r="F160" s="199">
        <v>0</v>
      </c>
      <c r="G160" s="296" t="e">
        <f t="shared" si="5"/>
        <v>#DIV/0!</v>
      </c>
    </row>
    <row r="161" spans="1:7" s="117" customFormat="1" ht="15">
      <c r="A161" s="162"/>
      <c r="B161" s="163">
        <v>1070</v>
      </c>
      <c r="C161" s="162" t="s">
        <v>385</v>
      </c>
      <c r="D161" s="52">
        <v>7</v>
      </c>
      <c r="E161" s="207">
        <v>7</v>
      </c>
      <c r="F161" s="199">
        <v>0</v>
      </c>
      <c r="G161" s="296">
        <f t="shared" si="5"/>
        <v>0</v>
      </c>
    </row>
    <row r="162" spans="1:7" s="117" customFormat="1" ht="15" hidden="1">
      <c r="A162" s="162"/>
      <c r="B162" s="163">
        <v>2331</v>
      </c>
      <c r="C162" s="162" t="s">
        <v>386</v>
      </c>
      <c r="D162" s="52"/>
      <c r="E162" s="207"/>
      <c r="F162" s="199">
        <v>0</v>
      </c>
      <c r="G162" s="296" t="e">
        <f t="shared" si="5"/>
        <v>#DIV/0!</v>
      </c>
    </row>
    <row r="163" spans="1:7" s="117" customFormat="1" ht="15">
      <c r="A163" s="162"/>
      <c r="B163" s="163">
        <v>3322</v>
      </c>
      <c r="C163" s="162" t="s">
        <v>387</v>
      </c>
      <c r="D163" s="37">
        <v>30</v>
      </c>
      <c r="E163" s="199">
        <v>30</v>
      </c>
      <c r="F163" s="199">
        <v>0</v>
      </c>
      <c r="G163" s="296">
        <f t="shared" si="5"/>
        <v>0</v>
      </c>
    </row>
    <row r="164" spans="1:7" s="117" customFormat="1" ht="15">
      <c r="A164" s="162"/>
      <c r="B164" s="163">
        <v>3739</v>
      </c>
      <c r="C164" s="162" t="s">
        <v>388</v>
      </c>
      <c r="D164" s="37">
        <v>50</v>
      </c>
      <c r="E164" s="199">
        <v>50</v>
      </c>
      <c r="F164" s="199">
        <v>0</v>
      </c>
      <c r="G164" s="296">
        <f t="shared" si="5"/>
        <v>0</v>
      </c>
    </row>
    <row r="165" spans="1:7" s="117" customFormat="1" ht="15">
      <c r="A165" s="36"/>
      <c r="B165" s="137">
        <v>3749</v>
      </c>
      <c r="C165" s="36" t="s">
        <v>389</v>
      </c>
      <c r="D165" s="37">
        <v>70</v>
      </c>
      <c r="E165" s="199">
        <v>70</v>
      </c>
      <c r="F165" s="199">
        <v>0</v>
      </c>
      <c r="G165" s="296">
        <f t="shared" si="5"/>
        <v>0</v>
      </c>
    </row>
    <row r="166" spans="1:7" s="117" customFormat="1" ht="15">
      <c r="A166" s="36"/>
      <c r="B166" s="137">
        <v>6171</v>
      </c>
      <c r="C166" s="36" t="s">
        <v>390</v>
      </c>
      <c r="D166" s="37">
        <v>10</v>
      </c>
      <c r="E166" s="199">
        <v>10</v>
      </c>
      <c r="F166" s="199">
        <v>0</v>
      </c>
      <c r="G166" s="296">
        <f t="shared" si="5"/>
        <v>0</v>
      </c>
    </row>
    <row r="167" spans="1:7" s="117" customFormat="1" ht="15">
      <c r="A167" s="36"/>
      <c r="B167" s="137">
        <v>6402</v>
      </c>
      <c r="C167" s="141" t="s">
        <v>320</v>
      </c>
      <c r="D167" s="37">
        <v>0</v>
      </c>
      <c r="E167" s="199">
        <v>108.4</v>
      </c>
      <c r="F167" s="199">
        <v>108.2</v>
      </c>
      <c r="G167" s="296">
        <f t="shared" si="5"/>
        <v>99.815498154981555</v>
      </c>
    </row>
    <row r="168" spans="1:7" s="117" customFormat="1" ht="15.75" thickBot="1">
      <c r="A168" s="168"/>
      <c r="B168" s="169"/>
      <c r="C168" s="168"/>
      <c r="D168" s="156"/>
      <c r="E168" s="205"/>
      <c r="F168" s="205"/>
      <c r="G168" s="305"/>
    </row>
    <row r="169" spans="1:7" s="117" customFormat="1" ht="18.75" customHeight="1" thickTop="1" thickBot="1">
      <c r="A169" s="170"/>
      <c r="B169" s="171"/>
      <c r="C169" s="172" t="s">
        <v>391</v>
      </c>
      <c r="D169" s="153">
        <f>SUM(D154:D168)</f>
        <v>817</v>
      </c>
      <c r="E169" s="202">
        <f>SUM(E154:E168)</f>
        <v>925.4</v>
      </c>
      <c r="F169" s="202">
        <f t="shared" ref="F169" si="6">SUM(F154:F168)</f>
        <v>194.5</v>
      </c>
      <c r="G169" s="298">
        <f>(F169/E169)*100</f>
        <v>21.017938188891293</v>
      </c>
    </row>
    <row r="170" spans="1:7" s="117" customFormat="1" ht="12.75" customHeight="1">
      <c r="A170" s="114"/>
      <c r="B170" s="115"/>
      <c r="C170" s="125"/>
      <c r="D170" s="126"/>
      <c r="E170" s="190"/>
      <c r="F170" s="190"/>
      <c r="G170" s="300"/>
    </row>
    <row r="171" spans="1:7" s="117" customFormat="1" ht="12.75" hidden="1" customHeight="1">
      <c r="A171" s="114"/>
      <c r="B171" s="115"/>
      <c r="C171" s="125"/>
      <c r="D171" s="126"/>
      <c r="E171" s="190"/>
      <c r="F171" s="190"/>
      <c r="G171" s="300"/>
    </row>
    <row r="172" spans="1:7" s="117" customFormat="1" ht="12.75" hidden="1" customHeight="1">
      <c r="A172" s="114"/>
      <c r="B172" s="115"/>
      <c r="C172" s="125"/>
      <c r="D172" s="126"/>
      <c r="E172" s="190"/>
      <c r="F172" s="190"/>
      <c r="G172" s="300"/>
    </row>
    <row r="173" spans="1:7" s="117" customFormat="1" ht="12.75" hidden="1" customHeight="1">
      <c r="A173" s="114"/>
      <c r="B173" s="115"/>
      <c r="C173" s="125"/>
      <c r="D173" s="126"/>
      <c r="E173" s="190"/>
      <c r="F173" s="190"/>
      <c r="G173" s="300"/>
    </row>
    <row r="174" spans="1:7" s="117" customFormat="1" ht="12.75" hidden="1" customHeight="1">
      <c r="B174" s="127"/>
      <c r="E174" s="191"/>
      <c r="F174" s="191"/>
      <c r="G174" s="294"/>
    </row>
    <row r="175" spans="1:7" s="117" customFormat="1" ht="12.75" customHeight="1">
      <c r="B175" s="127"/>
      <c r="E175" s="191"/>
      <c r="F175" s="191"/>
      <c r="G175" s="294"/>
    </row>
    <row r="176" spans="1:7" s="117" customFormat="1" ht="12.75" customHeight="1" thickBot="1">
      <c r="B176" s="127"/>
      <c r="E176" s="191"/>
      <c r="F176" s="191"/>
      <c r="G176" s="294"/>
    </row>
    <row r="177" spans="1:82" s="117" customFormat="1" ht="15.75">
      <c r="A177" s="128" t="s">
        <v>27</v>
      </c>
      <c r="B177" s="129" t="s">
        <v>28</v>
      </c>
      <c r="C177" s="128" t="s">
        <v>30</v>
      </c>
      <c r="D177" s="128" t="s">
        <v>31</v>
      </c>
      <c r="E177" s="193" t="s">
        <v>31</v>
      </c>
      <c r="F177" s="194" t="s">
        <v>8</v>
      </c>
      <c r="G177" s="302" t="s">
        <v>276</v>
      </c>
    </row>
    <row r="178" spans="1:82" s="117" customFormat="1" ht="15.75" customHeight="1" thickBot="1">
      <c r="A178" s="130"/>
      <c r="B178" s="131"/>
      <c r="C178" s="132"/>
      <c r="D178" s="133" t="s">
        <v>33</v>
      </c>
      <c r="E178" s="195" t="s">
        <v>34</v>
      </c>
      <c r="F178" s="196" t="s">
        <v>35</v>
      </c>
      <c r="G178" s="303" t="s">
        <v>277</v>
      </c>
    </row>
    <row r="179" spans="1:82" s="117" customFormat="1" ht="16.5" thickTop="1">
      <c r="A179" s="134">
        <v>80</v>
      </c>
      <c r="B179" s="134"/>
      <c r="C179" s="142" t="s">
        <v>165</v>
      </c>
      <c r="D179" s="72"/>
      <c r="E179" s="197"/>
      <c r="F179" s="197"/>
      <c r="G179" s="304"/>
    </row>
    <row r="180" spans="1:82" s="117" customFormat="1" ht="15.75">
      <c r="A180" s="86"/>
      <c r="B180" s="155"/>
      <c r="C180" s="86"/>
      <c r="D180" s="89"/>
      <c r="E180" s="198"/>
      <c r="F180" s="198"/>
      <c r="G180" s="296"/>
    </row>
    <row r="181" spans="1:82" s="117" customFormat="1" ht="15">
      <c r="A181" s="36"/>
      <c r="B181" s="144">
        <v>2219</v>
      </c>
      <c r="C181" s="36" t="s">
        <v>392</v>
      </c>
      <c r="D181" s="92">
        <v>400</v>
      </c>
      <c r="E181" s="199">
        <v>400</v>
      </c>
      <c r="F181" s="199">
        <v>27.6</v>
      </c>
      <c r="G181" s="296">
        <f t="shared" ref="G181:G186" si="7">(F181/E181)*100</f>
        <v>6.9</v>
      </c>
    </row>
    <row r="182" spans="1:82" s="114" customFormat="1" ht="15">
      <c r="A182" s="36"/>
      <c r="B182" s="144">
        <v>2221</v>
      </c>
      <c r="C182" s="36" t="s">
        <v>393</v>
      </c>
      <c r="D182" s="92">
        <v>19347</v>
      </c>
      <c r="E182" s="199">
        <v>19347</v>
      </c>
      <c r="F182" s="199">
        <v>3001.9</v>
      </c>
      <c r="G182" s="296">
        <f t="shared" si="7"/>
        <v>15.516100687445084</v>
      </c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17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7"/>
      <c r="BQ182" s="117"/>
      <c r="BR182" s="117"/>
      <c r="BS182" s="117"/>
      <c r="BT182" s="117"/>
      <c r="BU182" s="117"/>
      <c r="BV182" s="117"/>
      <c r="BW182" s="117"/>
      <c r="BX182" s="117"/>
      <c r="BY182" s="117"/>
      <c r="BZ182" s="117"/>
      <c r="CA182" s="117"/>
      <c r="CB182" s="117"/>
      <c r="CC182" s="117"/>
      <c r="CD182" s="117"/>
    </row>
    <row r="183" spans="1:82" s="114" customFormat="1" ht="15">
      <c r="A183" s="36"/>
      <c r="B183" s="144">
        <v>2229</v>
      </c>
      <c r="C183" s="36" t="s">
        <v>394</v>
      </c>
      <c r="D183" s="92">
        <v>0</v>
      </c>
      <c r="E183" s="199">
        <v>0</v>
      </c>
      <c r="F183" s="199">
        <v>124.3</v>
      </c>
      <c r="G183" s="296" t="e">
        <f t="shared" si="7"/>
        <v>#DIV/0!</v>
      </c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117"/>
      <c r="BD183" s="117"/>
      <c r="BE183" s="117"/>
      <c r="BF183" s="117"/>
      <c r="BG183" s="117"/>
      <c r="BH183" s="117"/>
      <c r="BI183" s="117"/>
      <c r="BJ183" s="117"/>
      <c r="BK183" s="117"/>
      <c r="BL183" s="117"/>
      <c r="BM183" s="117"/>
      <c r="BN183" s="117"/>
      <c r="BO183" s="117"/>
      <c r="BP183" s="117"/>
      <c r="BQ183" s="117"/>
      <c r="BR183" s="117"/>
      <c r="BS183" s="117"/>
      <c r="BT183" s="117"/>
      <c r="BU183" s="117"/>
      <c r="BV183" s="117"/>
      <c r="BW183" s="117"/>
      <c r="BX183" s="117"/>
      <c r="BY183" s="117"/>
      <c r="BZ183" s="117"/>
      <c r="CA183" s="117"/>
      <c r="CB183" s="117"/>
      <c r="CC183" s="117"/>
      <c r="CD183" s="117"/>
    </row>
    <row r="184" spans="1:82" s="114" customFormat="1" ht="15" hidden="1">
      <c r="A184" s="36">
        <v>150</v>
      </c>
      <c r="B184" s="144">
        <v>2299</v>
      </c>
      <c r="C184" s="36" t="s">
        <v>394</v>
      </c>
      <c r="D184" s="37"/>
      <c r="E184" s="199"/>
      <c r="F184" s="199">
        <v>0</v>
      </c>
      <c r="G184" s="296" t="e">
        <f t="shared" si="7"/>
        <v>#DIV/0!</v>
      </c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7"/>
      <c r="BB184" s="117"/>
      <c r="BC184" s="117"/>
      <c r="BD184" s="117"/>
      <c r="BE184" s="117"/>
      <c r="BF184" s="117"/>
      <c r="BG184" s="117"/>
      <c r="BH184" s="117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</row>
    <row r="185" spans="1:82" s="114" customFormat="1" ht="15">
      <c r="A185" s="162"/>
      <c r="B185" s="173">
        <v>3399</v>
      </c>
      <c r="C185" s="162" t="s">
        <v>395</v>
      </c>
      <c r="D185" s="89">
        <v>150</v>
      </c>
      <c r="E185" s="198">
        <v>150</v>
      </c>
      <c r="F185" s="199">
        <v>11.1</v>
      </c>
      <c r="G185" s="296">
        <f t="shared" si="7"/>
        <v>7.3999999999999995</v>
      </c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</row>
    <row r="186" spans="1:82" s="114" customFormat="1" ht="15">
      <c r="A186" s="162"/>
      <c r="B186" s="173">
        <v>6171</v>
      </c>
      <c r="C186" s="162" t="s">
        <v>396</v>
      </c>
      <c r="D186" s="89">
        <v>0</v>
      </c>
      <c r="E186" s="198">
        <v>1</v>
      </c>
      <c r="F186" s="199">
        <v>27</v>
      </c>
      <c r="G186" s="296">
        <f t="shared" si="7"/>
        <v>2700</v>
      </c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117"/>
      <c r="BO186" s="117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</row>
    <row r="187" spans="1:82" s="114" customFormat="1" ht="15" hidden="1">
      <c r="A187" s="162"/>
      <c r="B187" s="173">
        <v>6402</v>
      </c>
      <c r="C187" s="162" t="s">
        <v>397</v>
      </c>
      <c r="D187" s="89"/>
      <c r="E187" s="198"/>
      <c r="F187" s="199">
        <v>0</v>
      </c>
      <c r="G187" s="296" t="e">
        <f>(#REF!/E187)*100</f>
        <v>#REF!</v>
      </c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</row>
    <row r="188" spans="1:82" s="114" customFormat="1" ht="15" hidden="1">
      <c r="A188" s="162"/>
      <c r="B188" s="173">
        <v>6409</v>
      </c>
      <c r="C188" s="162" t="s">
        <v>398</v>
      </c>
      <c r="D188" s="89"/>
      <c r="E188" s="198"/>
      <c r="F188" s="199">
        <v>0</v>
      </c>
      <c r="G188" s="296" t="e">
        <f>(#REF!/E188)*100</f>
        <v>#REF!</v>
      </c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17"/>
      <c r="BF188" s="117"/>
      <c r="BG188" s="117"/>
      <c r="BH188" s="117"/>
      <c r="BI188" s="117"/>
      <c r="BJ188" s="117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</row>
    <row r="189" spans="1:82" s="114" customFormat="1" ht="15.75" thickBot="1">
      <c r="A189" s="159"/>
      <c r="B189" s="158"/>
      <c r="C189" s="159"/>
      <c r="D189" s="174"/>
      <c r="E189" s="209"/>
      <c r="F189" s="209"/>
      <c r="G189" s="306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  <c r="AV189" s="117"/>
      <c r="AW189" s="117"/>
      <c r="AX189" s="117"/>
      <c r="AY189" s="117"/>
      <c r="AZ189" s="117"/>
      <c r="BA189" s="117"/>
      <c r="BB189" s="117"/>
      <c r="BC189" s="117"/>
      <c r="BD189" s="117"/>
      <c r="BE189" s="117"/>
      <c r="BF189" s="117"/>
      <c r="BG189" s="117"/>
      <c r="BH189" s="117"/>
      <c r="BI189" s="117"/>
      <c r="BJ189" s="117"/>
      <c r="BK189" s="117"/>
      <c r="BL189" s="117"/>
      <c r="BM189" s="117"/>
      <c r="BN189" s="117"/>
      <c r="BO189" s="117"/>
      <c r="BP189" s="117"/>
      <c r="BQ189" s="117"/>
      <c r="BR189" s="117"/>
      <c r="BS189" s="117"/>
      <c r="BT189" s="117"/>
      <c r="BU189" s="117"/>
      <c r="BV189" s="117"/>
      <c r="BW189" s="117"/>
      <c r="BX189" s="117"/>
      <c r="BY189" s="117"/>
      <c r="BZ189" s="117"/>
      <c r="CA189" s="117"/>
      <c r="CB189" s="117"/>
      <c r="CC189" s="117"/>
      <c r="CD189" s="117"/>
    </row>
    <row r="190" spans="1:82" s="114" customFormat="1" ht="18.75" customHeight="1" thickTop="1" thickBot="1">
      <c r="A190" s="170"/>
      <c r="B190" s="175"/>
      <c r="C190" s="172" t="s">
        <v>399</v>
      </c>
      <c r="D190" s="153">
        <f t="shared" ref="D190:F190" si="8">SUM(D181:D188)</f>
        <v>19897</v>
      </c>
      <c r="E190" s="202">
        <f t="shared" si="8"/>
        <v>19898</v>
      </c>
      <c r="F190" s="202">
        <f t="shared" si="8"/>
        <v>3191.9</v>
      </c>
      <c r="G190" s="298">
        <f>(F190/E190)*100</f>
        <v>16.041310684490902</v>
      </c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7"/>
      <c r="BR190" s="117"/>
      <c r="BS190" s="117"/>
      <c r="BT190" s="117"/>
      <c r="BU190" s="117"/>
      <c r="BV190" s="117"/>
      <c r="BW190" s="117"/>
      <c r="BX190" s="117"/>
      <c r="BY190" s="117"/>
      <c r="BZ190" s="117"/>
      <c r="CA190" s="117"/>
      <c r="CB190" s="117"/>
      <c r="CC190" s="117"/>
      <c r="CD190" s="117"/>
    </row>
    <row r="191" spans="1:82" s="114" customFormat="1" ht="15.75" customHeight="1">
      <c r="B191" s="115"/>
      <c r="C191" s="125"/>
      <c r="D191" s="126"/>
      <c r="E191" s="190"/>
      <c r="F191" s="190"/>
      <c r="G191" s="300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117"/>
      <c r="BU191" s="117"/>
      <c r="BV191" s="117"/>
      <c r="BW191" s="117"/>
      <c r="BX191" s="117"/>
      <c r="BY191" s="117"/>
      <c r="BZ191" s="117"/>
      <c r="CA191" s="117"/>
      <c r="CB191" s="117"/>
      <c r="CC191" s="117"/>
      <c r="CD191" s="117"/>
    </row>
    <row r="192" spans="1:82" s="114" customFormat="1" ht="12.75" hidden="1" customHeight="1">
      <c r="B192" s="115"/>
      <c r="C192" s="125"/>
      <c r="D192" s="126"/>
      <c r="E192" s="190"/>
      <c r="F192" s="190"/>
      <c r="G192" s="300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</row>
    <row r="193" spans="1:82" s="114" customFormat="1" ht="12.75" hidden="1" customHeight="1">
      <c r="B193" s="115"/>
      <c r="C193" s="125"/>
      <c r="D193" s="126"/>
      <c r="E193" s="190"/>
      <c r="F193" s="190"/>
      <c r="G193" s="300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17"/>
      <c r="BF193" s="117"/>
      <c r="BG193" s="117"/>
      <c r="BH193" s="117"/>
      <c r="BI193" s="117"/>
      <c r="BJ193" s="117"/>
      <c r="BK193" s="117"/>
      <c r="BL193" s="117"/>
      <c r="BM193" s="117"/>
      <c r="BN193" s="117"/>
      <c r="BO193" s="117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</row>
    <row r="194" spans="1:82" s="114" customFormat="1" ht="12.75" hidden="1" customHeight="1">
      <c r="B194" s="115"/>
      <c r="C194" s="125"/>
      <c r="D194" s="126"/>
      <c r="E194" s="190"/>
      <c r="F194" s="190"/>
      <c r="G194" s="300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7"/>
      <c r="BF194" s="117"/>
      <c r="BG194" s="117"/>
      <c r="BH194" s="117"/>
      <c r="BI194" s="117"/>
      <c r="BJ194" s="117"/>
      <c r="BK194" s="117"/>
      <c r="BL194" s="117"/>
      <c r="BM194" s="117"/>
      <c r="BN194" s="117"/>
      <c r="BO194" s="117"/>
      <c r="BP194" s="117"/>
      <c r="BQ194" s="117"/>
      <c r="BR194" s="117"/>
      <c r="BS194" s="117"/>
      <c r="BT194" s="117"/>
      <c r="BU194" s="117"/>
      <c r="BV194" s="117"/>
      <c r="BW194" s="117"/>
      <c r="BX194" s="117"/>
      <c r="BY194" s="117"/>
      <c r="BZ194" s="117"/>
      <c r="CA194" s="117"/>
      <c r="CB194" s="117"/>
      <c r="CC194" s="117"/>
      <c r="CD194" s="117"/>
    </row>
    <row r="195" spans="1:82" s="114" customFormat="1" ht="12.75" hidden="1" customHeight="1">
      <c r="B195" s="115"/>
      <c r="C195" s="125"/>
      <c r="D195" s="126"/>
      <c r="E195" s="190"/>
      <c r="F195" s="190"/>
      <c r="G195" s="300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117"/>
      <c r="BD195" s="117"/>
      <c r="BE195" s="117"/>
      <c r="BF195" s="117"/>
      <c r="BG195" s="117"/>
      <c r="BH195" s="117"/>
      <c r="BI195" s="117"/>
      <c r="BJ195" s="117"/>
      <c r="BK195" s="117"/>
      <c r="BL195" s="117"/>
      <c r="BM195" s="117"/>
      <c r="BN195" s="117"/>
      <c r="BO195" s="117"/>
      <c r="BP195" s="117"/>
      <c r="BQ195" s="117"/>
      <c r="BR195" s="117"/>
      <c r="BS195" s="117"/>
      <c r="BT195" s="117"/>
      <c r="BU195" s="117"/>
      <c r="BV195" s="117"/>
      <c r="BW195" s="117"/>
      <c r="BX195" s="117"/>
      <c r="BY195" s="117"/>
      <c r="BZ195" s="117"/>
      <c r="CA195" s="117"/>
      <c r="CB195" s="117"/>
      <c r="CC195" s="117"/>
      <c r="CD195" s="117"/>
    </row>
    <row r="196" spans="1:82" s="114" customFormat="1" ht="12.75" hidden="1" customHeight="1">
      <c r="B196" s="115"/>
      <c r="C196" s="125"/>
      <c r="D196" s="126"/>
      <c r="E196" s="190"/>
      <c r="F196" s="190"/>
      <c r="G196" s="300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7"/>
      <c r="BO196" s="117"/>
      <c r="BP196" s="117"/>
      <c r="BQ196" s="117"/>
      <c r="BR196" s="117"/>
      <c r="BS196" s="117"/>
      <c r="BT196" s="117"/>
      <c r="BU196" s="117"/>
      <c r="BV196" s="117"/>
      <c r="BW196" s="117"/>
      <c r="BX196" s="117"/>
      <c r="BY196" s="117"/>
      <c r="BZ196" s="117"/>
      <c r="CA196" s="117"/>
      <c r="CB196" s="117"/>
      <c r="CC196" s="117"/>
      <c r="CD196" s="117"/>
    </row>
    <row r="197" spans="1:82" s="114" customFormat="1" ht="12.75" hidden="1" customHeight="1">
      <c r="B197" s="115"/>
      <c r="C197" s="125"/>
      <c r="D197" s="126"/>
      <c r="E197" s="190"/>
      <c r="F197" s="190"/>
      <c r="G197" s="300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  <c r="BN197" s="117"/>
      <c r="BO197" s="117"/>
      <c r="BP197" s="117"/>
      <c r="BQ197" s="117"/>
      <c r="BR197" s="117"/>
      <c r="BS197" s="117"/>
      <c r="BT197" s="117"/>
      <c r="BU197" s="117"/>
      <c r="BV197" s="117"/>
      <c r="BW197" s="117"/>
      <c r="BX197" s="117"/>
      <c r="BY197" s="117"/>
      <c r="BZ197" s="117"/>
      <c r="CA197" s="117"/>
      <c r="CB197" s="117"/>
      <c r="CC197" s="117"/>
      <c r="CD197" s="117"/>
    </row>
    <row r="198" spans="1:82" s="114" customFormat="1" ht="12.75" customHeight="1">
      <c r="B198" s="115"/>
      <c r="C198" s="125"/>
      <c r="D198" s="126"/>
      <c r="E198" s="190"/>
      <c r="F198" s="190"/>
      <c r="G198" s="300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  <c r="AV198" s="117"/>
      <c r="AW198" s="117"/>
      <c r="AX198" s="117"/>
      <c r="AY198" s="117"/>
      <c r="AZ198" s="117"/>
      <c r="BA198" s="117"/>
      <c r="BB198" s="117"/>
      <c r="BC198" s="117"/>
      <c r="BD198" s="117"/>
      <c r="BE198" s="117"/>
      <c r="BF198" s="117"/>
      <c r="BG198" s="117"/>
      <c r="BH198" s="117"/>
      <c r="BI198" s="117"/>
      <c r="BJ198" s="117"/>
      <c r="BK198" s="117"/>
      <c r="BL198" s="117"/>
      <c r="BM198" s="117"/>
      <c r="BN198" s="117"/>
      <c r="BO198" s="117"/>
      <c r="BP198" s="117"/>
      <c r="BQ198" s="117"/>
      <c r="BR198" s="117"/>
      <c r="BS198" s="117"/>
      <c r="BT198" s="117"/>
      <c r="BU198" s="117"/>
      <c r="BV198" s="117"/>
      <c r="BW198" s="117"/>
      <c r="BX198" s="117"/>
      <c r="BY198" s="117"/>
      <c r="BZ198" s="117"/>
      <c r="CA198" s="117"/>
      <c r="CB198" s="117"/>
      <c r="CC198" s="117"/>
      <c r="CD198" s="117"/>
    </row>
    <row r="199" spans="1:82" s="114" customFormat="1" ht="15.75" customHeight="1" thickBot="1">
      <c r="B199" s="115"/>
      <c r="C199" s="125"/>
      <c r="D199" s="126"/>
      <c r="E199" s="188"/>
      <c r="F199" s="188"/>
      <c r="G199" s="299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17"/>
      <c r="BF199" s="117"/>
      <c r="BG199" s="117"/>
      <c r="BH199" s="117"/>
      <c r="BI199" s="117"/>
      <c r="BJ199" s="117"/>
      <c r="BK199" s="117"/>
      <c r="BL199" s="117"/>
      <c r="BM199" s="117"/>
      <c r="BN199" s="117"/>
      <c r="BO199" s="117"/>
      <c r="BP199" s="117"/>
      <c r="BQ199" s="117"/>
      <c r="BR199" s="117"/>
      <c r="BS199" s="117"/>
      <c r="BT199" s="117"/>
      <c r="BU199" s="117"/>
      <c r="BV199" s="117"/>
      <c r="BW199" s="117"/>
      <c r="BX199" s="117"/>
      <c r="BY199" s="117"/>
      <c r="BZ199" s="117"/>
      <c r="CA199" s="117"/>
      <c r="CB199" s="117"/>
      <c r="CC199" s="117"/>
      <c r="CD199" s="117"/>
    </row>
    <row r="200" spans="1:82" s="114" customFormat="1" ht="15.75" customHeight="1">
      <c r="A200" s="128" t="s">
        <v>27</v>
      </c>
      <c r="B200" s="129" t="s">
        <v>28</v>
      </c>
      <c r="C200" s="128" t="s">
        <v>30</v>
      </c>
      <c r="D200" s="128" t="s">
        <v>31</v>
      </c>
      <c r="E200" s="193" t="s">
        <v>31</v>
      </c>
      <c r="F200" s="194" t="s">
        <v>8</v>
      </c>
      <c r="G200" s="302" t="s">
        <v>276</v>
      </c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  <c r="AV200" s="117"/>
      <c r="AW200" s="117"/>
      <c r="AX200" s="117"/>
      <c r="AY200" s="117"/>
      <c r="AZ200" s="117"/>
      <c r="BA200" s="117"/>
      <c r="BB200" s="117"/>
      <c r="BC200" s="117"/>
      <c r="BD200" s="117"/>
      <c r="BE200" s="117"/>
      <c r="BF200" s="117"/>
      <c r="BG200" s="117"/>
      <c r="BH200" s="117"/>
      <c r="BI200" s="117"/>
      <c r="BJ200" s="117"/>
      <c r="BK200" s="117"/>
      <c r="BL200" s="117"/>
      <c r="BM200" s="117"/>
      <c r="BN200" s="117"/>
      <c r="BO200" s="117"/>
      <c r="BP200" s="117"/>
      <c r="BQ200" s="117"/>
      <c r="BR200" s="117"/>
      <c r="BS200" s="117"/>
      <c r="BT200" s="117"/>
      <c r="BU200" s="117"/>
      <c r="BV200" s="117"/>
      <c r="BW200" s="117"/>
      <c r="BX200" s="117"/>
      <c r="BY200" s="117"/>
      <c r="BZ200" s="117"/>
      <c r="CA200" s="117"/>
      <c r="CB200" s="117"/>
      <c r="CC200" s="117"/>
      <c r="CD200" s="117"/>
    </row>
    <row r="201" spans="1:82" s="117" customFormat="1" ht="15.75" customHeight="1" thickBot="1">
      <c r="A201" s="130"/>
      <c r="B201" s="131"/>
      <c r="C201" s="132"/>
      <c r="D201" s="133" t="s">
        <v>33</v>
      </c>
      <c r="E201" s="195" t="s">
        <v>34</v>
      </c>
      <c r="F201" s="196" t="s">
        <v>35</v>
      </c>
      <c r="G201" s="303" t="s">
        <v>277</v>
      </c>
    </row>
    <row r="202" spans="1:82" s="117" customFormat="1" ht="16.5" thickTop="1">
      <c r="A202" s="134">
        <v>90</v>
      </c>
      <c r="B202" s="134"/>
      <c r="C202" s="142" t="s">
        <v>179</v>
      </c>
      <c r="D202" s="72"/>
      <c r="E202" s="197"/>
      <c r="F202" s="197"/>
      <c r="G202" s="304"/>
    </row>
    <row r="203" spans="1:82" s="117" customFormat="1" ht="15.75">
      <c r="A203" s="86"/>
      <c r="B203" s="155"/>
      <c r="C203" s="86"/>
      <c r="D203" s="89"/>
      <c r="E203" s="198"/>
      <c r="F203" s="198"/>
      <c r="G203" s="296"/>
    </row>
    <row r="204" spans="1:82" s="117" customFormat="1" ht="15">
      <c r="A204" s="36"/>
      <c r="B204" s="144">
        <v>2219</v>
      </c>
      <c r="C204" s="36" t="s">
        <v>282</v>
      </c>
      <c r="D204" s="89">
        <v>2134</v>
      </c>
      <c r="E204" s="198">
        <v>2134</v>
      </c>
      <c r="F204" s="198">
        <v>496.1</v>
      </c>
      <c r="G204" s="296">
        <f t="shared" ref="G204:G208" si="9">(F204/E204)*100</f>
        <v>23.24742268041237</v>
      </c>
    </row>
    <row r="205" spans="1:82" s="117" customFormat="1" ht="15">
      <c r="A205" s="36"/>
      <c r="B205" s="144">
        <v>4349</v>
      </c>
      <c r="C205" s="36" t="s">
        <v>400</v>
      </c>
      <c r="D205" s="89">
        <v>614</v>
      </c>
      <c r="E205" s="198">
        <v>614</v>
      </c>
      <c r="F205" s="198">
        <v>45.5</v>
      </c>
      <c r="G205" s="296">
        <f t="shared" si="9"/>
        <v>7.4104234527687298</v>
      </c>
    </row>
    <row r="206" spans="1:82" s="117" customFormat="1" ht="15">
      <c r="A206" s="36"/>
      <c r="B206" s="144">
        <v>5311</v>
      </c>
      <c r="C206" s="36" t="s">
        <v>401</v>
      </c>
      <c r="D206" s="89">
        <v>21739</v>
      </c>
      <c r="E206" s="198">
        <v>22709.4</v>
      </c>
      <c r="F206" s="198">
        <v>3597.5</v>
      </c>
      <c r="G206" s="296">
        <f t="shared" si="9"/>
        <v>15.841457722352859</v>
      </c>
    </row>
    <row r="207" spans="1:82" s="117" customFormat="1" ht="15.75">
      <c r="A207" s="155"/>
      <c r="B207" s="145">
        <v>6402</v>
      </c>
      <c r="C207" s="141" t="s">
        <v>402</v>
      </c>
      <c r="D207" s="49">
        <v>0</v>
      </c>
      <c r="E207" s="199">
        <v>2.6</v>
      </c>
      <c r="F207" s="198">
        <v>2.6</v>
      </c>
      <c r="G207" s="296">
        <f t="shared" si="9"/>
        <v>100</v>
      </c>
    </row>
    <row r="208" spans="1:82" s="117" customFormat="1" ht="15.75">
      <c r="A208" s="155"/>
      <c r="B208" s="145">
        <v>6409</v>
      </c>
      <c r="C208" s="141" t="s">
        <v>403</v>
      </c>
      <c r="D208" s="49">
        <v>0</v>
      </c>
      <c r="E208" s="199">
        <v>0</v>
      </c>
      <c r="F208" s="198">
        <v>0.2</v>
      </c>
      <c r="G208" s="296" t="e">
        <f t="shared" si="9"/>
        <v>#DIV/0!</v>
      </c>
    </row>
    <row r="209" spans="1:82" s="117" customFormat="1" ht="16.5" thickBot="1">
      <c r="A209" s="157"/>
      <c r="B209" s="157"/>
      <c r="C209" s="176"/>
      <c r="D209" s="177"/>
      <c r="E209" s="210"/>
      <c r="F209" s="210"/>
      <c r="G209" s="307"/>
    </row>
    <row r="210" spans="1:82" s="117" customFormat="1" ht="18.75" customHeight="1" thickTop="1" thickBot="1">
      <c r="A210" s="170"/>
      <c r="B210" s="175"/>
      <c r="C210" s="172" t="s">
        <v>404</v>
      </c>
      <c r="D210" s="153">
        <f t="shared" ref="D210:F210" si="10">SUM(D202:D209)</f>
        <v>24487</v>
      </c>
      <c r="E210" s="202">
        <f t="shared" si="10"/>
        <v>25460</v>
      </c>
      <c r="F210" s="202">
        <f t="shared" si="10"/>
        <v>4141.9000000000005</v>
      </c>
      <c r="G210" s="298">
        <f>(F210/E210)*100</f>
        <v>16.268263943440694</v>
      </c>
    </row>
    <row r="211" spans="1:82" s="117" customFormat="1" ht="15.75" customHeight="1">
      <c r="A211" s="114"/>
      <c r="B211" s="115"/>
      <c r="C211" s="125"/>
      <c r="D211" s="126"/>
      <c r="E211" s="190"/>
      <c r="F211" s="190"/>
      <c r="G211" s="300"/>
    </row>
    <row r="212" spans="1:82" s="117" customFormat="1" ht="15.75" customHeight="1">
      <c r="A212" s="114"/>
      <c r="B212" s="115"/>
      <c r="C212" s="125"/>
      <c r="D212" s="126"/>
      <c r="E212" s="190"/>
      <c r="F212" s="190"/>
      <c r="G212" s="300"/>
    </row>
    <row r="213" spans="1:82" s="117" customFormat="1" ht="15.75" customHeight="1" thickBot="1">
      <c r="A213" s="114"/>
      <c r="B213" s="115"/>
      <c r="C213" s="125"/>
      <c r="D213" s="126"/>
      <c r="E213" s="190"/>
      <c r="F213" s="190"/>
      <c r="G213" s="300"/>
    </row>
    <row r="214" spans="1:82" s="114" customFormat="1" ht="15.75" customHeight="1">
      <c r="A214" s="128" t="s">
        <v>27</v>
      </c>
      <c r="B214" s="129" t="s">
        <v>28</v>
      </c>
      <c r="C214" s="128" t="s">
        <v>30</v>
      </c>
      <c r="D214" s="128" t="s">
        <v>31</v>
      </c>
      <c r="E214" s="193" t="s">
        <v>31</v>
      </c>
      <c r="F214" s="194" t="s">
        <v>8</v>
      </c>
      <c r="G214" s="302" t="s">
        <v>276</v>
      </c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  <c r="AV214" s="117"/>
      <c r="AW214" s="117"/>
      <c r="AX214" s="117"/>
      <c r="AY214" s="117"/>
      <c r="AZ214" s="117"/>
      <c r="BA214" s="117"/>
      <c r="BB214" s="117"/>
      <c r="BC214" s="117"/>
      <c r="BD214" s="117"/>
      <c r="BE214" s="117"/>
      <c r="BF214" s="117"/>
      <c r="BG214" s="117"/>
      <c r="BH214" s="117"/>
      <c r="BI214" s="117"/>
      <c r="BJ214" s="117"/>
      <c r="BK214" s="117"/>
      <c r="BL214" s="117"/>
      <c r="BM214" s="117"/>
      <c r="BN214" s="117"/>
      <c r="BO214" s="117"/>
      <c r="BP214" s="117"/>
      <c r="BQ214" s="117"/>
      <c r="BR214" s="117"/>
      <c r="BS214" s="117"/>
      <c r="BT214" s="117"/>
      <c r="BU214" s="117"/>
      <c r="BV214" s="117"/>
      <c r="BW214" s="117"/>
      <c r="BX214" s="117"/>
      <c r="BY214" s="117"/>
      <c r="BZ214" s="117"/>
      <c r="CA214" s="117"/>
      <c r="CB214" s="117"/>
      <c r="CC214" s="117"/>
      <c r="CD214" s="117"/>
    </row>
    <row r="215" spans="1:82" s="117" customFormat="1" ht="15.75" customHeight="1" thickBot="1">
      <c r="A215" s="130"/>
      <c r="B215" s="131"/>
      <c r="C215" s="132"/>
      <c r="D215" s="133" t="s">
        <v>33</v>
      </c>
      <c r="E215" s="195" t="s">
        <v>34</v>
      </c>
      <c r="F215" s="196" t="s">
        <v>35</v>
      </c>
      <c r="G215" s="303" t="s">
        <v>277</v>
      </c>
    </row>
    <row r="216" spans="1:82" s="117" customFormat="1" ht="16.5" thickTop="1">
      <c r="A216" s="134">
        <v>100</v>
      </c>
      <c r="B216" s="134"/>
      <c r="C216" s="86" t="s">
        <v>196</v>
      </c>
      <c r="D216" s="72"/>
      <c r="E216" s="197"/>
      <c r="F216" s="197"/>
      <c r="G216" s="304"/>
    </row>
    <row r="217" spans="1:82" s="117" customFormat="1" ht="15.75">
      <c r="A217" s="86"/>
      <c r="B217" s="155"/>
      <c r="C217" s="86"/>
      <c r="D217" s="89"/>
      <c r="E217" s="198"/>
      <c r="F217" s="198"/>
      <c r="G217" s="296"/>
    </row>
    <row r="218" spans="1:82" s="117" customFormat="1" ht="15.75">
      <c r="A218" s="86"/>
      <c r="B218" s="155"/>
      <c r="C218" s="86"/>
      <c r="D218" s="89"/>
      <c r="E218" s="198"/>
      <c r="F218" s="198"/>
      <c r="G218" s="296"/>
    </row>
    <row r="219" spans="1:82" s="117" customFormat="1" ht="15.75">
      <c r="A219" s="155"/>
      <c r="B219" s="145">
        <v>2169</v>
      </c>
      <c r="C219" s="141" t="s">
        <v>405</v>
      </c>
      <c r="D219" s="49">
        <v>300</v>
      </c>
      <c r="E219" s="199">
        <v>300</v>
      </c>
      <c r="F219" s="199">
        <v>0</v>
      </c>
      <c r="G219" s="296">
        <f t="shared" ref="G219" si="11">(F219/E219)*100</f>
        <v>0</v>
      </c>
    </row>
    <row r="220" spans="1:82" s="117" customFormat="1" ht="15.75" hidden="1">
      <c r="A220" s="155"/>
      <c r="B220" s="145">
        <v>6171</v>
      </c>
      <c r="C220" s="141" t="s">
        <v>406</v>
      </c>
      <c r="D220" s="49"/>
      <c r="E220" s="199"/>
      <c r="F220" s="199">
        <v>0</v>
      </c>
      <c r="G220" s="296" t="e">
        <f>(#REF!/E220)*100</f>
        <v>#REF!</v>
      </c>
    </row>
    <row r="221" spans="1:82" s="117" customFormat="1" ht="16.5" thickBot="1">
      <c r="A221" s="157"/>
      <c r="B221" s="178"/>
      <c r="C221" s="179"/>
      <c r="D221" s="180"/>
      <c r="E221" s="211"/>
      <c r="F221" s="211"/>
      <c r="G221" s="296"/>
    </row>
    <row r="222" spans="1:82" s="117" customFormat="1" ht="18.75" customHeight="1" thickTop="1" thickBot="1">
      <c r="A222" s="170"/>
      <c r="B222" s="175"/>
      <c r="C222" s="172" t="s">
        <v>407</v>
      </c>
      <c r="D222" s="153">
        <f t="shared" ref="D222:F222" si="12">SUM(D216:D221)</f>
        <v>300</v>
      </c>
      <c r="E222" s="202">
        <f t="shared" si="12"/>
        <v>300</v>
      </c>
      <c r="F222" s="202">
        <f t="shared" si="12"/>
        <v>0</v>
      </c>
      <c r="G222" s="298">
        <f>(F222/E222)*100</f>
        <v>0</v>
      </c>
    </row>
    <row r="223" spans="1:82" s="117" customFormat="1" ht="12.75" customHeight="1">
      <c r="A223" s="114"/>
      <c r="B223" s="115"/>
      <c r="C223" s="125"/>
      <c r="D223" s="126"/>
      <c r="E223" s="190"/>
      <c r="F223" s="190"/>
      <c r="G223" s="300"/>
    </row>
    <row r="224" spans="1:82" s="117" customFormat="1" ht="12.75" customHeight="1">
      <c r="A224" s="114"/>
      <c r="B224" s="115"/>
      <c r="C224" s="125"/>
      <c r="D224" s="126"/>
      <c r="E224" s="190"/>
      <c r="F224" s="190"/>
      <c r="G224" s="300"/>
    </row>
    <row r="225" spans="1:7" s="117" customFormat="1" ht="12.75" customHeight="1" thickBot="1">
      <c r="B225" s="127"/>
      <c r="E225" s="191"/>
      <c r="F225" s="191"/>
      <c r="G225" s="294"/>
    </row>
    <row r="226" spans="1:7" s="117" customFormat="1" ht="15.75">
      <c r="A226" s="128" t="s">
        <v>27</v>
      </c>
      <c r="B226" s="129" t="s">
        <v>28</v>
      </c>
      <c r="C226" s="128" t="s">
        <v>30</v>
      </c>
      <c r="D226" s="128" t="s">
        <v>31</v>
      </c>
      <c r="E226" s="193" t="s">
        <v>31</v>
      </c>
      <c r="F226" s="194" t="s">
        <v>8</v>
      </c>
      <c r="G226" s="302" t="s">
        <v>276</v>
      </c>
    </row>
    <row r="227" spans="1:7" s="117" customFormat="1" ht="15.75" customHeight="1" thickBot="1">
      <c r="A227" s="130"/>
      <c r="B227" s="131"/>
      <c r="C227" s="132"/>
      <c r="D227" s="133" t="s">
        <v>33</v>
      </c>
      <c r="E227" s="195" t="s">
        <v>34</v>
      </c>
      <c r="F227" s="196" t="s">
        <v>35</v>
      </c>
      <c r="G227" s="303" t="s">
        <v>277</v>
      </c>
    </row>
    <row r="228" spans="1:7" s="117" customFormat="1" ht="16.5" thickTop="1">
      <c r="A228" s="134">
        <v>110</v>
      </c>
      <c r="B228" s="134"/>
      <c r="C228" s="142" t="s">
        <v>201</v>
      </c>
      <c r="D228" s="72"/>
      <c r="E228" s="197"/>
      <c r="F228" s="197"/>
      <c r="G228" s="304"/>
    </row>
    <row r="229" spans="1:7" s="117" customFormat="1" ht="15" customHeight="1">
      <c r="A229" s="86"/>
      <c r="B229" s="155"/>
      <c r="C229" s="86"/>
      <c r="D229" s="89"/>
      <c r="E229" s="198"/>
      <c r="F229" s="198"/>
      <c r="G229" s="296"/>
    </row>
    <row r="230" spans="1:7" s="117" customFormat="1" ht="15" customHeight="1">
      <c r="A230" s="36"/>
      <c r="B230" s="144">
        <v>6171</v>
      </c>
      <c r="C230" s="36" t="s">
        <v>408</v>
      </c>
      <c r="D230" s="89">
        <v>0</v>
      </c>
      <c r="E230" s="198">
        <v>0</v>
      </c>
      <c r="F230" s="198">
        <v>22.6</v>
      </c>
      <c r="G230" s="296" t="e">
        <f t="shared" ref="G230:G235" si="13">(F230/E230)*100</f>
        <v>#DIV/0!</v>
      </c>
    </row>
    <row r="231" spans="1:7" s="117" customFormat="1" ht="15">
      <c r="A231" s="36"/>
      <c r="B231" s="144">
        <v>6310</v>
      </c>
      <c r="C231" s="36" t="s">
        <v>409</v>
      </c>
      <c r="D231" s="89">
        <v>799</v>
      </c>
      <c r="E231" s="198">
        <v>799</v>
      </c>
      <c r="F231" s="198">
        <v>114.7</v>
      </c>
      <c r="G231" s="296">
        <f t="shared" si="13"/>
        <v>14.355444305381729</v>
      </c>
    </row>
    <row r="232" spans="1:7" s="117" customFormat="1" ht="15">
      <c r="A232" s="36"/>
      <c r="B232" s="144">
        <v>6399</v>
      </c>
      <c r="C232" s="36" t="s">
        <v>410</v>
      </c>
      <c r="D232" s="89">
        <v>12311</v>
      </c>
      <c r="E232" s="198">
        <v>12311</v>
      </c>
      <c r="F232" s="198">
        <v>921.1</v>
      </c>
      <c r="G232" s="296">
        <f t="shared" si="13"/>
        <v>7.4819267321907246</v>
      </c>
    </row>
    <row r="233" spans="1:7" s="117" customFormat="1" ht="15" hidden="1">
      <c r="A233" s="36"/>
      <c r="B233" s="144">
        <v>6402</v>
      </c>
      <c r="C233" s="141" t="s">
        <v>402</v>
      </c>
      <c r="D233" s="89"/>
      <c r="E233" s="198"/>
      <c r="F233" s="198">
        <v>0</v>
      </c>
      <c r="G233" s="296" t="e">
        <f t="shared" si="13"/>
        <v>#DIV/0!</v>
      </c>
    </row>
    <row r="234" spans="1:7" s="117" customFormat="1" ht="15">
      <c r="A234" s="36"/>
      <c r="B234" s="144">
        <v>6409</v>
      </c>
      <c r="C234" s="36" t="s">
        <v>411</v>
      </c>
      <c r="D234" s="89">
        <v>0</v>
      </c>
      <c r="E234" s="198">
        <v>0</v>
      </c>
      <c r="F234" s="198">
        <v>2.5</v>
      </c>
      <c r="G234" s="296" t="e">
        <f t="shared" si="13"/>
        <v>#DIV/0!</v>
      </c>
    </row>
    <row r="235" spans="1:7" s="138" customFormat="1" ht="15.75" customHeight="1">
      <c r="A235" s="142"/>
      <c r="B235" s="134">
        <v>6409</v>
      </c>
      <c r="C235" s="142" t="s">
        <v>412</v>
      </c>
      <c r="D235" s="181">
        <v>5000</v>
      </c>
      <c r="E235" s="212">
        <v>5594.9</v>
      </c>
      <c r="F235" s="197">
        <v>0</v>
      </c>
      <c r="G235" s="296">
        <f t="shared" si="13"/>
        <v>0</v>
      </c>
    </row>
    <row r="236" spans="1:7" s="117" customFormat="1" ht="15.75" thickBot="1">
      <c r="A236" s="159"/>
      <c r="B236" s="158"/>
      <c r="C236" s="159"/>
      <c r="D236" s="182"/>
      <c r="E236" s="213"/>
      <c r="F236" s="213"/>
      <c r="G236" s="308"/>
    </row>
    <row r="237" spans="1:7" s="117" customFormat="1" ht="18.75" customHeight="1" thickTop="1" thickBot="1">
      <c r="A237" s="170"/>
      <c r="B237" s="175"/>
      <c r="C237" s="172" t="s">
        <v>413</v>
      </c>
      <c r="D237" s="183">
        <f t="shared" ref="D237:F237" si="14">SUM(D229:D235)</f>
        <v>18110</v>
      </c>
      <c r="E237" s="214">
        <f t="shared" si="14"/>
        <v>18704.900000000001</v>
      </c>
      <c r="F237" s="214">
        <f t="shared" si="14"/>
        <v>1060.9000000000001</v>
      </c>
      <c r="G237" s="298">
        <f>(F237/E237)*100</f>
        <v>5.6717758448321023</v>
      </c>
    </row>
    <row r="238" spans="1:7" s="117" customFormat="1" ht="12.75" customHeight="1">
      <c r="A238" s="114"/>
      <c r="B238" s="115"/>
      <c r="C238" s="125"/>
      <c r="D238" s="126"/>
      <c r="E238" s="190"/>
      <c r="F238" s="190"/>
      <c r="G238" s="300"/>
    </row>
    <row r="239" spans="1:7" s="117" customFormat="1" ht="13.5" customHeight="1">
      <c r="A239" s="114"/>
      <c r="B239" s="115"/>
      <c r="C239" s="125"/>
      <c r="D239" s="126"/>
      <c r="E239" s="190"/>
      <c r="F239" s="190"/>
      <c r="G239" s="300"/>
    </row>
    <row r="240" spans="1:7" s="117" customFormat="1" ht="13.5" customHeight="1">
      <c r="A240" s="114"/>
      <c r="B240" s="115"/>
      <c r="C240" s="125"/>
      <c r="D240" s="126"/>
      <c r="E240" s="190"/>
      <c r="F240" s="190"/>
      <c r="G240" s="300"/>
    </row>
    <row r="241" spans="1:7" s="117" customFormat="1" ht="13.5" hidden="1" customHeight="1">
      <c r="A241" s="114"/>
      <c r="B241" s="115"/>
      <c r="C241" s="125"/>
      <c r="D241" s="126"/>
      <c r="E241" s="190"/>
      <c r="F241" s="190"/>
      <c r="G241" s="300"/>
    </row>
    <row r="242" spans="1:7" s="117" customFormat="1" ht="13.5" customHeight="1">
      <c r="A242" s="114"/>
      <c r="B242" s="115"/>
      <c r="C242" s="125"/>
      <c r="D242" s="126"/>
      <c r="E242" s="190"/>
      <c r="F242" s="190"/>
      <c r="G242" s="300"/>
    </row>
    <row r="243" spans="1:7" s="117" customFormat="1" ht="13.5" customHeight="1">
      <c r="A243" s="114"/>
      <c r="B243" s="115"/>
      <c r="C243" s="125"/>
      <c r="D243" s="126"/>
      <c r="E243" s="190"/>
      <c r="F243" s="190"/>
      <c r="G243" s="300"/>
    </row>
    <row r="244" spans="1:7" s="117" customFormat="1" ht="12.75" customHeight="1">
      <c r="A244" s="114"/>
      <c r="B244" s="115"/>
      <c r="C244" s="125"/>
      <c r="D244" s="126"/>
      <c r="E244" s="190"/>
      <c r="F244" s="190"/>
      <c r="G244" s="300"/>
    </row>
    <row r="245" spans="1:7" s="117" customFormat="1" ht="12.75" customHeight="1" thickBot="1">
      <c r="A245" s="114"/>
      <c r="B245" s="115"/>
      <c r="C245" s="125"/>
      <c r="D245" s="126"/>
      <c r="E245" s="190"/>
      <c r="F245" s="190"/>
      <c r="G245" s="300"/>
    </row>
    <row r="246" spans="1:7" s="117" customFormat="1" ht="15.75">
      <c r="A246" s="128" t="s">
        <v>27</v>
      </c>
      <c r="B246" s="129" t="s">
        <v>28</v>
      </c>
      <c r="C246" s="128" t="s">
        <v>30</v>
      </c>
      <c r="D246" s="128" t="s">
        <v>31</v>
      </c>
      <c r="E246" s="193" t="s">
        <v>31</v>
      </c>
      <c r="F246" s="194" t="s">
        <v>8</v>
      </c>
      <c r="G246" s="302" t="s">
        <v>276</v>
      </c>
    </row>
    <row r="247" spans="1:7" s="117" customFormat="1" ht="15.75" customHeight="1" thickBot="1">
      <c r="A247" s="130"/>
      <c r="B247" s="131"/>
      <c r="C247" s="132"/>
      <c r="D247" s="133" t="s">
        <v>33</v>
      </c>
      <c r="E247" s="195" t="s">
        <v>34</v>
      </c>
      <c r="F247" s="196" t="s">
        <v>35</v>
      </c>
      <c r="G247" s="303" t="s">
        <v>277</v>
      </c>
    </row>
    <row r="248" spans="1:7" s="117" customFormat="1" ht="16.5" thickTop="1">
      <c r="A248" s="134">
        <v>120</v>
      </c>
      <c r="B248" s="134"/>
      <c r="C248" s="67" t="s">
        <v>227</v>
      </c>
      <c r="D248" s="72"/>
      <c r="E248" s="197"/>
      <c r="F248" s="197"/>
      <c r="G248" s="304"/>
    </row>
    <row r="249" spans="1:7" s="117" customFormat="1" ht="15" customHeight="1">
      <c r="A249" s="86"/>
      <c r="B249" s="155"/>
      <c r="C249" s="67"/>
      <c r="D249" s="89"/>
      <c r="E249" s="198"/>
      <c r="F249" s="198"/>
      <c r="G249" s="296"/>
    </row>
    <row r="250" spans="1:7" s="117" customFormat="1" ht="15" customHeight="1">
      <c r="A250" s="86"/>
      <c r="B250" s="155"/>
      <c r="C250" s="67"/>
      <c r="D250" s="156"/>
      <c r="E250" s="205"/>
      <c r="F250" s="205"/>
      <c r="G250" s="296"/>
    </row>
    <row r="251" spans="1:7" s="138" customFormat="1" ht="15.75" hidden="1">
      <c r="A251" s="36"/>
      <c r="B251" s="137">
        <v>2221</v>
      </c>
      <c r="C251" s="90" t="s">
        <v>283</v>
      </c>
      <c r="D251" s="89"/>
      <c r="E251" s="198"/>
      <c r="F251" s="205">
        <v>0</v>
      </c>
      <c r="G251" s="296" t="e">
        <f>(#REF!/E251)*100</f>
        <v>#REF!</v>
      </c>
    </row>
    <row r="252" spans="1:7" s="117" customFormat="1" ht="15.75">
      <c r="A252" s="86"/>
      <c r="B252" s="144">
        <v>2310</v>
      </c>
      <c r="C252" s="36" t="s">
        <v>414</v>
      </c>
      <c r="D252" s="156">
        <v>20</v>
      </c>
      <c r="E252" s="205">
        <v>20</v>
      </c>
      <c r="F252" s="205">
        <v>0</v>
      </c>
      <c r="G252" s="296">
        <f t="shared" ref="G252:G264" si="15">(F252/E252)*100</f>
        <v>0</v>
      </c>
    </row>
    <row r="253" spans="1:7" s="117" customFormat="1" ht="15.75" hidden="1" customHeight="1">
      <c r="A253" s="86"/>
      <c r="B253" s="144">
        <v>2321</v>
      </c>
      <c r="C253" s="36" t="s">
        <v>415</v>
      </c>
      <c r="D253" s="156"/>
      <c r="E253" s="205"/>
      <c r="F253" s="205">
        <v>0</v>
      </c>
      <c r="G253" s="296" t="e">
        <f t="shared" si="15"/>
        <v>#DIV/0!</v>
      </c>
    </row>
    <row r="254" spans="1:7" s="117" customFormat="1" ht="15.75" customHeight="1">
      <c r="A254" s="86"/>
      <c r="B254" s="144">
        <v>3313</v>
      </c>
      <c r="C254" s="36" t="s">
        <v>416</v>
      </c>
      <c r="D254" s="156">
        <v>0</v>
      </c>
      <c r="E254" s="205">
        <v>80</v>
      </c>
      <c r="F254" s="205">
        <v>0</v>
      </c>
      <c r="G254" s="296">
        <f t="shared" si="15"/>
        <v>0</v>
      </c>
    </row>
    <row r="255" spans="1:7" s="117" customFormat="1" ht="15">
      <c r="A255" s="36"/>
      <c r="B255" s="144">
        <v>3612</v>
      </c>
      <c r="C255" s="36" t="s">
        <v>417</v>
      </c>
      <c r="D255" s="89">
        <v>9776</v>
      </c>
      <c r="E255" s="198">
        <v>9776</v>
      </c>
      <c r="F255" s="205">
        <v>678.2</v>
      </c>
      <c r="G255" s="296">
        <f t="shared" si="15"/>
        <v>6.9373977086743048</v>
      </c>
    </row>
    <row r="256" spans="1:7" s="117" customFormat="1" ht="15">
      <c r="A256" s="36"/>
      <c r="B256" s="144">
        <v>3613</v>
      </c>
      <c r="C256" s="36" t="s">
        <v>418</v>
      </c>
      <c r="D256" s="89">
        <v>8540</v>
      </c>
      <c r="E256" s="198">
        <v>8540</v>
      </c>
      <c r="F256" s="205">
        <v>1340.3</v>
      </c>
      <c r="G256" s="296">
        <f t="shared" si="15"/>
        <v>15.694379391100702</v>
      </c>
    </row>
    <row r="257" spans="1:7" s="117" customFormat="1" ht="15">
      <c r="A257" s="36"/>
      <c r="B257" s="144">
        <v>3632</v>
      </c>
      <c r="C257" s="36" t="s">
        <v>303</v>
      </c>
      <c r="D257" s="89">
        <v>1621</v>
      </c>
      <c r="E257" s="198">
        <v>1621</v>
      </c>
      <c r="F257" s="205">
        <v>34.700000000000003</v>
      </c>
      <c r="G257" s="296">
        <f t="shared" si="15"/>
        <v>2.1406539173349786</v>
      </c>
    </row>
    <row r="258" spans="1:7" s="117" customFormat="1" ht="15">
      <c r="A258" s="36"/>
      <c r="B258" s="144">
        <v>3634</v>
      </c>
      <c r="C258" s="36" t="s">
        <v>419</v>
      </c>
      <c r="D258" s="89">
        <v>1610</v>
      </c>
      <c r="E258" s="198">
        <v>1610</v>
      </c>
      <c r="F258" s="205">
        <v>49.5</v>
      </c>
      <c r="G258" s="296">
        <f t="shared" si="15"/>
        <v>3.0745341614906834</v>
      </c>
    </row>
    <row r="259" spans="1:7" s="117" customFormat="1" ht="15">
      <c r="A259" s="36"/>
      <c r="B259" s="144">
        <v>3639</v>
      </c>
      <c r="C259" s="36" t="s">
        <v>420</v>
      </c>
      <c r="D259" s="89">
        <f>9117-8300-215</f>
        <v>602</v>
      </c>
      <c r="E259" s="198">
        <f>9360-8300-215</f>
        <v>845</v>
      </c>
      <c r="F259" s="205">
        <f>140-24.6</f>
        <v>115.4</v>
      </c>
      <c r="G259" s="296">
        <f t="shared" si="15"/>
        <v>13.656804733727812</v>
      </c>
    </row>
    <row r="260" spans="1:7" s="117" customFormat="1" ht="15" customHeight="1">
      <c r="A260" s="36"/>
      <c r="B260" s="144">
        <v>3639</v>
      </c>
      <c r="C260" s="36" t="s">
        <v>421</v>
      </c>
      <c r="D260" s="89">
        <v>215</v>
      </c>
      <c r="E260" s="198">
        <v>215</v>
      </c>
      <c r="F260" s="205">
        <v>0</v>
      </c>
      <c r="G260" s="296">
        <f t="shared" si="15"/>
        <v>0</v>
      </c>
    </row>
    <row r="261" spans="1:7" s="117" customFormat="1" ht="15">
      <c r="A261" s="36"/>
      <c r="B261" s="144">
        <v>3639</v>
      </c>
      <c r="C261" s="36" t="s">
        <v>422</v>
      </c>
      <c r="D261" s="89">
        <v>8300</v>
      </c>
      <c r="E261" s="198">
        <v>8300</v>
      </c>
      <c r="F261" s="205">
        <v>24.6</v>
      </c>
      <c r="G261" s="296">
        <f t="shared" si="15"/>
        <v>0.29638554216867474</v>
      </c>
    </row>
    <row r="262" spans="1:7" s="117" customFormat="1" ht="15">
      <c r="A262" s="36"/>
      <c r="B262" s="144">
        <v>3729</v>
      </c>
      <c r="C262" s="36" t="s">
        <v>423</v>
      </c>
      <c r="D262" s="89">
        <v>1</v>
      </c>
      <c r="E262" s="198">
        <v>1</v>
      </c>
      <c r="F262" s="205">
        <v>0</v>
      </c>
      <c r="G262" s="296">
        <f t="shared" si="15"/>
        <v>0</v>
      </c>
    </row>
    <row r="263" spans="1:7" s="117" customFormat="1" ht="15" hidden="1">
      <c r="A263" s="162"/>
      <c r="B263" s="173">
        <v>4349</v>
      </c>
      <c r="C263" s="162" t="s">
        <v>424</v>
      </c>
      <c r="D263" s="156"/>
      <c r="E263" s="205"/>
      <c r="F263" s="205"/>
      <c r="G263" s="296" t="e">
        <f t="shared" si="15"/>
        <v>#DIV/0!</v>
      </c>
    </row>
    <row r="264" spans="1:7" s="117" customFormat="1" ht="15" hidden="1">
      <c r="A264" s="162"/>
      <c r="B264" s="173">
        <v>6409</v>
      </c>
      <c r="C264" s="162" t="s">
        <v>425</v>
      </c>
      <c r="D264" s="156"/>
      <c r="E264" s="205"/>
      <c r="F264" s="205"/>
      <c r="G264" s="296" t="e">
        <f t="shared" si="15"/>
        <v>#DIV/0!</v>
      </c>
    </row>
    <row r="265" spans="1:7" s="117" customFormat="1" ht="15" customHeight="1" thickBot="1">
      <c r="A265" s="157"/>
      <c r="B265" s="157"/>
      <c r="C265" s="176"/>
      <c r="D265" s="182"/>
      <c r="E265" s="213"/>
      <c r="F265" s="213"/>
      <c r="G265" s="308"/>
    </row>
    <row r="266" spans="1:7" s="117" customFormat="1" ht="18.75" customHeight="1" thickTop="1" thickBot="1">
      <c r="A266" s="150"/>
      <c r="B266" s="175"/>
      <c r="C266" s="172" t="s">
        <v>426</v>
      </c>
      <c r="D266" s="183">
        <f t="shared" ref="D266:F266" si="16">SUM(D251:D264)</f>
        <v>30685</v>
      </c>
      <c r="E266" s="214">
        <f t="shared" si="16"/>
        <v>31008</v>
      </c>
      <c r="F266" s="214">
        <f t="shared" si="16"/>
        <v>2242.6999999999998</v>
      </c>
      <c r="G266" s="298">
        <f>(F266/E266)*100</f>
        <v>7.2326496388028891</v>
      </c>
    </row>
    <row r="267" spans="1:7" s="117" customFormat="1" ht="12.75" customHeight="1">
      <c r="A267" s="114"/>
      <c r="B267" s="115"/>
      <c r="C267" s="125"/>
      <c r="D267" s="126"/>
      <c r="E267" s="190"/>
      <c r="F267" s="190"/>
      <c r="G267" s="300"/>
    </row>
    <row r="268" spans="1:7" s="117" customFormat="1" ht="12.75" customHeight="1">
      <c r="A268" s="114"/>
      <c r="B268" s="115"/>
      <c r="C268" s="125"/>
      <c r="D268" s="126"/>
      <c r="E268" s="190"/>
      <c r="F268" s="190"/>
      <c r="G268" s="300"/>
    </row>
    <row r="269" spans="1:7" s="117" customFormat="1" ht="12.75" customHeight="1" thickBot="1">
      <c r="E269" s="191"/>
      <c r="F269" s="191"/>
      <c r="G269" s="294"/>
    </row>
    <row r="270" spans="1:7" s="117" customFormat="1" ht="15.75">
      <c r="A270" s="128" t="s">
        <v>27</v>
      </c>
      <c r="B270" s="129" t="s">
        <v>28</v>
      </c>
      <c r="C270" s="128" t="s">
        <v>30</v>
      </c>
      <c r="D270" s="128" t="s">
        <v>31</v>
      </c>
      <c r="E270" s="193" t="s">
        <v>31</v>
      </c>
      <c r="F270" s="194" t="s">
        <v>8</v>
      </c>
      <c r="G270" s="302" t="s">
        <v>276</v>
      </c>
    </row>
    <row r="271" spans="1:7" s="117" customFormat="1" ht="15.75" customHeight="1" thickBot="1">
      <c r="A271" s="130"/>
      <c r="B271" s="131"/>
      <c r="C271" s="132"/>
      <c r="D271" s="133" t="s">
        <v>33</v>
      </c>
      <c r="E271" s="195" t="s">
        <v>34</v>
      </c>
      <c r="F271" s="196" t="s">
        <v>35</v>
      </c>
      <c r="G271" s="303" t="s">
        <v>277</v>
      </c>
    </row>
    <row r="272" spans="1:7" s="117" customFormat="1" ht="38.25" customHeight="1" thickTop="1" thickBot="1">
      <c r="A272" s="172"/>
      <c r="B272" s="184"/>
      <c r="C272" s="185" t="s">
        <v>427</v>
      </c>
      <c r="D272" s="186">
        <f>SUM(D57,D86,D138,D169,D190,D210,D222,D237,D266,)</f>
        <v>485763</v>
      </c>
      <c r="E272" s="215">
        <f>SUM(E57,E86,E138,E169,E190,E210,E222,E237,E266)</f>
        <v>497236.5</v>
      </c>
      <c r="F272" s="215">
        <f>SUM(F57,F86,F138,F169,F190,F210,F222,F237,F266,)</f>
        <v>53497.599999999999</v>
      </c>
      <c r="G272" s="309">
        <f>(F272/E272)*100</f>
        <v>10.758984909595332</v>
      </c>
    </row>
    <row r="273" spans="1:7" ht="15">
      <c r="A273" s="23"/>
      <c r="B273" s="23"/>
      <c r="C273" s="23"/>
      <c r="D273" s="23"/>
      <c r="E273" s="216"/>
      <c r="F273" s="216"/>
      <c r="G273" s="23"/>
    </row>
    <row r="274" spans="1:7" ht="15" customHeight="1">
      <c r="A274" s="23"/>
      <c r="B274" s="23"/>
      <c r="C274" s="23"/>
      <c r="D274" s="23"/>
      <c r="E274" s="216"/>
      <c r="F274" s="216"/>
      <c r="G274" s="23"/>
    </row>
    <row r="275" spans="1:7" ht="15" customHeight="1">
      <c r="A275" s="23"/>
      <c r="B275" s="23"/>
      <c r="C275" s="23"/>
      <c r="D275" s="23"/>
      <c r="E275" s="216"/>
      <c r="F275" s="216"/>
      <c r="G275" s="23"/>
    </row>
    <row r="276" spans="1:7" ht="15" customHeight="1">
      <c r="A276" s="23"/>
      <c r="B276" s="23"/>
      <c r="C276" s="23"/>
      <c r="D276" s="23"/>
      <c r="E276" s="216"/>
      <c r="F276" s="216"/>
      <c r="G276" s="23"/>
    </row>
    <row r="277" spans="1:7" ht="15">
      <c r="A277" s="23"/>
      <c r="B277" s="23"/>
      <c r="C277" s="23"/>
      <c r="D277" s="23"/>
      <c r="E277" s="216"/>
      <c r="F277" s="216"/>
      <c r="G277" s="23"/>
    </row>
    <row r="278" spans="1:7" ht="15">
      <c r="A278" s="23"/>
      <c r="B278" s="23"/>
      <c r="C278" s="23"/>
      <c r="D278" s="23"/>
      <c r="E278" s="216"/>
      <c r="F278" s="216"/>
      <c r="G278" s="23"/>
    </row>
    <row r="279" spans="1:7" ht="15">
      <c r="A279" s="23"/>
      <c r="B279" s="23"/>
      <c r="C279" s="24"/>
      <c r="D279" s="23"/>
      <c r="E279" s="216"/>
      <c r="F279" s="216"/>
      <c r="G279" s="23"/>
    </row>
    <row r="280" spans="1:7" ht="15">
      <c r="A280" s="23"/>
      <c r="B280" s="23"/>
      <c r="C280" s="23"/>
      <c r="D280" s="23"/>
      <c r="E280" s="216"/>
      <c r="F280" s="216"/>
      <c r="G280" s="23"/>
    </row>
    <row r="281" spans="1:7" ht="15">
      <c r="A281" s="23"/>
      <c r="B281" s="23"/>
      <c r="C281" s="23"/>
      <c r="D281" s="23"/>
      <c r="E281" s="216"/>
      <c r="F281" s="216"/>
      <c r="G281" s="23"/>
    </row>
    <row r="282" spans="1:7" ht="15">
      <c r="A282" s="23"/>
      <c r="B282" s="23"/>
      <c r="C282" s="23"/>
      <c r="D282" s="23"/>
      <c r="E282" s="216"/>
      <c r="F282" s="216"/>
      <c r="G282" s="23"/>
    </row>
    <row r="283" spans="1:7" ht="15">
      <c r="A283" s="23"/>
      <c r="B283" s="23"/>
      <c r="C283" s="23"/>
      <c r="D283" s="23"/>
      <c r="E283" s="216"/>
      <c r="F283" s="216"/>
      <c r="G283" s="23"/>
    </row>
    <row r="284" spans="1:7" ht="15">
      <c r="A284" s="23"/>
      <c r="B284" s="23"/>
      <c r="C284" s="23"/>
      <c r="D284" s="23"/>
      <c r="E284" s="216"/>
      <c r="F284" s="216"/>
      <c r="G284" s="23"/>
    </row>
    <row r="285" spans="1:7" ht="15">
      <c r="A285" s="23"/>
      <c r="B285" s="23"/>
      <c r="C285" s="23"/>
      <c r="D285" s="23"/>
      <c r="E285" s="216"/>
      <c r="F285" s="216"/>
      <c r="G285" s="23"/>
    </row>
    <row r="286" spans="1:7" ht="15">
      <c r="A286" s="23"/>
      <c r="B286" s="23"/>
      <c r="C286" s="23"/>
      <c r="D286" s="23"/>
      <c r="E286" s="216"/>
      <c r="F286" s="216"/>
      <c r="G286" s="23"/>
    </row>
    <row r="287" spans="1:7" ht="15">
      <c r="A287" s="23"/>
      <c r="B287" s="23"/>
      <c r="C287" s="23"/>
      <c r="D287" s="23"/>
      <c r="E287" s="216"/>
      <c r="F287" s="216"/>
      <c r="G287" s="23"/>
    </row>
    <row r="288" spans="1:7" ht="15">
      <c r="A288" s="23"/>
      <c r="B288" s="23"/>
      <c r="C288" s="23"/>
      <c r="D288" s="23"/>
      <c r="E288" s="216"/>
      <c r="F288" s="216"/>
      <c r="G288" s="23"/>
    </row>
    <row r="289" spans="1:7" ht="15">
      <c r="A289" s="23"/>
      <c r="B289" s="23"/>
      <c r="C289" s="23"/>
      <c r="D289" s="23"/>
      <c r="E289" s="216"/>
      <c r="F289" s="216"/>
      <c r="G289" s="23"/>
    </row>
    <row r="290" spans="1:7" ht="15">
      <c r="A290" s="23"/>
      <c r="B290" s="23"/>
      <c r="C290" s="23"/>
      <c r="D290" s="23"/>
      <c r="E290" s="216"/>
      <c r="F290" s="216"/>
      <c r="G290" s="23"/>
    </row>
    <row r="291" spans="1:7" ht="15">
      <c r="A291" s="23"/>
      <c r="B291" s="23"/>
      <c r="C291" s="23"/>
      <c r="D291" s="23"/>
      <c r="E291" s="216"/>
      <c r="F291" s="216"/>
      <c r="G291" s="23"/>
    </row>
    <row r="292" spans="1:7" ht="15">
      <c r="A292" s="23"/>
      <c r="B292" s="23"/>
      <c r="C292" s="23"/>
      <c r="D292" s="23"/>
      <c r="E292" s="216"/>
      <c r="F292" s="216"/>
      <c r="G292" s="23"/>
    </row>
    <row r="293" spans="1:7" ht="15">
      <c r="A293" s="23"/>
      <c r="B293" s="23"/>
      <c r="C293" s="23"/>
      <c r="D293" s="23"/>
      <c r="E293" s="216"/>
      <c r="F293" s="216"/>
      <c r="G293" s="23"/>
    </row>
  </sheetData>
  <mergeCells count="1">
    <mergeCell ref="A3:G3"/>
  </mergeCells>
  <pageMargins left="0.55118110236220474" right="0.15748031496062992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28"/>
  <sheetViews>
    <sheetView workbookViewId="0">
      <selection activeCell="A4" sqref="A4"/>
    </sheetView>
  </sheetViews>
  <sheetFormatPr defaultRowHeight="12.75"/>
  <cols>
    <col min="1" max="1" width="9.140625" style="782"/>
    <col min="2" max="2" width="10.28515625" style="782" customWidth="1"/>
    <col min="3" max="3" width="15.7109375" style="783" customWidth="1"/>
    <col min="4" max="4" width="15.7109375" style="784" customWidth="1"/>
    <col min="5" max="5" width="90.28515625" style="781" customWidth="1"/>
    <col min="6" max="6" width="14.42578125" style="781" customWidth="1"/>
    <col min="7" max="7" width="14.5703125" style="781" hidden="1" customWidth="1"/>
    <col min="8" max="257" width="9.140625" style="781"/>
    <col min="258" max="258" width="10.28515625" style="781" customWidth="1"/>
    <col min="259" max="260" width="15.7109375" style="781" customWidth="1"/>
    <col min="261" max="261" width="90.28515625" style="781" customWidth="1"/>
    <col min="262" max="262" width="14.42578125" style="781" customWidth="1"/>
    <col min="263" max="263" width="0" style="781" hidden="1" customWidth="1"/>
    <col min="264" max="513" width="9.140625" style="781"/>
    <col min="514" max="514" width="10.28515625" style="781" customWidth="1"/>
    <col min="515" max="516" width="15.7109375" style="781" customWidth="1"/>
    <col min="517" max="517" width="90.28515625" style="781" customWidth="1"/>
    <col min="518" max="518" width="14.42578125" style="781" customWidth="1"/>
    <col min="519" max="519" width="0" style="781" hidden="1" customWidth="1"/>
    <col min="520" max="769" width="9.140625" style="781"/>
    <col min="770" max="770" width="10.28515625" style="781" customWidth="1"/>
    <col min="771" max="772" width="15.7109375" style="781" customWidth="1"/>
    <col min="773" max="773" width="90.28515625" style="781" customWidth="1"/>
    <col min="774" max="774" width="14.42578125" style="781" customWidth="1"/>
    <col min="775" max="775" width="0" style="781" hidden="1" customWidth="1"/>
    <col min="776" max="1025" width="9.140625" style="781"/>
    <col min="1026" max="1026" width="10.28515625" style="781" customWidth="1"/>
    <col min="1027" max="1028" width="15.7109375" style="781" customWidth="1"/>
    <col min="1029" max="1029" width="90.28515625" style="781" customWidth="1"/>
    <col min="1030" max="1030" width="14.42578125" style="781" customWidth="1"/>
    <col min="1031" max="1031" width="0" style="781" hidden="1" customWidth="1"/>
    <col min="1032" max="1281" width="9.140625" style="781"/>
    <col min="1282" max="1282" width="10.28515625" style="781" customWidth="1"/>
    <col min="1283" max="1284" width="15.7109375" style="781" customWidth="1"/>
    <col min="1285" max="1285" width="90.28515625" style="781" customWidth="1"/>
    <col min="1286" max="1286" width="14.42578125" style="781" customWidth="1"/>
    <col min="1287" max="1287" width="0" style="781" hidden="1" customWidth="1"/>
    <col min="1288" max="1537" width="9.140625" style="781"/>
    <col min="1538" max="1538" width="10.28515625" style="781" customWidth="1"/>
    <col min="1539" max="1540" width="15.7109375" style="781" customWidth="1"/>
    <col min="1541" max="1541" width="90.28515625" style="781" customWidth="1"/>
    <col min="1542" max="1542" width="14.42578125" style="781" customWidth="1"/>
    <col min="1543" max="1543" width="0" style="781" hidden="1" customWidth="1"/>
    <col min="1544" max="1793" width="9.140625" style="781"/>
    <col min="1794" max="1794" width="10.28515625" style="781" customWidth="1"/>
    <col min="1795" max="1796" width="15.7109375" style="781" customWidth="1"/>
    <col min="1797" max="1797" width="90.28515625" style="781" customWidth="1"/>
    <col min="1798" max="1798" width="14.42578125" style="781" customWidth="1"/>
    <col min="1799" max="1799" width="0" style="781" hidden="1" customWidth="1"/>
    <col min="1800" max="2049" width="9.140625" style="781"/>
    <col min="2050" max="2050" width="10.28515625" style="781" customWidth="1"/>
    <col min="2051" max="2052" width="15.7109375" style="781" customWidth="1"/>
    <col min="2053" max="2053" width="90.28515625" style="781" customWidth="1"/>
    <col min="2054" max="2054" width="14.42578125" style="781" customWidth="1"/>
    <col min="2055" max="2055" width="0" style="781" hidden="1" customWidth="1"/>
    <col min="2056" max="2305" width="9.140625" style="781"/>
    <col min="2306" max="2306" width="10.28515625" style="781" customWidth="1"/>
    <col min="2307" max="2308" width="15.7109375" style="781" customWidth="1"/>
    <col min="2309" max="2309" width="90.28515625" style="781" customWidth="1"/>
    <col min="2310" max="2310" width="14.42578125" style="781" customWidth="1"/>
    <col min="2311" max="2311" width="0" style="781" hidden="1" customWidth="1"/>
    <col min="2312" max="2561" width="9.140625" style="781"/>
    <col min="2562" max="2562" width="10.28515625" style="781" customWidth="1"/>
    <col min="2563" max="2564" width="15.7109375" style="781" customWidth="1"/>
    <col min="2565" max="2565" width="90.28515625" style="781" customWidth="1"/>
    <col min="2566" max="2566" width="14.42578125" style="781" customWidth="1"/>
    <col min="2567" max="2567" width="0" style="781" hidden="1" customWidth="1"/>
    <col min="2568" max="2817" width="9.140625" style="781"/>
    <col min="2818" max="2818" width="10.28515625" style="781" customWidth="1"/>
    <col min="2819" max="2820" width="15.7109375" style="781" customWidth="1"/>
    <col min="2821" max="2821" width="90.28515625" style="781" customWidth="1"/>
    <col min="2822" max="2822" width="14.42578125" style="781" customWidth="1"/>
    <col min="2823" max="2823" width="0" style="781" hidden="1" customWidth="1"/>
    <col min="2824" max="3073" width="9.140625" style="781"/>
    <col min="3074" max="3074" width="10.28515625" style="781" customWidth="1"/>
    <col min="3075" max="3076" width="15.7109375" style="781" customWidth="1"/>
    <col min="3077" max="3077" width="90.28515625" style="781" customWidth="1"/>
    <col min="3078" max="3078" width="14.42578125" style="781" customWidth="1"/>
    <col min="3079" max="3079" width="0" style="781" hidden="1" customWidth="1"/>
    <col min="3080" max="3329" width="9.140625" style="781"/>
    <col min="3330" max="3330" width="10.28515625" style="781" customWidth="1"/>
    <col min="3331" max="3332" width="15.7109375" style="781" customWidth="1"/>
    <col min="3333" max="3333" width="90.28515625" style="781" customWidth="1"/>
    <col min="3334" max="3334" width="14.42578125" style="781" customWidth="1"/>
    <col min="3335" max="3335" width="0" style="781" hidden="1" customWidth="1"/>
    <col min="3336" max="3585" width="9.140625" style="781"/>
    <col min="3586" max="3586" width="10.28515625" style="781" customWidth="1"/>
    <col min="3587" max="3588" width="15.7109375" style="781" customWidth="1"/>
    <col min="3589" max="3589" width="90.28515625" style="781" customWidth="1"/>
    <col min="3590" max="3590" width="14.42578125" style="781" customWidth="1"/>
    <col min="3591" max="3591" width="0" style="781" hidden="1" customWidth="1"/>
    <col min="3592" max="3841" width="9.140625" style="781"/>
    <col min="3842" max="3842" width="10.28515625" style="781" customWidth="1"/>
    <col min="3843" max="3844" width="15.7109375" style="781" customWidth="1"/>
    <col min="3845" max="3845" width="90.28515625" style="781" customWidth="1"/>
    <col min="3846" max="3846" width="14.42578125" style="781" customWidth="1"/>
    <col min="3847" max="3847" width="0" style="781" hidden="1" customWidth="1"/>
    <col min="3848" max="4097" width="9.140625" style="781"/>
    <col min="4098" max="4098" width="10.28515625" style="781" customWidth="1"/>
    <col min="4099" max="4100" width="15.7109375" style="781" customWidth="1"/>
    <col min="4101" max="4101" width="90.28515625" style="781" customWidth="1"/>
    <col min="4102" max="4102" width="14.42578125" style="781" customWidth="1"/>
    <col min="4103" max="4103" width="0" style="781" hidden="1" customWidth="1"/>
    <col min="4104" max="4353" width="9.140625" style="781"/>
    <col min="4354" max="4354" width="10.28515625" style="781" customWidth="1"/>
    <col min="4355" max="4356" width="15.7109375" style="781" customWidth="1"/>
    <col min="4357" max="4357" width="90.28515625" style="781" customWidth="1"/>
    <col min="4358" max="4358" width="14.42578125" style="781" customWidth="1"/>
    <col min="4359" max="4359" width="0" style="781" hidden="1" customWidth="1"/>
    <col min="4360" max="4609" width="9.140625" style="781"/>
    <col min="4610" max="4610" width="10.28515625" style="781" customWidth="1"/>
    <col min="4611" max="4612" width="15.7109375" style="781" customWidth="1"/>
    <col min="4613" max="4613" width="90.28515625" style="781" customWidth="1"/>
    <col min="4614" max="4614" width="14.42578125" style="781" customWidth="1"/>
    <col min="4615" max="4615" width="0" style="781" hidden="1" customWidth="1"/>
    <col min="4616" max="4865" width="9.140625" style="781"/>
    <col min="4866" max="4866" width="10.28515625" style="781" customWidth="1"/>
    <col min="4867" max="4868" width="15.7109375" style="781" customWidth="1"/>
    <col min="4869" max="4869" width="90.28515625" style="781" customWidth="1"/>
    <col min="4870" max="4870" width="14.42578125" style="781" customWidth="1"/>
    <col min="4871" max="4871" width="0" style="781" hidden="1" customWidth="1"/>
    <col min="4872" max="5121" width="9.140625" style="781"/>
    <col min="5122" max="5122" width="10.28515625" style="781" customWidth="1"/>
    <col min="5123" max="5124" width="15.7109375" style="781" customWidth="1"/>
    <col min="5125" max="5125" width="90.28515625" style="781" customWidth="1"/>
    <col min="5126" max="5126" width="14.42578125" style="781" customWidth="1"/>
    <col min="5127" max="5127" width="0" style="781" hidden="1" customWidth="1"/>
    <col min="5128" max="5377" width="9.140625" style="781"/>
    <col min="5378" max="5378" width="10.28515625" style="781" customWidth="1"/>
    <col min="5379" max="5380" width="15.7109375" style="781" customWidth="1"/>
    <col min="5381" max="5381" width="90.28515625" style="781" customWidth="1"/>
    <col min="5382" max="5382" width="14.42578125" style="781" customWidth="1"/>
    <col min="5383" max="5383" width="0" style="781" hidden="1" customWidth="1"/>
    <col min="5384" max="5633" width="9.140625" style="781"/>
    <col min="5634" max="5634" width="10.28515625" style="781" customWidth="1"/>
    <col min="5635" max="5636" width="15.7109375" style="781" customWidth="1"/>
    <col min="5637" max="5637" width="90.28515625" style="781" customWidth="1"/>
    <col min="5638" max="5638" width="14.42578125" style="781" customWidth="1"/>
    <col min="5639" max="5639" width="0" style="781" hidden="1" customWidth="1"/>
    <col min="5640" max="5889" width="9.140625" style="781"/>
    <col min="5890" max="5890" width="10.28515625" style="781" customWidth="1"/>
    <col min="5891" max="5892" width="15.7109375" style="781" customWidth="1"/>
    <col min="5893" max="5893" width="90.28515625" style="781" customWidth="1"/>
    <col min="5894" max="5894" width="14.42578125" style="781" customWidth="1"/>
    <col min="5895" max="5895" width="0" style="781" hidden="1" customWidth="1"/>
    <col min="5896" max="6145" width="9.140625" style="781"/>
    <col min="6146" max="6146" width="10.28515625" style="781" customWidth="1"/>
    <col min="6147" max="6148" width="15.7109375" style="781" customWidth="1"/>
    <col min="6149" max="6149" width="90.28515625" style="781" customWidth="1"/>
    <col min="6150" max="6150" width="14.42578125" style="781" customWidth="1"/>
    <col min="6151" max="6151" width="0" style="781" hidden="1" customWidth="1"/>
    <col min="6152" max="6401" width="9.140625" style="781"/>
    <col min="6402" max="6402" width="10.28515625" style="781" customWidth="1"/>
    <col min="6403" max="6404" width="15.7109375" style="781" customWidth="1"/>
    <col min="6405" max="6405" width="90.28515625" style="781" customWidth="1"/>
    <col min="6406" max="6406" width="14.42578125" style="781" customWidth="1"/>
    <col min="6407" max="6407" width="0" style="781" hidden="1" customWidth="1"/>
    <col min="6408" max="6657" width="9.140625" style="781"/>
    <col min="6658" max="6658" width="10.28515625" style="781" customWidth="1"/>
    <col min="6659" max="6660" width="15.7109375" style="781" customWidth="1"/>
    <col min="6661" max="6661" width="90.28515625" style="781" customWidth="1"/>
    <col min="6662" max="6662" width="14.42578125" style="781" customWidth="1"/>
    <col min="6663" max="6663" width="0" style="781" hidden="1" customWidth="1"/>
    <col min="6664" max="6913" width="9.140625" style="781"/>
    <col min="6914" max="6914" width="10.28515625" style="781" customWidth="1"/>
    <col min="6915" max="6916" width="15.7109375" style="781" customWidth="1"/>
    <col min="6917" max="6917" width="90.28515625" style="781" customWidth="1"/>
    <col min="6918" max="6918" width="14.42578125" style="781" customWidth="1"/>
    <col min="6919" max="6919" width="0" style="781" hidden="1" customWidth="1"/>
    <col min="6920" max="7169" width="9.140625" style="781"/>
    <col min="7170" max="7170" width="10.28515625" style="781" customWidth="1"/>
    <col min="7171" max="7172" width="15.7109375" style="781" customWidth="1"/>
    <col min="7173" max="7173" width="90.28515625" style="781" customWidth="1"/>
    <col min="7174" max="7174" width="14.42578125" style="781" customWidth="1"/>
    <col min="7175" max="7175" width="0" style="781" hidden="1" customWidth="1"/>
    <col min="7176" max="7425" width="9.140625" style="781"/>
    <col min="7426" max="7426" width="10.28515625" style="781" customWidth="1"/>
    <col min="7427" max="7428" width="15.7109375" style="781" customWidth="1"/>
    <col min="7429" max="7429" width="90.28515625" style="781" customWidth="1"/>
    <col min="7430" max="7430" width="14.42578125" style="781" customWidth="1"/>
    <col min="7431" max="7431" width="0" style="781" hidden="1" customWidth="1"/>
    <col min="7432" max="7681" width="9.140625" style="781"/>
    <col min="7682" max="7682" width="10.28515625" style="781" customWidth="1"/>
    <col min="7683" max="7684" width="15.7109375" style="781" customWidth="1"/>
    <col min="7685" max="7685" width="90.28515625" style="781" customWidth="1"/>
    <col min="7686" max="7686" width="14.42578125" style="781" customWidth="1"/>
    <col min="7687" max="7687" width="0" style="781" hidden="1" customWidth="1"/>
    <col min="7688" max="7937" width="9.140625" style="781"/>
    <col min="7938" max="7938" width="10.28515625" style="781" customWidth="1"/>
    <col min="7939" max="7940" width="15.7109375" style="781" customWidth="1"/>
    <col min="7941" max="7941" width="90.28515625" style="781" customWidth="1"/>
    <col min="7942" max="7942" width="14.42578125" style="781" customWidth="1"/>
    <col min="7943" max="7943" width="0" style="781" hidden="1" customWidth="1"/>
    <col min="7944" max="8193" width="9.140625" style="781"/>
    <col min="8194" max="8194" width="10.28515625" style="781" customWidth="1"/>
    <col min="8195" max="8196" width="15.7109375" style="781" customWidth="1"/>
    <col min="8197" max="8197" width="90.28515625" style="781" customWidth="1"/>
    <col min="8198" max="8198" width="14.42578125" style="781" customWidth="1"/>
    <col min="8199" max="8199" width="0" style="781" hidden="1" customWidth="1"/>
    <col min="8200" max="8449" width="9.140625" style="781"/>
    <col min="8450" max="8450" width="10.28515625" style="781" customWidth="1"/>
    <col min="8451" max="8452" width="15.7109375" style="781" customWidth="1"/>
    <col min="8453" max="8453" width="90.28515625" style="781" customWidth="1"/>
    <col min="8454" max="8454" width="14.42578125" style="781" customWidth="1"/>
    <col min="8455" max="8455" width="0" style="781" hidden="1" customWidth="1"/>
    <col min="8456" max="8705" width="9.140625" style="781"/>
    <col min="8706" max="8706" width="10.28515625" style="781" customWidth="1"/>
    <col min="8707" max="8708" width="15.7109375" style="781" customWidth="1"/>
    <col min="8709" max="8709" width="90.28515625" style="781" customWidth="1"/>
    <col min="8710" max="8710" width="14.42578125" style="781" customWidth="1"/>
    <col min="8711" max="8711" width="0" style="781" hidden="1" customWidth="1"/>
    <col min="8712" max="8961" width="9.140625" style="781"/>
    <col min="8962" max="8962" width="10.28515625" style="781" customWidth="1"/>
    <col min="8963" max="8964" width="15.7109375" style="781" customWidth="1"/>
    <col min="8965" max="8965" width="90.28515625" style="781" customWidth="1"/>
    <col min="8966" max="8966" width="14.42578125" style="781" customWidth="1"/>
    <col min="8967" max="8967" width="0" style="781" hidden="1" customWidth="1"/>
    <col min="8968" max="9217" width="9.140625" style="781"/>
    <col min="9218" max="9218" width="10.28515625" style="781" customWidth="1"/>
    <col min="9219" max="9220" width="15.7109375" style="781" customWidth="1"/>
    <col min="9221" max="9221" width="90.28515625" style="781" customWidth="1"/>
    <col min="9222" max="9222" width="14.42578125" style="781" customWidth="1"/>
    <col min="9223" max="9223" width="0" style="781" hidden="1" customWidth="1"/>
    <col min="9224" max="9473" width="9.140625" style="781"/>
    <col min="9474" max="9474" width="10.28515625" style="781" customWidth="1"/>
    <col min="9475" max="9476" width="15.7109375" style="781" customWidth="1"/>
    <col min="9477" max="9477" width="90.28515625" style="781" customWidth="1"/>
    <col min="9478" max="9478" width="14.42578125" style="781" customWidth="1"/>
    <col min="9479" max="9479" width="0" style="781" hidden="1" customWidth="1"/>
    <col min="9480" max="9729" width="9.140625" style="781"/>
    <col min="9730" max="9730" width="10.28515625" style="781" customWidth="1"/>
    <col min="9731" max="9732" width="15.7109375" style="781" customWidth="1"/>
    <col min="9733" max="9733" width="90.28515625" style="781" customWidth="1"/>
    <col min="9734" max="9734" width="14.42578125" style="781" customWidth="1"/>
    <col min="9735" max="9735" width="0" style="781" hidden="1" customWidth="1"/>
    <col min="9736" max="9985" width="9.140625" style="781"/>
    <col min="9986" max="9986" width="10.28515625" style="781" customWidth="1"/>
    <col min="9987" max="9988" width="15.7109375" style="781" customWidth="1"/>
    <col min="9989" max="9989" width="90.28515625" style="781" customWidth="1"/>
    <col min="9990" max="9990" width="14.42578125" style="781" customWidth="1"/>
    <col min="9991" max="9991" width="0" style="781" hidden="1" customWidth="1"/>
    <col min="9992" max="10241" width="9.140625" style="781"/>
    <col min="10242" max="10242" width="10.28515625" style="781" customWidth="1"/>
    <col min="10243" max="10244" width="15.7109375" style="781" customWidth="1"/>
    <col min="10245" max="10245" width="90.28515625" style="781" customWidth="1"/>
    <col min="10246" max="10246" width="14.42578125" style="781" customWidth="1"/>
    <col min="10247" max="10247" width="0" style="781" hidden="1" customWidth="1"/>
    <col min="10248" max="10497" width="9.140625" style="781"/>
    <col min="10498" max="10498" width="10.28515625" style="781" customWidth="1"/>
    <col min="10499" max="10500" width="15.7109375" style="781" customWidth="1"/>
    <col min="10501" max="10501" width="90.28515625" style="781" customWidth="1"/>
    <col min="10502" max="10502" width="14.42578125" style="781" customWidth="1"/>
    <col min="10503" max="10503" width="0" style="781" hidden="1" customWidth="1"/>
    <col min="10504" max="10753" width="9.140625" style="781"/>
    <col min="10754" max="10754" width="10.28515625" style="781" customWidth="1"/>
    <col min="10755" max="10756" width="15.7109375" style="781" customWidth="1"/>
    <col min="10757" max="10757" width="90.28515625" style="781" customWidth="1"/>
    <col min="10758" max="10758" width="14.42578125" style="781" customWidth="1"/>
    <col min="10759" max="10759" width="0" style="781" hidden="1" customWidth="1"/>
    <col min="10760" max="11009" width="9.140625" style="781"/>
    <col min="11010" max="11010" width="10.28515625" style="781" customWidth="1"/>
    <col min="11011" max="11012" width="15.7109375" style="781" customWidth="1"/>
    <col min="11013" max="11013" width="90.28515625" style="781" customWidth="1"/>
    <col min="11014" max="11014" width="14.42578125" style="781" customWidth="1"/>
    <col min="11015" max="11015" width="0" style="781" hidden="1" customWidth="1"/>
    <col min="11016" max="11265" width="9.140625" style="781"/>
    <col min="11266" max="11266" width="10.28515625" style="781" customWidth="1"/>
    <col min="11267" max="11268" width="15.7109375" style="781" customWidth="1"/>
    <col min="11269" max="11269" width="90.28515625" style="781" customWidth="1"/>
    <col min="11270" max="11270" width="14.42578125" style="781" customWidth="1"/>
    <col min="11271" max="11271" width="0" style="781" hidden="1" customWidth="1"/>
    <col min="11272" max="11521" width="9.140625" style="781"/>
    <col min="11522" max="11522" width="10.28515625" style="781" customWidth="1"/>
    <col min="11523" max="11524" width="15.7109375" style="781" customWidth="1"/>
    <col min="11525" max="11525" width="90.28515625" style="781" customWidth="1"/>
    <col min="11526" max="11526" width="14.42578125" style="781" customWidth="1"/>
    <col min="11527" max="11527" width="0" style="781" hidden="1" customWidth="1"/>
    <col min="11528" max="11777" width="9.140625" style="781"/>
    <col min="11778" max="11778" width="10.28515625" style="781" customWidth="1"/>
    <col min="11779" max="11780" width="15.7109375" style="781" customWidth="1"/>
    <col min="11781" max="11781" width="90.28515625" style="781" customWidth="1"/>
    <col min="11782" max="11782" width="14.42578125" style="781" customWidth="1"/>
    <col min="11783" max="11783" width="0" style="781" hidden="1" customWidth="1"/>
    <col min="11784" max="12033" width="9.140625" style="781"/>
    <col min="12034" max="12034" width="10.28515625" style="781" customWidth="1"/>
    <col min="12035" max="12036" width="15.7109375" style="781" customWidth="1"/>
    <col min="12037" max="12037" width="90.28515625" style="781" customWidth="1"/>
    <col min="12038" max="12038" width="14.42578125" style="781" customWidth="1"/>
    <col min="12039" max="12039" width="0" style="781" hidden="1" customWidth="1"/>
    <col min="12040" max="12289" width="9.140625" style="781"/>
    <col min="12290" max="12290" width="10.28515625" style="781" customWidth="1"/>
    <col min="12291" max="12292" width="15.7109375" style="781" customWidth="1"/>
    <col min="12293" max="12293" width="90.28515625" style="781" customWidth="1"/>
    <col min="12294" max="12294" width="14.42578125" style="781" customWidth="1"/>
    <col min="12295" max="12295" width="0" style="781" hidden="1" customWidth="1"/>
    <col min="12296" max="12545" width="9.140625" style="781"/>
    <col min="12546" max="12546" width="10.28515625" style="781" customWidth="1"/>
    <col min="12547" max="12548" width="15.7109375" style="781" customWidth="1"/>
    <col min="12549" max="12549" width="90.28515625" style="781" customWidth="1"/>
    <col min="12550" max="12550" width="14.42578125" style="781" customWidth="1"/>
    <col min="12551" max="12551" width="0" style="781" hidden="1" customWidth="1"/>
    <col min="12552" max="12801" width="9.140625" style="781"/>
    <col min="12802" max="12802" width="10.28515625" style="781" customWidth="1"/>
    <col min="12803" max="12804" width="15.7109375" style="781" customWidth="1"/>
    <col min="12805" max="12805" width="90.28515625" style="781" customWidth="1"/>
    <col min="12806" max="12806" width="14.42578125" style="781" customWidth="1"/>
    <col min="12807" max="12807" width="0" style="781" hidden="1" customWidth="1"/>
    <col min="12808" max="13057" width="9.140625" style="781"/>
    <col min="13058" max="13058" width="10.28515625" style="781" customWidth="1"/>
    <col min="13059" max="13060" width="15.7109375" style="781" customWidth="1"/>
    <col min="13061" max="13061" width="90.28515625" style="781" customWidth="1"/>
    <col min="13062" max="13062" width="14.42578125" style="781" customWidth="1"/>
    <col min="13063" max="13063" width="0" style="781" hidden="1" customWidth="1"/>
    <col min="13064" max="13313" width="9.140625" style="781"/>
    <col min="13314" max="13314" width="10.28515625" style="781" customWidth="1"/>
    <col min="13315" max="13316" width="15.7109375" style="781" customWidth="1"/>
    <col min="13317" max="13317" width="90.28515625" style="781" customWidth="1"/>
    <col min="13318" max="13318" width="14.42578125" style="781" customWidth="1"/>
    <col min="13319" max="13319" width="0" style="781" hidden="1" customWidth="1"/>
    <col min="13320" max="13569" width="9.140625" style="781"/>
    <col min="13570" max="13570" width="10.28515625" style="781" customWidth="1"/>
    <col min="13571" max="13572" width="15.7109375" style="781" customWidth="1"/>
    <col min="13573" max="13573" width="90.28515625" style="781" customWidth="1"/>
    <col min="13574" max="13574" width="14.42578125" style="781" customWidth="1"/>
    <col min="13575" max="13575" width="0" style="781" hidden="1" customWidth="1"/>
    <col min="13576" max="13825" width="9.140625" style="781"/>
    <col min="13826" max="13826" width="10.28515625" style="781" customWidth="1"/>
    <col min="13827" max="13828" width="15.7109375" style="781" customWidth="1"/>
    <col min="13829" max="13829" width="90.28515625" style="781" customWidth="1"/>
    <col min="13830" max="13830" width="14.42578125" style="781" customWidth="1"/>
    <col min="13831" max="13831" width="0" style="781" hidden="1" customWidth="1"/>
    <col min="13832" max="14081" width="9.140625" style="781"/>
    <col min="14082" max="14082" width="10.28515625" style="781" customWidth="1"/>
    <col min="14083" max="14084" width="15.7109375" style="781" customWidth="1"/>
    <col min="14085" max="14085" width="90.28515625" style="781" customWidth="1"/>
    <col min="14086" max="14086" width="14.42578125" style="781" customWidth="1"/>
    <col min="14087" max="14087" width="0" style="781" hidden="1" customWidth="1"/>
    <col min="14088" max="14337" width="9.140625" style="781"/>
    <col min="14338" max="14338" width="10.28515625" style="781" customWidth="1"/>
    <col min="14339" max="14340" width="15.7109375" style="781" customWidth="1"/>
    <col min="14341" max="14341" width="90.28515625" style="781" customWidth="1"/>
    <col min="14342" max="14342" width="14.42578125" style="781" customWidth="1"/>
    <col min="14343" max="14343" width="0" style="781" hidden="1" customWidth="1"/>
    <col min="14344" max="14593" width="9.140625" style="781"/>
    <col min="14594" max="14594" width="10.28515625" style="781" customWidth="1"/>
    <col min="14595" max="14596" width="15.7109375" style="781" customWidth="1"/>
    <col min="14597" max="14597" width="90.28515625" style="781" customWidth="1"/>
    <col min="14598" max="14598" width="14.42578125" style="781" customWidth="1"/>
    <col min="14599" max="14599" width="0" style="781" hidden="1" customWidth="1"/>
    <col min="14600" max="14849" width="9.140625" style="781"/>
    <col min="14850" max="14850" width="10.28515625" style="781" customWidth="1"/>
    <col min="14851" max="14852" width="15.7109375" style="781" customWidth="1"/>
    <col min="14853" max="14853" width="90.28515625" style="781" customWidth="1"/>
    <col min="14854" max="14854" width="14.42578125" style="781" customWidth="1"/>
    <col min="14855" max="14855" width="0" style="781" hidden="1" customWidth="1"/>
    <col min="14856" max="15105" width="9.140625" style="781"/>
    <col min="15106" max="15106" width="10.28515625" style="781" customWidth="1"/>
    <col min="15107" max="15108" width="15.7109375" style="781" customWidth="1"/>
    <col min="15109" max="15109" width="90.28515625" style="781" customWidth="1"/>
    <col min="15110" max="15110" width="14.42578125" style="781" customWidth="1"/>
    <col min="15111" max="15111" width="0" style="781" hidden="1" customWidth="1"/>
    <col min="15112" max="15361" width="9.140625" style="781"/>
    <col min="15362" max="15362" width="10.28515625" style="781" customWidth="1"/>
    <col min="15363" max="15364" width="15.7109375" style="781" customWidth="1"/>
    <col min="15365" max="15365" width="90.28515625" style="781" customWidth="1"/>
    <col min="15366" max="15366" width="14.42578125" style="781" customWidth="1"/>
    <col min="15367" max="15367" width="0" style="781" hidden="1" customWidth="1"/>
    <col min="15368" max="15617" width="9.140625" style="781"/>
    <col min="15618" max="15618" width="10.28515625" style="781" customWidth="1"/>
    <col min="15619" max="15620" width="15.7109375" style="781" customWidth="1"/>
    <col min="15621" max="15621" width="90.28515625" style="781" customWidth="1"/>
    <col min="15622" max="15622" width="14.42578125" style="781" customWidth="1"/>
    <col min="15623" max="15623" width="0" style="781" hidden="1" customWidth="1"/>
    <col min="15624" max="15873" width="9.140625" style="781"/>
    <col min="15874" max="15874" width="10.28515625" style="781" customWidth="1"/>
    <col min="15875" max="15876" width="15.7109375" style="781" customWidth="1"/>
    <col min="15877" max="15877" width="90.28515625" style="781" customWidth="1"/>
    <col min="15878" max="15878" width="14.42578125" style="781" customWidth="1"/>
    <col min="15879" max="15879" width="0" style="781" hidden="1" customWidth="1"/>
    <col min="15880" max="16129" width="9.140625" style="781"/>
    <col min="16130" max="16130" width="10.28515625" style="781" customWidth="1"/>
    <col min="16131" max="16132" width="15.7109375" style="781" customWidth="1"/>
    <col min="16133" max="16133" width="90.28515625" style="781" customWidth="1"/>
    <col min="16134" max="16134" width="14.42578125" style="781" customWidth="1"/>
    <col min="16135" max="16135" width="0" style="781" hidden="1" customWidth="1"/>
    <col min="16136" max="16384" width="9.140625" style="781"/>
  </cols>
  <sheetData>
    <row r="2" spans="1:7">
      <c r="A2" s="780" t="s">
        <v>634</v>
      </c>
      <c r="B2" s="780"/>
      <c r="C2" s="780"/>
      <c r="D2" s="780"/>
      <c r="E2" s="780"/>
      <c r="F2" s="780"/>
    </row>
    <row r="4" spans="1:7" s="788" customFormat="1" ht="21.75" customHeight="1">
      <c r="A4" s="785" t="s">
        <v>607</v>
      </c>
      <c r="B4" s="785" t="s">
        <v>608</v>
      </c>
      <c r="C4" s="786" t="s">
        <v>635</v>
      </c>
      <c r="D4" s="787" t="s">
        <v>636</v>
      </c>
      <c r="E4" s="785" t="s">
        <v>609</v>
      </c>
      <c r="F4" s="785" t="s">
        <v>27</v>
      </c>
      <c r="G4" s="785" t="s">
        <v>637</v>
      </c>
    </row>
    <row r="5" spans="1:7">
      <c r="A5" s="789"/>
      <c r="B5" s="790"/>
      <c r="C5" s="791"/>
      <c r="D5" s="792">
        <v>25966</v>
      </c>
      <c r="E5" s="793" t="s">
        <v>638</v>
      </c>
      <c r="F5" s="794" t="s">
        <v>613</v>
      </c>
      <c r="G5" s="789" t="s">
        <v>639</v>
      </c>
    </row>
    <row r="6" spans="1:7">
      <c r="A6" s="789">
        <v>29</v>
      </c>
      <c r="B6" s="790">
        <v>42396</v>
      </c>
      <c r="C6" s="791"/>
      <c r="D6" s="795"/>
      <c r="E6" s="793" t="s">
        <v>640</v>
      </c>
      <c r="F6" s="794" t="s">
        <v>633</v>
      </c>
      <c r="G6" s="794"/>
    </row>
    <row r="7" spans="1:7">
      <c r="A7" s="789"/>
      <c r="B7" s="789"/>
      <c r="C7" s="791"/>
      <c r="D7" s="795">
        <v>164.1</v>
      </c>
      <c r="E7" s="793" t="s">
        <v>641</v>
      </c>
      <c r="F7" s="794" t="s">
        <v>633</v>
      </c>
      <c r="G7" s="794"/>
    </row>
    <row r="8" spans="1:7">
      <c r="A8" s="789"/>
      <c r="B8" s="789"/>
      <c r="C8" s="791"/>
      <c r="D8" s="795">
        <v>219.9</v>
      </c>
      <c r="E8" s="793" t="s">
        <v>642</v>
      </c>
      <c r="F8" s="794" t="s">
        <v>633</v>
      </c>
      <c r="G8" s="794"/>
    </row>
    <row r="9" spans="1:7">
      <c r="A9" s="789"/>
      <c r="B9" s="789"/>
      <c r="C9" s="791"/>
      <c r="D9" s="795">
        <v>692.7</v>
      </c>
      <c r="E9" s="793" t="s">
        <v>643</v>
      </c>
      <c r="F9" s="794" t="s">
        <v>633</v>
      </c>
      <c r="G9" s="794"/>
    </row>
    <row r="10" spans="1:7">
      <c r="A10" s="789"/>
      <c r="B10" s="789"/>
      <c r="C10" s="791"/>
      <c r="D10" s="795">
        <v>2385</v>
      </c>
      <c r="E10" s="793" t="s">
        <v>644</v>
      </c>
      <c r="F10" s="794" t="s">
        <v>633</v>
      </c>
      <c r="G10" s="794"/>
    </row>
    <row r="11" spans="1:7">
      <c r="A11" s="789"/>
      <c r="B11" s="789"/>
      <c r="C11" s="791"/>
      <c r="D11" s="795">
        <v>1085.4000000000001</v>
      </c>
      <c r="E11" s="793" t="s">
        <v>645</v>
      </c>
      <c r="F11" s="794" t="s">
        <v>633</v>
      </c>
      <c r="G11" s="794"/>
    </row>
    <row r="12" spans="1:7">
      <c r="A12" s="789"/>
      <c r="B12" s="789"/>
      <c r="C12" s="791"/>
      <c r="D12" s="795">
        <v>541.4</v>
      </c>
      <c r="E12" s="793" t="s">
        <v>646</v>
      </c>
      <c r="F12" s="794" t="s">
        <v>633</v>
      </c>
      <c r="G12" s="789" t="s">
        <v>647</v>
      </c>
    </row>
    <row r="13" spans="1:7">
      <c r="A13" s="789"/>
      <c r="B13" s="789"/>
      <c r="C13" s="791"/>
      <c r="D13" s="795">
        <v>76.3</v>
      </c>
      <c r="E13" s="793" t="s">
        <v>648</v>
      </c>
      <c r="F13" s="794" t="s">
        <v>633</v>
      </c>
      <c r="G13" s="794"/>
    </row>
    <row r="14" spans="1:7">
      <c r="A14" s="789"/>
      <c r="B14" s="789"/>
      <c r="C14" s="791"/>
      <c r="D14" s="795">
        <v>38.5</v>
      </c>
      <c r="E14" s="793" t="s">
        <v>649</v>
      </c>
      <c r="F14" s="794" t="s">
        <v>633</v>
      </c>
      <c r="G14" s="794"/>
    </row>
    <row r="15" spans="1:7">
      <c r="A15" s="789"/>
      <c r="B15" s="789"/>
      <c r="C15" s="791"/>
      <c r="D15" s="795">
        <v>705.5</v>
      </c>
      <c r="E15" s="793" t="s">
        <v>650</v>
      </c>
      <c r="F15" s="794" t="s">
        <v>633</v>
      </c>
      <c r="G15" s="794"/>
    </row>
    <row r="16" spans="1:7">
      <c r="A16" s="789"/>
      <c r="B16" s="789"/>
      <c r="C16" s="791"/>
      <c r="D16" s="795">
        <v>500</v>
      </c>
      <c r="E16" s="793" t="s">
        <v>651</v>
      </c>
      <c r="F16" s="794" t="s">
        <v>633</v>
      </c>
      <c r="G16" s="794"/>
    </row>
    <row r="17" spans="1:7">
      <c r="A17" s="789"/>
      <c r="B17" s="789"/>
      <c r="C17" s="791"/>
      <c r="D17" s="795">
        <v>1500</v>
      </c>
      <c r="E17" s="793" t="s">
        <v>652</v>
      </c>
      <c r="F17" s="794" t="s">
        <v>633</v>
      </c>
      <c r="G17" s="794"/>
    </row>
    <row r="18" spans="1:7">
      <c r="A18" s="789"/>
      <c r="B18" s="789"/>
      <c r="C18" s="791"/>
      <c r="D18" s="795">
        <v>1548</v>
      </c>
      <c r="E18" s="796" t="s">
        <v>653</v>
      </c>
      <c r="F18" s="794" t="s">
        <v>633</v>
      </c>
      <c r="G18" s="789" t="s">
        <v>654</v>
      </c>
    </row>
    <row r="19" spans="1:7" hidden="1">
      <c r="A19" s="789">
        <v>32</v>
      </c>
      <c r="B19" s="790">
        <v>40954</v>
      </c>
      <c r="C19" s="791"/>
      <c r="D19" s="795">
        <v>0</v>
      </c>
      <c r="E19" s="793"/>
      <c r="F19" s="794" t="s">
        <v>633</v>
      </c>
      <c r="G19" s="794"/>
    </row>
    <row r="20" spans="1:7" hidden="1">
      <c r="A20" s="789">
        <v>33</v>
      </c>
      <c r="B20" s="790">
        <v>40968</v>
      </c>
      <c r="C20" s="791"/>
      <c r="D20" s="795">
        <v>0</v>
      </c>
      <c r="E20" s="793"/>
      <c r="F20" s="794" t="s">
        <v>633</v>
      </c>
      <c r="G20" s="794"/>
    </row>
    <row r="21" spans="1:7">
      <c r="A21" s="789"/>
      <c r="B21" s="790"/>
      <c r="C21" s="791"/>
      <c r="D21" s="795">
        <v>66.5</v>
      </c>
      <c r="E21" s="793" t="s">
        <v>655</v>
      </c>
      <c r="F21" s="794" t="s">
        <v>633</v>
      </c>
      <c r="G21" s="794"/>
    </row>
    <row r="22" spans="1:7">
      <c r="A22" s="789"/>
      <c r="B22" s="790"/>
      <c r="C22" s="791"/>
      <c r="D22" s="795">
        <v>24</v>
      </c>
      <c r="E22" s="793" t="s">
        <v>656</v>
      </c>
      <c r="F22" s="794" t="s">
        <v>633</v>
      </c>
      <c r="G22" s="794"/>
    </row>
    <row r="23" spans="1:7">
      <c r="A23" s="789"/>
      <c r="B23" s="790"/>
      <c r="C23" s="791"/>
      <c r="D23" s="795">
        <v>407</v>
      </c>
      <c r="E23" s="793" t="s">
        <v>657</v>
      </c>
      <c r="F23" s="794" t="s">
        <v>633</v>
      </c>
      <c r="G23" s="794"/>
    </row>
    <row r="24" spans="1:7">
      <c r="A24" s="789"/>
      <c r="B24" s="790"/>
      <c r="C24" s="791"/>
      <c r="D24" s="795">
        <v>108.4</v>
      </c>
      <c r="E24" s="793" t="s">
        <v>658</v>
      </c>
      <c r="F24" s="794" t="s">
        <v>659</v>
      </c>
      <c r="G24" s="794"/>
    </row>
    <row r="25" spans="1:7">
      <c r="A25" s="789"/>
      <c r="B25" s="790"/>
      <c r="C25" s="791"/>
      <c r="D25" s="795">
        <v>2.6</v>
      </c>
      <c r="E25" s="793" t="s">
        <v>660</v>
      </c>
      <c r="F25" s="794" t="s">
        <v>617</v>
      </c>
      <c r="G25" s="794"/>
    </row>
    <row r="26" spans="1:7">
      <c r="A26" s="789"/>
      <c r="B26" s="790"/>
      <c r="C26" s="791"/>
      <c r="D26" s="795">
        <v>884.4</v>
      </c>
      <c r="E26" s="793" t="s">
        <v>661</v>
      </c>
      <c r="F26" s="794" t="s">
        <v>617</v>
      </c>
      <c r="G26" s="794"/>
    </row>
    <row r="27" spans="1:7">
      <c r="A27" s="789"/>
      <c r="B27" s="790"/>
      <c r="C27" s="797">
        <v>0</v>
      </c>
      <c r="D27" s="792">
        <f>SUM(D5:D26)</f>
        <v>36915.700000000004</v>
      </c>
      <c r="E27" s="798" t="s">
        <v>662</v>
      </c>
      <c r="F27" s="797">
        <f>D27-C27</f>
        <v>36915.700000000004</v>
      </c>
      <c r="G27" s="794"/>
    </row>
    <row r="28" spans="1:7">
      <c r="A28" s="789">
        <v>30</v>
      </c>
      <c r="B28" s="790">
        <v>42410</v>
      </c>
      <c r="C28" s="791"/>
      <c r="D28" s="795">
        <v>29.9</v>
      </c>
      <c r="E28" s="793" t="s">
        <v>663</v>
      </c>
      <c r="F28" s="794" t="s">
        <v>622</v>
      </c>
      <c r="G28" s="794"/>
    </row>
    <row r="29" spans="1:7">
      <c r="A29" s="789"/>
      <c r="B29" s="789"/>
      <c r="C29" s="791"/>
      <c r="D29" s="795">
        <v>243</v>
      </c>
      <c r="E29" s="793" t="s">
        <v>664</v>
      </c>
      <c r="F29" s="794" t="s">
        <v>665</v>
      </c>
      <c r="G29" s="789" t="s">
        <v>666</v>
      </c>
    </row>
    <row r="30" spans="1:7">
      <c r="A30" s="789"/>
      <c r="B30" s="789"/>
      <c r="C30" s="797">
        <v>0</v>
      </c>
      <c r="D30" s="792">
        <f>SUM(D27:D29)</f>
        <v>37188.600000000006</v>
      </c>
      <c r="E30" s="798" t="s">
        <v>667</v>
      </c>
      <c r="F30" s="797">
        <f>D30-C30</f>
        <v>37188.600000000006</v>
      </c>
      <c r="G30" s="789" t="s">
        <v>668</v>
      </c>
    </row>
    <row r="31" spans="1:7">
      <c r="A31" s="789">
        <v>33</v>
      </c>
      <c r="B31" s="790">
        <v>42452</v>
      </c>
      <c r="C31" s="791">
        <v>4550</v>
      </c>
      <c r="D31" s="795"/>
      <c r="E31" s="796" t="s">
        <v>669</v>
      </c>
      <c r="F31" s="794" t="s">
        <v>633</v>
      </c>
      <c r="G31" s="794"/>
    </row>
    <row r="32" spans="1:7">
      <c r="A32" s="789"/>
      <c r="B32" s="789"/>
      <c r="C32" s="791">
        <v>11</v>
      </c>
      <c r="D32" s="795"/>
      <c r="E32" s="793" t="s">
        <v>670</v>
      </c>
      <c r="F32" s="794" t="s">
        <v>620</v>
      </c>
      <c r="G32" s="794"/>
    </row>
    <row r="33" spans="1:7">
      <c r="A33" s="789"/>
      <c r="B33" s="790"/>
      <c r="C33" s="797">
        <f>SUM(C6:C32)</f>
        <v>4561</v>
      </c>
      <c r="D33" s="792">
        <f>SUM(D30:D32)</f>
        <v>37188.600000000006</v>
      </c>
      <c r="E33" s="798" t="s">
        <v>671</v>
      </c>
      <c r="F33" s="797">
        <f>D33-C33</f>
        <v>32627.600000000006</v>
      </c>
      <c r="G33" s="794"/>
    </row>
    <row r="34" spans="1:7">
      <c r="A34" s="789"/>
      <c r="B34" s="790"/>
      <c r="C34" s="791"/>
      <c r="D34" s="795"/>
      <c r="E34" s="793"/>
      <c r="F34" s="794"/>
      <c r="G34" s="794"/>
    </row>
    <row r="35" spans="1:7" hidden="1">
      <c r="A35" s="789"/>
      <c r="B35" s="789"/>
      <c r="C35" s="791"/>
      <c r="D35" s="792"/>
      <c r="E35" s="798"/>
      <c r="F35" s="797"/>
      <c r="G35" s="794"/>
    </row>
    <row r="36" spans="1:7" hidden="1">
      <c r="A36" s="789"/>
      <c r="B36" s="789"/>
      <c r="C36" s="791"/>
      <c r="D36" s="795"/>
      <c r="E36" s="799"/>
      <c r="F36" s="794"/>
      <c r="G36" s="794"/>
    </row>
    <row r="37" spans="1:7" hidden="1">
      <c r="A37" s="789"/>
      <c r="B37" s="790"/>
      <c r="C37" s="791"/>
      <c r="D37" s="795"/>
      <c r="E37" s="793"/>
      <c r="F37" s="794"/>
      <c r="G37" s="794"/>
    </row>
    <row r="38" spans="1:7" hidden="1">
      <c r="A38" s="789"/>
      <c r="B38" s="790"/>
      <c r="C38" s="791"/>
      <c r="D38" s="795"/>
      <c r="E38" s="793"/>
      <c r="F38" s="794"/>
      <c r="G38" s="794"/>
    </row>
    <row r="39" spans="1:7" hidden="1">
      <c r="A39" s="789"/>
      <c r="B39" s="790"/>
      <c r="C39" s="791"/>
      <c r="D39" s="795"/>
      <c r="E39" s="793"/>
      <c r="F39" s="794"/>
      <c r="G39" s="794"/>
    </row>
    <row r="40" spans="1:7" hidden="1">
      <c r="A40" s="789"/>
      <c r="B40" s="790"/>
      <c r="C40" s="791"/>
      <c r="D40" s="795"/>
      <c r="E40" s="799"/>
      <c r="F40" s="794"/>
      <c r="G40" s="794"/>
    </row>
    <row r="41" spans="1:7" hidden="1">
      <c r="A41" s="789"/>
      <c r="B41" s="790"/>
      <c r="C41" s="791"/>
      <c r="D41" s="791"/>
      <c r="E41" s="793"/>
      <c r="F41" s="794"/>
      <c r="G41" s="794"/>
    </row>
    <row r="42" spans="1:7" hidden="1">
      <c r="A42" s="789"/>
      <c r="B42" s="790"/>
      <c r="C42" s="791"/>
      <c r="D42" s="791"/>
      <c r="E42" s="793"/>
      <c r="F42" s="794"/>
      <c r="G42" s="794"/>
    </row>
    <row r="43" spans="1:7" hidden="1">
      <c r="A43" s="789"/>
      <c r="B43" s="790"/>
      <c r="C43" s="791"/>
      <c r="D43" s="791"/>
      <c r="E43" s="800"/>
      <c r="F43" s="794"/>
      <c r="G43" s="794"/>
    </row>
    <row r="44" spans="1:7" hidden="1">
      <c r="A44" s="789"/>
      <c r="B44" s="790"/>
      <c r="C44" s="791"/>
      <c r="D44" s="791"/>
      <c r="E44" s="793"/>
      <c r="F44" s="794"/>
      <c r="G44" s="794"/>
    </row>
    <row r="45" spans="1:7" hidden="1">
      <c r="A45" s="789"/>
      <c r="B45" s="790"/>
      <c r="C45" s="791"/>
      <c r="D45" s="791"/>
      <c r="E45" s="793"/>
      <c r="F45" s="794"/>
      <c r="G45" s="794"/>
    </row>
    <row r="46" spans="1:7" hidden="1">
      <c r="A46" s="789"/>
      <c r="B46" s="790"/>
      <c r="C46" s="791"/>
      <c r="D46" s="791"/>
      <c r="E46" s="793"/>
      <c r="F46" s="794"/>
      <c r="G46" s="794"/>
    </row>
    <row r="47" spans="1:7" hidden="1">
      <c r="A47" s="789"/>
      <c r="B47" s="790"/>
      <c r="C47" s="791"/>
      <c r="D47" s="791"/>
      <c r="E47" s="793"/>
      <c r="F47" s="794"/>
      <c r="G47" s="794"/>
    </row>
    <row r="48" spans="1:7" hidden="1">
      <c r="A48" s="789"/>
      <c r="B48" s="790"/>
      <c r="C48" s="791"/>
      <c r="D48" s="791"/>
      <c r="E48" s="800"/>
      <c r="F48" s="794"/>
      <c r="G48" s="794"/>
    </row>
    <row r="49" spans="1:7" hidden="1">
      <c r="A49" s="789"/>
      <c r="B49" s="790"/>
      <c r="C49" s="791"/>
      <c r="D49" s="791"/>
      <c r="E49" s="793"/>
      <c r="F49" s="794"/>
      <c r="G49" s="794"/>
    </row>
    <row r="50" spans="1:7" hidden="1">
      <c r="A50" s="789"/>
      <c r="B50" s="790"/>
      <c r="C50" s="791"/>
      <c r="D50" s="791"/>
      <c r="E50" s="793"/>
      <c r="F50" s="794"/>
      <c r="G50" s="794"/>
    </row>
    <row r="51" spans="1:7" hidden="1">
      <c r="A51" s="789"/>
      <c r="B51" s="790"/>
      <c r="C51" s="791"/>
      <c r="D51" s="791"/>
      <c r="E51" s="793"/>
      <c r="F51" s="794"/>
      <c r="G51" s="794"/>
    </row>
    <row r="52" spans="1:7" hidden="1">
      <c r="A52" s="789"/>
      <c r="B52" s="790"/>
      <c r="C52" s="791"/>
      <c r="D52" s="791"/>
      <c r="E52" s="800"/>
      <c r="F52" s="794"/>
      <c r="G52" s="794"/>
    </row>
    <row r="53" spans="1:7" hidden="1">
      <c r="A53" s="789"/>
      <c r="B53" s="790"/>
      <c r="C53" s="791"/>
      <c r="D53" s="791"/>
      <c r="E53" s="793"/>
      <c r="F53" s="794"/>
      <c r="G53" s="794"/>
    </row>
    <row r="54" spans="1:7" hidden="1">
      <c r="A54" s="789"/>
      <c r="B54" s="790"/>
      <c r="C54" s="791"/>
      <c r="D54" s="791"/>
      <c r="E54" s="793"/>
      <c r="F54" s="794"/>
      <c r="G54" s="794"/>
    </row>
    <row r="55" spans="1:7" hidden="1">
      <c r="A55" s="789"/>
      <c r="B55" s="790"/>
      <c r="C55" s="791"/>
      <c r="D55" s="791"/>
      <c r="E55" s="793"/>
      <c r="F55" s="794"/>
      <c r="G55" s="794"/>
    </row>
    <row r="56" spans="1:7" hidden="1">
      <c r="A56" s="789"/>
      <c r="B56" s="790"/>
      <c r="C56" s="791"/>
      <c r="D56" s="791"/>
      <c r="E56" s="800"/>
      <c r="F56" s="794"/>
      <c r="G56" s="794"/>
    </row>
    <row r="57" spans="1:7" hidden="1">
      <c r="A57" s="789"/>
      <c r="B57" s="790"/>
      <c r="C57" s="791"/>
      <c r="D57" s="791"/>
      <c r="E57" s="796"/>
      <c r="F57" s="794"/>
      <c r="G57" s="794"/>
    </row>
    <row r="58" spans="1:7" hidden="1">
      <c r="A58" s="789"/>
      <c r="B58" s="790"/>
      <c r="C58" s="791"/>
      <c r="D58" s="791"/>
      <c r="E58" s="796"/>
      <c r="F58" s="794"/>
      <c r="G58" s="794"/>
    </row>
    <row r="59" spans="1:7" hidden="1">
      <c r="A59" s="789"/>
      <c r="B59" s="790"/>
      <c r="C59" s="791"/>
      <c r="D59" s="791"/>
      <c r="E59" s="796"/>
      <c r="F59" s="794"/>
      <c r="G59" s="794"/>
    </row>
    <row r="60" spans="1:7" hidden="1">
      <c r="A60" s="789"/>
      <c r="B60" s="790"/>
      <c r="C60" s="791"/>
      <c r="D60" s="791"/>
      <c r="E60" s="800"/>
      <c r="F60" s="794"/>
      <c r="G60" s="794"/>
    </row>
    <row r="61" spans="1:7" hidden="1">
      <c r="A61" s="789"/>
      <c r="B61" s="790"/>
      <c r="C61" s="791"/>
      <c r="D61" s="793"/>
      <c r="E61" s="794"/>
      <c r="F61" s="794"/>
      <c r="G61" s="793"/>
    </row>
    <row r="62" spans="1:7" hidden="1">
      <c r="A62" s="789"/>
      <c r="B62" s="790"/>
      <c r="C62" s="791"/>
      <c r="D62" s="793"/>
      <c r="E62" s="794"/>
      <c r="F62" s="794"/>
      <c r="G62" s="793"/>
    </row>
    <row r="63" spans="1:7" hidden="1">
      <c r="A63" s="789"/>
      <c r="B63" s="790"/>
      <c r="C63" s="791"/>
      <c r="D63" s="793"/>
      <c r="E63" s="794"/>
      <c r="F63" s="794"/>
      <c r="G63" s="793"/>
    </row>
    <row r="64" spans="1:7" hidden="1">
      <c r="A64" s="789"/>
      <c r="B64" s="790"/>
      <c r="C64" s="791"/>
      <c r="D64" s="801"/>
      <c r="E64" s="794"/>
      <c r="F64" s="794"/>
      <c r="G64" s="793"/>
    </row>
    <row r="65" spans="1:7" hidden="1">
      <c r="A65" s="789"/>
      <c r="B65" s="790"/>
      <c r="C65" s="791"/>
      <c r="D65" s="791"/>
      <c r="E65" s="802"/>
      <c r="F65" s="794"/>
      <c r="G65" s="793"/>
    </row>
    <row r="66" spans="1:7" s="788" customFormat="1" hidden="1">
      <c r="A66" s="803"/>
      <c r="B66" s="804"/>
      <c r="C66" s="797"/>
      <c r="D66" s="797"/>
      <c r="E66" s="797"/>
      <c r="F66" s="801"/>
      <c r="G66" s="805"/>
    </row>
    <row r="67" spans="1:7" hidden="1">
      <c r="A67" s="789"/>
      <c r="B67" s="790"/>
      <c r="C67" s="791"/>
      <c r="D67" s="791"/>
      <c r="E67" s="794"/>
      <c r="F67" s="794"/>
      <c r="G67" s="793"/>
    </row>
    <row r="68" spans="1:7" hidden="1">
      <c r="A68" s="789"/>
      <c r="B68" s="789"/>
      <c r="C68" s="791"/>
      <c r="D68" s="791"/>
      <c r="E68" s="793"/>
      <c r="F68" s="794"/>
      <c r="G68" s="794"/>
    </row>
    <row r="69" spans="1:7" s="788" customFormat="1" hidden="1">
      <c r="A69" s="803"/>
      <c r="B69" s="803"/>
      <c r="C69" s="797"/>
      <c r="D69" s="797"/>
      <c r="E69" s="798"/>
      <c r="F69" s="797"/>
      <c r="G69" s="799"/>
    </row>
    <row r="70" spans="1:7" hidden="1">
      <c r="A70" s="789"/>
      <c r="B70" s="790"/>
      <c r="C70" s="791"/>
      <c r="D70" s="791"/>
      <c r="E70" s="793"/>
      <c r="F70" s="794"/>
      <c r="G70" s="794"/>
    </row>
    <row r="71" spans="1:7" hidden="1">
      <c r="A71" s="789"/>
      <c r="B71" s="790"/>
      <c r="C71" s="791"/>
      <c r="D71" s="791"/>
      <c r="E71" s="793"/>
      <c r="F71" s="794"/>
      <c r="G71" s="794"/>
    </row>
    <row r="72" spans="1:7" hidden="1">
      <c r="A72" s="789"/>
      <c r="B72" s="790"/>
      <c r="C72" s="791"/>
      <c r="D72" s="791"/>
      <c r="E72" s="793"/>
      <c r="F72" s="794"/>
      <c r="G72" s="794"/>
    </row>
    <row r="73" spans="1:7" hidden="1">
      <c r="A73" s="789"/>
      <c r="B73" s="790"/>
      <c r="C73" s="791"/>
      <c r="D73" s="791"/>
      <c r="E73" s="793"/>
      <c r="F73" s="794"/>
      <c r="G73" s="794"/>
    </row>
    <row r="74" spans="1:7" s="788" customFormat="1" hidden="1">
      <c r="A74" s="803"/>
      <c r="B74" s="804"/>
      <c r="C74" s="797"/>
      <c r="D74" s="797"/>
      <c r="E74" s="798"/>
      <c r="F74" s="797"/>
      <c r="G74" s="799"/>
    </row>
    <row r="75" spans="1:7" hidden="1">
      <c r="A75" s="789"/>
      <c r="B75" s="790"/>
      <c r="C75" s="791"/>
      <c r="D75" s="791"/>
      <c r="E75" s="793"/>
      <c r="F75" s="796"/>
      <c r="G75" s="794"/>
    </row>
    <row r="76" spans="1:7" hidden="1">
      <c r="A76" s="789"/>
      <c r="B76" s="790"/>
      <c r="C76" s="791"/>
      <c r="D76" s="791"/>
      <c r="E76" s="793"/>
      <c r="F76" s="796"/>
      <c r="G76" s="794"/>
    </row>
    <row r="77" spans="1:7" hidden="1">
      <c r="A77" s="789"/>
      <c r="B77" s="790"/>
      <c r="C77" s="791"/>
      <c r="D77" s="797"/>
      <c r="E77" s="793"/>
      <c r="F77" s="796"/>
      <c r="G77" s="794"/>
    </row>
    <row r="78" spans="1:7" s="788" customFormat="1" hidden="1">
      <c r="A78" s="803"/>
      <c r="B78" s="803"/>
      <c r="C78" s="797"/>
      <c r="D78" s="797"/>
      <c r="E78" s="798"/>
      <c r="F78" s="797"/>
      <c r="G78" s="799"/>
    </row>
    <row r="79" spans="1:7" hidden="1">
      <c r="A79" s="789"/>
      <c r="B79" s="790"/>
      <c r="C79" s="791"/>
      <c r="D79" s="791"/>
      <c r="E79" s="793"/>
      <c r="F79" s="796"/>
      <c r="G79" s="794"/>
    </row>
    <row r="80" spans="1:7" hidden="1">
      <c r="A80" s="789"/>
      <c r="B80" s="790"/>
      <c r="C80" s="791"/>
      <c r="D80" s="791"/>
      <c r="E80" s="793"/>
      <c r="F80" s="796"/>
      <c r="G80" s="794"/>
    </row>
    <row r="81" spans="1:7" s="788" customFormat="1" hidden="1">
      <c r="A81" s="803"/>
      <c r="B81" s="804"/>
      <c r="C81" s="797"/>
      <c r="D81" s="797"/>
      <c r="E81" s="798"/>
      <c r="F81" s="797"/>
      <c r="G81" s="799"/>
    </row>
    <row r="82" spans="1:7" hidden="1">
      <c r="A82" s="789"/>
      <c r="B82" s="790"/>
      <c r="C82" s="791"/>
      <c r="D82" s="791"/>
      <c r="E82" s="794"/>
      <c r="F82" s="796"/>
      <c r="G82" s="794"/>
    </row>
    <row r="83" spans="1:7" s="806" customFormat="1" hidden="1">
      <c r="A83" s="794"/>
      <c r="B83" s="794"/>
      <c r="C83" s="796"/>
      <c r="D83" s="791"/>
      <c r="E83" s="794"/>
      <c r="F83" s="796"/>
      <c r="G83" s="794"/>
    </row>
    <row r="84" spans="1:7" s="788" customFormat="1" hidden="1">
      <c r="A84" s="803"/>
      <c r="B84" s="804"/>
      <c r="C84" s="797"/>
      <c r="D84" s="797"/>
      <c r="E84" s="798"/>
      <c r="F84" s="797"/>
      <c r="G84" s="799"/>
    </row>
    <row r="85" spans="1:7" hidden="1">
      <c r="A85" s="789"/>
      <c r="B85" s="790"/>
      <c r="C85" s="791"/>
      <c r="D85" s="791"/>
      <c r="E85" s="793"/>
      <c r="F85" s="796"/>
      <c r="G85" s="794"/>
    </row>
    <row r="86" spans="1:7" hidden="1">
      <c r="A86" s="789"/>
      <c r="B86" s="790"/>
      <c r="C86" s="791"/>
      <c r="D86" s="791"/>
      <c r="E86" s="793"/>
      <c r="F86" s="796"/>
      <c r="G86" s="794"/>
    </row>
    <row r="87" spans="1:7" s="788" customFormat="1" hidden="1">
      <c r="A87" s="803"/>
      <c r="B87" s="804"/>
      <c r="C87" s="797"/>
      <c r="D87" s="797"/>
      <c r="E87" s="798"/>
      <c r="F87" s="797"/>
      <c r="G87" s="799"/>
    </row>
    <row r="88" spans="1:7" hidden="1">
      <c r="A88" s="789"/>
      <c r="B88" s="790"/>
      <c r="C88" s="791"/>
      <c r="D88" s="791"/>
      <c r="E88" s="793"/>
      <c r="F88" s="796"/>
      <c r="G88" s="794"/>
    </row>
    <row r="89" spans="1:7" hidden="1">
      <c r="A89" s="789"/>
      <c r="B89" s="790"/>
      <c r="C89" s="791"/>
      <c r="D89" s="791"/>
      <c r="E89" s="793"/>
      <c r="F89" s="796"/>
      <c r="G89" s="794"/>
    </row>
    <row r="90" spans="1:7" hidden="1">
      <c r="A90" s="789"/>
      <c r="B90" s="790"/>
      <c r="C90" s="791"/>
      <c r="D90" s="791"/>
      <c r="E90" s="793"/>
      <c r="F90" s="796"/>
      <c r="G90" s="794"/>
    </row>
    <row r="91" spans="1:7" hidden="1">
      <c r="A91" s="789"/>
      <c r="B91" s="790"/>
      <c r="C91" s="791"/>
      <c r="D91" s="791"/>
      <c r="E91" s="794"/>
      <c r="F91" s="796"/>
      <c r="G91" s="794"/>
    </row>
    <row r="92" spans="1:7" hidden="1">
      <c r="A92" s="789"/>
      <c r="B92" s="790"/>
      <c r="C92" s="791"/>
      <c r="D92" s="791"/>
      <c r="E92" s="794"/>
      <c r="F92" s="796"/>
      <c r="G92" s="794"/>
    </row>
    <row r="93" spans="1:7" hidden="1">
      <c r="A93" s="789"/>
      <c r="B93" s="790"/>
      <c r="C93" s="791"/>
      <c r="D93" s="791"/>
      <c r="E93" s="794"/>
      <c r="F93" s="796"/>
      <c r="G93" s="794"/>
    </row>
    <row r="94" spans="1:7" s="788" customFormat="1" hidden="1">
      <c r="A94" s="803"/>
      <c r="B94" s="804"/>
      <c r="C94" s="797"/>
      <c r="D94" s="797"/>
      <c r="E94" s="805"/>
      <c r="F94" s="797"/>
      <c r="G94" s="799"/>
    </row>
    <row r="95" spans="1:7" hidden="1">
      <c r="A95" s="789"/>
      <c r="B95" s="790"/>
      <c r="C95" s="791"/>
      <c r="D95" s="791"/>
      <c r="E95" s="794"/>
      <c r="F95" s="796"/>
      <c r="G95" s="794"/>
    </row>
    <row r="96" spans="1:7" hidden="1">
      <c r="A96" s="789"/>
      <c r="B96" s="790"/>
      <c r="C96" s="791"/>
      <c r="D96" s="791"/>
      <c r="E96" s="794"/>
      <c r="F96" s="796"/>
      <c r="G96" s="794"/>
    </row>
    <row r="97" spans="1:7" hidden="1">
      <c r="A97" s="789"/>
      <c r="B97" s="790"/>
      <c r="C97" s="791"/>
      <c r="D97" s="791"/>
      <c r="E97" s="794"/>
      <c r="F97" s="796"/>
      <c r="G97" s="794"/>
    </row>
    <row r="98" spans="1:7" hidden="1">
      <c r="A98" s="789"/>
      <c r="B98" s="790"/>
      <c r="C98" s="791"/>
      <c r="D98" s="791"/>
      <c r="E98" s="794"/>
      <c r="F98" s="796"/>
      <c r="G98" s="794"/>
    </row>
    <row r="99" spans="1:7" hidden="1">
      <c r="A99" s="789"/>
      <c r="B99" s="790"/>
      <c r="C99" s="791"/>
      <c r="D99" s="791"/>
      <c r="E99" s="793"/>
      <c r="F99" s="796"/>
      <c r="G99" s="794"/>
    </row>
    <row r="100" spans="1:7" hidden="1">
      <c r="A100" s="789"/>
      <c r="B100" s="790"/>
      <c r="C100" s="791"/>
      <c r="D100" s="791"/>
      <c r="E100" s="793"/>
      <c r="F100" s="796"/>
      <c r="G100" s="794"/>
    </row>
    <row r="101" spans="1:7" s="788" customFormat="1" hidden="1">
      <c r="A101" s="803"/>
      <c r="B101" s="804"/>
      <c r="C101" s="797"/>
      <c r="D101" s="797"/>
      <c r="E101" s="805"/>
      <c r="F101" s="797"/>
      <c r="G101" s="799"/>
    </row>
    <row r="102" spans="1:7" hidden="1">
      <c r="A102" s="789"/>
      <c r="B102" s="790"/>
      <c r="C102" s="791"/>
      <c r="D102" s="791"/>
      <c r="E102" s="793"/>
      <c r="F102" s="796"/>
      <c r="G102" s="794"/>
    </row>
    <row r="103" spans="1:7">
      <c r="A103" s="789"/>
      <c r="B103" s="790"/>
      <c r="C103" s="791"/>
      <c r="D103" s="791"/>
      <c r="E103" s="793"/>
      <c r="F103" s="796"/>
      <c r="G103" s="794"/>
    </row>
    <row r="104" spans="1:7" s="788" customFormat="1">
      <c r="A104" s="803"/>
      <c r="B104" s="803"/>
      <c r="C104" s="797"/>
      <c r="D104" s="797"/>
      <c r="E104" s="799" t="s">
        <v>628</v>
      </c>
      <c r="F104" s="801"/>
      <c r="G104" s="799"/>
    </row>
    <row r="105" spans="1:7" s="806" customFormat="1" hidden="1">
      <c r="A105" s="794"/>
      <c r="B105" s="794"/>
      <c r="C105" s="796"/>
      <c r="D105" s="791"/>
      <c r="E105" s="794"/>
      <c r="F105" s="796"/>
      <c r="G105" s="794"/>
    </row>
    <row r="106" spans="1:7" s="806" customFormat="1">
      <c r="A106" s="794"/>
      <c r="B106" s="794"/>
      <c r="C106" s="796"/>
      <c r="D106" s="791"/>
      <c r="E106" s="794"/>
      <c r="F106" s="796"/>
      <c r="G106" s="794"/>
    </row>
    <row r="107" spans="1:7" s="806" customFormat="1">
      <c r="A107" s="794">
        <v>29</v>
      </c>
      <c r="B107" s="807">
        <v>42396</v>
      </c>
      <c r="C107" s="796"/>
      <c r="D107" s="791">
        <v>1208</v>
      </c>
      <c r="E107" s="794" t="s">
        <v>672</v>
      </c>
      <c r="F107" s="796" t="s">
        <v>617</v>
      </c>
      <c r="G107" s="794"/>
    </row>
    <row r="108" spans="1:7" s="806" customFormat="1">
      <c r="A108" s="794">
        <v>31</v>
      </c>
      <c r="B108" s="807">
        <v>42424</v>
      </c>
      <c r="C108" s="796"/>
      <c r="D108" s="791">
        <v>2074</v>
      </c>
      <c r="E108" s="794" t="s">
        <v>673</v>
      </c>
      <c r="F108" s="796" t="s">
        <v>633</v>
      </c>
      <c r="G108" s="794"/>
    </row>
    <row r="109" spans="1:7" s="808" customFormat="1">
      <c r="A109" s="799"/>
      <c r="B109" s="799"/>
      <c r="C109" s="797">
        <f>SUM(C101:C106)</f>
        <v>0</v>
      </c>
      <c r="D109" s="797">
        <f>SUM(D107:D108)</f>
        <v>3282</v>
      </c>
      <c r="E109" s="798" t="s">
        <v>674</v>
      </c>
      <c r="F109" s="797">
        <f>D109-C109</f>
        <v>3282</v>
      </c>
      <c r="G109" s="799"/>
    </row>
    <row r="110" spans="1:7" s="806" customFormat="1">
      <c r="A110" s="794"/>
      <c r="B110" s="794"/>
      <c r="C110" s="796"/>
      <c r="D110" s="791"/>
      <c r="E110" s="794"/>
      <c r="F110" s="796"/>
      <c r="G110" s="794"/>
    </row>
    <row r="111" spans="1:7" s="806" customFormat="1">
      <c r="A111" s="794"/>
      <c r="B111" s="794"/>
      <c r="C111" s="791"/>
      <c r="D111" s="791"/>
      <c r="E111" s="794"/>
      <c r="F111" s="797"/>
      <c r="G111" s="794"/>
    </row>
    <row r="112" spans="1:7" ht="25.5" customHeight="1">
      <c r="A112" s="809"/>
      <c r="B112" s="809"/>
      <c r="C112" s="810"/>
      <c r="D112" s="810"/>
      <c r="E112" s="811"/>
      <c r="F112" s="810"/>
      <c r="G112" s="812"/>
    </row>
    <row r="113" spans="1:8">
      <c r="A113" s="813" t="s">
        <v>675</v>
      </c>
      <c r="B113" s="813"/>
      <c r="C113" s="813"/>
      <c r="D113" s="813"/>
      <c r="E113" s="813"/>
      <c r="F113" s="813"/>
      <c r="G113" s="813"/>
    </row>
    <row r="114" spans="1:8">
      <c r="A114" s="813"/>
      <c r="B114" s="813"/>
      <c r="C114" s="813"/>
      <c r="D114" s="813"/>
      <c r="E114" s="813"/>
      <c r="F114" s="813"/>
      <c r="G114" s="813"/>
    </row>
    <row r="115" spans="1:8">
      <c r="A115" s="813"/>
      <c r="B115" s="813"/>
      <c r="C115" s="813"/>
      <c r="D115" s="813"/>
      <c r="E115" s="813"/>
      <c r="F115" s="813"/>
      <c r="G115" s="813"/>
      <c r="H115" s="814"/>
    </row>
    <row r="116" spans="1:8">
      <c r="A116" s="806"/>
      <c r="B116" s="806"/>
      <c r="C116" s="806"/>
      <c r="D116" s="806"/>
      <c r="E116" s="806"/>
      <c r="F116" s="806"/>
      <c r="G116" s="806"/>
    </row>
    <row r="117" spans="1:8">
      <c r="A117" s="813"/>
      <c r="B117" s="813"/>
      <c r="C117" s="813"/>
      <c r="D117" s="813"/>
      <c r="E117" s="813"/>
      <c r="F117" s="813"/>
      <c r="G117" s="813"/>
    </row>
    <row r="118" spans="1:8">
      <c r="A118" s="813"/>
      <c r="B118" s="813"/>
      <c r="C118" s="813"/>
      <c r="D118" s="813"/>
      <c r="E118" s="813"/>
      <c r="F118" s="813"/>
      <c r="G118" s="813"/>
    </row>
    <row r="119" spans="1:8">
      <c r="A119" s="813"/>
      <c r="B119" s="813"/>
      <c r="C119" s="813"/>
      <c r="D119" s="813"/>
      <c r="E119" s="813"/>
      <c r="F119" s="813"/>
      <c r="G119" s="813"/>
    </row>
    <row r="120" spans="1:8">
      <c r="A120" s="813"/>
      <c r="B120" s="813"/>
      <c r="C120" s="813"/>
      <c r="D120" s="813"/>
      <c r="E120" s="813"/>
      <c r="F120" s="813"/>
      <c r="G120" s="813"/>
    </row>
    <row r="121" spans="1:8">
      <c r="A121" s="813"/>
      <c r="B121" s="813"/>
      <c r="C121" s="813"/>
      <c r="D121" s="813"/>
      <c r="E121" s="813"/>
      <c r="F121" s="813"/>
      <c r="G121" s="813"/>
    </row>
    <row r="122" spans="1:8">
      <c r="A122" s="813"/>
      <c r="B122" s="813"/>
      <c r="C122" s="813"/>
      <c r="D122" s="813"/>
      <c r="E122" s="813"/>
      <c r="F122" s="813"/>
      <c r="G122" s="813"/>
    </row>
    <row r="123" spans="1:8">
      <c r="A123" s="813"/>
      <c r="B123" s="813"/>
      <c r="C123" s="813"/>
      <c r="D123" s="813"/>
      <c r="E123" s="813"/>
      <c r="F123" s="813"/>
      <c r="G123" s="813"/>
    </row>
    <row r="124" spans="1:8">
      <c r="A124" s="813"/>
      <c r="B124" s="813"/>
      <c r="C124" s="813"/>
      <c r="D124" s="813"/>
      <c r="E124" s="813"/>
      <c r="F124" s="813"/>
      <c r="G124" s="813"/>
    </row>
    <row r="125" spans="1:8">
      <c r="A125" s="813"/>
      <c r="B125" s="813"/>
      <c r="C125" s="813"/>
      <c r="D125" s="813"/>
      <c r="E125" s="813"/>
      <c r="F125" s="813"/>
      <c r="G125" s="813"/>
    </row>
    <row r="126" spans="1:8">
      <c r="A126" s="813"/>
      <c r="B126" s="813"/>
      <c r="C126" s="813"/>
      <c r="D126" s="813"/>
      <c r="E126" s="813"/>
      <c r="F126" s="813"/>
      <c r="G126" s="813"/>
    </row>
    <row r="127" spans="1:8">
      <c r="A127" s="813"/>
      <c r="B127" s="813"/>
      <c r="C127" s="813"/>
      <c r="D127" s="813"/>
      <c r="E127" s="813"/>
      <c r="F127" s="813"/>
      <c r="G127" s="813"/>
    </row>
    <row r="128" spans="1:8">
      <c r="A128" s="813"/>
      <c r="B128" s="813"/>
      <c r="C128" s="813"/>
      <c r="D128" s="813"/>
      <c r="E128" s="813"/>
      <c r="F128" s="813"/>
      <c r="G128" s="813"/>
    </row>
  </sheetData>
  <mergeCells count="16">
    <mergeCell ref="A125:G125"/>
    <mergeCell ref="A126:G126"/>
    <mergeCell ref="A127:G127"/>
    <mergeCell ref="A128:G128"/>
    <mergeCell ref="A119:G119"/>
    <mergeCell ref="A120:G120"/>
    <mergeCell ref="A121:G121"/>
    <mergeCell ref="A122:G122"/>
    <mergeCell ref="A123:G123"/>
    <mergeCell ref="A124:G124"/>
    <mergeCell ref="A2:F2"/>
    <mergeCell ref="A113:G113"/>
    <mergeCell ref="A114:G114"/>
    <mergeCell ref="A115:H115"/>
    <mergeCell ref="A117:G117"/>
    <mergeCell ref="A118:G118"/>
  </mergeCells>
  <pageMargins left="1.1023622047244095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87"/>
  <sheetViews>
    <sheetView workbookViewId="0">
      <selection activeCell="D19" sqref="D19"/>
    </sheetView>
  </sheetViews>
  <sheetFormatPr defaultRowHeight="12.75"/>
  <cols>
    <col min="1" max="1" width="4.85546875" style="757" customWidth="1"/>
    <col min="2" max="2" width="10.42578125" style="757" customWidth="1"/>
    <col min="3" max="3" width="11.5703125" style="757" customWidth="1"/>
    <col min="4" max="4" width="92.28515625" style="757" customWidth="1"/>
    <col min="5" max="5" width="13" style="757" customWidth="1"/>
    <col min="6" max="6" width="11.28515625" style="757" hidden="1" customWidth="1"/>
    <col min="7" max="7" width="12.28515625" style="757" hidden="1" customWidth="1"/>
    <col min="8" max="8" width="9.7109375" style="757" bestFit="1" customWidth="1"/>
    <col min="9" max="256" width="9.140625" style="757"/>
    <col min="257" max="257" width="4.85546875" style="757" customWidth="1"/>
    <col min="258" max="258" width="10.42578125" style="757" customWidth="1"/>
    <col min="259" max="259" width="11.5703125" style="757" customWidth="1"/>
    <col min="260" max="260" width="92.28515625" style="757" customWidth="1"/>
    <col min="261" max="261" width="13" style="757" customWidth="1"/>
    <col min="262" max="263" width="0" style="757" hidden="1" customWidth="1"/>
    <col min="264" max="264" width="9.7109375" style="757" bestFit="1" customWidth="1"/>
    <col min="265" max="512" width="9.140625" style="757"/>
    <col min="513" max="513" width="4.85546875" style="757" customWidth="1"/>
    <col min="514" max="514" width="10.42578125" style="757" customWidth="1"/>
    <col min="515" max="515" width="11.5703125" style="757" customWidth="1"/>
    <col min="516" max="516" width="92.28515625" style="757" customWidth="1"/>
    <col min="517" max="517" width="13" style="757" customWidth="1"/>
    <col min="518" max="519" width="0" style="757" hidden="1" customWidth="1"/>
    <col min="520" max="520" width="9.7109375" style="757" bestFit="1" customWidth="1"/>
    <col min="521" max="768" width="9.140625" style="757"/>
    <col min="769" max="769" width="4.85546875" style="757" customWidth="1"/>
    <col min="770" max="770" width="10.42578125" style="757" customWidth="1"/>
    <col min="771" max="771" width="11.5703125" style="757" customWidth="1"/>
    <col min="772" max="772" width="92.28515625" style="757" customWidth="1"/>
    <col min="773" max="773" width="13" style="757" customWidth="1"/>
    <col min="774" max="775" width="0" style="757" hidden="1" customWidth="1"/>
    <col min="776" max="776" width="9.7109375" style="757" bestFit="1" customWidth="1"/>
    <col min="777" max="1024" width="9.140625" style="757"/>
    <col min="1025" max="1025" width="4.85546875" style="757" customWidth="1"/>
    <col min="1026" max="1026" width="10.42578125" style="757" customWidth="1"/>
    <col min="1027" max="1027" width="11.5703125" style="757" customWidth="1"/>
    <col min="1028" max="1028" width="92.28515625" style="757" customWidth="1"/>
    <col min="1029" max="1029" width="13" style="757" customWidth="1"/>
    <col min="1030" max="1031" width="0" style="757" hidden="1" customWidth="1"/>
    <col min="1032" max="1032" width="9.7109375" style="757" bestFit="1" customWidth="1"/>
    <col min="1033" max="1280" width="9.140625" style="757"/>
    <col min="1281" max="1281" width="4.85546875" style="757" customWidth="1"/>
    <col min="1282" max="1282" width="10.42578125" style="757" customWidth="1"/>
    <col min="1283" max="1283" width="11.5703125" style="757" customWidth="1"/>
    <col min="1284" max="1284" width="92.28515625" style="757" customWidth="1"/>
    <col min="1285" max="1285" width="13" style="757" customWidth="1"/>
    <col min="1286" max="1287" width="0" style="757" hidden="1" customWidth="1"/>
    <col min="1288" max="1288" width="9.7109375" style="757" bestFit="1" customWidth="1"/>
    <col min="1289" max="1536" width="9.140625" style="757"/>
    <col min="1537" max="1537" width="4.85546875" style="757" customWidth="1"/>
    <col min="1538" max="1538" width="10.42578125" style="757" customWidth="1"/>
    <col min="1539" max="1539" width="11.5703125" style="757" customWidth="1"/>
    <col min="1540" max="1540" width="92.28515625" style="757" customWidth="1"/>
    <col min="1541" max="1541" width="13" style="757" customWidth="1"/>
    <col min="1542" max="1543" width="0" style="757" hidden="1" customWidth="1"/>
    <col min="1544" max="1544" width="9.7109375" style="757" bestFit="1" customWidth="1"/>
    <col min="1545" max="1792" width="9.140625" style="757"/>
    <col min="1793" max="1793" width="4.85546875" style="757" customWidth="1"/>
    <col min="1794" max="1794" width="10.42578125" style="757" customWidth="1"/>
    <col min="1795" max="1795" width="11.5703125" style="757" customWidth="1"/>
    <col min="1796" max="1796" width="92.28515625" style="757" customWidth="1"/>
    <col min="1797" max="1797" width="13" style="757" customWidth="1"/>
    <col min="1798" max="1799" width="0" style="757" hidden="1" customWidth="1"/>
    <col min="1800" max="1800" width="9.7109375" style="757" bestFit="1" customWidth="1"/>
    <col min="1801" max="2048" width="9.140625" style="757"/>
    <col min="2049" max="2049" width="4.85546875" style="757" customWidth="1"/>
    <col min="2050" max="2050" width="10.42578125" style="757" customWidth="1"/>
    <col min="2051" max="2051" width="11.5703125" style="757" customWidth="1"/>
    <col min="2052" max="2052" width="92.28515625" style="757" customWidth="1"/>
    <col min="2053" max="2053" width="13" style="757" customWidth="1"/>
    <col min="2054" max="2055" width="0" style="757" hidden="1" customWidth="1"/>
    <col min="2056" max="2056" width="9.7109375" style="757" bestFit="1" customWidth="1"/>
    <col min="2057" max="2304" width="9.140625" style="757"/>
    <col min="2305" max="2305" width="4.85546875" style="757" customWidth="1"/>
    <col min="2306" max="2306" width="10.42578125" style="757" customWidth="1"/>
    <col min="2307" max="2307" width="11.5703125" style="757" customWidth="1"/>
    <col min="2308" max="2308" width="92.28515625" style="757" customWidth="1"/>
    <col min="2309" max="2309" width="13" style="757" customWidth="1"/>
    <col min="2310" max="2311" width="0" style="757" hidden="1" customWidth="1"/>
    <col min="2312" max="2312" width="9.7109375" style="757" bestFit="1" customWidth="1"/>
    <col min="2313" max="2560" width="9.140625" style="757"/>
    <col min="2561" max="2561" width="4.85546875" style="757" customWidth="1"/>
    <col min="2562" max="2562" width="10.42578125" style="757" customWidth="1"/>
    <col min="2563" max="2563" width="11.5703125" style="757" customWidth="1"/>
    <col min="2564" max="2564" width="92.28515625" style="757" customWidth="1"/>
    <col min="2565" max="2565" width="13" style="757" customWidth="1"/>
    <col min="2566" max="2567" width="0" style="757" hidden="1" customWidth="1"/>
    <col min="2568" max="2568" width="9.7109375" style="757" bestFit="1" customWidth="1"/>
    <col min="2569" max="2816" width="9.140625" style="757"/>
    <col min="2817" max="2817" width="4.85546875" style="757" customWidth="1"/>
    <col min="2818" max="2818" width="10.42578125" style="757" customWidth="1"/>
    <col min="2819" max="2819" width="11.5703125" style="757" customWidth="1"/>
    <col min="2820" max="2820" width="92.28515625" style="757" customWidth="1"/>
    <col min="2821" max="2821" width="13" style="757" customWidth="1"/>
    <col min="2822" max="2823" width="0" style="757" hidden="1" customWidth="1"/>
    <col min="2824" max="2824" width="9.7109375" style="757" bestFit="1" customWidth="1"/>
    <col min="2825" max="3072" width="9.140625" style="757"/>
    <col min="3073" max="3073" width="4.85546875" style="757" customWidth="1"/>
    <col min="3074" max="3074" width="10.42578125" style="757" customWidth="1"/>
    <col min="3075" max="3075" width="11.5703125" style="757" customWidth="1"/>
    <col min="3076" max="3076" width="92.28515625" style="757" customWidth="1"/>
    <col min="3077" max="3077" width="13" style="757" customWidth="1"/>
    <col min="3078" max="3079" width="0" style="757" hidden="1" customWidth="1"/>
    <col min="3080" max="3080" width="9.7109375" style="757" bestFit="1" customWidth="1"/>
    <col min="3081" max="3328" width="9.140625" style="757"/>
    <col min="3329" max="3329" width="4.85546875" style="757" customWidth="1"/>
    <col min="3330" max="3330" width="10.42578125" style="757" customWidth="1"/>
    <col min="3331" max="3331" width="11.5703125" style="757" customWidth="1"/>
    <col min="3332" max="3332" width="92.28515625" style="757" customWidth="1"/>
    <col min="3333" max="3333" width="13" style="757" customWidth="1"/>
    <col min="3334" max="3335" width="0" style="757" hidden="1" customWidth="1"/>
    <col min="3336" max="3336" width="9.7109375" style="757" bestFit="1" customWidth="1"/>
    <col min="3337" max="3584" width="9.140625" style="757"/>
    <col min="3585" max="3585" width="4.85546875" style="757" customWidth="1"/>
    <col min="3586" max="3586" width="10.42578125" style="757" customWidth="1"/>
    <col min="3587" max="3587" width="11.5703125" style="757" customWidth="1"/>
    <col min="3588" max="3588" width="92.28515625" style="757" customWidth="1"/>
    <col min="3589" max="3589" width="13" style="757" customWidth="1"/>
    <col min="3590" max="3591" width="0" style="757" hidden="1" customWidth="1"/>
    <col min="3592" max="3592" width="9.7109375" style="757" bestFit="1" customWidth="1"/>
    <col min="3593" max="3840" width="9.140625" style="757"/>
    <col min="3841" max="3841" width="4.85546875" style="757" customWidth="1"/>
    <col min="3842" max="3842" width="10.42578125" style="757" customWidth="1"/>
    <col min="3843" max="3843" width="11.5703125" style="757" customWidth="1"/>
    <col min="3844" max="3844" width="92.28515625" style="757" customWidth="1"/>
    <col min="3845" max="3845" width="13" style="757" customWidth="1"/>
    <col min="3846" max="3847" width="0" style="757" hidden="1" customWidth="1"/>
    <col min="3848" max="3848" width="9.7109375" style="757" bestFit="1" customWidth="1"/>
    <col min="3849" max="4096" width="9.140625" style="757"/>
    <col min="4097" max="4097" width="4.85546875" style="757" customWidth="1"/>
    <col min="4098" max="4098" width="10.42578125" style="757" customWidth="1"/>
    <col min="4099" max="4099" width="11.5703125" style="757" customWidth="1"/>
    <col min="4100" max="4100" width="92.28515625" style="757" customWidth="1"/>
    <col min="4101" max="4101" width="13" style="757" customWidth="1"/>
    <col min="4102" max="4103" width="0" style="757" hidden="1" customWidth="1"/>
    <col min="4104" max="4104" width="9.7109375" style="757" bestFit="1" customWidth="1"/>
    <col min="4105" max="4352" width="9.140625" style="757"/>
    <col min="4353" max="4353" width="4.85546875" style="757" customWidth="1"/>
    <col min="4354" max="4354" width="10.42578125" style="757" customWidth="1"/>
    <col min="4355" max="4355" width="11.5703125" style="757" customWidth="1"/>
    <col min="4356" max="4356" width="92.28515625" style="757" customWidth="1"/>
    <col min="4357" max="4357" width="13" style="757" customWidth="1"/>
    <col min="4358" max="4359" width="0" style="757" hidden="1" customWidth="1"/>
    <col min="4360" max="4360" width="9.7109375" style="757" bestFit="1" customWidth="1"/>
    <col min="4361" max="4608" width="9.140625" style="757"/>
    <col min="4609" max="4609" width="4.85546875" style="757" customWidth="1"/>
    <col min="4610" max="4610" width="10.42578125" style="757" customWidth="1"/>
    <col min="4611" max="4611" width="11.5703125" style="757" customWidth="1"/>
    <col min="4612" max="4612" width="92.28515625" style="757" customWidth="1"/>
    <col min="4613" max="4613" width="13" style="757" customWidth="1"/>
    <col min="4614" max="4615" width="0" style="757" hidden="1" customWidth="1"/>
    <col min="4616" max="4616" width="9.7109375" style="757" bestFit="1" customWidth="1"/>
    <col min="4617" max="4864" width="9.140625" style="757"/>
    <col min="4865" max="4865" width="4.85546875" style="757" customWidth="1"/>
    <col min="4866" max="4866" width="10.42578125" style="757" customWidth="1"/>
    <col min="4867" max="4867" width="11.5703125" style="757" customWidth="1"/>
    <col min="4868" max="4868" width="92.28515625" style="757" customWidth="1"/>
    <col min="4869" max="4869" width="13" style="757" customWidth="1"/>
    <col min="4870" max="4871" width="0" style="757" hidden="1" customWidth="1"/>
    <col min="4872" max="4872" width="9.7109375" style="757" bestFit="1" customWidth="1"/>
    <col min="4873" max="5120" width="9.140625" style="757"/>
    <col min="5121" max="5121" width="4.85546875" style="757" customWidth="1"/>
    <col min="5122" max="5122" width="10.42578125" style="757" customWidth="1"/>
    <col min="5123" max="5123" width="11.5703125" style="757" customWidth="1"/>
    <col min="5124" max="5124" width="92.28515625" style="757" customWidth="1"/>
    <col min="5125" max="5125" width="13" style="757" customWidth="1"/>
    <col min="5126" max="5127" width="0" style="757" hidden="1" customWidth="1"/>
    <col min="5128" max="5128" width="9.7109375" style="757" bestFit="1" customWidth="1"/>
    <col min="5129" max="5376" width="9.140625" style="757"/>
    <col min="5377" max="5377" width="4.85546875" style="757" customWidth="1"/>
    <col min="5378" max="5378" width="10.42578125" style="757" customWidth="1"/>
    <col min="5379" max="5379" width="11.5703125" style="757" customWidth="1"/>
    <col min="5380" max="5380" width="92.28515625" style="757" customWidth="1"/>
    <col min="5381" max="5381" width="13" style="757" customWidth="1"/>
    <col min="5382" max="5383" width="0" style="757" hidden="1" customWidth="1"/>
    <col min="5384" max="5384" width="9.7109375" style="757" bestFit="1" customWidth="1"/>
    <col min="5385" max="5632" width="9.140625" style="757"/>
    <col min="5633" max="5633" width="4.85546875" style="757" customWidth="1"/>
    <col min="5634" max="5634" width="10.42578125" style="757" customWidth="1"/>
    <col min="5635" max="5635" width="11.5703125" style="757" customWidth="1"/>
    <col min="5636" max="5636" width="92.28515625" style="757" customWidth="1"/>
    <col min="5637" max="5637" width="13" style="757" customWidth="1"/>
    <col min="5638" max="5639" width="0" style="757" hidden="1" customWidth="1"/>
    <col min="5640" max="5640" width="9.7109375" style="757" bestFit="1" customWidth="1"/>
    <col min="5641" max="5888" width="9.140625" style="757"/>
    <col min="5889" max="5889" width="4.85546875" style="757" customWidth="1"/>
    <col min="5890" max="5890" width="10.42578125" style="757" customWidth="1"/>
    <col min="5891" max="5891" width="11.5703125" style="757" customWidth="1"/>
    <col min="5892" max="5892" width="92.28515625" style="757" customWidth="1"/>
    <col min="5893" max="5893" width="13" style="757" customWidth="1"/>
    <col min="5894" max="5895" width="0" style="757" hidden="1" customWidth="1"/>
    <col min="5896" max="5896" width="9.7109375" style="757" bestFit="1" customWidth="1"/>
    <col min="5897" max="6144" width="9.140625" style="757"/>
    <col min="6145" max="6145" width="4.85546875" style="757" customWidth="1"/>
    <col min="6146" max="6146" width="10.42578125" style="757" customWidth="1"/>
    <col min="6147" max="6147" width="11.5703125" style="757" customWidth="1"/>
    <col min="6148" max="6148" width="92.28515625" style="757" customWidth="1"/>
    <col min="6149" max="6149" width="13" style="757" customWidth="1"/>
    <col min="6150" max="6151" width="0" style="757" hidden="1" customWidth="1"/>
    <col min="6152" max="6152" width="9.7109375" style="757" bestFit="1" customWidth="1"/>
    <col min="6153" max="6400" width="9.140625" style="757"/>
    <col min="6401" max="6401" width="4.85546875" style="757" customWidth="1"/>
    <col min="6402" max="6402" width="10.42578125" style="757" customWidth="1"/>
    <col min="6403" max="6403" width="11.5703125" style="757" customWidth="1"/>
    <col min="6404" max="6404" width="92.28515625" style="757" customWidth="1"/>
    <col min="6405" max="6405" width="13" style="757" customWidth="1"/>
    <col min="6406" max="6407" width="0" style="757" hidden="1" customWidth="1"/>
    <col min="6408" max="6408" width="9.7109375" style="757" bestFit="1" customWidth="1"/>
    <col min="6409" max="6656" width="9.140625" style="757"/>
    <col min="6657" max="6657" width="4.85546875" style="757" customWidth="1"/>
    <col min="6658" max="6658" width="10.42578125" style="757" customWidth="1"/>
    <col min="6659" max="6659" width="11.5703125" style="757" customWidth="1"/>
    <col min="6660" max="6660" width="92.28515625" style="757" customWidth="1"/>
    <col min="6661" max="6661" width="13" style="757" customWidth="1"/>
    <col min="6662" max="6663" width="0" style="757" hidden="1" customWidth="1"/>
    <col min="6664" max="6664" width="9.7109375" style="757" bestFit="1" customWidth="1"/>
    <col min="6665" max="6912" width="9.140625" style="757"/>
    <col min="6913" max="6913" width="4.85546875" style="757" customWidth="1"/>
    <col min="6914" max="6914" width="10.42578125" style="757" customWidth="1"/>
    <col min="6915" max="6915" width="11.5703125" style="757" customWidth="1"/>
    <col min="6916" max="6916" width="92.28515625" style="757" customWidth="1"/>
    <col min="6917" max="6917" width="13" style="757" customWidth="1"/>
    <col min="6918" max="6919" width="0" style="757" hidden="1" customWidth="1"/>
    <col min="6920" max="6920" width="9.7109375" style="757" bestFit="1" customWidth="1"/>
    <col min="6921" max="7168" width="9.140625" style="757"/>
    <col min="7169" max="7169" width="4.85546875" style="757" customWidth="1"/>
    <col min="7170" max="7170" width="10.42578125" style="757" customWidth="1"/>
    <col min="7171" max="7171" width="11.5703125" style="757" customWidth="1"/>
    <col min="7172" max="7172" width="92.28515625" style="757" customWidth="1"/>
    <col min="7173" max="7173" width="13" style="757" customWidth="1"/>
    <col min="7174" max="7175" width="0" style="757" hidden="1" customWidth="1"/>
    <col min="7176" max="7176" width="9.7109375" style="757" bestFit="1" customWidth="1"/>
    <col min="7177" max="7424" width="9.140625" style="757"/>
    <col min="7425" max="7425" width="4.85546875" style="757" customWidth="1"/>
    <col min="7426" max="7426" width="10.42578125" style="757" customWidth="1"/>
    <col min="7427" max="7427" width="11.5703125" style="757" customWidth="1"/>
    <col min="7428" max="7428" width="92.28515625" style="757" customWidth="1"/>
    <col min="7429" max="7429" width="13" style="757" customWidth="1"/>
    <col min="7430" max="7431" width="0" style="757" hidden="1" customWidth="1"/>
    <col min="7432" max="7432" width="9.7109375" style="757" bestFit="1" customWidth="1"/>
    <col min="7433" max="7680" width="9.140625" style="757"/>
    <col min="7681" max="7681" width="4.85546875" style="757" customWidth="1"/>
    <col min="7682" max="7682" width="10.42578125" style="757" customWidth="1"/>
    <col min="7683" max="7683" width="11.5703125" style="757" customWidth="1"/>
    <col min="7684" max="7684" width="92.28515625" style="757" customWidth="1"/>
    <col min="7685" max="7685" width="13" style="757" customWidth="1"/>
    <col min="7686" max="7687" width="0" style="757" hidden="1" customWidth="1"/>
    <col min="7688" max="7688" width="9.7109375" style="757" bestFit="1" customWidth="1"/>
    <col min="7689" max="7936" width="9.140625" style="757"/>
    <col min="7937" max="7937" width="4.85546875" style="757" customWidth="1"/>
    <col min="7938" max="7938" width="10.42578125" style="757" customWidth="1"/>
    <col min="7939" max="7939" width="11.5703125" style="757" customWidth="1"/>
    <col min="7940" max="7940" width="92.28515625" style="757" customWidth="1"/>
    <col min="7941" max="7941" width="13" style="757" customWidth="1"/>
    <col min="7942" max="7943" width="0" style="757" hidden="1" customWidth="1"/>
    <col min="7944" max="7944" width="9.7109375" style="757" bestFit="1" customWidth="1"/>
    <col min="7945" max="8192" width="9.140625" style="757"/>
    <col min="8193" max="8193" width="4.85546875" style="757" customWidth="1"/>
    <col min="8194" max="8194" width="10.42578125" style="757" customWidth="1"/>
    <col min="8195" max="8195" width="11.5703125" style="757" customWidth="1"/>
    <col min="8196" max="8196" width="92.28515625" style="757" customWidth="1"/>
    <col min="8197" max="8197" width="13" style="757" customWidth="1"/>
    <col min="8198" max="8199" width="0" style="757" hidden="1" customWidth="1"/>
    <col min="8200" max="8200" width="9.7109375" style="757" bestFit="1" customWidth="1"/>
    <col min="8201" max="8448" width="9.140625" style="757"/>
    <col min="8449" max="8449" width="4.85546875" style="757" customWidth="1"/>
    <col min="8450" max="8450" width="10.42578125" style="757" customWidth="1"/>
    <col min="8451" max="8451" width="11.5703125" style="757" customWidth="1"/>
    <col min="8452" max="8452" width="92.28515625" style="757" customWidth="1"/>
    <col min="8453" max="8453" width="13" style="757" customWidth="1"/>
    <col min="8454" max="8455" width="0" style="757" hidden="1" customWidth="1"/>
    <col min="8456" max="8456" width="9.7109375" style="757" bestFit="1" customWidth="1"/>
    <col min="8457" max="8704" width="9.140625" style="757"/>
    <col min="8705" max="8705" width="4.85546875" style="757" customWidth="1"/>
    <col min="8706" max="8706" width="10.42578125" style="757" customWidth="1"/>
    <col min="8707" max="8707" width="11.5703125" style="757" customWidth="1"/>
    <col min="8708" max="8708" width="92.28515625" style="757" customWidth="1"/>
    <col min="8709" max="8709" width="13" style="757" customWidth="1"/>
    <col min="8710" max="8711" width="0" style="757" hidden="1" customWidth="1"/>
    <col min="8712" max="8712" width="9.7109375" style="757" bestFit="1" customWidth="1"/>
    <col min="8713" max="8960" width="9.140625" style="757"/>
    <col min="8961" max="8961" width="4.85546875" style="757" customWidth="1"/>
    <col min="8962" max="8962" width="10.42578125" style="757" customWidth="1"/>
    <col min="8963" max="8963" width="11.5703125" style="757" customWidth="1"/>
    <col min="8964" max="8964" width="92.28515625" style="757" customWidth="1"/>
    <col min="8965" max="8965" width="13" style="757" customWidth="1"/>
    <col min="8966" max="8967" width="0" style="757" hidden="1" customWidth="1"/>
    <col min="8968" max="8968" width="9.7109375" style="757" bestFit="1" customWidth="1"/>
    <col min="8969" max="9216" width="9.140625" style="757"/>
    <col min="9217" max="9217" width="4.85546875" style="757" customWidth="1"/>
    <col min="9218" max="9218" width="10.42578125" style="757" customWidth="1"/>
    <col min="9219" max="9219" width="11.5703125" style="757" customWidth="1"/>
    <col min="9220" max="9220" width="92.28515625" style="757" customWidth="1"/>
    <col min="9221" max="9221" width="13" style="757" customWidth="1"/>
    <col min="9222" max="9223" width="0" style="757" hidden="1" customWidth="1"/>
    <col min="9224" max="9224" width="9.7109375" style="757" bestFit="1" customWidth="1"/>
    <col min="9225" max="9472" width="9.140625" style="757"/>
    <col min="9473" max="9473" width="4.85546875" style="757" customWidth="1"/>
    <col min="9474" max="9474" width="10.42578125" style="757" customWidth="1"/>
    <col min="9475" max="9475" width="11.5703125" style="757" customWidth="1"/>
    <col min="9476" max="9476" width="92.28515625" style="757" customWidth="1"/>
    <col min="9477" max="9477" width="13" style="757" customWidth="1"/>
    <col min="9478" max="9479" width="0" style="757" hidden="1" customWidth="1"/>
    <col min="9480" max="9480" width="9.7109375" style="757" bestFit="1" customWidth="1"/>
    <col min="9481" max="9728" width="9.140625" style="757"/>
    <col min="9729" max="9729" width="4.85546875" style="757" customWidth="1"/>
    <col min="9730" max="9730" width="10.42578125" style="757" customWidth="1"/>
    <col min="9731" max="9731" width="11.5703125" style="757" customWidth="1"/>
    <col min="9732" max="9732" width="92.28515625" style="757" customWidth="1"/>
    <col min="9733" max="9733" width="13" style="757" customWidth="1"/>
    <col min="9734" max="9735" width="0" style="757" hidden="1" customWidth="1"/>
    <col min="9736" max="9736" width="9.7109375" style="757" bestFit="1" customWidth="1"/>
    <col min="9737" max="9984" width="9.140625" style="757"/>
    <col min="9985" max="9985" width="4.85546875" style="757" customWidth="1"/>
    <col min="9986" max="9986" width="10.42578125" style="757" customWidth="1"/>
    <col min="9987" max="9987" width="11.5703125" style="757" customWidth="1"/>
    <col min="9988" max="9988" width="92.28515625" style="757" customWidth="1"/>
    <col min="9989" max="9989" width="13" style="757" customWidth="1"/>
    <col min="9990" max="9991" width="0" style="757" hidden="1" customWidth="1"/>
    <col min="9992" max="9992" width="9.7109375" style="757" bestFit="1" customWidth="1"/>
    <col min="9993" max="10240" width="9.140625" style="757"/>
    <col min="10241" max="10241" width="4.85546875" style="757" customWidth="1"/>
    <col min="10242" max="10242" width="10.42578125" style="757" customWidth="1"/>
    <col min="10243" max="10243" width="11.5703125" style="757" customWidth="1"/>
    <col min="10244" max="10244" width="92.28515625" style="757" customWidth="1"/>
    <col min="10245" max="10245" width="13" style="757" customWidth="1"/>
    <col min="10246" max="10247" width="0" style="757" hidden="1" customWidth="1"/>
    <col min="10248" max="10248" width="9.7109375" style="757" bestFit="1" customWidth="1"/>
    <col min="10249" max="10496" width="9.140625" style="757"/>
    <col min="10497" max="10497" width="4.85546875" style="757" customWidth="1"/>
    <col min="10498" max="10498" width="10.42578125" style="757" customWidth="1"/>
    <col min="10499" max="10499" width="11.5703125" style="757" customWidth="1"/>
    <col min="10500" max="10500" width="92.28515625" style="757" customWidth="1"/>
    <col min="10501" max="10501" width="13" style="757" customWidth="1"/>
    <col min="10502" max="10503" width="0" style="757" hidden="1" customWidth="1"/>
    <col min="10504" max="10504" width="9.7109375" style="757" bestFit="1" customWidth="1"/>
    <col min="10505" max="10752" width="9.140625" style="757"/>
    <col min="10753" max="10753" width="4.85546875" style="757" customWidth="1"/>
    <col min="10754" max="10754" width="10.42578125" style="757" customWidth="1"/>
    <col min="10755" max="10755" width="11.5703125" style="757" customWidth="1"/>
    <col min="10756" max="10756" width="92.28515625" style="757" customWidth="1"/>
    <col min="10757" max="10757" width="13" style="757" customWidth="1"/>
    <col min="10758" max="10759" width="0" style="757" hidden="1" customWidth="1"/>
    <col min="10760" max="10760" width="9.7109375" style="757" bestFit="1" customWidth="1"/>
    <col min="10761" max="11008" width="9.140625" style="757"/>
    <col min="11009" max="11009" width="4.85546875" style="757" customWidth="1"/>
    <col min="11010" max="11010" width="10.42578125" style="757" customWidth="1"/>
    <col min="11011" max="11011" width="11.5703125" style="757" customWidth="1"/>
    <col min="11012" max="11012" width="92.28515625" style="757" customWidth="1"/>
    <col min="11013" max="11013" width="13" style="757" customWidth="1"/>
    <col min="11014" max="11015" width="0" style="757" hidden="1" customWidth="1"/>
    <col min="11016" max="11016" width="9.7109375" style="757" bestFit="1" customWidth="1"/>
    <col min="11017" max="11264" width="9.140625" style="757"/>
    <col min="11265" max="11265" width="4.85546875" style="757" customWidth="1"/>
    <col min="11266" max="11266" width="10.42578125" style="757" customWidth="1"/>
    <col min="11267" max="11267" width="11.5703125" style="757" customWidth="1"/>
    <col min="11268" max="11268" width="92.28515625" style="757" customWidth="1"/>
    <col min="11269" max="11269" width="13" style="757" customWidth="1"/>
    <col min="11270" max="11271" width="0" style="757" hidden="1" customWidth="1"/>
    <col min="11272" max="11272" width="9.7109375" style="757" bestFit="1" customWidth="1"/>
    <col min="11273" max="11520" width="9.140625" style="757"/>
    <col min="11521" max="11521" width="4.85546875" style="757" customWidth="1"/>
    <col min="11522" max="11522" width="10.42578125" style="757" customWidth="1"/>
    <col min="11523" max="11523" width="11.5703125" style="757" customWidth="1"/>
    <col min="11524" max="11524" width="92.28515625" style="757" customWidth="1"/>
    <col min="11525" max="11525" width="13" style="757" customWidth="1"/>
    <col min="11526" max="11527" width="0" style="757" hidden="1" customWidth="1"/>
    <col min="11528" max="11528" width="9.7109375" style="757" bestFit="1" customWidth="1"/>
    <col min="11529" max="11776" width="9.140625" style="757"/>
    <col min="11777" max="11777" width="4.85546875" style="757" customWidth="1"/>
    <col min="11778" max="11778" width="10.42578125" style="757" customWidth="1"/>
    <col min="11779" max="11779" width="11.5703125" style="757" customWidth="1"/>
    <col min="11780" max="11780" width="92.28515625" style="757" customWidth="1"/>
    <col min="11781" max="11781" width="13" style="757" customWidth="1"/>
    <col min="11782" max="11783" width="0" style="757" hidden="1" customWidth="1"/>
    <col min="11784" max="11784" width="9.7109375" style="757" bestFit="1" customWidth="1"/>
    <col min="11785" max="12032" width="9.140625" style="757"/>
    <col min="12033" max="12033" width="4.85546875" style="757" customWidth="1"/>
    <col min="12034" max="12034" width="10.42578125" style="757" customWidth="1"/>
    <col min="12035" max="12035" width="11.5703125" style="757" customWidth="1"/>
    <col min="12036" max="12036" width="92.28515625" style="757" customWidth="1"/>
    <col min="12037" max="12037" width="13" style="757" customWidth="1"/>
    <col min="12038" max="12039" width="0" style="757" hidden="1" customWidth="1"/>
    <col min="12040" max="12040" width="9.7109375" style="757" bestFit="1" customWidth="1"/>
    <col min="12041" max="12288" width="9.140625" style="757"/>
    <col min="12289" max="12289" width="4.85546875" style="757" customWidth="1"/>
    <col min="12290" max="12290" width="10.42578125" style="757" customWidth="1"/>
    <col min="12291" max="12291" width="11.5703125" style="757" customWidth="1"/>
    <col min="12292" max="12292" width="92.28515625" style="757" customWidth="1"/>
    <col min="12293" max="12293" width="13" style="757" customWidth="1"/>
    <col min="12294" max="12295" width="0" style="757" hidden="1" customWidth="1"/>
    <col min="12296" max="12296" width="9.7109375" style="757" bestFit="1" customWidth="1"/>
    <col min="12297" max="12544" width="9.140625" style="757"/>
    <col min="12545" max="12545" width="4.85546875" style="757" customWidth="1"/>
    <col min="12546" max="12546" width="10.42578125" style="757" customWidth="1"/>
    <col min="12547" max="12547" width="11.5703125" style="757" customWidth="1"/>
    <col min="12548" max="12548" width="92.28515625" style="757" customWidth="1"/>
    <col min="12549" max="12549" width="13" style="757" customWidth="1"/>
    <col min="12550" max="12551" width="0" style="757" hidden="1" customWidth="1"/>
    <col min="12552" max="12552" width="9.7109375" style="757" bestFit="1" customWidth="1"/>
    <col min="12553" max="12800" width="9.140625" style="757"/>
    <col min="12801" max="12801" width="4.85546875" style="757" customWidth="1"/>
    <col min="12802" max="12802" width="10.42578125" style="757" customWidth="1"/>
    <col min="12803" max="12803" width="11.5703125" style="757" customWidth="1"/>
    <col min="12804" max="12804" width="92.28515625" style="757" customWidth="1"/>
    <col min="12805" max="12805" width="13" style="757" customWidth="1"/>
    <col min="12806" max="12807" width="0" style="757" hidden="1" customWidth="1"/>
    <col min="12808" max="12808" width="9.7109375" style="757" bestFit="1" customWidth="1"/>
    <col min="12809" max="13056" width="9.140625" style="757"/>
    <col min="13057" max="13057" width="4.85546875" style="757" customWidth="1"/>
    <col min="13058" max="13058" width="10.42578125" style="757" customWidth="1"/>
    <col min="13059" max="13059" width="11.5703125" style="757" customWidth="1"/>
    <col min="13060" max="13060" width="92.28515625" style="757" customWidth="1"/>
    <col min="13061" max="13061" width="13" style="757" customWidth="1"/>
    <col min="13062" max="13063" width="0" style="757" hidden="1" customWidth="1"/>
    <col min="13064" max="13064" width="9.7109375" style="757" bestFit="1" customWidth="1"/>
    <col min="13065" max="13312" width="9.140625" style="757"/>
    <col min="13313" max="13313" width="4.85546875" style="757" customWidth="1"/>
    <col min="13314" max="13314" width="10.42578125" style="757" customWidth="1"/>
    <col min="13315" max="13315" width="11.5703125" style="757" customWidth="1"/>
    <col min="13316" max="13316" width="92.28515625" style="757" customWidth="1"/>
    <col min="13317" max="13317" width="13" style="757" customWidth="1"/>
    <col min="13318" max="13319" width="0" style="757" hidden="1" customWidth="1"/>
    <col min="13320" max="13320" width="9.7109375" style="757" bestFit="1" customWidth="1"/>
    <col min="13321" max="13568" width="9.140625" style="757"/>
    <col min="13569" max="13569" width="4.85546875" style="757" customWidth="1"/>
    <col min="13570" max="13570" width="10.42578125" style="757" customWidth="1"/>
    <col min="13571" max="13571" width="11.5703125" style="757" customWidth="1"/>
    <col min="13572" max="13572" width="92.28515625" style="757" customWidth="1"/>
    <col min="13573" max="13573" width="13" style="757" customWidth="1"/>
    <col min="13574" max="13575" width="0" style="757" hidden="1" customWidth="1"/>
    <col min="13576" max="13576" width="9.7109375" style="757" bestFit="1" customWidth="1"/>
    <col min="13577" max="13824" width="9.140625" style="757"/>
    <col min="13825" max="13825" width="4.85546875" style="757" customWidth="1"/>
    <col min="13826" max="13826" width="10.42578125" style="757" customWidth="1"/>
    <col min="13827" max="13827" width="11.5703125" style="757" customWidth="1"/>
    <col min="13828" max="13828" width="92.28515625" style="757" customWidth="1"/>
    <col min="13829" max="13829" width="13" style="757" customWidth="1"/>
    <col min="13830" max="13831" width="0" style="757" hidden="1" customWidth="1"/>
    <col min="13832" max="13832" width="9.7109375" style="757" bestFit="1" customWidth="1"/>
    <col min="13833" max="14080" width="9.140625" style="757"/>
    <col min="14081" max="14081" width="4.85546875" style="757" customWidth="1"/>
    <col min="14082" max="14082" width="10.42578125" style="757" customWidth="1"/>
    <col min="14083" max="14083" width="11.5703125" style="757" customWidth="1"/>
    <col min="14084" max="14084" width="92.28515625" style="757" customWidth="1"/>
    <col min="14085" max="14085" width="13" style="757" customWidth="1"/>
    <col min="14086" max="14087" width="0" style="757" hidden="1" customWidth="1"/>
    <col min="14088" max="14088" width="9.7109375" style="757" bestFit="1" customWidth="1"/>
    <col min="14089" max="14336" width="9.140625" style="757"/>
    <col min="14337" max="14337" width="4.85546875" style="757" customWidth="1"/>
    <col min="14338" max="14338" width="10.42578125" style="757" customWidth="1"/>
    <col min="14339" max="14339" width="11.5703125" style="757" customWidth="1"/>
    <col min="14340" max="14340" width="92.28515625" style="757" customWidth="1"/>
    <col min="14341" max="14341" width="13" style="757" customWidth="1"/>
    <col min="14342" max="14343" width="0" style="757" hidden="1" customWidth="1"/>
    <col min="14344" max="14344" width="9.7109375" style="757" bestFit="1" customWidth="1"/>
    <col min="14345" max="14592" width="9.140625" style="757"/>
    <col min="14593" max="14593" width="4.85546875" style="757" customWidth="1"/>
    <col min="14594" max="14594" width="10.42578125" style="757" customWidth="1"/>
    <col min="14595" max="14595" width="11.5703125" style="757" customWidth="1"/>
    <col min="14596" max="14596" width="92.28515625" style="757" customWidth="1"/>
    <col min="14597" max="14597" width="13" style="757" customWidth="1"/>
    <col min="14598" max="14599" width="0" style="757" hidden="1" customWidth="1"/>
    <col min="14600" max="14600" width="9.7109375" style="757" bestFit="1" customWidth="1"/>
    <col min="14601" max="14848" width="9.140625" style="757"/>
    <col min="14849" max="14849" width="4.85546875" style="757" customWidth="1"/>
    <col min="14850" max="14850" width="10.42578125" style="757" customWidth="1"/>
    <col min="14851" max="14851" width="11.5703125" style="757" customWidth="1"/>
    <col min="14852" max="14852" width="92.28515625" style="757" customWidth="1"/>
    <col min="14853" max="14853" width="13" style="757" customWidth="1"/>
    <col min="14854" max="14855" width="0" style="757" hidden="1" customWidth="1"/>
    <col min="14856" max="14856" width="9.7109375" style="757" bestFit="1" customWidth="1"/>
    <col min="14857" max="15104" width="9.140625" style="757"/>
    <col min="15105" max="15105" width="4.85546875" style="757" customWidth="1"/>
    <col min="15106" max="15106" width="10.42578125" style="757" customWidth="1"/>
    <col min="15107" max="15107" width="11.5703125" style="757" customWidth="1"/>
    <col min="15108" max="15108" width="92.28515625" style="757" customWidth="1"/>
    <col min="15109" max="15109" width="13" style="757" customWidth="1"/>
    <col min="15110" max="15111" width="0" style="757" hidden="1" customWidth="1"/>
    <col min="15112" max="15112" width="9.7109375" style="757" bestFit="1" customWidth="1"/>
    <col min="15113" max="15360" width="9.140625" style="757"/>
    <col min="15361" max="15361" width="4.85546875" style="757" customWidth="1"/>
    <col min="15362" max="15362" width="10.42578125" style="757" customWidth="1"/>
    <col min="15363" max="15363" width="11.5703125" style="757" customWidth="1"/>
    <col min="15364" max="15364" width="92.28515625" style="757" customWidth="1"/>
    <col min="15365" max="15365" width="13" style="757" customWidth="1"/>
    <col min="15366" max="15367" width="0" style="757" hidden="1" customWidth="1"/>
    <col min="15368" max="15368" width="9.7109375" style="757" bestFit="1" customWidth="1"/>
    <col min="15369" max="15616" width="9.140625" style="757"/>
    <col min="15617" max="15617" width="4.85546875" style="757" customWidth="1"/>
    <col min="15618" max="15618" width="10.42578125" style="757" customWidth="1"/>
    <col min="15619" max="15619" width="11.5703125" style="757" customWidth="1"/>
    <col min="15620" max="15620" width="92.28515625" style="757" customWidth="1"/>
    <col min="15621" max="15621" width="13" style="757" customWidth="1"/>
    <col min="15622" max="15623" width="0" style="757" hidden="1" customWidth="1"/>
    <col min="15624" max="15624" width="9.7109375" style="757" bestFit="1" customWidth="1"/>
    <col min="15625" max="15872" width="9.140625" style="757"/>
    <col min="15873" max="15873" width="4.85546875" style="757" customWidth="1"/>
    <col min="15874" max="15874" width="10.42578125" style="757" customWidth="1"/>
    <col min="15875" max="15875" width="11.5703125" style="757" customWidth="1"/>
    <col min="15876" max="15876" width="92.28515625" style="757" customWidth="1"/>
    <col min="15877" max="15877" width="13" style="757" customWidth="1"/>
    <col min="15878" max="15879" width="0" style="757" hidden="1" customWidth="1"/>
    <col min="15880" max="15880" width="9.7109375" style="757" bestFit="1" customWidth="1"/>
    <col min="15881" max="16128" width="9.140625" style="757"/>
    <col min="16129" max="16129" width="4.85546875" style="757" customWidth="1"/>
    <col min="16130" max="16130" width="10.42578125" style="757" customWidth="1"/>
    <col min="16131" max="16131" width="11.5703125" style="757" customWidth="1"/>
    <col min="16132" max="16132" width="92.28515625" style="757" customWidth="1"/>
    <col min="16133" max="16133" width="13" style="757" customWidth="1"/>
    <col min="16134" max="16135" width="0" style="757" hidden="1" customWidth="1"/>
    <col min="16136" max="16136" width="9.7109375" style="757" bestFit="1" customWidth="1"/>
    <col min="16137" max="16384" width="9.140625" style="757"/>
  </cols>
  <sheetData>
    <row r="2" spans="1:7">
      <c r="A2" s="756" t="s">
        <v>606</v>
      </c>
      <c r="B2" s="756"/>
      <c r="C2" s="756"/>
      <c r="D2" s="756"/>
      <c r="E2" s="756"/>
      <c r="F2" s="756"/>
      <c r="G2" s="756"/>
    </row>
    <row r="3" spans="1:7" ht="12" customHeight="1">
      <c r="A3" s="758"/>
      <c r="B3" s="758"/>
      <c r="C3" s="758"/>
      <c r="D3" s="758"/>
      <c r="E3" s="758"/>
      <c r="F3" s="758"/>
      <c r="G3" s="758"/>
    </row>
    <row r="4" spans="1:7">
      <c r="C4" s="759" t="s">
        <v>4</v>
      </c>
      <c r="D4" s="759"/>
      <c r="E4" s="759"/>
      <c r="F4" s="759"/>
      <c r="G4" s="759"/>
    </row>
    <row r="5" spans="1:7" ht="23.25" customHeight="1">
      <c r="A5" s="760" t="s">
        <v>607</v>
      </c>
      <c r="B5" s="760" t="s">
        <v>608</v>
      </c>
      <c r="C5" s="760" t="s">
        <v>4</v>
      </c>
      <c r="D5" s="760" t="s">
        <v>609</v>
      </c>
      <c r="E5" s="760" t="s">
        <v>27</v>
      </c>
      <c r="F5" s="761" t="s">
        <v>610</v>
      </c>
      <c r="G5" s="761" t="s">
        <v>611</v>
      </c>
    </row>
    <row r="6" spans="1:7" ht="17.25" customHeight="1">
      <c r="A6" s="762"/>
      <c r="B6" s="763"/>
      <c r="C6" s="764">
        <v>5000</v>
      </c>
      <c r="D6" s="765" t="s">
        <v>612</v>
      </c>
      <c r="E6" s="766" t="s">
        <v>613</v>
      </c>
      <c r="F6" s="767"/>
      <c r="G6" s="767"/>
    </row>
    <row r="7" spans="1:7">
      <c r="A7" s="762">
        <v>30</v>
      </c>
      <c r="B7" s="768">
        <v>42410</v>
      </c>
      <c r="C7" s="767">
        <v>680.9</v>
      </c>
      <c r="D7" s="763" t="s">
        <v>614</v>
      </c>
      <c r="E7" s="769" t="s">
        <v>613</v>
      </c>
      <c r="F7" s="767"/>
      <c r="G7" s="767"/>
    </row>
    <row r="8" spans="1:7">
      <c r="A8" s="762"/>
      <c r="B8" s="768"/>
      <c r="C8" s="767"/>
      <c r="D8" s="763" t="s">
        <v>615</v>
      </c>
      <c r="E8" s="769"/>
      <c r="F8" s="767"/>
      <c r="G8" s="767"/>
    </row>
    <row r="9" spans="1:7">
      <c r="A9" s="762">
        <v>31</v>
      </c>
      <c r="B9" s="768">
        <v>42424</v>
      </c>
      <c r="C9" s="767">
        <v>-86</v>
      </c>
      <c r="D9" s="763" t="s">
        <v>616</v>
      </c>
      <c r="E9" s="769" t="s">
        <v>617</v>
      </c>
      <c r="F9" s="767"/>
      <c r="G9" s="767"/>
    </row>
    <row r="10" spans="1:7">
      <c r="A10" s="762"/>
      <c r="B10" s="763"/>
      <c r="C10" s="764">
        <f>SUM(C6:C9)</f>
        <v>5594.9</v>
      </c>
      <c r="D10" s="765" t="s">
        <v>618</v>
      </c>
      <c r="E10" s="769"/>
      <c r="F10" s="767"/>
      <c r="G10" s="767"/>
    </row>
    <row r="11" spans="1:7" s="771" customFormat="1">
      <c r="A11" s="762">
        <v>32</v>
      </c>
      <c r="B11" s="770">
        <v>42438</v>
      </c>
      <c r="C11" s="767">
        <v>-82</v>
      </c>
      <c r="D11" s="763" t="s">
        <v>619</v>
      </c>
      <c r="E11" s="769" t="s">
        <v>620</v>
      </c>
      <c r="F11" s="764"/>
      <c r="G11" s="764"/>
    </row>
    <row r="12" spans="1:7">
      <c r="A12" s="762"/>
      <c r="B12" s="763"/>
      <c r="C12" s="767">
        <v>-10</v>
      </c>
      <c r="D12" s="763" t="s">
        <v>621</v>
      </c>
      <c r="E12" s="769" t="s">
        <v>622</v>
      </c>
      <c r="F12" s="767"/>
      <c r="G12" s="767"/>
    </row>
    <row r="13" spans="1:7">
      <c r="A13" s="762">
        <v>33</v>
      </c>
      <c r="B13" s="768">
        <v>42452</v>
      </c>
      <c r="C13" s="767">
        <v>-20</v>
      </c>
      <c r="D13" s="763" t="s">
        <v>623</v>
      </c>
      <c r="E13" s="769" t="s">
        <v>622</v>
      </c>
      <c r="F13" s="767"/>
      <c r="G13" s="767"/>
    </row>
    <row r="14" spans="1:7">
      <c r="A14" s="762"/>
      <c r="B14" s="768"/>
      <c r="C14" s="767">
        <v>-250</v>
      </c>
      <c r="D14" s="763" t="s">
        <v>624</v>
      </c>
      <c r="E14" s="769" t="s">
        <v>622</v>
      </c>
      <c r="F14" s="767"/>
      <c r="G14" s="767"/>
    </row>
    <row r="15" spans="1:7">
      <c r="A15" s="762"/>
      <c r="B15" s="768"/>
      <c r="C15" s="767">
        <v>-250</v>
      </c>
      <c r="D15" s="763" t="s">
        <v>625</v>
      </c>
      <c r="E15" s="769" t="s">
        <v>622</v>
      </c>
      <c r="F15" s="767"/>
      <c r="G15" s="767"/>
    </row>
    <row r="16" spans="1:7">
      <c r="A16" s="762"/>
      <c r="B16" s="768"/>
      <c r="C16" s="767">
        <v>-512</v>
      </c>
      <c r="D16" s="763" t="s">
        <v>626</v>
      </c>
      <c r="E16" s="769" t="s">
        <v>617</v>
      </c>
      <c r="F16" s="767"/>
      <c r="G16" s="767"/>
    </row>
    <row r="17" spans="1:7">
      <c r="A17" s="762"/>
      <c r="B17" s="763"/>
      <c r="C17" s="764">
        <f>SUM(C10:C16)</f>
        <v>4470.8999999999996</v>
      </c>
      <c r="D17" s="765" t="s">
        <v>627</v>
      </c>
      <c r="E17" s="769"/>
      <c r="F17" s="767"/>
      <c r="G17" s="767"/>
    </row>
    <row r="18" spans="1:7">
      <c r="A18" s="762"/>
      <c r="B18" s="768"/>
      <c r="C18" s="767"/>
      <c r="D18" s="763"/>
      <c r="E18" s="769"/>
      <c r="F18" s="767"/>
      <c r="G18" s="767"/>
    </row>
    <row r="19" spans="1:7">
      <c r="A19" s="762"/>
      <c r="B19" s="768"/>
      <c r="C19" s="772"/>
      <c r="D19" s="763"/>
      <c r="E19" s="769"/>
      <c r="F19" s="767"/>
      <c r="G19" s="767"/>
    </row>
    <row r="20" spans="1:7">
      <c r="A20" s="762"/>
      <c r="B20" s="763"/>
      <c r="C20" s="767"/>
      <c r="D20" s="763"/>
      <c r="E20" s="769"/>
      <c r="F20" s="767"/>
      <c r="G20" s="767"/>
    </row>
    <row r="21" spans="1:7" hidden="1">
      <c r="A21" s="762"/>
      <c r="B21" s="763"/>
      <c r="C21" s="767"/>
      <c r="D21" s="763"/>
      <c r="E21" s="769"/>
      <c r="F21" s="767"/>
      <c r="G21" s="767"/>
    </row>
    <row r="22" spans="1:7" hidden="1">
      <c r="A22" s="762"/>
      <c r="B22" s="763"/>
      <c r="C22" s="767"/>
      <c r="D22" s="763"/>
      <c r="E22" s="769"/>
      <c r="F22" s="767"/>
      <c r="G22" s="767"/>
    </row>
    <row r="23" spans="1:7" hidden="1">
      <c r="A23" s="762"/>
      <c r="B23" s="763"/>
      <c r="C23" s="772"/>
      <c r="D23" s="763"/>
      <c r="E23" s="769"/>
      <c r="F23" s="767"/>
      <c r="G23" s="767"/>
    </row>
    <row r="24" spans="1:7" hidden="1">
      <c r="A24" s="762"/>
      <c r="B24" s="763"/>
      <c r="C24" s="772"/>
      <c r="D24" s="763"/>
      <c r="E24" s="769"/>
      <c r="F24" s="767"/>
      <c r="G24" s="767"/>
    </row>
    <row r="25" spans="1:7" hidden="1">
      <c r="A25" s="762"/>
      <c r="B25" s="768"/>
      <c r="C25" s="772"/>
      <c r="D25" s="763"/>
      <c r="E25" s="769"/>
      <c r="F25" s="767"/>
      <c r="G25" s="767"/>
    </row>
    <row r="26" spans="1:7" hidden="1">
      <c r="A26" s="768"/>
      <c r="B26" s="763"/>
      <c r="C26" s="767"/>
      <c r="D26" s="763"/>
      <c r="E26" s="769"/>
      <c r="F26" s="767"/>
      <c r="G26" s="767"/>
    </row>
    <row r="27" spans="1:7" s="771" customFormat="1" hidden="1">
      <c r="A27" s="773"/>
      <c r="B27" s="765"/>
      <c r="C27" s="764"/>
      <c r="D27" s="765"/>
      <c r="E27" s="766"/>
      <c r="F27" s="764"/>
      <c r="G27" s="764"/>
    </row>
    <row r="28" spans="1:7" hidden="1">
      <c r="A28" s="762"/>
      <c r="B28" s="768"/>
      <c r="C28" s="767"/>
      <c r="D28" s="763"/>
      <c r="E28" s="769"/>
      <c r="F28" s="767"/>
      <c r="G28" s="767"/>
    </row>
    <row r="29" spans="1:7" hidden="1">
      <c r="A29" s="762"/>
      <c r="B29" s="763"/>
      <c r="C29" s="767"/>
      <c r="D29" s="763"/>
      <c r="E29" s="769"/>
      <c r="F29" s="767"/>
      <c r="G29" s="767"/>
    </row>
    <row r="30" spans="1:7" hidden="1">
      <c r="A30" s="768"/>
      <c r="B30" s="763"/>
      <c r="C30" s="764"/>
      <c r="D30" s="765"/>
      <c r="E30" s="774"/>
      <c r="F30" s="767"/>
      <c r="G30" s="767"/>
    </row>
    <row r="31" spans="1:7" hidden="1">
      <c r="A31" s="775"/>
      <c r="B31" s="768"/>
      <c r="C31" s="767"/>
      <c r="D31" s="763"/>
      <c r="E31" s="769"/>
      <c r="F31" s="767"/>
      <c r="G31" s="767"/>
    </row>
    <row r="32" spans="1:7" s="771" customFormat="1" hidden="1">
      <c r="A32" s="773"/>
      <c r="B32" s="765"/>
      <c r="C32" s="767"/>
      <c r="D32" s="763"/>
      <c r="E32" s="769"/>
      <c r="F32" s="764"/>
      <c r="G32" s="764"/>
    </row>
    <row r="33" spans="1:7" s="771" customFormat="1" hidden="1">
      <c r="A33" s="773"/>
      <c r="B33" s="765"/>
      <c r="C33" s="767"/>
      <c r="D33" s="763"/>
      <c r="E33" s="769"/>
      <c r="F33" s="764"/>
      <c r="G33" s="764"/>
    </row>
    <row r="34" spans="1:7" hidden="1">
      <c r="A34" s="775"/>
      <c r="B34" s="768"/>
      <c r="C34" s="767"/>
      <c r="D34" s="763"/>
      <c r="E34" s="769"/>
      <c r="F34" s="767"/>
      <c r="G34" s="767"/>
    </row>
    <row r="35" spans="1:7" hidden="1">
      <c r="A35" s="768"/>
      <c r="B35" s="763"/>
      <c r="C35" s="767"/>
      <c r="D35" s="763"/>
      <c r="E35" s="769"/>
      <c r="F35" s="767"/>
      <c r="G35" s="767"/>
    </row>
    <row r="36" spans="1:7" hidden="1">
      <c r="A36" s="768"/>
      <c r="B36" s="763"/>
      <c r="C36" s="767"/>
      <c r="D36" s="763"/>
      <c r="E36" s="774"/>
      <c r="F36" s="767"/>
      <c r="G36" s="767"/>
    </row>
    <row r="37" spans="1:7" hidden="1">
      <c r="A37" s="768"/>
      <c r="B37" s="763"/>
      <c r="C37" s="767"/>
      <c r="D37" s="763"/>
      <c r="E37" s="774"/>
      <c r="F37" s="767"/>
      <c r="G37" s="767"/>
    </row>
    <row r="38" spans="1:7" hidden="1">
      <c r="A38" s="768"/>
      <c r="B38" s="763"/>
      <c r="C38" s="764"/>
      <c r="D38" s="765"/>
      <c r="E38" s="774"/>
      <c r="F38" s="767"/>
      <c r="G38" s="767"/>
    </row>
    <row r="39" spans="1:7" hidden="1">
      <c r="A39" s="768"/>
      <c r="B39" s="763"/>
      <c r="C39" s="767"/>
      <c r="D39" s="763"/>
      <c r="E39" s="774"/>
      <c r="F39" s="767"/>
      <c r="G39" s="767"/>
    </row>
    <row r="40" spans="1:7" hidden="1">
      <c r="A40" s="768"/>
      <c r="B40" s="763"/>
      <c r="C40" s="767"/>
      <c r="D40" s="763"/>
      <c r="E40" s="774"/>
      <c r="F40" s="767"/>
      <c r="G40" s="767"/>
    </row>
    <row r="41" spans="1:7" hidden="1">
      <c r="A41" s="768"/>
      <c r="B41" s="763"/>
      <c r="C41" s="767"/>
      <c r="D41" s="763"/>
      <c r="E41" s="774"/>
      <c r="F41" s="767"/>
      <c r="G41" s="767"/>
    </row>
    <row r="42" spans="1:7" hidden="1">
      <c r="A42" s="768"/>
      <c r="B42" s="763"/>
      <c r="C42" s="764"/>
      <c r="D42" s="765"/>
      <c r="E42" s="774"/>
      <c r="F42" s="767"/>
      <c r="G42" s="767"/>
    </row>
    <row r="43" spans="1:7" hidden="1">
      <c r="A43" s="768"/>
      <c r="B43" s="763"/>
      <c r="C43" s="767"/>
      <c r="D43" s="763"/>
      <c r="E43" s="774"/>
      <c r="F43" s="767"/>
      <c r="G43" s="767"/>
    </row>
    <row r="44" spans="1:7" hidden="1">
      <c r="A44" s="768"/>
      <c r="B44" s="763"/>
      <c r="C44" s="767"/>
      <c r="D44" s="763"/>
      <c r="E44" s="774"/>
      <c r="F44" s="767"/>
      <c r="G44" s="767"/>
    </row>
    <row r="45" spans="1:7" hidden="1">
      <c r="A45" s="768"/>
      <c r="B45" s="763"/>
      <c r="C45" s="767"/>
      <c r="D45" s="763"/>
      <c r="E45" s="774"/>
      <c r="F45" s="767"/>
      <c r="G45" s="767"/>
    </row>
    <row r="46" spans="1:7" hidden="1">
      <c r="A46" s="768"/>
      <c r="B46" s="763"/>
      <c r="C46" s="767"/>
      <c r="D46" s="763"/>
      <c r="E46" s="774"/>
      <c r="F46" s="767"/>
      <c r="G46" s="767"/>
    </row>
    <row r="47" spans="1:7" s="771" customFormat="1" hidden="1">
      <c r="A47" s="773"/>
      <c r="B47" s="765"/>
      <c r="C47" s="767"/>
      <c r="D47" s="763"/>
      <c r="E47" s="776"/>
      <c r="F47" s="764"/>
      <c r="G47" s="764"/>
    </row>
    <row r="48" spans="1:7" s="771" customFormat="1" hidden="1">
      <c r="A48" s="773"/>
      <c r="B48" s="765"/>
      <c r="C48" s="764"/>
      <c r="D48" s="765"/>
      <c r="E48" s="766"/>
      <c r="F48" s="764"/>
      <c r="G48" s="764"/>
    </row>
    <row r="49" spans="1:7" hidden="1">
      <c r="A49" s="775"/>
      <c r="B49" s="768"/>
      <c r="C49" s="767"/>
      <c r="D49" s="763"/>
      <c r="E49" s="769"/>
      <c r="F49" s="767"/>
      <c r="G49" s="767"/>
    </row>
    <row r="50" spans="1:7" hidden="1">
      <c r="A50" s="768"/>
      <c r="B50" s="763"/>
      <c r="C50" s="767"/>
      <c r="D50" s="763"/>
      <c r="E50" s="769"/>
      <c r="F50" s="767"/>
      <c r="G50" s="767"/>
    </row>
    <row r="51" spans="1:7" hidden="1">
      <c r="A51" s="768"/>
      <c r="B51" s="763"/>
      <c r="C51" s="767"/>
      <c r="D51" s="763"/>
      <c r="E51" s="769"/>
      <c r="F51" s="767"/>
      <c r="G51" s="767"/>
    </row>
    <row r="52" spans="1:7" hidden="1">
      <c r="A52" s="768"/>
      <c r="B52" s="763"/>
      <c r="C52" s="767"/>
      <c r="D52" s="763"/>
      <c r="E52" s="769"/>
      <c r="F52" s="767"/>
      <c r="G52" s="767"/>
    </row>
    <row r="53" spans="1:7" hidden="1">
      <c r="A53" s="768"/>
      <c r="B53" s="763"/>
      <c r="C53" s="767"/>
      <c r="D53" s="763"/>
      <c r="E53" s="769"/>
      <c r="F53" s="767"/>
      <c r="G53" s="767"/>
    </row>
    <row r="54" spans="1:7" hidden="1">
      <c r="A54" s="768"/>
      <c r="B54" s="763"/>
      <c r="C54" s="767"/>
      <c r="D54" s="763"/>
      <c r="E54" s="769"/>
      <c r="F54" s="767"/>
      <c r="G54" s="767"/>
    </row>
    <row r="55" spans="1:7" hidden="1">
      <c r="A55" s="768"/>
      <c r="B55" s="763"/>
      <c r="C55" s="767"/>
      <c r="D55" s="763"/>
      <c r="E55" s="769"/>
      <c r="F55" s="767"/>
      <c r="G55" s="767"/>
    </row>
    <row r="56" spans="1:7" hidden="1">
      <c r="A56" s="775"/>
      <c r="B56" s="768"/>
      <c r="C56" s="767"/>
      <c r="D56" s="763"/>
      <c r="E56" s="769"/>
      <c r="F56" s="767"/>
      <c r="G56" s="767"/>
    </row>
    <row r="57" spans="1:7" s="771" customFormat="1" hidden="1">
      <c r="A57" s="773"/>
      <c r="B57" s="765"/>
      <c r="C57" s="764"/>
      <c r="D57" s="765"/>
      <c r="E57" s="776"/>
      <c r="F57" s="764"/>
      <c r="G57" s="764"/>
    </row>
    <row r="58" spans="1:7" hidden="1">
      <c r="A58" s="775"/>
      <c r="B58" s="768"/>
      <c r="C58" s="767"/>
      <c r="D58" s="763"/>
      <c r="E58" s="769"/>
      <c r="F58" s="767"/>
      <c r="G58" s="767"/>
    </row>
    <row r="59" spans="1:7" hidden="1">
      <c r="A59" s="775"/>
      <c r="B59" s="768"/>
      <c r="C59" s="767"/>
      <c r="D59" s="777"/>
      <c r="E59" s="769"/>
      <c r="F59" s="778"/>
      <c r="G59" s="778"/>
    </row>
    <row r="60" spans="1:7" hidden="1">
      <c r="A60" s="775"/>
      <c r="B60" s="768"/>
      <c r="C60" s="767"/>
      <c r="D60" s="763"/>
      <c r="E60" s="769"/>
      <c r="F60" s="767"/>
      <c r="G60" s="767"/>
    </row>
    <row r="61" spans="1:7" hidden="1">
      <c r="A61" s="775"/>
      <c r="B61" s="768"/>
      <c r="C61" s="767"/>
      <c r="D61" s="763"/>
      <c r="E61" s="769"/>
      <c r="F61" s="767"/>
      <c r="G61" s="767"/>
    </row>
    <row r="62" spans="1:7" hidden="1">
      <c r="A62" s="775"/>
      <c r="B62" s="768"/>
      <c r="C62" s="767"/>
      <c r="D62" s="763"/>
      <c r="E62" s="769"/>
      <c r="F62" s="767"/>
      <c r="G62" s="767"/>
    </row>
    <row r="63" spans="1:7" hidden="1">
      <c r="A63" s="775"/>
      <c r="B63" s="768"/>
      <c r="C63" s="767"/>
      <c r="D63" s="763"/>
      <c r="E63" s="769"/>
      <c r="F63" s="767"/>
      <c r="G63" s="767"/>
    </row>
    <row r="64" spans="1:7" hidden="1">
      <c r="A64" s="775"/>
      <c r="B64" s="768"/>
      <c r="C64" s="767"/>
      <c r="D64" s="763"/>
      <c r="E64" s="769"/>
      <c r="F64" s="767"/>
      <c r="G64" s="767"/>
    </row>
    <row r="65" spans="1:7" hidden="1">
      <c r="A65" s="775"/>
      <c r="B65" s="768"/>
      <c r="C65" s="767"/>
      <c r="D65" s="763"/>
      <c r="E65" s="769"/>
      <c r="F65" s="767"/>
      <c r="G65" s="767"/>
    </row>
    <row r="66" spans="1:7" s="771" customFormat="1" hidden="1">
      <c r="A66" s="779"/>
      <c r="B66" s="773"/>
      <c r="C66" s="764"/>
      <c r="D66" s="765"/>
      <c r="E66" s="766"/>
      <c r="F66" s="764"/>
      <c r="G66" s="764"/>
    </row>
    <row r="67" spans="1:7" hidden="1">
      <c r="A67" s="775"/>
      <c r="B67" s="768"/>
      <c r="C67" s="767"/>
      <c r="D67" s="763"/>
      <c r="E67" s="769"/>
      <c r="F67" s="767"/>
      <c r="G67" s="767"/>
    </row>
    <row r="68" spans="1:7" hidden="1">
      <c r="A68" s="775"/>
      <c r="B68" s="768"/>
      <c r="C68" s="767"/>
      <c r="D68" s="763"/>
      <c r="E68" s="769"/>
      <c r="F68" s="767"/>
      <c r="G68" s="767"/>
    </row>
    <row r="69" spans="1:7" hidden="1">
      <c r="A69" s="775"/>
      <c r="B69" s="763"/>
      <c r="C69" s="767"/>
      <c r="D69" s="763"/>
      <c r="E69" s="769"/>
      <c r="F69" s="767"/>
      <c r="G69" s="767"/>
    </row>
    <row r="70" spans="1:7" hidden="1">
      <c r="A70" s="775"/>
      <c r="B70" s="763"/>
      <c r="C70" s="767"/>
      <c r="D70" s="763"/>
      <c r="E70" s="769"/>
      <c r="F70" s="767"/>
      <c r="G70" s="767"/>
    </row>
    <row r="71" spans="1:7" hidden="1">
      <c r="A71" s="775"/>
      <c r="B71" s="768"/>
      <c r="C71" s="767"/>
      <c r="D71" s="763"/>
      <c r="E71" s="769"/>
      <c r="F71" s="767"/>
      <c r="G71" s="767"/>
    </row>
    <row r="72" spans="1:7" s="771" customFormat="1" hidden="1">
      <c r="A72" s="779"/>
      <c r="B72" s="773"/>
      <c r="C72" s="764"/>
      <c r="D72" s="765"/>
      <c r="E72" s="766"/>
      <c r="F72" s="764"/>
      <c r="G72" s="764"/>
    </row>
    <row r="73" spans="1:7" hidden="1">
      <c r="A73" s="775"/>
      <c r="B73" s="768"/>
      <c r="C73" s="767"/>
      <c r="D73" s="763"/>
      <c r="E73" s="769"/>
      <c r="F73" s="767"/>
      <c r="G73" s="767"/>
    </row>
    <row r="74" spans="1:7" hidden="1">
      <c r="A74" s="775"/>
      <c r="B74" s="768"/>
      <c r="C74" s="767"/>
      <c r="D74" s="763"/>
      <c r="E74" s="769"/>
      <c r="F74" s="767"/>
      <c r="G74" s="767"/>
    </row>
    <row r="75" spans="1:7" hidden="1">
      <c r="A75" s="775"/>
      <c r="B75" s="768"/>
      <c r="C75" s="767"/>
      <c r="D75" s="763"/>
      <c r="E75" s="769"/>
      <c r="F75" s="767"/>
      <c r="G75" s="767"/>
    </row>
    <row r="76" spans="1:7" hidden="1">
      <c r="A76" s="775"/>
      <c r="B76" s="768"/>
      <c r="C76" s="767"/>
      <c r="D76" s="763"/>
      <c r="E76" s="769"/>
      <c r="F76" s="767"/>
      <c r="G76" s="767"/>
    </row>
    <row r="77" spans="1:7" s="771" customFormat="1" hidden="1">
      <c r="A77" s="779"/>
      <c r="B77" s="773"/>
      <c r="C77" s="764"/>
      <c r="D77" s="765"/>
      <c r="E77" s="766"/>
      <c r="F77" s="764"/>
      <c r="G77" s="764"/>
    </row>
    <row r="78" spans="1:7" hidden="1">
      <c r="A78" s="775"/>
      <c r="B78" s="768"/>
      <c r="C78" s="767"/>
      <c r="D78" s="763"/>
      <c r="E78" s="769"/>
      <c r="F78" s="767"/>
      <c r="G78" s="767"/>
    </row>
    <row r="79" spans="1:7">
      <c r="A79" s="775"/>
      <c r="B79" s="768"/>
      <c r="C79" s="767"/>
      <c r="D79" s="763"/>
      <c r="E79" s="769"/>
      <c r="F79" s="767"/>
      <c r="G79" s="767"/>
    </row>
    <row r="80" spans="1:7">
      <c r="A80" s="775"/>
      <c r="B80" s="768"/>
      <c r="C80" s="767"/>
      <c r="D80" s="771" t="s">
        <v>628</v>
      </c>
      <c r="E80" s="769"/>
      <c r="F80" s="767"/>
      <c r="G80" s="767"/>
    </row>
    <row r="81" spans="1:7">
      <c r="A81" s="775">
        <v>31</v>
      </c>
      <c r="B81" s="768">
        <v>42424</v>
      </c>
      <c r="C81" s="767">
        <v>27</v>
      </c>
      <c r="D81" s="763" t="s">
        <v>629</v>
      </c>
      <c r="E81" s="769" t="s">
        <v>617</v>
      </c>
      <c r="F81" s="767"/>
      <c r="G81" s="767"/>
    </row>
    <row r="82" spans="1:7">
      <c r="A82" s="775">
        <v>31</v>
      </c>
      <c r="B82" s="768">
        <v>42424</v>
      </c>
      <c r="C82" s="772" t="s">
        <v>630</v>
      </c>
      <c r="D82" s="763" t="s">
        <v>631</v>
      </c>
      <c r="E82" s="769" t="s">
        <v>622</v>
      </c>
      <c r="F82" s="767"/>
      <c r="G82" s="767"/>
    </row>
    <row r="83" spans="1:7">
      <c r="A83" s="775">
        <v>32</v>
      </c>
      <c r="B83" s="768">
        <v>42438</v>
      </c>
      <c r="C83" s="767">
        <v>70</v>
      </c>
      <c r="D83" s="763" t="s">
        <v>632</v>
      </c>
      <c r="E83" s="769" t="s">
        <v>633</v>
      </c>
      <c r="F83" s="767"/>
      <c r="G83" s="767"/>
    </row>
    <row r="84" spans="1:7">
      <c r="A84" s="775"/>
      <c r="B84" s="763"/>
      <c r="C84" s="767"/>
      <c r="D84" s="763"/>
      <c r="E84" s="769"/>
      <c r="F84" s="767"/>
      <c r="G84" s="767"/>
    </row>
    <row r="85" spans="1:7">
      <c r="A85" s="775"/>
      <c r="B85" s="763"/>
      <c r="C85" s="767"/>
      <c r="D85" s="763"/>
      <c r="E85" s="769"/>
      <c r="F85" s="767"/>
      <c r="G85" s="767"/>
    </row>
    <row r="86" spans="1:7">
      <c r="A86" s="775"/>
      <c r="B86" s="763"/>
      <c r="C86" s="767"/>
      <c r="D86" s="763"/>
      <c r="E86" s="769"/>
      <c r="F86" s="767"/>
      <c r="G86" s="767"/>
    </row>
    <row r="87" spans="1:7">
      <c r="A87" s="775"/>
      <c r="B87" s="768"/>
      <c r="C87" s="767"/>
      <c r="D87" s="763"/>
      <c r="E87" s="769"/>
      <c r="F87" s="767"/>
      <c r="G87" s="767"/>
    </row>
  </sheetData>
  <mergeCells count="2">
    <mergeCell ref="A2:G2"/>
    <mergeCell ref="C4:G4"/>
  </mergeCells>
  <pageMargins left="1.1023622047244095" right="0.70866141732283472" top="0.98425196850393704" bottom="0.78740157480314965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E23" sqref="E23"/>
    </sheetView>
  </sheetViews>
  <sheetFormatPr defaultRowHeight="12.75"/>
  <cols>
    <col min="1" max="1" width="37.7109375" style="343" customWidth="1"/>
    <col min="2" max="2" width="13.5703125" style="343" customWidth="1"/>
    <col min="3" max="4" width="10.85546875" style="343" hidden="1" customWidth="1"/>
    <col min="5" max="5" width="6.42578125" style="346" customWidth="1"/>
    <col min="6" max="6" width="11.7109375" style="343" hidden="1" customWidth="1"/>
    <col min="7" max="8" width="11.5703125" style="343" hidden="1" customWidth="1"/>
    <col min="9" max="9" width="11.5703125" style="343" customWidth="1"/>
    <col min="10" max="10" width="11.42578125" style="343" customWidth="1"/>
    <col min="11" max="12" width="9.42578125" style="343" customWidth="1"/>
    <col min="13" max="22" width="9.42578125" style="343" hidden="1" customWidth="1"/>
    <col min="23" max="24" width="14" style="343" customWidth="1"/>
    <col min="25" max="256" width="9.140625" style="343"/>
    <col min="257" max="257" width="37.7109375" style="343" customWidth="1"/>
    <col min="258" max="258" width="13.5703125" style="343" customWidth="1"/>
    <col min="259" max="260" width="0" style="343" hidden="1" customWidth="1"/>
    <col min="261" max="261" width="6.42578125" style="343" customWidth="1"/>
    <col min="262" max="262" width="11.7109375" style="343" customWidth="1"/>
    <col min="263" max="265" width="11.5703125" style="343" customWidth="1"/>
    <col min="266" max="266" width="11.42578125" style="343" customWidth="1"/>
    <col min="267" max="278" width="9.42578125" style="343" customWidth="1"/>
    <col min="279" max="280" width="14" style="343" customWidth="1"/>
    <col min="281" max="512" width="9.140625" style="343"/>
    <col min="513" max="513" width="37.7109375" style="343" customWidth="1"/>
    <col min="514" max="514" width="13.5703125" style="343" customWidth="1"/>
    <col min="515" max="516" width="0" style="343" hidden="1" customWidth="1"/>
    <col min="517" max="517" width="6.42578125" style="343" customWidth="1"/>
    <col min="518" max="518" width="11.7109375" style="343" customWidth="1"/>
    <col min="519" max="521" width="11.5703125" style="343" customWidth="1"/>
    <col min="522" max="522" width="11.42578125" style="343" customWidth="1"/>
    <col min="523" max="534" width="9.42578125" style="343" customWidth="1"/>
    <col min="535" max="536" width="14" style="343" customWidth="1"/>
    <col min="537" max="768" width="9.140625" style="343"/>
    <col min="769" max="769" width="37.7109375" style="343" customWidth="1"/>
    <col min="770" max="770" width="13.5703125" style="343" customWidth="1"/>
    <col min="771" max="772" width="0" style="343" hidden="1" customWidth="1"/>
    <col min="773" max="773" width="6.42578125" style="343" customWidth="1"/>
    <col min="774" max="774" width="11.7109375" style="343" customWidth="1"/>
    <col min="775" max="777" width="11.5703125" style="343" customWidth="1"/>
    <col min="778" max="778" width="11.42578125" style="343" customWidth="1"/>
    <col min="779" max="790" width="9.42578125" style="343" customWidth="1"/>
    <col min="791" max="792" width="14" style="343" customWidth="1"/>
    <col min="793" max="1024" width="9.140625" style="343"/>
    <col min="1025" max="1025" width="37.7109375" style="343" customWidth="1"/>
    <col min="1026" max="1026" width="13.5703125" style="343" customWidth="1"/>
    <col min="1027" max="1028" width="0" style="343" hidden="1" customWidth="1"/>
    <col min="1029" max="1029" width="6.42578125" style="343" customWidth="1"/>
    <col min="1030" max="1030" width="11.7109375" style="343" customWidth="1"/>
    <col min="1031" max="1033" width="11.5703125" style="343" customWidth="1"/>
    <col min="1034" max="1034" width="11.42578125" style="343" customWidth="1"/>
    <col min="1035" max="1046" width="9.42578125" style="343" customWidth="1"/>
    <col min="1047" max="1048" width="14" style="343" customWidth="1"/>
    <col min="1049" max="1280" width="9.140625" style="343"/>
    <col min="1281" max="1281" width="37.7109375" style="343" customWidth="1"/>
    <col min="1282" max="1282" width="13.5703125" style="343" customWidth="1"/>
    <col min="1283" max="1284" width="0" style="343" hidden="1" customWidth="1"/>
    <col min="1285" max="1285" width="6.42578125" style="343" customWidth="1"/>
    <col min="1286" max="1286" width="11.7109375" style="343" customWidth="1"/>
    <col min="1287" max="1289" width="11.5703125" style="343" customWidth="1"/>
    <col min="1290" max="1290" width="11.42578125" style="343" customWidth="1"/>
    <col min="1291" max="1302" width="9.42578125" style="343" customWidth="1"/>
    <col min="1303" max="1304" width="14" style="343" customWidth="1"/>
    <col min="1305" max="1536" width="9.140625" style="343"/>
    <col min="1537" max="1537" width="37.7109375" style="343" customWidth="1"/>
    <col min="1538" max="1538" width="13.5703125" style="343" customWidth="1"/>
    <col min="1539" max="1540" width="0" style="343" hidden="1" customWidth="1"/>
    <col min="1541" max="1541" width="6.42578125" style="343" customWidth="1"/>
    <col min="1542" max="1542" width="11.7109375" style="343" customWidth="1"/>
    <col min="1543" max="1545" width="11.5703125" style="343" customWidth="1"/>
    <col min="1546" max="1546" width="11.42578125" style="343" customWidth="1"/>
    <col min="1547" max="1558" width="9.42578125" style="343" customWidth="1"/>
    <col min="1559" max="1560" width="14" style="343" customWidth="1"/>
    <col min="1561" max="1792" width="9.140625" style="343"/>
    <col min="1793" max="1793" width="37.7109375" style="343" customWidth="1"/>
    <col min="1794" max="1794" width="13.5703125" style="343" customWidth="1"/>
    <col min="1795" max="1796" width="0" style="343" hidden="1" customWidth="1"/>
    <col min="1797" max="1797" width="6.42578125" style="343" customWidth="1"/>
    <col min="1798" max="1798" width="11.7109375" style="343" customWidth="1"/>
    <col min="1799" max="1801" width="11.5703125" style="343" customWidth="1"/>
    <col min="1802" max="1802" width="11.42578125" style="343" customWidth="1"/>
    <col min="1803" max="1814" width="9.42578125" style="343" customWidth="1"/>
    <col min="1815" max="1816" width="14" style="343" customWidth="1"/>
    <col min="1817" max="2048" width="9.140625" style="343"/>
    <col min="2049" max="2049" width="37.7109375" style="343" customWidth="1"/>
    <col min="2050" max="2050" width="13.5703125" style="343" customWidth="1"/>
    <col min="2051" max="2052" width="0" style="343" hidden="1" customWidth="1"/>
    <col min="2053" max="2053" width="6.42578125" style="343" customWidth="1"/>
    <col min="2054" max="2054" width="11.7109375" style="343" customWidth="1"/>
    <col min="2055" max="2057" width="11.5703125" style="343" customWidth="1"/>
    <col min="2058" max="2058" width="11.42578125" style="343" customWidth="1"/>
    <col min="2059" max="2070" width="9.42578125" style="343" customWidth="1"/>
    <col min="2071" max="2072" width="14" style="343" customWidth="1"/>
    <col min="2073" max="2304" width="9.140625" style="343"/>
    <col min="2305" max="2305" width="37.7109375" style="343" customWidth="1"/>
    <col min="2306" max="2306" width="13.5703125" style="343" customWidth="1"/>
    <col min="2307" max="2308" width="0" style="343" hidden="1" customWidth="1"/>
    <col min="2309" max="2309" width="6.42578125" style="343" customWidth="1"/>
    <col min="2310" max="2310" width="11.7109375" style="343" customWidth="1"/>
    <col min="2311" max="2313" width="11.5703125" style="343" customWidth="1"/>
    <col min="2314" max="2314" width="11.42578125" style="343" customWidth="1"/>
    <col min="2315" max="2326" width="9.42578125" style="343" customWidth="1"/>
    <col min="2327" max="2328" width="14" style="343" customWidth="1"/>
    <col min="2329" max="2560" width="9.140625" style="343"/>
    <col min="2561" max="2561" width="37.7109375" style="343" customWidth="1"/>
    <col min="2562" max="2562" width="13.5703125" style="343" customWidth="1"/>
    <col min="2563" max="2564" width="0" style="343" hidden="1" customWidth="1"/>
    <col min="2565" max="2565" width="6.42578125" style="343" customWidth="1"/>
    <col min="2566" max="2566" width="11.7109375" style="343" customWidth="1"/>
    <col min="2567" max="2569" width="11.5703125" style="343" customWidth="1"/>
    <col min="2570" max="2570" width="11.42578125" style="343" customWidth="1"/>
    <col min="2571" max="2582" width="9.42578125" style="343" customWidth="1"/>
    <col min="2583" max="2584" width="14" style="343" customWidth="1"/>
    <col min="2585" max="2816" width="9.140625" style="343"/>
    <col min="2817" max="2817" width="37.7109375" style="343" customWidth="1"/>
    <col min="2818" max="2818" width="13.5703125" style="343" customWidth="1"/>
    <col min="2819" max="2820" width="0" style="343" hidden="1" customWidth="1"/>
    <col min="2821" max="2821" width="6.42578125" style="343" customWidth="1"/>
    <col min="2822" max="2822" width="11.7109375" style="343" customWidth="1"/>
    <col min="2823" max="2825" width="11.5703125" style="343" customWidth="1"/>
    <col min="2826" max="2826" width="11.42578125" style="343" customWidth="1"/>
    <col min="2827" max="2838" width="9.42578125" style="343" customWidth="1"/>
    <col min="2839" max="2840" width="14" style="343" customWidth="1"/>
    <col min="2841" max="3072" width="9.140625" style="343"/>
    <col min="3073" max="3073" width="37.7109375" style="343" customWidth="1"/>
    <col min="3074" max="3074" width="13.5703125" style="343" customWidth="1"/>
    <col min="3075" max="3076" width="0" style="343" hidden="1" customWidth="1"/>
    <col min="3077" max="3077" width="6.42578125" style="343" customWidth="1"/>
    <col min="3078" max="3078" width="11.7109375" style="343" customWidth="1"/>
    <col min="3079" max="3081" width="11.5703125" style="343" customWidth="1"/>
    <col min="3082" max="3082" width="11.42578125" style="343" customWidth="1"/>
    <col min="3083" max="3094" width="9.42578125" style="343" customWidth="1"/>
    <col min="3095" max="3096" width="14" style="343" customWidth="1"/>
    <col min="3097" max="3328" width="9.140625" style="343"/>
    <col min="3329" max="3329" width="37.7109375" style="343" customWidth="1"/>
    <col min="3330" max="3330" width="13.5703125" style="343" customWidth="1"/>
    <col min="3331" max="3332" width="0" style="343" hidden="1" customWidth="1"/>
    <col min="3333" max="3333" width="6.42578125" style="343" customWidth="1"/>
    <col min="3334" max="3334" width="11.7109375" style="343" customWidth="1"/>
    <col min="3335" max="3337" width="11.5703125" style="343" customWidth="1"/>
    <col min="3338" max="3338" width="11.42578125" style="343" customWidth="1"/>
    <col min="3339" max="3350" width="9.42578125" style="343" customWidth="1"/>
    <col min="3351" max="3352" width="14" style="343" customWidth="1"/>
    <col min="3353" max="3584" width="9.140625" style="343"/>
    <col min="3585" max="3585" width="37.7109375" style="343" customWidth="1"/>
    <col min="3586" max="3586" width="13.5703125" style="343" customWidth="1"/>
    <col min="3587" max="3588" width="0" style="343" hidden="1" customWidth="1"/>
    <col min="3589" max="3589" width="6.42578125" style="343" customWidth="1"/>
    <col min="3590" max="3590" width="11.7109375" style="343" customWidth="1"/>
    <col min="3591" max="3593" width="11.5703125" style="343" customWidth="1"/>
    <col min="3594" max="3594" width="11.42578125" style="343" customWidth="1"/>
    <col min="3595" max="3606" width="9.42578125" style="343" customWidth="1"/>
    <col min="3607" max="3608" width="14" style="343" customWidth="1"/>
    <col min="3609" max="3840" width="9.140625" style="343"/>
    <col min="3841" max="3841" width="37.7109375" style="343" customWidth="1"/>
    <col min="3842" max="3842" width="13.5703125" style="343" customWidth="1"/>
    <col min="3843" max="3844" width="0" style="343" hidden="1" customWidth="1"/>
    <col min="3845" max="3845" width="6.42578125" style="343" customWidth="1"/>
    <col min="3846" max="3846" width="11.7109375" style="343" customWidth="1"/>
    <col min="3847" max="3849" width="11.5703125" style="343" customWidth="1"/>
    <col min="3850" max="3850" width="11.42578125" style="343" customWidth="1"/>
    <col min="3851" max="3862" width="9.42578125" style="343" customWidth="1"/>
    <col min="3863" max="3864" width="14" style="343" customWidth="1"/>
    <col min="3865" max="4096" width="9.140625" style="343"/>
    <col min="4097" max="4097" width="37.7109375" style="343" customWidth="1"/>
    <col min="4098" max="4098" width="13.5703125" style="343" customWidth="1"/>
    <col min="4099" max="4100" width="0" style="343" hidden="1" customWidth="1"/>
    <col min="4101" max="4101" width="6.42578125" style="343" customWidth="1"/>
    <col min="4102" max="4102" width="11.7109375" style="343" customWidth="1"/>
    <col min="4103" max="4105" width="11.5703125" style="343" customWidth="1"/>
    <col min="4106" max="4106" width="11.42578125" style="343" customWidth="1"/>
    <col min="4107" max="4118" width="9.42578125" style="343" customWidth="1"/>
    <col min="4119" max="4120" width="14" style="343" customWidth="1"/>
    <col min="4121" max="4352" width="9.140625" style="343"/>
    <col min="4353" max="4353" width="37.7109375" style="343" customWidth="1"/>
    <col min="4354" max="4354" width="13.5703125" style="343" customWidth="1"/>
    <col min="4355" max="4356" width="0" style="343" hidden="1" customWidth="1"/>
    <col min="4357" max="4357" width="6.42578125" style="343" customWidth="1"/>
    <col min="4358" max="4358" width="11.7109375" style="343" customWidth="1"/>
    <col min="4359" max="4361" width="11.5703125" style="343" customWidth="1"/>
    <col min="4362" max="4362" width="11.42578125" style="343" customWidth="1"/>
    <col min="4363" max="4374" width="9.42578125" style="343" customWidth="1"/>
    <col min="4375" max="4376" width="14" style="343" customWidth="1"/>
    <col min="4377" max="4608" width="9.140625" style="343"/>
    <col min="4609" max="4609" width="37.7109375" style="343" customWidth="1"/>
    <col min="4610" max="4610" width="13.5703125" style="343" customWidth="1"/>
    <col min="4611" max="4612" width="0" style="343" hidden="1" customWidth="1"/>
    <col min="4613" max="4613" width="6.42578125" style="343" customWidth="1"/>
    <col min="4614" max="4614" width="11.7109375" style="343" customWidth="1"/>
    <col min="4615" max="4617" width="11.5703125" style="343" customWidth="1"/>
    <col min="4618" max="4618" width="11.42578125" style="343" customWidth="1"/>
    <col min="4619" max="4630" width="9.42578125" style="343" customWidth="1"/>
    <col min="4631" max="4632" width="14" style="343" customWidth="1"/>
    <col min="4633" max="4864" width="9.140625" style="343"/>
    <col min="4865" max="4865" width="37.7109375" style="343" customWidth="1"/>
    <col min="4866" max="4866" width="13.5703125" style="343" customWidth="1"/>
    <col min="4867" max="4868" width="0" style="343" hidden="1" customWidth="1"/>
    <col min="4869" max="4869" width="6.42578125" style="343" customWidth="1"/>
    <col min="4870" max="4870" width="11.7109375" style="343" customWidth="1"/>
    <col min="4871" max="4873" width="11.5703125" style="343" customWidth="1"/>
    <col min="4874" max="4874" width="11.42578125" style="343" customWidth="1"/>
    <col min="4875" max="4886" width="9.42578125" style="343" customWidth="1"/>
    <col min="4887" max="4888" width="14" style="343" customWidth="1"/>
    <col min="4889" max="5120" width="9.140625" style="343"/>
    <col min="5121" max="5121" width="37.7109375" style="343" customWidth="1"/>
    <col min="5122" max="5122" width="13.5703125" style="343" customWidth="1"/>
    <col min="5123" max="5124" width="0" style="343" hidden="1" customWidth="1"/>
    <col min="5125" max="5125" width="6.42578125" style="343" customWidth="1"/>
    <col min="5126" max="5126" width="11.7109375" style="343" customWidth="1"/>
    <col min="5127" max="5129" width="11.5703125" style="343" customWidth="1"/>
    <col min="5130" max="5130" width="11.42578125" style="343" customWidth="1"/>
    <col min="5131" max="5142" width="9.42578125" style="343" customWidth="1"/>
    <col min="5143" max="5144" width="14" style="343" customWidth="1"/>
    <col min="5145" max="5376" width="9.140625" style="343"/>
    <col min="5377" max="5377" width="37.7109375" style="343" customWidth="1"/>
    <col min="5378" max="5378" width="13.5703125" style="343" customWidth="1"/>
    <col min="5379" max="5380" width="0" style="343" hidden="1" customWidth="1"/>
    <col min="5381" max="5381" width="6.42578125" style="343" customWidth="1"/>
    <col min="5382" max="5382" width="11.7109375" style="343" customWidth="1"/>
    <col min="5383" max="5385" width="11.5703125" style="343" customWidth="1"/>
    <col min="5386" max="5386" width="11.42578125" style="343" customWidth="1"/>
    <col min="5387" max="5398" width="9.42578125" style="343" customWidth="1"/>
    <col min="5399" max="5400" width="14" style="343" customWidth="1"/>
    <col min="5401" max="5632" width="9.140625" style="343"/>
    <col min="5633" max="5633" width="37.7109375" style="343" customWidth="1"/>
    <col min="5634" max="5634" width="13.5703125" style="343" customWidth="1"/>
    <col min="5635" max="5636" width="0" style="343" hidden="1" customWidth="1"/>
    <col min="5637" max="5637" width="6.42578125" style="343" customWidth="1"/>
    <col min="5638" max="5638" width="11.7109375" style="343" customWidth="1"/>
    <col min="5639" max="5641" width="11.5703125" style="343" customWidth="1"/>
    <col min="5642" max="5642" width="11.42578125" style="343" customWidth="1"/>
    <col min="5643" max="5654" width="9.42578125" style="343" customWidth="1"/>
    <col min="5655" max="5656" width="14" style="343" customWidth="1"/>
    <col min="5657" max="5888" width="9.140625" style="343"/>
    <col min="5889" max="5889" width="37.7109375" style="343" customWidth="1"/>
    <col min="5890" max="5890" width="13.5703125" style="343" customWidth="1"/>
    <col min="5891" max="5892" width="0" style="343" hidden="1" customWidth="1"/>
    <col min="5893" max="5893" width="6.42578125" style="343" customWidth="1"/>
    <col min="5894" max="5894" width="11.7109375" style="343" customWidth="1"/>
    <col min="5895" max="5897" width="11.5703125" style="343" customWidth="1"/>
    <col min="5898" max="5898" width="11.42578125" style="343" customWidth="1"/>
    <col min="5899" max="5910" width="9.42578125" style="343" customWidth="1"/>
    <col min="5911" max="5912" width="14" style="343" customWidth="1"/>
    <col min="5913" max="6144" width="9.140625" style="343"/>
    <col min="6145" max="6145" width="37.7109375" style="343" customWidth="1"/>
    <col min="6146" max="6146" width="13.5703125" style="343" customWidth="1"/>
    <col min="6147" max="6148" width="0" style="343" hidden="1" customWidth="1"/>
    <col min="6149" max="6149" width="6.42578125" style="343" customWidth="1"/>
    <col min="6150" max="6150" width="11.7109375" style="343" customWidth="1"/>
    <col min="6151" max="6153" width="11.5703125" style="343" customWidth="1"/>
    <col min="6154" max="6154" width="11.42578125" style="343" customWidth="1"/>
    <col min="6155" max="6166" width="9.42578125" style="343" customWidth="1"/>
    <col min="6167" max="6168" width="14" style="343" customWidth="1"/>
    <col min="6169" max="6400" width="9.140625" style="343"/>
    <col min="6401" max="6401" width="37.7109375" style="343" customWidth="1"/>
    <col min="6402" max="6402" width="13.5703125" style="343" customWidth="1"/>
    <col min="6403" max="6404" width="0" style="343" hidden="1" customWidth="1"/>
    <col min="6405" max="6405" width="6.42578125" style="343" customWidth="1"/>
    <col min="6406" max="6406" width="11.7109375" style="343" customWidth="1"/>
    <col min="6407" max="6409" width="11.5703125" style="343" customWidth="1"/>
    <col min="6410" max="6410" width="11.42578125" style="343" customWidth="1"/>
    <col min="6411" max="6422" width="9.42578125" style="343" customWidth="1"/>
    <col min="6423" max="6424" width="14" style="343" customWidth="1"/>
    <col min="6425" max="6656" width="9.140625" style="343"/>
    <col min="6657" max="6657" width="37.7109375" style="343" customWidth="1"/>
    <col min="6658" max="6658" width="13.5703125" style="343" customWidth="1"/>
    <col min="6659" max="6660" width="0" style="343" hidden="1" customWidth="1"/>
    <col min="6661" max="6661" width="6.42578125" style="343" customWidth="1"/>
    <col min="6662" max="6662" width="11.7109375" style="343" customWidth="1"/>
    <col min="6663" max="6665" width="11.5703125" style="343" customWidth="1"/>
    <col min="6666" max="6666" width="11.42578125" style="343" customWidth="1"/>
    <col min="6667" max="6678" width="9.42578125" style="343" customWidth="1"/>
    <col min="6679" max="6680" width="14" style="343" customWidth="1"/>
    <col min="6681" max="6912" width="9.140625" style="343"/>
    <col min="6913" max="6913" width="37.7109375" style="343" customWidth="1"/>
    <col min="6914" max="6914" width="13.5703125" style="343" customWidth="1"/>
    <col min="6915" max="6916" width="0" style="343" hidden="1" customWidth="1"/>
    <col min="6917" max="6917" width="6.42578125" style="343" customWidth="1"/>
    <col min="6918" max="6918" width="11.7109375" style="343" customWidth="1"/>
    <col min="6919" max="6921" width="11.5703125" style="343" customWidth="1"/>
    <col min="6922" max="6922" width="11.42578125" style="343" customWidth="1"/>
    <col min="6923" max="6934" width="9.42578125" style="343" customWidth="1"/>
    <col min="6935" max="6936" width="14" style="343" customWidth="1"/>
    <col min="6937" max="7168" width="9.140625" style="343"/>
    <col min="7169" max="7169" width="37.7109375" style="343" customWidth="1"/>
    <col min="7170" max="7170" width="13.5703125" style="343" customWidth="1"/>
    <col min="7171" max="7172" width="0" style="343" hidden="1" customWidth="1"/>
    <col min="7173" max="7173" width="6.42578125" style="343" customWidth="1"/>
    <col min="7174" max="7174" width="11.7109375" style="343" customWidth="1"/>
    <col min="7175" max="7177" width="11.5703125" style="343" customWidth="1"/>
    <col min="7178" max="7178" width="11.42578125" style="343" customWidth="1"/>
    <col min="7179" max="7190" width="9.42578125" style="343" customWidth="1"/>
    <col min="7191" max="7192" width="14" style="343" customWidth="1"/>
    <col min="7193" max="7424" width="9.140625" style="343"/>
    <col min="7425" max="7425" width="37.7109375" style="343" customWidth="1"/>
    <col min="7426" max="7426" width="13.5703125" style="343" customWidth="1"/>
    <col min="7427" max="7428" width="0" style="343" hidden="1" customWidth="1"/>
    <col min="7429" max="7429" width="6.42578125" style="343" customWidth="1"/>
    <col min="7430" max="7430" width="11.7109375" style="343" customWidth="1"/>
    <col min="7431" max="7433" width="11.5703125" style="343" customWidth="1"/>
    <col min="7434" max="7434" width="11.42578125" style="343" customWidth="1"/>
    <col min="7435" max="7446" width="9.42578125" style="343" customWidth="1"/>
    <col min="7447" max="7448" width="14" style="343" customWidth="1"/>
    <col min="7449" max="7680" width="9.140625" style="343"/>
    <col min="7681" max="7681" width="37.7109375" style="343" customWidth="1"/>
    <col min="7682" max="7682" width="13.5703125" style="343" customWidth="1"/>
    <col min="7683" max="7684" width="0" style="343" hidden="1" customWidth="1"/>
    <col min="7685" max="7685" width="6.42578125" style="343" customWidth="1"/>
    <col min="7686" max="7686" width="11.7109375" style="343" customWidth="1"/>
    <col min="7687" max="7689" width="11.5703125" style="343" customWidth="1"/>
    <col min="7690" max="7690" width="11.42578125" style="343" customWidth="1"/>
    <col min="7691" max="7702" width="9.42578125" style="343" customWidth="1"/>
    <col min="7703" max="7704" width="14" style="343" customWidth="1"/>
    <col min="7705" max="7936" width="9.140625" style="343"/>
    <col min="7937" max="7937" width="37.7109375" style="343" customWidth="1"/>
    <col min="7938" max="7938" width="13.5703125" style="343" customWidth="1"/>
    <col min="7939" max="7940" width="0" style="343" hidden="1" customWidth="1"/>
    <col min="7941" max="7941" width="6.42578125" style="343" customWidth="1"/>
    <col min="7942" max="7942" width="11.7109375" style="343" customWidth="1"/>
    <col min="7943" max="7945" width="11.5703125" style="343" customWidth="1"/>
    <col min="7946" max="7946" width="11.42578125" style="343" customWidth="1"/>
    <col min="7947" max="7958" width="9.42578125" style="343" customWidth="1"/>
    <col min="7959" max="7960" width="14" style="343" customWidth="1"/>
    <col min="7961" max="8192" width="9.140625" style="343"/>
    <col min="8193" max="8193" width="37.7109375" style="343" customWidth="1"/>
    <col min="8194" max="8194" width="13.5703125" style="343" customWidth="1"/>
    <col min="8195" max="8196" width="0" style="343" hidden="1" customWidth="1"/>
    <col min="8197" max="8197" width="6.42578125" style="343" customWidth="1"/>
    <col min="8198" max="8198" width="11.7109375" style="343" customWidth="1"/>
    <col min="8199" max="8201" width="11.5703125" style="343" customWidth="1"/>
    <col min="8202" max="8202" width="11.42578125" style="343" customWidth="1"/>
    <col min="8203" max="8214" width="9.42578125" style="343" customWidth="1"/>
    <col min="8215" max="8216" width="14" style="343" customWidth="1"/>
    <col min="8217" max="8448" width="9.140625" style="343"/>
    <col min="8449" max="8449" width="37.7109375" style="343" customWidth="1"/>
    <col min="8450" max="8450" width="13.5703125" style="343" customWidth="1"/>
    <col min="8451" max="8452" width="0" style="343" hidden="1" customWidth="1"/>
    <col min="8453" max="8453" width="6.42578125" style="343" customWidth="1"/>
    <col min="8454" max="8454" width="11.7109375" style="343" customWidth="1"/>
    <col min="8455" max="8457" width="11.5703125" style="343" customWidth="1"/>
    <col min="8458" max="8458" width="11.42578125" style="343" customWidth="1"/>
    <col min="8459" max="8470" width="9.42578125" style="343" customWidth="1"/>
    <col min="8471" max="8472" width="14" style="343" customWidth="1"/>
    <col min="8473" max="8704" width="9.140625" style="343"/>
    <col min="8705" max="8705" width="37.7109375" style="343" customWidth="1"/>
    <col min="8706" max="8706" width="13.5703125" style="343" customWidth="1"/>
    <col min="8707" max="8708" width="0" style="343" hidden="1" customWidth="1"/>
    <col min="8709" max="8709" width="6.42578125" style="343" customWidth="1"/>
    <col min="8710" max="8710" width="11.7109375" style="343" customWidth="1"/>
    <col min="8711" max="8713" width="11.5703125" style="343" customWidth="1"/>
    <col min="8714" max="8714" width="11.42578125" style="343" customWidth="1"/>
    <col min="8715" max="8726" width="9.42578125" style="343" customWidth="1"/>
    <col min="8727" max="8728" width="14" style="343" customWidth="1"/>
    <col min="8729" max="8960" width="9.140625" style="343"/>
    <col min="8961" max="8961" width="37.7109375" style="343" customWidth="1"/>
    <col min="8962" max="8962" width="13.5703125" style="343" customWidth="1"/>
    <col min="8963" max="8964" width="0" style="343" hidden="1" customWidth="1"/>
    <col min="8965" max="8965" width="6.42578125" style="343" customWidth="1"/>
    <col min="8966" max="8966" width="11.7109375" style="343" customWidth="1"/>
    <col min="8967" max="8969" width="11.5703125" style="343" customWidth="1"/>
    <col min="8970" max="8970" width="11.42578125" style="343" customWidth="1"/>
    <col min="8971" max="8982" width="9.42578125" style="343" customWidth="1"/>
    <col min="8983" max="8984" width="14" style="343" customWidth="1"/>
    <col min="8985" max="9216" width="9.140625" style="343"/>
    <col min="9217" max="9217" width="37.7109375" style="343" customWidth="1"/>
    <col min="9218" max="9218" width="13.5703125" style="343" customWidth="1"/>
    <col min="9219" max="9220" width="0" style="343" hidden="1" customWidth="1"/>
    <col min="9221" max="9221" width="6.42578125" style="343" customWidth="1"/>
    <col min="9222" max="9222" width="11.7109375" style="343" customWidth="1"/>
    <col min="9223" max="9225" width="11.5703125" style="343" customWidth="1"/>
    <col min="9226" max="9226" width="11.42578125" style="343" customWidth="1"/>
    <col min="9227" max="9238" width="9.42578125" style="343" customWidth="1"/>
    <col min="9239" max="9240" width="14" style="343" customWidth="1"/>
    <col min="9241" max="9472" width="9.140625" style="343"/>
    <col min="9473" max="9473" width="37.7109375" style="343" customWidth="1"/>
    <col min="9474" max="9474" width="13.5703125" style="343" customWidth="1"/>
    <col min="9475" max="9476" width="0" style="343" hidden="1" customWidth="1"/>
    <col min="9477" max="9477" width="6.42578125" style="343" customWidth="1"/>
    <col min="9478" max="9478" width="11.7109375" style="343" customWidth="1"/>
    <col min="9479" max="9481" width="11.5703125" style="343" customWidth="1"/>
    <col min="9482" max="9482" width="11.42578125" style="343" customWidth="1"/>
    <col min="9483" max="9494" width="9.42578125" style="343" customWidth="1"/>
    <col min="9495" max="9496" width="14" style="343" customWidth="1"/>
    <col min="9497" max="9728" width="9.140625" style="343"/>
    <col min="9729" max="9729" width="37.7109375" style="343" customWidth="1"/>
    <col min="9730" max="9730" width="13.5703125" style="343" customWidth="1"/>
    <col min="9731" max="9732" width="0" style="343" hidden="1" customWidth="1"/>
    <col min="9733" max="9733" width="6.42578125" style="343" customWidth="1"/>
    <col min="9734" max="9734" width="11.7109375" style="343" customWidth="1"/>
    <col min="9735" max="9737" width="11.5703125" style="343" customWidth="1"/>
    <col min="9738" max="9738" width="11.42578125" style="343" customWidth="1"/>
    <col min="9739" max="9750" width="9.42578125" style="343" customWidth="1"/>
    <col min="9751" max="9752" width="14" style="343" customWidth="1"/>
    <col min="9753" max="9984" width="9.140625" style="343"/>
    <col min="9985" max="9985" width="37.7109375" style="343" customWidth="1"/>
    <col min="9986" max="9986" width="13.5703125" style="343" customWidth="1"/>
    <col min="9987" max="9988" width="0" style="343" hidden="1" customWidth="1"/>
    <col min="9989" max="9989" width="6.42578125" style="343" customWidth="1"/>
    <col min="9990" max="9990" width="11.7109375" style="343" customWidth="1"/>
    <col min="9991" max="9993" width="11.5703125" style="343" customWidth="1"/>
    <col min="9994" max="9994" width="11.42578125" style="343" customWidth="1"/>
    <col min="9995" max="10006" width="9.42578125" style="343" customWidth="1"/>
    <col min="10007" max="10008" width="14" style="343" customWidth="1"/>
    <col min="10009" max="10240" width="9.140625" style="343"/>
    <col min="10241" max="10241" width="37.7109375" style="343" customWidth="1"/>
    <col min="10242" max="10242" width="13.5703125" style="343" customWidth="1"/>
    <col min="10243" max="10244" width="0" style="343" hidden="1" customWidth="1"/>
    <col min="10245" max="10245" width="6.42578125" style="343" customWidth="1"/>
    <col min="10246" max="10246" width="11.7109375" style="343" customWidth="1"/>
    <col min="10247" max="10249" width="11.5703125" style="343" customWidth="1"/>
    <col min="10250" max="10250" width="11.42578125" style="343" customWidth="1"/>
    <col min="10251" max="10262" width="9.42578125" style="343" customWidth="1"/>
    <col min="10263" max="10264" width="14" style="343" customWidth="1"/>
    <col min="10265" max="10496" width="9.140625" style="343"/>
    <col min="10497" max="10497" width="37.7109375" style="343" customWidth="1"/>
    <col min="10498" max="10498" width="13.5703125" style="343" customWidth="1"/>
    <col min="10499" max="10500" width="0" style="343" hidden="1" customWidth="1"/>
    <col min="10501" max="10501" width="6.42578125" style="343" customWidth="1"/>
    <col min="10502" max="10502" width="11.7109375" style="343" customWidth="1"/>
    <col min="10503" max="10505" width="11.5703125" style="343" customWidth="1"/>
    <col min="10506" max="10506" width="11.42578125" style="343" customWidth="1"/>
    <col min="10507" max="10518" width="9.42578125" style="343" customWidth="1"/>
    <col min="10519" max="10520" width="14" style="343" customWidth="1"/>
    <col min="10521" max="10752" width="9.140625" style="343"/>
    <col min="10753" max="10753" width="37.7109375" style="343" customWidth="1"/>
    <col min="10754" max="10754" width="13.5703125" style="343" customWidth="1"/>
    <col min="10755" max="10756" width="0" style="343" hidden="1" customWidth="1"/>
    <col min="10757" max="10757" width="6.42578125" style="343" customWidth="1"/>
    <col min="10758" max="10758" width="11.7109375" style="343" customWidth="1"/>
    <col min="10759" max="10761" width="11.5703125" style="343" customWidth="1"/>
    <col min="10762" max="10762" width="11.42578125" style="343" customWidth="1"/>
    <col min="10763" max="10774" width="9.42578125" style="343" customWidth="1"/>
    <col min="10775" max="10776" width="14" style="343" customWidth="1"/>
    <col min="10777" max="11008" width="9.140625" style="343"/>
    <col min="11009" max="11009" width="37.7109375" style="343" customWidth="1"/>
    <col min="11010" max="11010" width="13.5703125" style="343" customWidth="1"/>
    <col min="11011" max="11012" width="0" style="343" hidden="1" customWidth="1"/>
    <col min="11013" max="11013" width="6.42578125" style="343" customWidth="1"/>
    <col min="11014" max="11014" width="11.7109375" style="343" customWidth="1"/>
    <col min="11015" max="11017" width="11.5703125" style="343" customWidth="1"/>
    <col min="11018" max="11018" width="11.42578125" style="343" customWidth="1"/>
    <col min="11019" max="11030" width="9.42578125" style="343" customWidth="1"/>
    <col min="11031" max="11032" width="14" style="343" customWidth="1"/>
    <col min="11033" max="11264" width="9.140625" style="343"/>
    <col min="11265" max="11265" width="37.7109375" style="343" customWidth="1"/>
    <col min="11266" max="11266" width="13.5703125" style="343" customWidth="1"/>
    <col min="11267" max="11268" width="0" style="343" hidden="1" customWidth="1"/>
    <col min="11269" max="11269" width="6.42578125" style="343" customWidth="1"/>
    <col min="11270" max="11270" width="11.7109375" style="343" customWidth="1"/>
    <col min="11271" max="11273" width="11.5703125" style="343" customWidth="1"/>
    <col min="11274" max="11274" width="11.42578125" style="343" customWidth="1"/>
    <col min="11275" max="11286" width="9.42578125" style="343" customWidth="1"/>
    <col min="11287" max="11288" width="14" style="343" customWidth="1"/>
    <col min="11289" max="11520" width="9.140625" style="343"/>
    <col min="11521" max="11521" width="37.7109375" style="343" customWidth="1"/>
    <col min="11522" max="11522" width="13.5703125" style="343" customWidth="1"/>
    <col min="11523" max="11524" width="0" style="343" hidden="1" customWidth="1"/>
    <col min="11525" max="11525" width="6.42578125" style="343" customWidth="1"/>
    <col min="11526" max="11526" width="11.7109375" style="343" customWidth="1"/>
    <col min="11527" max="11529" width="11.5703125" style="343" customWidth="1"/>
    <col min="11530" max="11530" width="11.42578125" style="343" customWidth="1"/>
    <col min="11531" max="11542" width="9.42578125" style="343" customWidth="1"/>
    <col min="11543" max="11544" width="14" style="343" customWidth="1"/>
    <col min="11545" max="11776" width="9.140625" style="343"/>
    <col min="11777" max="11777" width="37.7109375" style="343" customWidth="1"/>
    <col min="11778" max="11778" width="13.5703125" style="343" customWidth="1"/>
    <col min="11779" max="11780" width="0" style="343" hidden="1" customWidth="1"/>
    <col min="11781" max="11781" width="6.42578125" style="343" customWidth="1"/>
    <col min="11782" max="11782" width="11.7109375" style="343" customWidth="1"/>
    <col min="11783" max="11785" width="11.5703125" style="343" customWidth="1"/>
    <col min="11786" max="11786" width="11.42578125" style="343" customWidth="1"/>
    <col min="11787" max="11798" width="9.42578125" style="343" customWidth="1"/>
    <col min="11799" max="11800" width="14" style="343" customWidth="1"/>
    <col min="11801" max="12032" width="9.140625" style="343"/>
    <col min="12033" max="12033" width="37.7109375" style="343" customWidth="1"/>
    <col min="12034" max="12034" width="13.5703125" style="343" customWidth="1"/>
    <col min="12035" max="12036" width="0" style="343" hidden="1" customWidth="1"/>
    <col min="12037" max="12037" width="6.42578125" style="343" customWidth="1"/>
    <col min="12038" max="12038" width="11.7109375" style="343" customWidth="1"/>
    <col min="12039" max="12041" width="11.5703125" style="343" customWidth="1"/>
    <col min="12042" max="12042" width="11.42578125" style="343" customWidth="1"/>
    <col min="12043" max="12054" width="9.42578125" style="343" customWidth="1"/>
    <col min="12055" max="12056" width="14" style="343" customWidth="1"/>
    <col min="12057" max="12288" width="9.140625" style="343"/>
    <col min="12289" max="12289" width="37.7109375" style="343" customWidth="1"/>
    <col min="12290" max="12290" width="13.5703125" style="343" customWidth="1"/>
    <col min="12291" max="12292" width="0" style="343" hidden="1" customWidth="1"/>
    <col min="12293" max="12293" width="6.42578125" style="343" customWidth="1"/>
    <col min="12294" max="12294" width="11.7109375" style="343" customWidth="1"/>
    <col min="12295" max="12297" width="11.5703125" style="343" customWidth="1"/>
    <col min="12298" max="12298" width="11.42578125" style="343" customWidth="1"/>
    <col min="12299" max="12310" width="9.42578125" style="343" customWidth="1"/>
    <col min="12311" max="12312" width="14" style="343" customWidth="1"/>
    <col min="12313" max="12544" width="9.140625" style="343"/>
    <col min="12545" max="12545" width="37.7109375" style="343" customWidth="1"/>
    <col min="12546" max="12546" width="13.5703125" style="343" customWidth="1"/>
    <col min="12547" max="12548" width="0" style="343" hidden="1" customWidth="1"/>
    <col min="12549" max="12549" width="6.42578125" style="343" customWidth="1"/>
    <col min="12550" max="12550" width="11.7109375" style="343" customWidth="1"/>
    <col min="12551" max="12553" width="11.5703125" style="343" customWidth="1"/>
    <col min="12554" max="12554" width="11.42578125" style="343" customWidth="1"/>
    <col min="12555" max="12566" width="9.42578125" style="343" customWidth="1"/>
    <col min="12567" max="12568" width="14" style="343" customWidth="1"/>
    <col min="12569" max="12800" width="9.140625" style="343"/>
    <col min="12801" max="12801" width="37.7109375" style="343" customWidth="1"/>
    <col min="12802" max="12802" width="13.5703125" style="343" customWidth="1"/>
    <col min="12803" max="12804" width="0" style="343" hidden="1" customWidth="1"/>
    <col min="12805" max="12805" width="6.42578125" style="343" customWidth="1"/>
    <col min="12806" max="12806" width="11.7109375" style="343" customWidth="1"/>
    <col min="12807" max="12809" width="11.5703125" style="343" customWidth="1"/>
    <col min="12810" max="12810" width="11.42578125" style="343" customWidth="1"/>
    <col min="12811" max="12822" width="9.42578125" style="343" customWidth="1"/>
    <col min="12823" max="12824" width="14" style="343" customWidth="1"/>
    <col min="12825" max="13056" width="9.140625" style="343"/>
    <col min="13057" max="13057" width="37.7109375" style="343" customWidth="1"/>
    <col min="13058" max="13058" width="13.5703125" style="343" customWidth="1"/>
    <col min="13059" max="13060" width="0" style="343" hidden="1" customWidth="1"/>
    <col min="13061" max="13061" width="6.42578125" style="343" customWidth="1"/>
    <col min="13062" max="13062" width="11.7109375" style="343" customWidth="1"/>
    <col min="13063" max="13065" width="11.5703125" style="343" customWidth="1"/>
    <col min="13066" max="13066" width="11.42578125" style="343" customWidth="1"/>
    <col min="13067" max="13078" width="9.42578125" style="343" customWidth="1"/>
    <col min="13079" max="13080" width="14" style="343" customWidth="1"/>
    <col min="13081" max="13312" width="9.140625" style="343"/>
    <col min="13313" max="13313" width="37.7109375" style="343" customWidth="1"/>
    <col min="13314" max="13314" width="13.5703125" style="343" customWidth="1"/>
    <col min="13315" max="13316" width="0" style="343" hidden="1" customWidth="1"/>
    <col min="13317" max="13317" width="6.42578125" style="343" customWidth="1"/>
    <col min="13318" max="13318" width="11.7109375" style="343" customWidth="1"/>
    <col min="13319" max="13321" width="11.5703125" style="343" customWidth="1"/>
    <col min="13322" max="13322" width="11.42578125" style="343" customWidth="1"/>
    <col min="13323" max="13334" width="9.42578125" style="343" customWidth="1"/>
    <col min="13335" max="13336" width="14" style="343" customWidth="1"/>
    <col min="13337" max="13568" width="9.140625" style="343"/>
    <col min="13569" max="13569" width="37.7109375" style="343" customWidth="1"/>
    <col min="13570" max="13570" width="13.5703125" style="343" customWidth="1"/>
    <col min="13571" max="13572" width="0" style="343" hidden="1" customWidth="1"/>
    <col min="13573" max="13573" width="6.42578125" style="343" customWidth="1"/>
    <col min="13574" max="13574" width="11.7109375" style="343" customWidth="1"/>
    <col min="13575" max="13577" width="11.5703125" style="343" customWidth="1"/>
    <col min="13578" max="13578" width="11.42578125" style="343" customWidth="1"/>
    <col min="13579" max="13590" width="9.42578125" style="343" customWidth="1"/>
    <col min="13591" max="13592" width="14" style="343" customWidth="1"/>
    <col min="13593" max="13824" width="9.140625" style="343"/>
    <col min="13825" max="13825" width="37.7109375" style="343" customWidth="1"/>
    <col min="13826" max="13826" width="13.5703125" style="343" customWidth="1"/>
    <col min="13827" max="13828" width="0" style="343" hidden="1" customWidth="1"/>
    <col min="13829" max="13829" width="6.42578125" style="343" customWidth="1"/>
    <col min="13830" max="13830" width="11.7109375" style="343" customWidth="1"/>
    <col min="13831" max="13833" width="11.5703125" style="343" customWidth="1"/>
    <col min="13834" max="13834" width="11.42578125" style="343" customWidth="1"/>
    <col min="13835" max="13846" width="9.42578125" style="343" customWidth="1"/>
    <col min="13847" max="13848" width="14" style="343" customWidth="1"/>
    <col min="13849" max="14080" width="9.140625" style="343"/>
    <col min="14081" max="14081" width="37.7109375" style="343" customWidth="1"/>
    <col min="14082" max="14082" width="13.5703125" style="343" customWidth="1"/>
    <col min="14083" max="14084" width="0" style="343" hidden="1" customWidth="1"/>
    <col min="14085" max="14085" width="6.42578125" style="343" customWidth="1"/>
    <col min="14086" max="14086" width="11.7109375" style="343" customWidth="1"/>
    <col min="14087" max="14089" width="11.5703125" style="343" customWidth="1"/>
    <col min="14090" max="14090" width="11.42578125" style="343" customWidth="1"/>
    <col min="14091" max="14102" width="9.42578125" style="343" customWidth="1"/>
    <col min="14103" max="14104" width="14" style="343" customWidth="1"/>
    <col min="14105" max="14336" width="9.140625" style="343"/>
    <col min="14337" max="14337" width="37.7109375" style="343" customWidth="1"/>
    <col min="14338" max="14338" width="13.5703125" style="343" customWidth="1"/>
    <col min="14339" max="14340" width="0" style="343" hidden="1" customWidth="1"/>
    <col min="14341" max="14341" width="6.42578125" style="343" customWidth="1"/>
    <col min="14342" max="14342" width="11.7109375" style="343" customWidth="1"/>
    <col min="14343" max="14345" width="11.5703125" style="343" customWidth="1"/>
    <col min="14346" max="14346" width="11.42578125" style="343" customWidth="1"/>
    <col min="14347" max="14358" width="9.42578125" style="343" customWidth="1"/>
    <col min="14359" max="14360" width="14" style="343" customWidth="1"/>
    <col min="14361" max="14592" width="9.140625" style="343"/>
    <col min="14593" max="14593" width="37.7109375" style="343" customWidth="1"/>
    <col min="14594" max="14594" width="13.5703125" style="343" customWidth="1"/>
    <col min="14595" max="14596" width="0" style="343" hidden="1" customWidth="1"/>
    <col min="14597" max="14597" width="6.42578125" style="343" customWidth="1"/>
    <col min="14598" max="14598" width="11.7109375" style="343" customWidth="1"/>
    <col min="14599" max="14601" width="11.5703125" style="343" customWidth="1"/>
    <col min="14602" max="14602" width="11.42578125" style="343" customWidth="1"/>
    <col min="14603" max="14614" width="9.42578125" style="343" customWidth="1"/>
    <col min="14615" max="14616" width="14" style="343" customWidth="1"/>
    <col min="14617" max="14848" width="9.140625" style="343"/>
    <col min="14849" max="14849" width="37.7109375" style="343" customWidth="1"/>
    <col min="14850" max="14850" width="13.5703125" style="343" customWidth="1"/>
    <col min="14851" max="14852" width="0" style="343" hidden="1" customWidth="1"/>
    <col min="14853" max="14853" width="6.42578125" style="343" customWidth="1"/>
    <col min="14854" max="14854" width="11.7109375" style="343" customWidth="1"/>
    <col min="14855" max="14857" width="11.5703125" style="343" customWidth="1"/>
    <col min="14858" max="14858" width="11.42578125" style="343" customWidth="1"/>
    <col min="14859" max="14870" width="9.42578125" style="343" customWidth="1"/>
    <col min="14871" max="14872" width="14" style="343" customWidth="1"/>
    <col min="14873" max="15104" width="9.140625" style="343"/>
    <col min="15105" max="15105" width="37.7109375" style="343" customWidth="1"/>
    <col min="15106" max="15106" width="13.5703125" style="343" customWidth="1"/>
    <col min="15107" max="15108" width="0" style="343" hidden="1" customWidth="1"/>
    <col min="15109" max="15109" width="6.42578125" style="343" customWidth="1"/>
    <col min="15110" max="15110" width="11.7109375" style="343" customWidth="1"/>
    <col min="15111" max="15113" width="11.5703125" style="343" customWidth="1"/>
    <col min="15114" max="15114" width="11.42578125" style="343" customWidth="1"/>
    <col min="15115" max="15126" width="9.42578125" style="343" customWidth="1"/>
    <col min="15127" max="15128" width="14" style="343" customWidth="1"/>
    <col min="15129" max="15360" width="9.140625" style="343"/>
    <col min="15361" max="15361" width="37.7109375" style="343" customWidth="1"/>
    <col min="15362" max="15362" width="13.5703125" style="343" customWidth="1"/>
    <col min="15363" max="15364" width="0" style="343" hidden="1" customWidth="1"/>
    <col min="15365" max="15365" width="6.42578125" style="343" customWidth="1"/>
    <col min="15366" max="15366" width="11.7109375" style="343" customWidth="1"/>
    <col min="15367" max="15369" width="11.5703125" style="343" customWidth="1"/>
    <col min="15370" max="15370" width="11.42578125" style="343" customWidth="1"/>
    <col min="15371" max="15382" width="9.42578125" style="343" customWidth="1"/>
    <col min="15383" max="15384" width="14" style="343" customWidth="1"/>
    <col min="15385" max="15616" width="9.140625" style="343"/>
    <col min="15617" max="15617" width="37.7109375" style="343" customWidth="1"/>
    <col min="15618" max="15618" width="13.5703125" style="343" customWidth="1"/>
    <col min="15619" max="15620" width="0" style="343" hidden="1" customWidth="1"/>
    <col min="15621" max="15621" width="6.42578125" style="343" customWidth="1"/>
    <col min="15622" max="15622" width="11.7109375" style="343" customWidth="1"/>
    <col min="15623" max="15625" width="11.5703125" style="343" customWidth="1"/>
    <col min="15626" max="15626" width="11.42578125" style="343" customWidth="1"/>
    <col min="15627" max="15638" width="9.42578125" style="343" customWidth="1"/>
    <col min="15639" max="15640" width="14" style="343" customWidth="1"/>
    <col min="15641" max="15872" width="9.140625" style="343"/>
    <col min="15873" max="15873" width="37.7109375" style="343" customWidth="1"/>
    <col min="15874" max="15874" width="13.5703125" style="343" customWidth="1"/>
    <col min="15875" max="15876" width="0" style="343" hidden="1" customWidth="1"/>
    <col min="15877" max="15877" width="6.42578125" style="343" customWidth="1"/>
    <col min="15878" max="15878" width="11.7109375" style="343" customWidth="1"/>
    <col min="15879" max="15881" width="11.5703125" style="343" customWidth="1"/>
    <col min="15882" max="15882" width="11.42578125" style="343" customWidth="1"/>
    <col min="15883" max="15894" width="9.42578125" style="343" customWidth="1"/>
    <col min="15895" max="15896" width="14" style="343" customWidth="1"/>
    <col min="15897" max="16128" width="9.140625" style="343"/>
    <col min="16129" max="16129" width="37.7109375" style="343" customWidth="1"/>
    <col min="16130" max="16130" width="13.5703125" style="343" customWidth="1"/>
    <col min="16131" max="16132" width="0" style="343" hidden="1" customWidth="1"/>
    <col min="16133" max="16133" width="6.42578125" style="343" customWidth="1"/>
    <col min="16134" max="16134" width="11.7109375" style="343" customWidth="1"/>
    <col min="16135" max="16137" width="11.5703125" style="343" customWidth="1"/>
    <col min="16138" max="16138" width="11.42578125" style="343" customWidth="1"/>
    <col min="16139" max="16150" width="9.42578125" style="343" customWidth="1"/>
    <col min="16151" max="16152" width="14" style="343" customWidth="1"/>
    <col min="16153" max="16384" width="9.140625" style="343"/>
  </cols>
  <sheetData>
    <row r="1" spans="1:24" s="491" customFormat="1" ht="18">
      <c r="A1" s="748" t="s">
        <v>428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</row>
    <row r="2" spans="1:24" ht="21.75" customHeight="1">
      <c r="A2" s="344"/>
      <c r="B2" s="345"/>
      <c r="J2" s="347"/>
      <c r="R2" s="749" t="s">
        <v>429</v>
      </c>
      <c r="S2" s="749"/>
      <c r="T2" s="749"/>
      <c r="U2" s="749"/>
      <c r="V2" s="749"/>
      <c r="W2" s="749"/>
      <c r="X2" s="749"/>
    </row>
    <row r="3" spans="1:24" ht="15">
      <c r="A3" s="348" t="s">
        <v>430</v>
      </c>
      <c r="B3" s="750" t="s">
        <v>431</v>
      </c>
      <c r="C3" s="751"/>
      <c r="D3" s="751"/>
      <c r="E3" s="751"/>
      <c r="F3" s="751"/>
      <c r="G3" s="751"/>
      <c r="H3" s="752"/>
      <c r="I3" s="342"/>
      <c r="J3" s="349"/>
    </row>
    <row r="4" spans="1:24" ht="23.25" customHeight="1" thickBot="1">
      <c r="A4" s="347" t="s">
        <v>432</v>
      </c>
      <c r="J4" s="347"/>
    </row>
    <row r="5" spans="1:24" ht="15">
      <c r="A5" s="350"/>
      <c r="B5" s="351"/>
      <c r="C5" s="351"/>
      <c r="D5" s="351"/>
      <c r="E5" s="352"/>
      <c r="F5" s="351"/>
      <c r="G5" s="353"/>
      <c r="H5" s="351"/>
      <c r="I5" s="351"/>
      <c r="J5" s="354" t="s">
        <v>31</v>
      </c>
      <c r="K5" s="355"/>
      <c r="L5" s="356"/>
      <c r="M5" s="356"/>
      <c r="N5" s="356"/>
      <c r="O5" s="356"/>
      <c r="P5" s="357" t="s">
        <v>433</v>
      </c>
      <c r="Q5" s="356"/>
      <c r="R5" s="356"/>
      <c r="S5" s="356"/>
      <c r="T5" s="356"/>
      <c r="U5" s="356"/>
      <c r="V5" s="356"/>
      <c r="W5" s="354" t="s">
        <v>434</v>
      </c>
      <c r="X5" s="358" t="s">
        <v>435</v>
      </c>
    </row>
    <row r="6" spans="1:24" ht="13.5" thickBot="1">
      <c r="A6" s="359" t="s">
        <v>29</v>
      </c>
      <c r="B6" s="360" t="s">
        <v>436</v>
      </c>
      <c r="C6" s="360" t="s">
        <v>437</v>
      </c>
      <c r="D6" s="360" t="s">
        <v>438</v>
      </c>
      <c r="E6" s="360" t="s">
        <v>439</v>
      </c>
      <c r="F6" s="360" t="s">
        <v>440</v>
      </c>
      <c r="G6" s="360" t="s">
        <v>441</v>
      </c>
      <c r="H6" s="360" t="s">
        <v>442</v>
      </c>
      <c r="I6" s="360" t="s">
        <v>443</v>
      </c>
      <c r="J6" s="361">
        <v>2016</v>
      </c>
      <c r="K6" s="362" t="s">
        <v>444</v>
      </c>
      <c r="L6" s="363" t="s">
        <v>445</v>
      </c>
      <c r="M6" s="363" t="s">
        <v>446</v>
      </c>
      <c r="N6" s="363" t="s">
        <v>447</v>
      </c>
      <c r="O6" s="363" t="s">
        <v>448</v>
      </c>
      <c r="P6" s="363" t="s">
        <v>449</v>
      </c>
      <c r="Q6" s="363" t="s">
        <v>450</v>
      </c>
      <c r="R6" s="363" t="s">
        <v>451</v>
      </c>
      <c r="S6" s="363" t="s">
        <v>452</v>
      </c>
      <c r="T6" s="363" t="s">
        <v>453</v>
      </c>
      <c r="U6" s="363" t="s">
        <v>454</v>
      </c>
      <c r="V6" s="362" t="s">
        <v>455</v>
      </c>
      <c r="W6" s="361" t="s">
        <v>456</v>
      </c>
      <c r="X6" s="364" t="s">
        <v>457</v>
      </c>
    </row>
    <row r="7" spans="1:24">
      <c r="A7" s="365" t="s">
        <v>458</v>
      </c>
      <c r="B7" s="366"/>
      <c r="C7" s="367">
        <v>104</v>
      </c>
      <c r="D7" s="367">
        <v>104</v>
      </c>
      <c r="E7" s="322"/>
      <c r="F7" s="323">
        <v>139</v>
      </c>
      <c r="G7" s="324">
        <v>139</v>
      </c>
      <c r="H7" s="325">
        <v>158</v>
      </c>
      <c r="I7" s="325">
        <v>145</v>
      </c>
      <c r="J7" s="368">
        <v>145</v>
      </c>
      <c r="K7" s="369">
        <v>141</v>
      </c>
      <c r="L7" s="370">
        <v>145</v>
      </c>
      <c r="M7" s="370"/>
      <c r="N7" s="370"/>
      <c r="O7" s="326"/>
      <c r="P7" s="326"/>
      <c r="Q7" s="326"/>
      <c r="R7" s="326"/>
      <c r="S7" s="326"/>
      <c r="T7" s="326"/>
      <c r="U7" s="326"/>
      <c r="V7" s="326"/>
      <c r="W7" s="371" t="s">
        <v>459</v>
      </c>
      <c r="X7" s="372" t="s">
        <v>459</v>
      </c>
    </row>
    <row r="8" spans="1:24" ht="13.5" thickBot="1">
      <c r="A8" s="373" t="s">
        <v>460</v>
      </c>
      <c r="B8" s="374"/>
      <c r="C8" s="375">
        <v>101</v>
      </c>
      <c r="D8" s="375">
        <v>104</v>
      </c>
      <c r="E8" s="376"/>
      <c r="F8" s="377">
        <v>138</v>
      </c>
      <c r="G8" s="378">
        <v>138</v>
      </c>
      <c r="H8" s="377">
        <v>153.35</v>
      </c>
      <c r="I8" s="377">
        <v>142.255</v>
      </c>
      <c r="J8" s="379">
        <v>143</v>
      </c>
      <c r="K8" s="380">
        <v>138.80000000000001</v>
      </c>
      <c r="L8" s="381">
        <v>142.80000000000001</v>
      </c>
      <c r="M8" s="382"/>
      <c r="N8" s="382"/>
      <c r="O8" s="381"/>
      <c r="P8" s="381"/>
      <c r="Q8" s="381"/>
      <c r="R8" s="381"/>
      <c r="S8" s="381"/>
      <c r="T8" s="381"/>
      <c r="U8" s="381"/>
      <c r="V8" s="380"/>
      <c r="W8" s="383"/>
      <c r="X8" s="384" t="s">
        <v>459</v>
      </c>
    </row>
    <row r="9" spans="1:24">
      <c r="A9" s="385" t="s">
        <v>461</v>
      </c>
      <c r="B9" s="386" t="s">
        <v>462</v>
      </c>
      <c r="C9" s="387">
        <v>37915</v>
      </c>
      <c r="D9" s="387">
        <v>39774</v>
      </c>
      <c r="E9" s="388" t="s">
        <v>463</v>
      </c>
      <c r="F9" s="389">
        <v>24327</v>
      </c>
      <c r="G9" s="390">
        <v>24978</v>
      </c>
      <c r="H9" s="391">
        <v>28151</v>
      </c>
      <c r="I9" s="391">
        <v>31474</v>
      </c>
      <c r="J9" s="392" t="s">
        <v>459</v>
      </c>
      <c r="K9" s="393">
        <v>31490</v>
      </c>
      <c r="L9" s="394">
        <v>31252</v>
      </c>
      <c r="M9" s="395"/>
      <c r="N9" s="395"/>
      <c r="O9" s="396"/>
      <c r="P9" s="396"/>
      <c r="Q9" s="397"/>
      <c r="R9" s="397"/>
      <c r="S9" s="397"/>
      <c r="T9" s="397"/>
      <c r="U9" s="397"/>
      <c r="V9" s="398"/>
      <c r="W9" s="312" t="s">
        <v>459</v>
      </c>
      <c r="X9" s="399" t="s">
        <v>459</v>
      </c>
    </row>
    <row r="10" spans="1:24">
      <c r="A10" s="400" t="s">
        <v>464</v>
      </c>
      <c r="B10" s="401" t="s">
        <v>465</v>
      </c>
      <c r="C10" s="402">
        <v>-16164</v>
      </c>
      <c r="D10" s="402">
        <v>-17825</v>
      </c>
      <c r="E10" s="388" t="s">
        <v>466</v>
      </c>
      <c r="F10" s="389">
        <v>22791</v>
      </c>
      <c r="G10" s="403">
        <v>23076</v>
      </c>
      <c r="H10" s="389">
        <v>26173</v>
      </c>
      <c r="I10" s="389">
        <v>28779</v>
      </c>
      <c r="J10" s="404" t="s">
        <v>459</v>
      </c>
      <c r="K10" s="405">
        <v>28836</v>
      </c>
      <c r="L10" s="406">
        <v>28271</v>
      </c>
      <c r="M10" s="407"/>
      <c r="N10" s="407"/>
      <c r="O10" s="396"/>
      <c r="P10" s="396"/>
      <c r="Q10" s="397"/>
      <c r="R10" s="397"/>
      <c r="S10" s="397"/>
      <c r="T10" s="397"/>
      <c r="U10" s="397"/>
      <c r="V10" s="398"/>
      <c r="W10" s="312" t="s">
        <v>459</v>
      </c>
      <c r="X10" s="399" t="s">
        <v>459</v>
      </c>
    </row>
    <row r="11" spans="1:24">
      <c r="A11" s="400" t="s">
        <v>467</v>
      </c>
      <c r="B11" s="401" t="s">
        <v>468</v>
      </c>
      <c r="C11" s="402">
        <v>604</v>
      </c>
      <c r="D11" s="402">
        <v>619</v>
      </c>
      <c r="E11" s="388" t="s">
        <v>469</v>
      </c>
      <c r="F11" s="389">
        <v>666</v>
      </c>
      <c r="G11" s="403">
        <v>526</v>
      </c>
      <c r="H11" s="389">
        <v>494</v>
      </c>
      <c r="I11" s="389">
        <v>504</v>
      </c>
      <c r="J11" s="404" t="s">
        <v>459</v>
      </c>
      <c r="K11" s="408">
        <v>527</v>
      </c>
      <c r="L11" s="406">
        <v>532</v>
      </c>
      <c r="M11" s="407"/>
      <c r="N11" s="407"/>
      <c r="O11" s="396"/>
      <c r="P11" s="396"/>
      <c r="Q11" s="397"/>
      <c r="R11" s="397"/>
      <c r="S11" s="397"/>
      <c r="T11" s="397"/>
      <c r="U11" s="397"/>
      <c r="V11" s="398"/>
      <c r="W11" s="312" t="s">
        <v>459</v>
      </c>
      <c r="X11" s="399" t="s">
        <v>459</v>
      </c>
    </row>
    <row r="12" spans="1:24">
      <c r="A12" s="400" t="s">
        <v>470</v>
      </c>
      <c r="B12" s="401" t="s">
        <v>471</v>
      </c>
      <c r="C12" s="402">
        <v>221</v>
      </c>
      <c r="D12" s="402">
        <v>610</v>
      </c>
      <c r="E12" s="388" t="s">
        <v>459</v>
      </c>
      <c r="F12" s="389">
        <v>586</v>
      </c>
      <c r="G12" s="403">
        <v>3077</v>
      </c>
      <c r="H12" s="389">
        <v>2956</v>
      </c>
      <c r="I12" s="389">
        <v>2904</v>
      </c>
      <c r="J12" s="404" t="s">
        <v>459</v>
      </c>
      <c r="K12" s="408">
        <v>3349</v>
      </c>
      <c r="L12" s="406">
        <v>2012</v>
      </c>
      <c r="M12" s="407"/>
      <c r="N12" s="407"/>
      <c r="O12" s="396"/>
      <c r="P12" s="396"/>
      <c r="Q12" s="397"/>
      <c r="R12" s="397"/>
      <c r="S12" s="397"/>
      <c r="T12" s="397"/>
      <c r="U12" s="397"/>
      <c r="V12" s="398"/>
      <c r="W12" s="312" t="s">
        <v>459</v>
      </c>
      <c r="X12" s="399" t="s">
        <v>459</v>
      </c>
    </row>
    <row r="13" spans="1:24" ht="13.5" thickBot="1">
      <c r="A13" s="365" t="s">
        <v>472</v>
      </c>
      <c r="B13" s="409" t="s">
        <v>473</v>
      </c>
      <c r="C13" s="410">
        <v>2021</v>
      </c>
      <c r="D13" s="410">
        <v>852</v>
      </c>
      <c r="E13" s="310" t="s">
        <v>474</v>
      </c>
      <c r="F13" s="327">
        <v>2489</v>
      </c>
      <c r="G13" s="328">
        <v>4741</v>
      </c>
      <c r="H13" s="327">
        <v>7389</v>
      </c>
      <c r="I13" s="327">
        <v>9743</v>
      </c>
      <c r="J13" s="411" t="s">
        <v>459</v>
      </c>
      <c r="K13" s="408">
        <v>5579</v>
      </c>
      <c r="L13" s="412">
        <v>4254</v>
      </c>
      <c r="M13" s="413"/>
      <c r="N13" s="413"/>
      <c r="O13" s="414"/>
      <c r="P13" s="414"/>
      <c r="Q13" s="329"/>
      <c r="R13" s="329"/>
      <c r="S13" s="329"/>
      <c r="T13" s="329"/>
      <c r="U13" s="329"/>
      <c r="V13" s="329"/>
      <c r="W13" s="415" t="s">
        <v>459</v>
      </c>
      <c r="X13" s="372" t="s">
        <v>459</v>
      </c>
    </row>
    <row r="14" spans="1:24" ht="13.5" thickBot="1">
      <c r="A14" s="416" t="s">
        <v>475</v>
      </c>
      <c r="B14" s="417"/>
      <c r="C14" s="418">
        <v>24618</v>
      </c>
      <c r="D14" s="418">
        <v>24087</v>
      </c>
      <c r="E14" s="419"/>
      <c r="F14" s="420">
        <v>5277</v>
      </c>
      <c r="G14" s="416">
        <v>10245</v>
      </c>
      <c r="H14" s="420">
        <v>12817</v>
      </c>
      <c r="I14" s="420">
        <v>15846</v>
      </c>
      <c r="J14" s="421" t="s">
        <v>459</v>
      </c>
      <c r="K14" s="422">
        <v>12110</v>
      </c>
      <c r="L14" s="423">
        <v>9781</v>
      </c>
      <c r="M14" s="424"/>
      <c r="N14" s="424"/>
      <c r="O14" s="423"/>
      <c r="P14" s="423"/>
      <c r="Q14" s="425"/>
      <c r="R14" s="425"/>
      <c r="S14" s="425"/>
      <c r="T14" s="425"/>
      <c r="U14" s="425"/>
      <c r="V14" s="426"/>
      <c r="W14" s="419" t="s">
        <v>459</v>
      </c>
      <c r="X14" s="421" t="s">
        <v>459</v>
      </c>
    </row>
    <row r="15" spans="1:24">
      <c r="A15" s="365" t="s">
        <v>476</v>
      </c>
      <c r="B15" s="386" t="s">
        <v>477</v>
      </c>
      <c r="C15" s="387">
        <v>7043</v>
      </c>
      <c r="D15" s="387">
        <v>7240</v>
      </c>
      <c r="E15" s="310">
        <v>401</v>
      </c>
      <c r="F15" s="327">
        <v>1536</v>
      </c>
      <c r="G15" s="328">
        <v>1902</v>
      </c>
      <c r="H15" s="327">
        <v>1978</v>
      </c>
      <c r="I15" s="327">
        <v>2695</v>
      </c>
      <c r="J15" s="392" t="s">
        <v>459</v>
      </c>
      <c r="K15" s="393">
        <v>2653</v>
      </c>
      <c r="L15" s="414">
        <v>3015</v>
      </c>
      <c r="M15" s="413"/>
      <c r="N15" s="413"/>
      <c r="O15" s="414"/>
      <c r="P15" s="414"/>
      <c r="Q15" s="329"/>
      <c r="R15" s="329"/>
      <c r="S15" s="329"/>
      <c r="T15" s="329"/>
      <c r="U15" s="329"/>
      <c r="V15" s="329"/>
      <c r="W15" s="415" t="s">
        <v>459</v>
      </c>
      <c r="X15" s="372" t="s">
        <v>459</v>
      </c>
    </row>
    <row r="16" spans="1:24">
      <c r="A16" s="400" t="s">
        <v>478</v>
      </c>
      <c r="B16" s="401" t="s">
        <v>479</v>
      </c>
      <c r="C16" s="402">
        <v>1001</v>
      </c>
      <c r="D16" s="402">
        <v>820</v>
      </c>
      <c r="E16" s="388" t="s">
        <v>480</v>
      </c>
      <c r="F16" s="389">
        <v>1388</v>
      </c>
      <c r="G16" s="403">
        <v>1714</v>
      </c>
      <c r="H16" s="389">
        <v>2265</v>
      </c>
      <c r="I16" s="389">
        <v>2912</v>
      </c>
      <c r="J16" s="404" t="s">
        <v>459</v>
      </c>
      <c r="K16" s="405">
        <v>2964</v>
      </c>
      <c r="L16" s="396">
        <v>2603</v>
      </c>
      <c r="M16" s="395"/>
      <c r="N16" s="395"/>
      <c r="O16" s="396"/>
      <c r="P16" s="396"/>
      <c r="Q16" s="397"/>
      <c r="R16" s="397"/>
      <c r="S16" s="397"/>
      <c r="T16" s="397"/>
      <c r="U16" s="397"/>
      <c r="V16" s="398"/>
      <c r="W16" s="312" t="s">
        <v>459</v>
      </c>
      <c r="X16" s="399" t="s">
        <v>459</v>
      </c>
    </row>
    <row r="17" spans="1:24">
      <c r="A17" s="400" t="s">
        <v>481</v>
      </c>
      <c r="B17" s="401" t="s">
        <v>482</v>
      </c>
      <c r="C17" s="402">
        <v>14718</v>
      </c>
      <c r="D17" s="402">
        <v>14718</v>
      </c>
      <c r="E17" s="388" t="s">
        <v>459</v>
      </c>
      <c r="F17" s="389">
        <v>0</v>
      </c>
      <c r="G17" s="403">
        <v>0</v>
      </c>
      <c r="H17" s="389">
        <v>0</v>
      </c>
      <c r="I17" s="389">
        <v>0</v>
      </c>
      <c r="J17" s="404" t="s">
        <v>459</v>
      </c>
      <c r="K17" s="408">
        <v>0</v>
      </c>
      <c r="L17" s="406">
        <v>0</v>
      </c>
      <c r="M17" s="407"/>
      <c r="N17" s="407"/>
      <c r="O17" s="396"/>
      <c r="P17" s="396"/>
      <c r="Q17" s="397"/>
      <c r="R17" s="397"/>
      <c r="S17" s="397"/>
      <c r="T17" s="397"/>
      <c r="U17" s="397"/>
      <c r="V17" s="398"/>
      <c r="W17" s="312" t="s">
        <v>459</v>
      </c>
      <c r="X17" s="399" t="s">
        <v>459</v>
      </c>
    </row>
    <row r="18" spans="1:24">
      <c r="A18" s="400" t="s">
        <v>483</v>
      </c>
      <c r="B18" s="401" t="s">
        <v>484</v>
      </c>
      <c r="C18" s="402">
        <v>1758</v>
      </c>
      <c r="D18" s="402">
        <v>1762</v>
      </c>
      <c r="E18" s="388" t="s">
        <v>459</v>
      </c>
      <c r="F18" s="389">
        <v>8278</v>
      </c>
      <c r="G18" s="403">
        <v>8491</v>
      </c>
      <c r="H18" s="389">
        <v>8397</v>
      </c>
      <c r="I18" s="389">
        <v>10192</v>
      </c>
      <c r="J18" s="404" t="s">
        <v>459</v>
      </c>
      <c r="K18" s="408">
        <v>7400</v>
      </c>
      <c r="L18" s="406">
        <v>7552</v>
      </c>
      <c r="M18" s="407"/>
      <c r="N18" s="407"/>
      <c r="O18" s="396"/>
      <c r="P18" s="396"/>
      <c r="Q18" s="397"/>
      <c r="R18" s="397"/>
      <c r="S18" s="397"/>
      <c r="T18" s="397"/>
      <c r="U18" s="397"/>
      <c r="V18" s="398"/>
      <c r="W18" s="312" t="s">
        <v>459</v>
      </c>
      <c r="X18" s="399" t="s">
        <v>459</v>
      </c>
    </row>
    <row r="19" spans="1:24" ht="13.5" thickBot="1">
      <c r="A19" s="373" t="s">
        <v>485</v>
      </c>
      <c r="B19" s="427" t="s">
        <v>486</v>
      </c>
      <c r="C19" s="428">
        <v>0</v>
      </c>
      <c r="D19" s="428">
        <v>0</v>
      </c>
      <c r="E19" s="429" t="s">
        <v>459</v>
      </c>
      <c r="F19" s="389">
        <v>0</v>
      </c>
      <c r="G19" s="430">
        <v>0</v>
      </c>
      <c r="H19" s="431">
        <v>0</v>
      </c>
      <c r="I19" s="431">
        <v>0</v>
      </c>
      <c r="J19" s="432" t="s">
        <v>459</v>
      </c>
      <c r="K19" s="408">
        <v>0</v>
      </c>
      <c r="L19" s="406">
        <v>0</v>
      </c>
      <c r="M19" s="407"/>
      <c r="N19" s="407"/>
      <c r="O19" s="396"/>
      <c r="P19" s="396"/>
      <c r="Q19" s="397"/>
      <c r="R19" s="397"/>
      <c r="S19" s="397"/>
      <c r="T19" s="397"/>
      <c r="U19" s="397"/>
      <c r="V19" s="398"/>
      <c r="W19" s="433" t="s">
        <v>459</v>
      </c>
      <c r="X19" s="434" t="s">
        <v>459</v>
      </c>
    </row>
    <row r="20" spans="1:24" ht="14.25">
      <c r="A20" s="435" t="s">
        <v>487</v>
      </c>
      <c r="B20" s="386" t="s">
        <v>488</v>
      </c>
      <c r="C20" s="387">
        <v>12472</v>
      </c>
      <c r="D20" s="387">
        <v>13728</v>
      </c>
      <c r="E20" s="311" t="s">
        <v>459</v>
      </c>
      <c r="F20" s="333">
        <v>16950</v>
      </c>
      <c r="G20" s="332">
        <v>27292</v>
      </c>
      <c r="H20" s="333">
        <v>25127</v>
      </c>
      <c r="I20" s="333">
        <v>17845</v>
      </c>
      <c r="J20" s="436">
        <v>36284</v>
      </c>
      <c r="K20" s="437">
        <v>0</v>
      </c>
      <c r="L20" s="438">
        <v>1974</v>
      </c>
      <c r="M20" s="439"/>
      <c r="N20" s="439"/>
      <c r="O20" s="439"/>
      <c r="P20" s="439"/>
      <c r="Q20" s="439"/>
      <c r="R20" s="439"/>
      <c r="S20" s="439"/>
      <c r="T20" s="439"/>
      <c r="U20" s="439"/>
      <c r="V20" s="440"/>
      <c r="W20" s="441">
        <f>SUM(K20:V20)</f>
        <v>1974</v>
      </c>
      <c r="X20" s="442">
        <f>IF(J20&lt;&gt;0,+W20/J20," - - - ")</f>
        <v>5.4404145077720206E-2</v>
      </c>
    </row>
    <row r="21" spans="1:24" ht="14.25">
      <c r="A21" s="400" t="s">
        <v>489</v>
      </c>
      <c r="B21" s="401" t="s">
        <v>490</v>
      </c>
      <c r="C21" s="402">
        <v>0</v>
      </c>
      <c r="D21" s="402">
        <v>0</v>
      </c>
      <c r="E21" s="312" t="s">
        <v>459</v>
      </c>
      <c r="F21" s="389">
        <v>0</v>
      </c>
      <c r="G21" s="403">
        <v>481</v>
      </c>
      <c r="H21" s="389">
        <v>1600</v>
      </c>
      <c r="I21" s="389">
        <v>488</v>
      </c>
      <c r="J21" s="443">
        <v>0</v>
      </c>
      <c r="K21" s="444">
        <v>0</v>
      </c>
      <c r="L21" s="445">
        <v>0</v>
      </c>
      <c r="M21" s="397"/>
      <c r="N21" s="397"/>
      <c r="O21" s="397"/>
      <c r="P21" s="397"/>
      <c r="Q21" s="397"/>
      <c r="R21" s="397"/>
      <c r="S21" s="397"/>
      <c r="T21" s="397"/>
      <c r="U21" s="397"/>
      <c r="V21" s="398"/>
      <c r="W21" s="446">
        <f t="shared" ref="W21:W43" si="0">SUM(K21:V21)</f>
        <v>0</v>
      </c>
      <c r="X21" s="447" t="str">
        <f t="shared" ref="X21:X43" si="1">IF(J21&lt;&gt;0,+W21/J21," - - - ")</f>
        <v xml:space="preserve"> - - - </v>
      </c>
    </row>
    <row r="22" spans="1:24" ht="15" thickBot="1">
      <c r="A22" s="373" t="s">
        <v>491</v>
      </c>
      <c r="B22" s="427" t="s">
        <v>490</v>
      </c>
      <c r="C22" s="428">
        <v>0</v>
      </c>
      <c r="D22" s="428">
        <v>1215</v>
      </c>
      <c r="E22" s="313">
        <v>672</v>
      </c>
      <c r="F22" s="327">
        <v>12200</v>
      </c>
      <c r="G22" s="330">
        <v>8467</v>
      </c>
      <c r="H22" s="331">
        <v>6600</v>
      </c>
      <c r="I22" s="331">
        <v>10320</v>
      </c>
      <c r="J22" s="448">
        <v>36284</v>
      </c>
      <c r="K22" s="449">
        <v>425</v>
      </c>
      <c r="L22" s="450">
        <v>426</v>
      </c>
      <c r="M22" s="329"/>
      <c r="N22" s="329"/>
      <c r="O22" s="329"/>
      <c r="P22" s="329"/>
      <c r="Q22" s="329"/>
      <c r="R22" s="329"/>
      <c r="S22" s="329"/>
      <c r="T22" s="329"/>
      <c r="U22" s="329"/>
      <c r="V22" s="398"/>
      <c r="W22" s="451">
        <f t="shared" si="0"/>
        <v>851</v>
      </c>
      <c r="X22" s="452">
        <f t="shared" si="1"/>
        <v>2.3453863962076948E-2</v>
      </c>
    </row>
    <row r="23" spans="1:24" ht="14.25">
      <c r="A23" s="385" t="s">
        <v>492</v>
      </c>
      <c r="B23" s="386" t="s">
        <v>493</v>
      </c>
      <c r="C23" s="387">
        <v>6341</v>
      </c>
      <c r="D23" s="387">
        <v>6960</v>
      </c>
      <c r="E23" s="314">
        <v>501</v>
      </c>
      <c r="F23" s="333">
        <v>11081</v>
      </c>
      <c r="G23" s="332">
        <v>11002</v>
      </c>
      <c r="H23" s="333">
        <v>12086</v>
      </c>
      <c r="I23" s="333">
        <v>12213</v>
      </c>
      <c r="J23" s="453">
        <v>12120</v>
      </c>
      <c r="K23" s="454">
        <v>958</v>
      </c>
      <c r="L23" s="438">
        <v>968</v>
      </c>
      <c r="M23" s="438"/>
      <c r="N23" s="438"/>
      <c r="O23" s="438"/>
      <c r="P23" s="438"/>
      <c r="Q23" s="438"/>
      <c r="R23" s="438"/>
      <c r="S23" s="438"/>
      <c r="T23" s="438"/>
      <c r="U23" s="438"/>
      <c r="V23" s="455"/>
      <c r="W23" s="456">
        <f t="shared" si="0"/>
        <v>1926</v>
      </c>
      <c r="X23" s="457">
        <f t="shared" si="1"/>
        <v>0.15891089108910891</v>
      </c>
    </row>
    <row r="24" spans="1:24" ht="14.25">
      <c r="A24" s="400" t="s">
        <v>494</v>
      </c>
      <c r="B24" s="401" t="s">
        <v>495</v>
      </c>
      <c r="C24" s="402">
        <v>1745</v>
      </c>
      <c r="D24" s="402">
        <v>2223</v>
      </c>
      <c r="E24" s="315">
        <v>502</v>
      </c>
      <c r="F24" s="389">
        <v>3230</v>
      </c>
      <c r="G24" s="403">
        <v>4770</v>
      </c>
      <c r="H24" s="389">
        <v>3611</v>
      </c>
      <c r="I24" s="389">
        <v>3698</v>
      </c>
      <c r="J24" s="458">
        <v>3801</v>
      </c>
      <c r="K24" s="459">
        <v>200</v>
      </c>
      <c r="L24" s="397">
        <v>200</v>
      </c>
      <c r="M24" s="397"/>
      <c r="N24" s="397"/>
      <c r="O24" s="397"/>
      <c r="P24" s="397"/>
      <c r="Q24" s="397"/>
      <c r="R24" s="397"/>
      <c r="S24" s="397"/>
      <c r="T24" s="397"/>
      <c r="U24" s="397"/>
      <c r="V24" s="460"/>
      <c r="W24" s="456">
        <f t="shared" si="0"/>
        <v>400</v>
      </c>
      <c r="X24" s="447">
        <f t="shared" si="1"/>
        <v>0.10523546435148645</v>
      </c>
    </row>
    <row r="25" spans="1:24" ht="14.25">
      <c r="A25" s="400" t="s">
        <v>496</v>
      </c>
      <c r="B25" s="401" t="s">
        <v>497</v>
      </c>
      <c r="C25" s="402">
        <v>0</v>
      </c>
      <c r="D25" s="402">
        <v>0</v>
      </c>
      <c r="E25" s="315">
        <v>504</v>
      </c>
      <c r="F25" s="389">
        <v>0</v>
      </c>
      <c r="G25" s="403">
        <v>0</v>
      </c>
      <c r="H25" s="389">
        <v>0</v>
      </c>
      <c r="I25" s="389">
        <v>0</v>
      </c>
      <c r="J25" s="458">
        <v>0</v>
      </c>
      <c r="K25" s="459">
        <v>0</v>
      </c>
      <c r="L25" s="397">
        <v>0</v>
      </c>
      <c r="M25" s="397"/>
      <c r="N25" s="397"/>
      <c r="O25" s="397"/>
      <c r="P25" s="397"/>
      <c r="Q25" s="397"/>
      <c r="R25" s="397"/>
      <c r="S25" s="397"/>
      <c r="T25" s="397"/>
      <c r="U25" s="397"/>
      <c r="V25" s="460"/>
      <c r="W25" s="456">
        <f t="shared" si="0"/>
        <v>0</v>
      </c>
      <c r="X25" s="447" t="str">
        <f t="shared" si="1"/>
        <v xml:space="preserve"> - - - </v>
      </c>
    </row>
    <row r="26" spans="1:24" ht="14.25">
      <c r="A26" s="400" t="s">
        <v>498</v>
      </c>
      <c r="B26" s="401" t="s">
        <v>499</v>
      </c>
      <c r="C26" s="402">
        <v>428</v>
      </c>
      <c r="D26" s="402">
        <v>253</v>
      </c>
      <c r="E26" s="315">
        <v>511</v>
      </c>
      <c r="F26" s="389">
        <v>298</v>
      </c>
      <c r="G26" s="403">
        <v>733</v>
      </c>
      <c r="H26" s="389">
        <v>1287</v>
      </c>
      <c r="I26" s="389">
        <v>675</v>
      </c>
      <c r="J26" s="458">
        <v>2140</v>
      </c>
      <c r="K26" s="459">
        <v>38</v>
      </c>
      <c r="L26" s="397">
        <v>31</v>
      </c>
      <c r="M26" s="397"/>
      <c r="N26" s="397"/>
      <c r="O26" s="397"/>
      <c r="P26" s="397"/>
      <c r="Q26" s="397"/>
      <c r="R26" s="397"/>
      <c r="S26" s="397"/>
      <c r="T26" s="397"/>
      <c r="U26" s="397"/>
      <c r="V26" s="460"/>
      <c r="W26" s="456">
        <f t="shared" si="0"/>
        <v>69</v>
      </c>
      <c r="X26" s="447">
        <f t="shared" si="1"/>
        <v>3.2242990654205606E-2</v>
      </c>
    </row>
    <row r="27" spans="1:24" ht="14.25">
      <c r="A27" s="400" t="s">
        <v>500</v>
      </c>
      <c r="B27" s="401" t="s">
        <v>501</v>
      </c>
      <c r="C27" s="402">
        <v>1057</v>
      </c>
      <c r="D27" s="402">
        <v>1451</v>
      </c>
      <c r="E27" s="315">
        <v>518</v>
      </c>
      <c r="F27" s="389">
        <v>4031</v>
      </c>
      <c r="G27" s="403">
        <v>3542</v>
      </c>
      <c r="H27" s="389">
        <v>3965</v>
      </c>
      <c r="I27" s="389">
        <v>3617</v>
      </c>
      <c r="J27" s="458">
        <v>6530</v>
      </c>
      <c r="K27" s="459">
        <v>361</v>
      </c>
      <c r="L27" s="397">
        <v>232</v>
      </c>
      <c r="M27" s="397"/>
      <c r="N27" s="397"/>
      <c r="O27" s="397"/>
      <c r="P27" s="397"/>
      <c r="Q27" s="397"/>
      <c r="R27" s="397"/>
      <c r="S27" s="397"/>
      <c r="T27" s="397"/>
      <c r="U27" s="397"/>
      <c r="V27" s="460"/>
      <c r="W27" s="456">
        <f t="shared" si="0"/>
        <v>593</v>
      </c>
      <c r="X27" s="447">
        <f t="shared" si="1"/>
        <v>9.0811638591117919E-2</v>
      </c>
    </row>
    <row r="28" spans="1:24" ht="14.25">
      <c r="A28" s="400" t="s">
        <v>502</v>
      </c>
      <c r="B28" s="461" t="s">
        <v>503</v>
      </c>
      <c r="C28" s="402">
        <v>10408</v>
      </c>
      <c r="D28" s="402">
        <v>11792</v>
      </c>
      <c r="E28" s="315">
        <v>521</v>
      </c>
      <c r="F28" s="389">
        <v>30500</v>
      </c>
      <c r="G28" s="403">
        <v>31926</v>
      </c>
      <c r="H28" s="389">
        <v>34798</v>
      </c>
      <c r="I28" s="389">
        <v>36227</v>
      </c>
      <c r="J28" s="458">
        <v>38454</v>
      </c>
      <c r="K28" s="403">
        <v>2691</v>
      </c>
      <c r="L28" s="397">
        <v>2663</v>
      </c>
      <c r="M28" s="397"/>
      <c r="N28" s="397"/>
      <c r="O28" s="397"/>
      <c r="P28" s="397"/>
      <c r="Q28" s="397"/>
      <c r="R28" s="397"/>
      <c r="S28" s="397"/>
      <c r="T28" s="397"/>
      <c r="U28" s="397"/>
      <c r="V28" s="460"/>
      <c r="W28" s="456">
        <f t="shared" si="0"/>
        <v>5354</v>
      </c>
      <c r="X28" s="447">
        <f t="shared" si="1"/>
        <v>0.1392312893327092</v>
      </c>
    </row>
    <row r="29" spans="1:24" ht="14.25">
      <c r="A29" s="400" t="s">
        <v>504</v>
      </c>
      <c r="B29" s="461" t="s">
        <v>505</v>
      </c>
      <c r="C29" s="402">
        <v>3640</v>
      </c>
      <c r="D29" s="402">
        <v>4174</v>
      </c>
      <c r="E29" s="315" t="s">
        <v>506</v>
      </c>
      <c r="F29" s="389">
        <v>10420</v>
      </c>
      <c r="G29" s="403">
        <v>11205</v>
      </c>
      <c r="H29" s="389">
        <v>12181</v>
      </c>
      <c r="I29" s="389">
        <v>12404</v>
      </c>
      <c r="J29" s="458">
        <v>13924</v>
      </c>
      <c r="K29" s="403">
        <v>929</v>
      </c>
      <c r="L29" s="397">
        <v>923</v>
      </c>
      <c r="M29" s="397"/>
      <c r="N29" s="397"/>
      <c r="O29" s="397"/>
      <c r="P29" s="397"/>
      <c r="Q29" s="397"/>
      <c r="R29" s="397"/>
      <c r="S29" s="397"/>
      <c r="T29" s="397"/>
      <c r="U29" s="397"/>
      <c r="V29" s="460"/>
      <c r="W29" s="456">
        <f t="shared" si="0"/>
        <v>1852</v>
      </c>
      <c r="X29" s="447">
        <f t="shared" si="1"/>
        <v>0.13300775639184143</v>
      </c>
    </row>
    <row r="30" spans="1:24" ht="14.25">
      <c r="A30" s="400" t="s">
        <v>507</v>
      </c>
      <c r="B30" s="401" t="s">
        <v>508</v>
      </c>
      <c r="C30" s="402">
        <v>0</v>
      </c>
      <c r="D30" s="402">
        <v>0</v>
      </c>
      <c r="E30" s="315">
        <v>557</v>
      </c>
      <c r="F30" s="389">
        <v>0</v>
      </c>
      <c r="G30" s="403">
        <v>0</v>
      </c>
      <c r="H30" s="389">
        <v>0</v>
      </c>
      <c r="I30" s="389">
        <v>0</v>
      </c>
      <c r="J30" s="458">
        <v>0</v>
      </c>
      <c r="K30" s="459">
        <v>0</v>
      </c>
      <c r="L30" s="397">
        <v>0</v>
      </c>
      <c r="M30" s="397"/>
      <c r="N30" s="397"/>
      <c r="O30" s="397"/>
      <c r="P30" s="397"/>
      <c r="Q30" s="397"/>
      <c r="R30" s="397"/>
      <c r="S30" s="397"/>
      <c r="T30" s="397"/>
      <c r="U30" s="397"/>
      <c r="V30" s="460"/>
      <c r="W30" s="456">
        <f t="shared" si="0"/>
        <v>0</v>
      </c>
      <c r="X30" s="447" t="str">
        <f t="shared" si="1"/>
        <v xml:space="preserve"> - - - </v>
      </c>
    </row>
    <row r="31" spans="1:24" ht="14.25">
      <c r="A31" s="400" t="s">
        <v>509</v>
      </c>
      <c r="B31" s="401" t="s">
        <v>510</v>
      </c>
      <c r="C31" s="402">
        <v>1711</v>
      </c>
      <c r="D31" s="402">
        <v>1801</v>
      </c>
      <c r="E31" s="315">
        <v>551</v>
      </c>
      <c r="F31" s="389">
        <v>475</v>
      </c>
      <c r="G31" s="403">
        <v>448</v>
      </c>
      <c r="H31" s="389">
        <v>479</v>
      </c>
      <c r="I31" s="389">
        <v>483</v>
      </c>
      <c r="J31" s="458">
        <v>571</v>
      </c>
      <c r="K31" s="459">
        <v>41</v>
      </c>
      <c r="L31" s="397">
        <v>41</v>
      </c>
      <c r="M31" s="397"/>
      <c r="N31" s="397"/>
      <c r="O31" s="397"/>
      <c r="P31" s="397"/>
      <c r="Q31" s="397"/>
      <c r="R31" s="397"/>
      <c r="S31" s="397"/>
      <c r="T31" s="397"/>
      <c r="U31" s="397"/>
      <c r="V31" s="460"/>
      <c r="W31" s="456">
        <f t="shared" si="0"/>
        <v>82</v>
      </c>
      <c r="X31" s="447">
        <f t="shared" si="1"/>
        <v>0.14360770577933449</v>
      </c>
    </row>
    <row r="32" spans="1:24" ht="15" thickBot="1">
      <c r="A32" s="365" t="s">
        <v>511</v>
      </c>
      <c r="B32" s="409"/>
      <c r="C32" s="410">
        <v>569</v>
      </c>
      <c r="D32" s="410">
        <v>614</v>
      </c>
      <c r="E32" s="316" t="s">
        <v>512</v>
      </c>
      <c r="F32" s="331">
        <v>1061</v>
      </c>
      <c r="G32" s="403">
        <v>1624</v>
      </c>
      <c r="H32" s="389">
        <v>3480</v>
      </c>
      <c r="I32" s="389">
        <v>2763</v>
      </c>
      <c r="J32" s="462">
        <v>1310</v>
      </c>
      <c r="K32" s="334">
        <v>38</v>
      </c>
      <c r="L32" s="463">
        <v>207</v>
      </c>
      <c r="M32" s="463"/>
      <c r="N32" s="463"/>
      <c r="O32" s="463"/>
      <c r="P32" s="463"/>
      <c r="Q32" s="463"/>
      <c r="R32" s="463"/>
      <c r="S32" s="463"/>
      <c r="T32" s="463"/>
      <c r="U32" s="463"/>
      <c r="V32" s="335"/>
      <c r="W32" s="464">
        <f t="shared" si="0"/>
        <v>245</v>
      </c>
      <c r="X32" s="465">
        <f t="shared" si="1"/>
        <v>0.18702290076335878</v>
      </c>
    </row>
    <row r="33" spans="1:24" ht="15" thickBot="1">
      <c r="A33" s="466" t="s">
        <v>513</v>
      </c>
      <c r="B33" s="467" t="s">
        <v>514</v>
      </c>
      <c r="C33" s="339">
        <v>25899</v>
      </c>
      <c r="D33" s="339">
        <v>29268</v>
      </c>
      <c r="E33" s="419"/>
      <c r="F33" s="339">
        <v>61096</v>
      </c>
      <c r="G33" s="468">
        <v>64802</v>
      </c>
      <c r="H33" s="339">
        <v>71887</v>
      </c>
      <c r="I33" s="339">
        <v>72090</v>
      </c>
      <c r="J33" s="469">
        <f>SUM(J23:J32)</f>
        <v>78850</v>
      </c>
      <c r="K33" s="470">
        <f>SUM(K23:K32)</f>
        <v>5256</v>
      </c>
      <c r="L33" s="471">
        <v>5239</v>
      </c>
      <c r="M33" s="471">
        <f t="shared" ref="M33:V33" si="2">SUM(M23:M32)</f>
        <v>0</v>
      </c>
      <c r="N33" s="471">
        <f t="shared" si="2"/>
        <v>0</v>
      </c>
      <c r="O33" s="471">
        <f t="shared" si="2"/>
        <v>0</v>
      </c>
      <c r="P33" s="471">
        <f t="shared" si="2"/>
        <v>0</v>
      </c>
      <c r="Q33" s="471">
        <f t="shared" si="2"/>
        <v>0</v>
      </c>
      <c r="R33" s="471">
        <f t="shared" si="2"/>
        <v>0</v>
      </c>
      <c r="S33" s="471">
        <f t="shared" si="2"/>
        <v>0</v>
      </c>
      <c r="T33" s="471">
        <f t="shared" si="2"/>
        <v>0</v>
      </c>
      <c r="U33" s="471">
        <f t="shared" si="2"/>
        <v>0</v>
      </c>
      <c r="V33" s="471">
        <f t="shared" si="2"/>
        <v>0</v>
      </c>
      <c r="W33" s="472">
        <f t="shared" si="0"/>
        <v>10495</v>
      </c>
      <c r="X33" s="473">
        <f t="shared" si="1"/>
        <v>0.1331008243500317</v>
      </c>
    </row>
    <row r="34" spans="1:24" ht="14.25">
      <c r="A34" s="385" t="s">
        <v>515</v>
      </c>
      <c r="B34" s="386" t="s">
        <v>516</v>
      </c>
      <c r="C34" s="387">
        <v>0</v>
      </c>
      <c r="D34" s="387">
        <v>0</v>
      </c>
      <c r="E34" s="314">
        <v>601</v>
      </c>
      <c r="F34" s="317">
        <v>3214</v>
      </c>
      <c r="G34" s="318">
        <v>1971</v>
      </c>
      <c r="H34" s="317">
        <v>2379</v>
      </c>
      <c r="I34" s="317">
        <v>3110</v>
      </c>
      <c r="J34" s="436">
        <v>2930</v>
      </c>
      <c r="K34" s="444">
        <v>272</v>
      </c>
      <c r="L34" s="397">
        <v>254</v>
      </c>
      <c r="M34" s="397"/>
      <c r="N34" s="397"/>
      <c r="O34" s="397"/>
      <c r="P34" s="397"/>
      <c r="Q34" s="397"/>
      <c r="R34" s="397"/>
      <c r="S34" s="397"/>
      <c r="T34" s="397"/>
      <c r="U34" s="397"/>
      <c r="V34" s="398"/>
      <c r="W34" s="474">
        <f t="shared" si="0"/>
        <v>526</v>
      </c>
      <c r="X34" s="457">
        <f t="shared" si="1"/>
        <v>0.17952218430034131</v>
      </c>
    </row>
    <row r="35" spans="1:24" ht="14.25">
      <c r="A35" s="400" t="s">
        <v>517</v>
      </c>
      <c r="B35" s="401" t="s">
        <v>518</v>
      </c>
      <c r="C35" s="402">
        <v>1190</v>
      </c>
      <c r="D35" s="402">
        <v>1857</v>
      </c>
      <c r="E35" s="315">
        <v>602</v>
      </c>
      <c r="F35" s="319">
        <v>4204</v>
      </c>
      <c r="G35" s="318">
        <v>4477</v>
      </c>
      <c r="H35" s="317">
        <v>4641</v>
      </c>
      <c r="I35" s="317">
        <v>40415</v>
      </c>
      <c r="J35" s="443">
        <v>39570</v>
      </c>
      <c r="K35" s="444">
        <v>3786</v>
      </c>
      <c r="L35" s="397">
        <v>3659</v>
      </c>
      <c r="M35" s="397"/>
      <c r="N35" s="397"/>
      <c r="O35" s="397"/>
      <c r="P35" s="397"/>
      <c r="Q35" s="397"/>
      <c r="R35" s="397"/>
      <c r="S35" s="397"/>
      <c r="T35" s="397"/>
      <c r="U35" s="397"/>
      <c r="V35" s="398"/>
      <c r="W35" s="446">
        <f t="shared" si="0"/>
        <v>7445</v>
      </c>
      <c r="X35" s="447">
        <f t="shared" si="1"/>
        <v>0.18814758655547131</v>
      </c>
    </row>
    <row r="36" spans="1:24" ht="14.25">
      <c r="A36" s="400" t="s">
        <v>519</v>
      </c>
      <c r="B36" s="401" t="s">
        <v>520</v>
      </c>
      <c r="C36" s="402">
        <v>0</v>
      </c>
      <c r="D36" s="402">
        <v>0</v>
      </c>
      <c r="E36" s="315">
        <v>604</v>
      </c>
      <c r="F36" s="319">
        <v>0</v>
      </c>
      <c r="G36" s="320">
        <v>0</v>
      </c>
      <c r="H36" s="319">
        <v>0</v>
      </c>
      <c r="I36" s="319">
        <v>0</v>
      </c>
      <c r="J36" s="443">
        <v>0</v>
      </c>
      <c r="K36" s="444">
        <v>0</v>
      </c>
      <c r="L36" s="397">
        <v>0</v>
      </c>
      <c r="M36" s="397"/>
      <c r="N36" s="397"/>
      <c r="O36" s="397"/>
      <c r="P36" s="397"/>
      <c r="Q36" s="397"/>
      <c r="R36" s="397"/>
      <c r="S36" s="397"/>
      <c r="T36" s="397"/>
      <c r="U36" s="397"/>
      <c r="V36" s="398"/>
      <c r="W36" s="446">
        <f t="shared" si="0"/>
        <v>0</v>
      </c>
      <c r="X36" s="447" t="str">
        <f t="shared" si="1"/>
        <v xml:space="preserve"> - - - </v>
      </c>
    </row>
    <row r="37" spans="1:24" ht="14.25">
      <c r="A37" s="400" t="s">
        <v>521</v>
      </c>
      <c r="B37" s="401" t="s">
        <v>522</v>
      </c>
      <c r="C37" s="402">
        <v>12472</v>
      </c>
      <c r="D37" s="402">
        <v>13728</v>
      </c>
      <c r="E37" s="315" t="s">
        <v>523</v>
      </c>
      <c r="F37" s="319">
        <v>12950</v>
      </c>
      <c r="G37" s="320">
        <v>26544</v>
      </c>
      <c r="H37" s="319">
        <v>30727</v>
      </c>
      <c r="I37" s="319">
        <v>28165</v>
      </c>
      <c r="J37" s="443">
        <v>36284</v>
      </c>
      <c r="K37" s="444">
        <v>425</v>
      </c>
      <c r="L37" s="397">
        <v>2400</v>
      </c>
      <c r="M37" s="397"/>
      <c r="N37" s="397"/>
      <c r="O37" s="397"/>
      <c r="P37" s="397"/>
      <c r="Q37" s="397"/>
      <c r="R37" s="397"/>
      <c r="S37" s="397"/>
      <c r="T37" s="397"/>
      <c r="U37" s="397"/>
      <c r="V37" s="398"/>
      <c r="W37" s="446">
        <f t="shared" si="0"/>
        <v>2825</v>
      </c>
      <c r="X37" s="447">
        <f t="shared" si="1"/>
        <v>7.7858009039797157E-2</v>
      </c>
    </row>
    <row r="38" spans="1:24" ht="15" thickBot="1">
      <c r="A38" s="365" t="s">
        <v>524</v>
      </c>
      <c r="B38" s="409"/>
      <c r="C38" s="410">
        <v>12330</v>
      </c>
      <c r="D38" s="410">
        <v>13218</v>
      </c>
      <c r="E38" s="316" t="s">
        <v>525</v>
      </c>
      <c r="F38" s="321">
        <v>34803</v>
      </c>
      <c r="G38" s="320">
        <v>35874</v>
      </c>
      <c r="H38" s="319">
        <v>36177</v>
      </c>
      <c r="I38" s="319">
        <v>446</v>
      </c>
      <c r="J38" s="475">
        <v>134</v>
      </c>
      <c r="K38" s="336">
        <v>2</v>
      </c>
      <c r="L38" s="329">
        <v>0</v>
      </c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446">
        <f t="shared" si="0"/>
        <v>2</v>
      </c>
      <c r="X38" s="465">
        <f t="shared" si="1"/>
        <v>1.4925373134328358E-2</v>
      </c>
    </row>
    <row r="39" spans="1:24" ht="15" thickBot="1">
      <c r="A39" s="466" t="s">
        <v>526</v>
      </c>
      <c r="B39" s="467" t="s">
        <v>527</v>
      </c>
      <c r="C39" s="339">
        <v>25992</v>
      </c>
      <c r="D39" s="339">
        <v>28803</v>
      </c>
      <c r="E39" s="476" t="s">
        <v>459</v>
      </c>
      <c r="F39" s="339">
        <v>55171</v>
      </c>
      <c r="G39" s="470">
        <v>68866</v>
      </c>
      <c r="H39" s="339">
        <v>73924</v>
      </c>
      <c r="I39" s="339">
        <v>72136</v>
      </c>
      <c r="J39" s="339">
        <f>SUM(J34:J38)</f>
        <v>78918</v>
      </c>
      <c r="K39" s="477">
        <f>SUM(K34:K38)</f>
        <v>4485</v>
      </c>
      <c r="L39" s="471">
        <f>SUM(L34:L38)</f>
        <v>6313</v>
      </c>
      <c r="M39" s="477">
        <f>SUM(M34:M38)</f>
        <v>0</v>
      </c>
      <c r="N39" s="477">
        <f t="shared" ref="N39:U39" si="3">SUM(N34:N38)</f>
        <v>0</v>
      </c>
      <c r="O39" s="471">
        <f t="shared" si="3"/>
        <v>0</v>
      </c>
      <c r="P39" s="471">
        <f t="shared" si="3"/>
        <v>0</v>
      </c>
      <c r="Q39" s="471">
        <f t="shared" si="3"/>
        <v>0</v>
      </c>
      <c r="R39" s="471">
        <f t="shared" si="3"/>
        <v>0</v>
      </c>
      <c r="S39" s="471">
        <f t="shared" si="3"/>
        <v>0</v>
      </c>
      <c r="T39" s="471">
        <f t="shared" si="3"/>
        <v>0</v>
      </c>
      <c r="U39" s="471">
        <f t="shared" si="3"/>
        <v>0</v>
      </c>
      <c r="V39" s="471">
        <f>SUM(V34:V38)</f>
        <v>0</v>
      </c>
      <c r="W39" s="472">
        <f t="shared" si="0"/>
        <v>10798</v>
      </c>
      <c r="X39" s="473">
        <f t="shared" si="1"/>
        <v>0.13682556577713575</v>
      </c>
    </row>
    <row r="40" spans="1:24" ht="6.75" customHeight="1" thickBot="1">
      <c r="A40" s="365"/>
      <c r="B40" s="478"/>
      <c r="C40" s="479"/>
      <c r="D40" s="479"/>
      <c r="E40" s="337"/>
      <c r="F40" s="338"/>
      <c r="G40" s="338"/>
      <c r="H40" s="338"/>
      <c r="I40" s="338"/>
      <c r="J40" s="339"/>
      <c r="K40" s="480"/>
      <c r="L40" s="481"/>
      <c r="M40" s="482"/>
      <c r="N40" s="482"/>
      <c r="O40" s="481"/>
      <c r="P40" s="481"/>
      <c r="Q40" s="481"/>
      <c r="R40" s="481"/>
      <c r="S40" s="481"/>
      <c r="T40" s="481"/>
      <c r="U40" s="481"/>
      <c r="V40" s="483"/>
      <c r="W40" s="340"/>
      <c r="X40" s="341"/>
    </row>
    <row r="41" spans="1:24" ht="15" thickBot="1">
      <c r="A41" s="484" t="s">
        <v>528</v>
      </c>
      <c r="B41" s="467" t="s">
        <v>490</v>
      </c>
      <c r="C41" s="339">
        <v>13520</v>
      </c>
      <c r="D41" s="339">
        <v>15075</v>
      </c>
      <c r="E41" s="476" t="s">
        <v>459</v>
      </c>
      <c r="F41" s="339">
        <v>42221</v>
      </c>
      <c r="G41" s="339">
        <v>42322</v>
      </c>
      <c r="H41" s="339">
        <v>43197</v>
      </c>
      <c r="I41" s="339">
        <v>43971</v>
      </c>
      <c r="J41" s="339">
        <f>J39-J37</f>
        <v>42634</v>
      </c>
      <c r="K41" s="470">
        <f>K39-K37</f>
        <v>4060</v>
      </c>
      <c r="L41" s="471">
        <f t="shared" ref="L41:V41" si="4">L39-L37</f>
        <v>3913</v>
      </c>
      <c r="M41" s="471">
        <f t="shared" si="4"/>
        <v>0</v>
      </c>
      <c r="N41" s="471">
        <f t="shared" si="4"/>
        <v>0</v>
      </c>
      <c r="O41" s="471">
        <f t="shared" si="4"/>
        <v>0</v>
      </c>
      <c r="P41" s="471">
        <f t="shared" si="4"/>
        <v>0</v>
      </c>
      <c r="Q41" s="471">
        <f t="shared" si="4"/>
        <v>0</v>
      </c>
      <c r="R41" s="471">
        <f t="shared" si="4"/>
        <v>0</v>
      </c>
      <c r="S41" s="471">
        <f t="shared" si="4"/>
        <v>0</v>
      </c>
      <c r="T41" s="471">
        <f t="shared" si="4"/>
        <v>0</v>
      </c>
      <c r="U41" s="471">
        <f t="shared" si="4"/>
        <v>0</v>
      </c>
      <c r="V41" s="471">
        <f t="shared" si="4"/>
        <v>0</v>
      </c>
      <c r="W41" s="485">
        <f t="shared" si="0"/>
        <v>7973</v>
      </c>
      <c r="X41" s="473">
        <f t="shared" si="1"/>
        <v>0.18701036731247361</v>
      </c>
    </row>
    <row r="42" spans="1:24" ht="15" thickBot="1">
      <c r="A42" s="466" t="s">
        <v>529</v>
      </c>
      <c r="B42" s="467" t="s">
        <v>530</v>
      </c>
      <c r="C42" s="339">
        <v>93</v>
      </c>
      <c r="D42" s="339">
        <v>-465</v>
      </c>
      <c r="E42" s="476" t="s">
        <v>459</v>
      </c>
      <c r="F42" s="339">
        <v>-5925</v>
      </c>
      <c r="G42" s="339">
        <v>4064</v>
      </c>
      <c r="H42" s="339">
        <v>2037</v>
      </c>
      <c r="I42" s="339">
        <v>46</v>
      </c>
      <c r="J42" s="339">
        <f>J39-J33</f>
        <v>68</v>
      </c>
      <c r="K42" s="470">
        <f>K39-K33</f>
        <v>-771</v>
      </c>
      <c r="L42" s="471">
        <f t="shared" ref="L42:V42" si="5">L39-L33</f>
        <v>1074</v>
      </c>
      <c r="M42" s="471">
        <f t="shared" si="5"/>
        <v>0</v>
      </c>
      <c r="N42" s="471">
        <f t="shared" si="5"/>
        <v>0</v>
      </c>
      <c r="O42" s="471">
        <f t="shared" si="5"/>
        <v>0</v>
      </c>
      <c r="P42" s="471">
        <f t="shared" si="5"/>
        <v>0</v>
      </c>
      <c r="Q42" s="471">
        <f t="shared" si="5"/>
        <v>0</v>
      </c>
      <c r="R42" s="471">
        <f t="shared" si="5"/>
        <v>0</v>
      </c>
      <c r="S42" s="471">
        <f t="shared" si="5"/>
        <v>0</v>
      </c>
      <c r="T42" s="471">
        <f t="shared" si="5"/>
        <v>0</v>
      </c>
      <c r="U42" s="471">
        <f t="shared" si="5"/>
        <v>0</v>
      </c>
      <c r="V42" s="486">
        <f t="shared" si="5"/>
        <v>0</v>
      </c>
      <c r="W42" s="485">
        <f t="shared" si="0"/>
        <v>303</v>
      </c>
      <c r="X42" s="473">
        <f t="shared" si="1"/>
        <v>4.4558823529411766</v>
      </c>
    </row>
    <row r="43" spans="1:24" ht="15" thickBot="1">
      <c r="A43" s="487" t="s">
        <v>531</v>
      </c>
      <c r="B43" s="488" t="s">
        <v>490</v>
      </c>
      <c r="C43" s="489">
        <v>-12379</v>
      </c>
      <c r="D43" s="489">
        <v>-14193</v>
      </c>
      <c r="E43" s="490" t="s">
        <v>459</v>
      </c>
      <c r="F43" s="489">
        <v>-18875</v>
      </c>
      <c r="G43" s="489">
        <v>-22480</v>
      </c>
      <c r="H43" s="339">
        <v>-28690</v>
      </c>
      <c r="I43" s="339">
        <v>-28119</v>
      </c>
      <c r="J43" s="339">
        <f>J41-J33</f>
        <v>-36216</v>
      </c>
      <c r="K43" s="470">
        <f>K41-K33</f>
        <v>-1196</v>
      </c>
      <c r="L43" s="471">
        <f t="shared" ref="L43:V43" si="6">L41-L33</f>
        <v>-1326</v>
      </c>
      <c r="M43" s="471">
        <f t="shared" si="6"/>
        <v>0</v>
      </c>
      <c r="N43" s="471">
        <f t="shared" si="6"/>
        <v>0</v>
      </c>
      <c r="O43" s="471">
        <f t="shared" si="6"/>
        <v>0</v>
      </c>
      <c r="P43" s="471">
        <f t="shared" si="6"/>
        <v>0</v>
      </c>
      <c r="Q43" s="471">
        <f t="shared" si="6"/>
        <v>0</v>
      </c>
      <c r="R43" s="471">
        <f t="shared" si="6"/>
        <v>0</v>
      </c>
      <c r="S43" s="471">
        <f t="shared" si="6"/>
        <v>0</v>
      </c>
      <c r="T43" s="471">
        <f t="shared" si="6"/>
        <v>0</v>
      </c>
      <c r="U43" s="471">
        <f t="shared" si="6"/>
        <v>0</v>
      </c>
      <c r="V43" s="471">
        <f t="shared" si="6"/>
        <v>0</v>
      </c>
      <c r="W43" s="485">
        <f t="shared" si="0"/>
        <v>-2522</v>
      </c>
      <c r="X43" s="473">
        <f t="shared" si="1"/>
        <v>6.9637729180472716E-2</v>
      </c>
    </row>
    <row r="45" spans="1:24">
      <c r="A45" s="343" t="s">
        <v>532</v>
      </c>
    </row>
  </sheetData>
  <mergeCells count="3">
    <mergeCell ref="A1:Q1"/>
    <mergeCell ref="R2:X2"/>
    <mergeCell ref="B3:H3"/>
  </mergeCells>
  <conditionalFormatting sqref="I7:I39">
    <cfRule type="cellIs" dxfId="1" priority="2" operator="equal">
      <formula>""</formula>
    </cfRule>
  </conditionalFormatting>
  <conditionalFormatting sqref="H7:H39">
    <cfRule type="cellIs" dxfId="0" priority="1" operator="equal">
      <formula>""</formula>
    </cfRule>
  </conditionalFormatting>
  <pageMargins left="0.51181102362204722" right="0.31496062992125984" top="0.78740157480314965" bottom="0.39370078740157483" header="0.31496062992125984" footer="0.31496062992125984"/>
  <pageSetup paperSize="9" scale="7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9"/>
  <sheetViews>
    <sheetView workbookViewId="0">
      <selection activeCell="A10" sqref="A10"/>
    </sheetView>
  </sheetViews>
  <sheetFormatPr defaultRowHeight="12.75"/>
  <cols>
    <col min="1" max="1" width="37.7109375" style="18" customWidth="1"/>
    <col min="2" max="2" width="6.5703125" style="18" customWidth="1"/>
    <col min="3" max="7" width="7.7109375" style="18" hidden="1" customWidth="1"/>
    <col min="8" max="9" width="9.140625" style="18" customWidth="1"/>
    <col min="10" max="11" width="9.7109375" style="18" customWidth="1"/>
    <col min="12" max="21" width="9.7109375" style="18" hidden="1" customWidth="1"/>
    <col min="22" max="22" width="9.28515625" style="18" bestFit="1" customWidth="1"/>
    <col min="23" max="23" width="10.7109375" style="18" customWidth="1"/>
    <col min="24" max="256" width="9.140625" style="18"/>
    <col min="257" max="257" width="37.7109375" style="18" customWidth="1"/>
    <col min="258" max="264" width="9.5703125" style="18" customWidth="1"/>
    <col min="265" max="265" width="12.5703125" style="18" customWidth="1"/>
    <col min="266" max="278" width="9.28515625" style="18" bestFit="1" customWidth="1"/>
    <col min="279" max="279" width="19.7109375" style="18" bestFit="1" customWidth="1"/>
    <col min="280" max="512" width="9.140625" style="18"/>
    <col min="513" max="513" width="37.7109375" style="18" customWidth="1"/>
    <col min="514" max="520" width="9.5703125" style="18" customWidth="1"/>
    <col min="521" max="521" width="12.5703125" style="18" customWidth="1"/>
    <col min="522" max="534" width="9.28515625" style="18" bestFit="1" customWidth="1"/>
    <col min="535" max="535" width="19.7109375" style="18" bestFit="1" customWidth="1"/>
    <col min="536" max="768" width="9.140625" style="18"/>
    <col min="769" max="769" width="37.7109375" style="18" customWidth="1"/>
    <col min="770" max="776" width="9.5703125" style="18" customWidth="1"/>
    <col min="777" max="777" width="12.5703125" style="18" customWidth="1"/>
    <col min="778" max="790" width="9.28515625" style="18" bestFit="1" customWidth="1"/>
    <col min="791" max="791" width="19.7109375" style="18" bestFit="1" customWidth="1"/>
    <col min="792" max="1024" width="9.140625" style="18"/>
    <col min="1025" max="1025" width="37.7109375" style="18" customWidth="1"/>
    <col min="1026" max="1032" width="9.5703125" style="18" customWidth="1"/>
    <col min="1033" max="1033" width="12.5703125" style="18" customWidth="1"/>
    <col min="1034" max="1046" width="9.28515625" style="18" bestFit="1" customWidth="1"/>
    <col min="1047" max="1047" width="19.7109375" style="18" bestFit="1" customWidth="1"/>
    <col min="1048" max="1280" width="9.140625" style="18"/>
    <col min="1281" max="1281" width="37.7109375" style="18" customWidth="1"/>
    <col min="1282" max="1288" width="9.5703125" style="18" customWidth="1"/>
    <col min="1289" max="1289" width="12.5703125" style="18" customWidth="1"/>
    <col min="1290" max="1302" width="9.28515625" style="18" bestFit="1" customWidth="1"/>
    <col min="1303" max="1303" width="19.7109375" style="18" bestFit="1" customWidth="1"/>
    <col min="1304" max="1536" width="9.140625" style="18"/>
    <col min="1537" max="1537" width="37.7109375" style="18" customWidth="1"/>
    <col min="1538" max="1544" width="9.5703125" style="18" customWidth="1"/>
    <col min="1545" max="1545" width="12.5703125" style="18" customWidth="1"/>
    <col min="1546" max="1558" width="9.28515625" style="18" bestFit="1" customWidth="1"/>
    <col min="1559" max="1559" width="19.7109375" style="18" bestFit="1" customWidth="1"/>
    <col min="1560" max="1792" width="9.140625" style="18"/>
    <col min="1793" max="1793" width="37.7109375" style="18" customWidth="1"/>
    <col min="1794" max="1800" width="9.5703125" style="18" customWidth="1"/>
    <col min="1801" max="1801" width="12.5703125" style="18" customWidth="1"/>
    <col min="1802" max="1814" width="9.28515625" style="18" bestFit="1" customWidth="1"/>
    <col min="1815" max="1815" width="19.7109375" style="18" bestFit="1" customWidth="1"/>
    <col min="1816" max="2048" width="9.140625" style="18"/>
    <col min="2049" max="2049" width="37.7109375" style="18" customWidth="1"/>
    <col min="2050" max="2056" width="9.5703125" style="18" customWidth="1"/>
    <col min="2057" max="2057" width="12.5703125" style="18" customWidth="1"/>
    <col min="2058" max="2070" width="9.28515625" style="18" bestFit="1" customWidth="1"/>
    <col min="2071" max="2071" width="19.7109375" style="18" bestFit="1" customWidth="1"/>
    <col min="2072" max="2304" width="9.140625" style="18"/>
    <col min="2305" max="2305" width="37.7109375" style="18" customWidth="1"/>
    <col min="2306" max="2312" width="9.5703125" style="18" customWidth="1"/>
    <col min="2313" max="2313" width="12.5703125" style="18" customWidth="1"/>
    <col min="2314" max="2326" width="9.28515625" style="18" bestFit="1" customWidth="1"/>
    <col min="2327" max="2327" width="19.7109375" style="18" bestFit="1" customWidth="1"/>
    <col min="2328" max="2560" width="9.140625" style="18"/>
    <col min="2561" max="2561" width="37.7109375" style="18" customWidth="1"/>
    <col min="2562" max="2568" width="9.5703125" style="18" customWidth="1"/>
    <col min="2569" max="2569" width="12.5703125" style="18" customWidth="1"/>
    <col min="2570" max="2582" width="9.28515625" style="18" bestFit="1" customWidth="1"/>
    <col min="2583" max="2583" width="19.7109375" style="18" bestFit="1" customWidth="1"/>
    <col min="2584" max="2816" width="9.140625" style="18"/>
    <col min="2817" max="2817" width="37.7109375" style="18" customWidth="1"/>
    <col min="2818" max="2824" width="9.5703125" style="18" customWidth="1"/>
    <col min="2825" max="2825" width="12.5703125" style="18" customWidth="1"/>
    <col min="2826" max="2838" width="9.28515625" style="18" bestFit="1" customWidth="1"/>
    <col min="2839" max="2839" width="19.7109375" style="18" bestFit="1" customWidth="1"/>
    <col min="2840" max="3072" width="9.140625" style="18"/>
    <col min="3073" max="3073" width="37.7109375" style="18" customWidth="1"/>
    <col min="3074" max="3080" width="9.5703125" style="18" customWidth="1"/>
    <col min="3081" max="3081" width="12.5703125" style="18" customWidth="1"/>
    <col min="3082" max="3094" width="9.28515625" style="18" bestFit="1" customWidth="1"/>
    <col min="3095" max="3095" width="19.7109375" style="18" bestFit="1" customWidth="1"/>
    <col min="3096" max="3328" width="9.140625" style="18"/>
    <col min="3329" max="3329" width="37.7109375" style="18" customWidth="1"/>
    <col min="3330" max="3336" width="9.5703125" style="18" customWidth="1"/>
    <col min="3337" max="3337" width="12.5703125" style="18" customWidth="1"/>
    <col min="3338" max="3350" width="9.28515625" style="18" bestFit="1" customWidth="1"/>
    <col min="3351" max="3351" width="19.7109375" style="18" bestFit="1" customWidth="1"/>
    <col min="3352" max="3584" width="9.140625" style="18"/>
    <col min="3585" max="3585" width="37.7109375" style="18" customWidth="1"/>
    <col min="3586" max="3592" width="9.5703125" style="18" customWidth="1"/>
    <col min="3593" max="3593" width="12.5703125" style="18" customWidth="1"/>
    <col min="3594" max="3606" width="9.28515625" style="18" bestFit="1" customWidth="1"/>
    <col min="3607" max="3607" width="19.7109375" style="18" bestFit="1" customWidth="1"/>
    <col min="3608" max="3840" width="9.140625" style="18"/>
    <col min="3841" max="3841" width="37.7109375" style="18" customWidth="1"/>
    <col min="3842" max="3848" width="9.5703125" style="18" customWidth="1"/>
    <col min="3849" max="3849" width="12.5703125" style="18" customWidth="1"/>
    <col min="3850" max="3862" width="9.28515625" style="18" bestFit="1" customWidth="1"/>
    <col min="3863" max="3863" width="19.7109375" style="18" bestFit="1" customWidth="1"/>
    <col min="3864" max="4096" width="9.140625" style="18"/>
    <col min="4097" max="4097" width="37.7109375" style="18" customWidth="1"/>
    <col min="4098" max="4104" width="9.5703125" style="18" customWidth="1"/>
    <col min="4105" max="4105" width="12.5703125" style="18" customWidth="1"/>
    <col min="4106" max="4118" width="9.28515625" style="18" bestFit="1" customWidth="1"/>
    <col min="4119" max="4119" width="19.7109375" style="18" bestFit="1" customWidth="1"/>
    <col min="4120" max="4352" width="9.140625" style="18"/>
    <col min="4353" max="4353" width="37.7109375" style="18" customWidth="1"/>
    <col min="4354" max="4360" width="9.5703125" style="18" customWidth="1"/>
    <col min="4361" max="4361" width="12.5703125" style="18" customWidth="1"/>
    <col min="4362" max="4374" width="9.28515625" style="18" bestFit="1" customWidth="1"/>
    <col min="4375" max="4375" width="19.7109375" style="18" bestFit="1" customWidth="1"/>
    <col min="4376" max="4608" width="9.140625" style="18"/>
    <col min="4609" max="4609" width="37.7109375" style="18" customWidth="1"/>
    <col min="4610" max="4616" width="9.5703125" style="18" customWidth="1"/>
    <col min="4617" max="4617" width="12.5703125" style="18" customWidth="1"/>
    <col min="4618" max="4630" width="9.28515625" style="18" bestFit="1" customWidth="1"/>
    <col min="4631" max="4631" width="19.7109375" style="18" bestFit="1" customWidth="1"/>
    <col min="4632" max="4864" width="9.140625" style="18"/>
    <col min="4865" max="4865" width="37.7109375" style="18" customWidth="1"/>
    <col min="4866" max="4872" width="9.5703125" style="18" customWidth="1"/>
    <col min="4873" max="4873" width="12.5703125" style="18" customWidth="1"/>
    <col min="4874" max="4886" width="9.28515625" style="18" bestFit="1" customWidth="1"/>
    <col min="4887" max="4887" width="19.7109375" style="18" bestFit="1" customWidth="1"/>
    <col min="4888" max="5120" width="9.140625" style="18"/>
    <col min="5121" max="5121" width="37.7109375" style="18" customWidth="1"/>
    <col min="5122" max="5128" width="9.5703125" style="18" customWidth="1"/>
    <col min="5129" max="5129" width="12.5703125" style="18" customWidth="1"/>
    <col min="5130" max="5142" width="9.28515625" style="18" bestFit="1" customWidth="1"/>
    <col min="5143" max="5143" width="19.7109375" style="18" bestFit="1" customWidth="1"/>
    <col min="5144" max="5376" width="9.140625" style="18"/>
    <col min="5377" max="5377" width="37.7109375" style="18" customWidth="1"/>
    <col min="5378" max="5384" width="9.5703125" style="18" customWidth="1"/>
    <col min="5385" max="5385" width="12.5703125" style="18" customWidth="1"/>
    <col min="5386" max="5398" width="9.28515625" style="18" bestFit="1" customWidth="1"/>
    <col min="5399" max="5399" width="19.7109375" style="18" bestFit="1" customWidth="1"/>
    <col min="5400" max="5632" width="9.140625" style="18"/>
    <col min="5633" max="5633" width="37.7109375" style="18" customWidth="1"/>
    <col min="5634" max="5640" width="9.5703125" style="18" customWidth="1"/>
    <col min="5641" max="5641" width="12.5703125" style="18" customWidth="1"/>
    <col min="5642" max="5654" width="9.28515625" style="18" bestFit="1" customWidth="1"/>
    <col min="5655" max="5655" width="19.7109375" style="18" bestFit="1" customWidth="1"/>
    <col min="5656" max="5888" width="9.140625" style="18"/>
    <col min="5889" max="5889" width="37.7109375" style="18" customWidth="1"/>
    <col min="5890" max="5896" width="9.5703125" style="18" customWidth="1"/>
    <col min="5897" max="5897" width="12.5703125" style="18" customWidth="1"/>
    <col min="5898" max="5910" width="9.28515625" style="18" bestFit="1" customWidth="1"/>
    <col min="5911" max="5911" width="19.7109375" style="18" bestFit="1" customWidth="1"/>
    <col min="5912" max="6144" width="9.140625" style="18"/>
    <col min="6145" max="6145" width="37.7109375" style="18" customWidth="1"/>
    <col min="6146" max="6152" width="9.5703125" style="18" customWidth="1"/>
    <col min="6153" max="6153" width="12.5703125" style="18" customWidth="1"/>
    <col min="6154" max="6166" width="9.28515625" style="18" bestFit="1" customWidth="1"/>
    <col min="6167" max="6167" width="19.7109375" style="18" bestFit="1" customWidth="1"/>
    <col min="6168" max="6400" width="9.140625" style="18"/>
    <col min="6401" max="6401" width="37.7109375" style="18" customWidth="1"/>
    <col min="6402" max="6408" width="9.5703125" style="18" customWidth="1"/>
    <col min="6409" max="6409" width="12.5703125" style="18" customWidth="1"/>
    <col min="6410" max="6422" width="9.28515625" style="18" bestFit="1" customWidth="1"/>
    <col min="6423" max="6423" width="19.7109375" style="18" bestFit="1" customWidth="1"/>
    <col min="6424" max="6656" width="9.140625" style="18"/>
    <col min="6657" max="6657" width="37.7109375" style="18" customWidth="1"/>
    <col min="6658" max="6664" width="9.5703125" style="18" customWidth="1"/>
    <col min="6665" max="6665" width="12.5703125" style="18" customWidth="1"/>
    <col min="6666" max="6678" width="9.28515625" style="18" bestFit="1" customWidth="1"/>
    <col min="6679" max="6679" width="19.7109375" style="18" bestFit="1" customWidth="1"/>
    <col min="6680" max="6912" width="9.140625" style="18"/>
    <col min="6913" max="6913" width="37.7109375" style="18" customWidth="1"/>
    <col min="6914" max="6920" width="9.5703125" style="18" customWidth="1"/>
    <col min="6921" max="6921" width="12.5703125" style="18" customWidth="1"/>
    <col min="6922" max="6934" width="9.28515625" style="18" bestFit="1" customWidth="1"/>
    <col min="6935" max="6935" width="19.7109375" style="18" bestFit="1" customWidth="1"/>
    <col min="6936" max="7168" width="9.140625" style="18"/>
    <col min="7169" max="7169" width="37.7109375" style="18" customWidth="1"/>
    <col min="7170" max="7176" width="9.5703125" style="18" customWidth="1"/>
    <col min="7177" max="7177" width="12.5703125" style="18" customWidth="1"/>
    <col min="7178" max="7190" width="9.28515625" style="18" bestFit="1" customWidth="1"/>
    <col min="7191" max="7191" width="19.7109375" style="18" bestFit="1" customWidth="1"/>
    <col min="7192" max="7424" width="9.140625" style="18"/>
    <col min="7425" max="7425" width="37.7109375" style="18" customWidth="1"/>
    <col min="7426" max="7432" width="9.5703125" style="18" customWidth="1"/>
    <col min="7433" max="7433" width="12.5703125" style="18" customWidth="1"/>
    <col min="7434" max="7446" width="9.28515625" style="18" bestFit="1" customWidth="1"/>
    <col min="7447" max="7447" width="19.7109375" style="18" bestFit="1" customWidth="1"/>
    <col min="7448" max="7680" width="9.140625" style="18"/>
    <col min="7681" max="7681" width="37.7109375" style="18" customWidth="1"/>
    <col min="7682" max="7688" width="9.5703125" style="18" customWidth="1"/>
    <col min="7689" max="7689" width="12.5703125" style="18" customWidth="1"/>
    <col min="7690" max="7702" width="9.28515625" style="18" bestFit="1" customWidth="1"/>
    <col min="7703" max="7703" width="19.7109375" style="18" bestFit="1" customWidth="1"/>
    <col min="7704" max="7936" width="9.140625" style="18"/>
    <col min="7937" max="7937" width="37.7109375" style="18" customWidth="1"/>
    <col min="7938" max="7944" width="9.5703125" style="18" customWidth="1"/>
    <col min="7945" max="7945" width="12.5703125" style="18" customWidth="1"/>
    <col min="7946" max="7958" width="9.28515625" style="18" bestFit="1" customWidth="1"/>
    <col min="7959" max="7959" width="19.7109375" style="18" bestFit="1" customWidth="1"/>
    <col min="7960" max="8192" width="9.140625" style="18"/>
    <col min="8193" max="8193" width="37.7109375" style="18" customWidth="1"/>
    <col min="8194" max="8200" width="9.5703125" style="18" customWidth="1"/>
    <col min="8201" max="8201" width="12.5703125" style="18" customWidth="1"/>
    <col min="8202" max="8214" width="9.28515625" style="18" bestFit="1" customWidth="1"/>
    <col min="8215" max="8215" width="19.7109375" style="18" bestFit="1" customWidth="1"/>
    <col min="8216" max="8448" width="9.140625" style="18"/>
    <col min="8449" max="8449" width="37.7109375" style="18" customWidth="1"/>
    <col min="8450" max="8456" width="9.5703125" style="18" customWidth="1"/>
    <col min="8457" max="8457" width="12.5703125" style="18" customWidth="1"/>
    <col min="8458" max="8470" width="9.28515625" style="18" bestFit="1" customWidth="1"/>
    <col min="8471" max="8471" width="19.7109375" style="18" bestFit="1" customWidth="1"/>
    <col min="8472" max="8704" width="9.140625" style="18"/>
    <col min="8705" max="8705" width="37.7109375" style="18" customWidth="1"/>
    <col min="8706" max="8712" width="9.5703125" style="18" customWidth="1"/>
    <col min="8713" max="8713" width="12.5703125" style="18" customWidth="1"/>
    <col min="8714" max="8726" width="9.28515625" style="18" bestFit="1" customWidth="1"/>
    <col min="8727" max="8727" width="19.7109375" style="18" bestFit="1" customWidth="1"/>
    <col min="8728" max="8960" width="9.140625" style="18"/>
    <col min="8961" max="8961" width="37.7109375" style="18" customWidth="1"/>
    <col min="8962" max="8968" width="9.5703125" style="18" customWidth="1"/>
    <col min="8969" max="8969" width="12.5703125" style="18" customWidth="1"/>
    <col min="8970" max="8982" width="9.28515625" style="18" bestFit="1" customWidth="1"/>
    <col min="8983" max="8983" width="19.7109375" style="18" bestFit="1" customWidth="1"/>
    <col min="8984" max="9216" width="9.140625" style="18"/>
    <col min="9217" max="9217" width="37.7109375" style="18" customWidth="1"/>
    <col min="9218" max="9224" width="9.5703125" style="18" customWidth="1"/>
    <col min="9225" max="9225" width="12.5703125" style="18" customWidth="1"/>
    <col min="9226" max="9238" width="9.28515625" style="18" bestFit="1" customWidth="1"/>
    <col min="9239" max="9239" width="19.7109375" style="18" bestFit="1" customWidth="1"/>
    <col min="9240" max="9472" width="9.140625" style="18"/>
    <col min="9473" max="9473" width="37.7109375" style="18" customWidth="1"/>
    <col min="9474" max="9480" width="9.5703125" style="18" customWidth="1"/>
    <col min="9481" max="9481" width="12.5703125" style="18" customWidth="1"/>
    <col min="9482" max="9494" width="9.28515625" style="18" bestFit="1" customWidth="1"/>
    <col min="9495" max="9495" width="19.7109375" style="18" bestFit="1" customWidth="1"/>
    <col min="9496" max="9728" width="9.140625" style="18"/>
    <col min="9729" max="9729" width="37.7109375" style="18" customWidth="1"/>
    <col min="9730" max="9736" width="9.5703125" style="18" customWidth="1"/>
    <col min="9737" max="9737" width="12.5703125" style="18" customWidth="1"/>
    <col min="9738" max="9750" width="9.28515625" style="18" bestFit="1" customWidth="1"/>
    <col min="9751" max="9751" width="19.7109375" style="18" bestFit="1" customWidth="1"/>
    <col min="9752" max="9984" width="9.140625" style="18"/>
    <col min="9985" max="9985" width="37.7109375" style="18" customWidth="1"/>
    <col min="9986" max="9992" width="9.5703125" style="18" customWidth="1"/>
    <col min="9993" max="9993" width="12.5703125" style="18" customWidth="1"/>
    <col min="9994" max="10006" width="9.28515625" style="18" bestFit="1" customWidth="1"/>
    <col min="10007" max="10007" width="19.7109375" style="18" bestFit="1" customWidth="1"/>
    <col min="10008" max="10240" width="9.140625" style="18"/>
    <col min="10241" max="10241" width="37.7109375" style="18" customWidth="1"/>
    <col min="10242" max="10248" width="9.5703125" style="18" customWidth="1"/>
    <col min="10249" max="10249" width="12.5703125" style="18" customWidth="1"/>
    <col min="10250" max="10262" width="9.28515625" style="18" bestFit="1" customWidth="1"/>
    <col min="10263" max="10263" width="19.7109375" style="18" bestFit="1" customWidth="1"/>
    <col min="10264" max="10496" width="9.140625" style="18"/>
    <col min="10497" max="10497" width="37.7109375" style="18" customWidth="1"/>
    <col min="10498" max="10504" width="9.5703125" style="18" customWidth="1"/>
    <col min="10505" max="10505" width="12.5703125" style="18" customWidth="1"/>
    <col min="10506" max="10518" width="9.28515625" style="18" bestFit="1" customWidth="1"/>
    <col min="10519" max="10519" width="19.7109375" style="18" bestFit="1" customWidth="1"/>
    <col min="10520" max="10752" width="9.140625" style="18"/>
    <col min="10753" max="10753" width="37.7109375" style="18" customWidth="1"/>
    <col min="10754" max="10760" width="9.5703125" style="18" customWidth="1"/>
    <col min="10761" max="10761" width="12.5703125" style="18" customWidth="1"/>
    <col min="10762" max="10774" width="9.28515625" style="18" bestFit="1" customWidth="1"/>
    <col min="10775" max="10775" width="19.7109375" style="18" bestFit="1" customWidth="1"/>
    <col min="10776" max="11008" width="9.140625" style="18"/>
    <col min="11009" max="11009" width="37.7109375" style="18" customWidth="1"/>
    <col min="11010" max="11016" width="9.5703125" style="18" customWidth="1"/>
    <col min="11017" max="11017" width="12.5703125" style="18" customWidth="1"/>
    <col min="11018" max="11030" width="9.28515625" style="18" bestFit="1" customWidth="1"/>
    <col min="11031" max="11031" width="19.7109375" style="18" bestFit="1" customWidth="1"/>
    <col min="11032" max="11264" width="9.140625" style="18"/>
    <col min="11265" max="11265" width="37.7109375" style="18" customWidth="1"/>
    <col min="11266" max="11272" width="9.5703125" style="18" customWidth="1"/>
    <col min="11273" max="11273" width="12.5703125" style="18" customWidth="1"/>
    <col min="11274" max="11286" width="9.28515625" style="18" bestFit="1" customWidth="1"/>
    <col min="11287" max="11287" width="19.7109375" style="18" bestFit="1" customWidth="1"/>
    <col min="11288" max="11520" width="9.140625" style="18"/>
    <col min="11521" max="11521" width="37.7109375" style="18" customWidth="1"/>
    <col min="11522" max="11528" width="9.5703125" style="18" customWidth="1"/>
    <col min="11529" max="11529" width="12.5703125" style="18" customWidth="1"/>
    <col min="11530" max="11542" width="9.28515625" style="18" bestFit="1" customWidth="1"/>
    <col min="11543" max="11543" width="19.7109375" style="18" bestFit="1" customWidth="1"/>
    <col min="11544" max="11776" width="9.140625" style="18"/>
    <col min="11777" max="11777" width="37.7109375" style="18" customWidth="1"/>
    <col min="11778" max="11784" width="9.5703125" style="18" customWidth="1"/>
    <col min="11785" max="11785" width="12.5703125" style="18" customWidth="1"/>
    <col min="11786" max="11798" width="9.28515625" style="18" bestFit="1" customWidth="1"/>
    <col min="11799" max="11799" width="19.7109375" style="18" bestFit="1" customWidth="1"/>
    <col min="11800" max="12032" width="9.140625" style="18"/>
    <col min="12033" max="12033" width="37.7109375" style="18" customWidth="1"/>
    <col min="12034" max="12040" width="9.5703125" style="18" customWidth="1"/>
    <col min="12041" max="12041" width="12.5703125" style="18" customWidth="1"/>
    <col min="12042" max="12054" width="9.28515625" style="18" bestFit="1" customWidth="1"/>
    <col min="12055" max="12055" width="19.7109375" style="18" bestFit="1" customWidth="1"/>
    <col min="12056" max="12288" width="9.140625" style="18"/>
    <col min="12289" max="12289" width="37.7109375" style="18" customWidth="1"/>
    <col min="12290" max="12296" width="9.5703125" style="18" customWidth="1"/>
    <col min="12297" max="12297" width="12.5703125" style="18" customWidth="1"/>
    <col min="12298" max="12310" width="9.28515625" style="18" bestFit="1" customWidth="1"/>
    <col min="12311" max="12311" width="19.7109375" style="18" bestFit="1" customWidth="1"/>
    <col min="12312" max="12544" width="9.140625" style="18"/>
    <col min="12545" max="12545" width="37.7109375" style="18" customWidth="1"/>
    <col min="12546" max="12552" width="9.5703125" style="18" customWidth="1"/>
    <col min="12553" max="12553" width="12.5703125" style="18" customWidth="1"/>
    <col min="12554" max="12566" width="9.28515625" style="18" bestFit="1" customWidth="1"/>
    <col min="12567" max="12567" width="19.7109375" style="18" bestFit="1" customWidth="1"/>
    <col min="12568" max="12800" width="9.140625" style="18"/>
    <col min="12801" max="12801" width="37.7109375" style="18" customWidth="1"/>
    <col min="12802" max="12808" width="9.5703125" style="18" customWidth="1"/>
    <col min="12809" max="12809" width="12.5703125" style="18" customWidth="1"/>
    <col min="12810" max="12822" width="9.28515625" style="18" bestFit="1" customWidth="1"/>
    <col min="12823" max="12823" width="19.7109375" style="18" bestFit="1" customWidth="1"/>
    <col min="12824" max="13056" width="9.140625" style="18"/>
    <col min="13057" max="13057" width="37.7109375" style="18" customWidth="1"/>
    <col min="13058" max="13064" width="9.5703125" style="18" customWidth="1"/>
    <col min="13065" max="13065" width="12.5703125" style="18" customWidth="1"/>
    <col min="13066" max="13078" width="9.28515625" style="18" bestFit="1" customWidth="1"/>
    <col min="13079" max="13079" width="19.7109375" style="18" bestFit="1" customWidth="1"/>
    <col min="13080" max="13312" width="9.140625" style="18"/>
    <col min="13313" max="13313" width="37.7109375" style="18" customWidth="1"/>
    <col min="13314" max="13320" width="9.5703125" style="18" customWidth="1"/>
    <col min="13321" max="13321" width="12.5703125" style="18" customWidth="1"/>
    <col min="13322" max="13334" width="9.28515625" style="18" bestFit="1" customWidth="1"/>
    <col min="13335" max="13335" width="19.7109375" style="18" bestFit="1" customWidth="1"/>
    <col min="13336" max="13568" width="9.140625" style="18"/>
    <col min="13569" max="13569" width="37.7109375" style="18" customWidth="1"/>
    <col min="13570" max="13576" width="9.5703125" style="18" customWidth="1"/>
    <col min="13577" max="13577" width="12.5703125" style="18" customWidth="1"/>
    <col min="13578" max="13590" width="9.28515625" style="18" bestFit="1" customWidth="1"/>
    <col min="13591" max="13591" width="19.7109375" style="18" bestFit="1" customWidth="1"/>
    <col min="13592" max="13824" width="9.140625" style="18"/>
    <col min="13825" max="13825" width="37.7109375" style="18" customWidth="1"/>
    <col min="13826" max="13832" width="9.5703125" style="18" customWidth="1"/>
    <col min="13833" max="13833" width="12.5703125" style="18" customWidth="1"/>
    <col min="13834" max="13846" width="9.28515625" style="18" bestFit="1" customWidth="1"/>
    <col min="13847" max="13847" width="19.7109375" style="18" bestFit="1" customWidth="1"/>
    <col min="13848" max="14080" width="9.140625" style="18"/>
    <col min="14081" max="14081" width="37.7109375" style="18" customWidth="1"/>
    <col min="14082" max="14088" width="9.5703125" style="18" customWidth="1"/>
    <col min="14089" max="14089" width="12.5703125" style="18" customWidth="1"/>
    <col min="14090" max="14102" width="9.28515625" style="18" bestFit="1" customWidth="1"/>
    <col min="14103" max="14103" width="19.7109375" style="18" bestFit="1" customWidth="1"/>
    <col min="14104" max="14336" width="9.140625" style="18"/>
    <col min="14337" max="14337" width="37.7109375" style="18" customWidth="1"/>
    <col min="14338" max="14344" width="9.5703125" style="18" customWidth="1"/>
    <col min="14345" max="14345" width="12.5703125" style="18" customWidth="1"/>
    <col min="14346" max="14358" width="9.28515625" style="18" bestFit="1" customWidth="1"/>
    <col min="14359" max="14359" width="19.7109375" style="18" bestFit="1" customWidth="1"/>
    <col min="14360" max="14592" width="9.140625" style="18"/>
    <col min="14593" max="14593" width="37.7109375" style="18" customWidth="1"/>
    <col min="14594" max="14600" width="9.5703125" style="18" customWidth="1"/>
    <col min="14601" max="14601" width="12.5703125" style="18" customWidth="1"/>
    <col min="14602" max="14614" width="9.28515625" style="18" bestFit="1" customWidth="1"/>
    <col min="14615" max="14615" width="19.7109375" style="18" bestFit="1" customWidth="1"/>
    <col min="14616" max="14848" width="9.140625" style="18"/>
    <col min="14849" max="14849" width="37.7109375" style="18" customWidth="1"/>
    <col min="14850" max="14856" width="9.5703125" style="18" customWidth="1"/>
    <col min="14857" max="14857" width="12.5703125" style="18" customWidth="1"/>
    <col min="14858" max="14870" width="9.28515625" style="18" bestFit="1" customWidth="1"/>
    <col min="14871" max="14871" width="19.7109375" style="18" bestFit="1" customWidth="1"/>
    <col min="14872" max="15104" width="9.140625" style="18"/>
    <col min="15105" max="15105" width="37.7109375" style="18" customWidth="1"/>
    <col min="15106" max="15112" width="9.5703125" style="18" customWidth="1"/>
    <col min="15113" max="15113" width="12.5703125" style="18" customWidth="1"/>
    <col min="15114" max="15126" width="9.28515625" style="18" bestFit="1" customWidth="1"/>
    <col min="15127" max="15127" width="19.7109375" style="18" bestFit="1" customWidth="1"/>
    <col min="15128" max="15360" width="9.140625" style="18"/>
    <col min="15361" max="15361" width="37.7109375" style="18" customWidth="1"/>
    <col min="15362" max="15368" width="9.5703125" style="18" customWidth="1"/>
    <col min="15369" max="15369" width="12.5703125" style="18" customWidth="1"/>
    <col min="15370" max="15382" width="9.28515625" style="18" bestFit="1" customWidth="1"/>
    <col min="15383" max="15383" width="19.7109375" style="18" bestFit="1" customWidth="1"/>
    <col min="15384" max="15616" width="9.140625" style="18"/>
    <col min="15617" max="15617" width="37.7109375" style="18" customWidth="1"/>
    <col min="15618" max="15624" width="9.5703125" style="18" customWidth="1"/>
    <col min="15625" max="15625" width="12.5703125" style="18" customWidth="1"/>
    <col min="15626" max="15638" width="9.28515625" style="18" bestFit="1" customWidth="1"/>
    <col min="15639" max="15639" width="19.7109375" style="18" bestFit="1" customWidth="1"/>
    <col min="15640" max="15872" width="9.140625" style="18"/>
    <col min="15873" max="15873" width="37.7109375" style="18" customWidth="1"/>
    <col min="15874" max="15880" width="9.5703125" style="18" customWidth="1"/>
    <col min="15881" max="15881" width="12.5703125" style="18" customWidth="1"/>
    <col min="15882" max="15894" width="9.28515625" style="18" bestFit="1" customWidth="1"/>
    <col min="15895" max="15895" width="19.7109375" style="18" bestFit="1" customWidth="1"/>
    <col min="15896" max="16128" width="9.140625" style="18"/>
    <col min="16129" max="16129" width="37.7109375" style="18" customWidth="1"/>
    <col min="16130" max="16136" width="9.5703125" style="18" customWidth="1"/>
    <col min="16137" max="16137" width="12.5703125" style="18" customWidth="1"/>
    <col min="16138" max="16150" width="9.28515625" style="18" bestFit="1" customWidth="1"/>
    <col min="16151" max="16151" width="19.7109375" style="18" bestFit="1" customWidth="1"/>
    <col min="16152" max="16384" width="9.140625" style="18"/>
  </cols>
  <sheetData>
    <row r="1" spans="1:24" s="605" customFormat="1" ht="18.75">
      <c r="A1" s="604" t="s">
        <v>533</v>
      </c>
      <c r="J1" s="533"/>
    </row>
    <row r="2" spans="1:24" ht="18">
      <c r="A2" s="533" t="s">
        <v>534</v>
      </c>
      <c r="J2" s="532"/>
    </row>
    <row r="3" spans="1:24">
      <c r="A3" s="532"/>
      <c r="J3" s="532"/>
    </row>
    <row r="4" spans="1:24" ht="13.5" thickBot="1">
      <c r="J4" s="532"/>
    </row>
    <row r="5" spans="1:24" ht="15.75" thickBot="1">
      <c r="A5" s="509" t="s">
        <v>430</v>
      </c>
      <c r="B5" s="534" t="s">
        <v>535</v>
      </c>
      <c r="C5" s="510"/>
      <c r="D5" s="510"/>
      <c r="E5" s="510"/>
      <c r="F5" s="510"/>
      <c r="G5" s="510"/>
      <c r="H5" s="510"/>
      <c r="I5" s="510"/>
      <c r="J5" s="509"/>
    </row>
    <row r="6" spans="1:24" ht="13.5" thickBot="1">
      <c r="A6" s="532" t="s">
        <v>432</v>
      </c>
      <c r="J6" s="532"/>
    </row>
    <row r="7" spans="1:24" ht="15">
      <c r="A7" s="535"/>
      <c r="B7" s="536"/>
      <c r="C7" s="536"/>
      <c r="D7" s="536"/>
      <c r="E7" s="536"/>
      <c r="F7" s="536"/>
      <c r="G7" s="535"/>
      <c r="H7" s="537"/>
      <c r="I7" s="537" t="s">
        <v>31</v>
      </c>
      <c r="J7" s="538"/>
      <c r="K7" s="539"/>
      <c r="L7" s="539"/>
      <c r="M7" s="539"/>
      <c r="N7" s="539"/>
      <c r="O7" s="511" t="s">
        <v>433</v>
      </c>
      <c r="P7" s="539"/>
      <c r="Q7" s="539"/>
      <c r="R7" s="539"/>
      <c r="S7" s="539"/>
      <c r="T7" s="539"/>
      <c r="U7" s="539"/>
      <c r="V7" s="537" t="s">
        <v>536</v>
      </c>
      <c r="W7" s="540" t="s">
        <v>435</v>
      </c>
    </row>
    <row r="8" spans="1:24" ht="13.5" thickBot="1">
      <c r="A8" s="541" t="s">
        <v>29</v>
      </c>
      <c r="B8" s="542" t="s">
        <v>436</v>
      </c>
      <c r="C8" s="492">
        <v>2010</v>
      </c>
      <c r="D8" s="493">
        <v>2011</v>
      </c>
      <c r="E8" s="493">
        <v>2012</v>
      </c>
      <c r="F8" s="493">
        <v>2013</v>
      </c>
      <c r="G8" s="493">
        <v>2014</v>
      </c>
      <c r="H8" s="493">
        <v>2015</v>
      </c>
      <c r="I8" s="543">
        <v>2016</v>
      </c>
      <c r="J8" s="544" t="s">
        <v>444</v>
      </c>
      <c r="K8" s="545" t="s">
        <v>445</v>
      </c>
      <c r="L8" s="545" t="s">
        <v>446</v>
      </c>
      <c r="M8" s="545" t="s">
        <v>447</v>
      </c>
      <c r="N8" s="545" t="s">
        <v>448</v>
      </c>
      <c r="O8" s="545" t="s">
        <v>449</v>
      </c>
      <c r="P8" s="545" t="s">
        <v>450</v>
      </c>
      <c r="Q8" s="545" t="s">
        <v>451</v>
      </c>
      <c r="R8" s="545" t="s">
        <v>452</v>
      </c>
      <c r="S8" s="545" t="s">
        <v>453</v>
      </c>
      <c r="T8" s="545" t="s">
        <v>454</v>
      </c>
      <c r="U8" s="544" t="s">
        <v>455</v>
      </c>
      <c r="V8" s="543" t="s">
        <v>456</v>
      </c>
      <c r="W8" s="546" t="s">
        <v>457</v>
      </c>
    </row>
    <row r="9" spans="1:24">
      <c r="A9" s="547" t="s">
        <v>458</v>
      </c>
      <c r="B9" s="548"/>
      <c r="C9" s="549">
        <v>22</v>
      </c>
      <c r="D9" s="550">
        <v>22</v>
      </c>
      <c r="E9" s="550">
        <v>21</v>
      </c>
      <c r="F9" s="550">
        <v>21</v>
      </c>
      <c r="G9" s="550">
        <v>56</v>
      </c>
      <c r="H9" s="550">
        <v>65</v>
      </c>
      <c r="I9" s="551"/>
      <c r="J9" s="512">
        <v>65</v>
      </c>
      <c r="K9" s="513">
        <v>66</v>
      </c>
      <c r="L9" s="513"/>
      <c r="M9" s="513"/>
      <c r="N9" s="494"/>
      <c r="O9" s="494"/>
      <c r="P9" s="494"/>
      <c r="Q9" s="494"/>
      <c r="R9" s="494"/>
      <c r="S9" s="494"/>
      <c r="T9" s="494"/>
      <c r="U9" s="494"/>
      <c r="V9" s="552" t="s">
        <v>459</v>
      </c>
      <c r="W9" s="553" t="s">
        <v>459</v>
      </c>
      <c r="X9" s="295"/>
    </row>
    <row r="10" spans="1:24" ht="13.5" thickBot="1">
      <c r="A10" s="554" t="s">
        <v>460</v>
      </c>
      <c r="B10" s="555"/>
      <c r="C10" s="556">
        <v>22</v>
      </c>
      <c r="D10" s="557">
        <v>20</v>
      </c>
      <c r="E10" s="557">
        <v>21</v>
      </c>
      <c r="F10" s="557">
        <v>21</v>
      </c>
      <c r="G10" s="557">
        <v>55</v>
      </c>
      <c r="H10" s="557">
        <v>64</v>
      </c>
      <c r="I10" s="558"/>
      <c r="J10" s="514">
        <v>65.099999999999994</v>
      </c>
      <c r="K10" s="515">
        <v>63.86</v>
      </c>
      <c r="L10" s="516"/>
      <c r="M10" s="516"/>
      <c r="N10" s="515"/>
      <c r="O10" s="515"/>
      <c r="P10" s="515"/>
      <c r="Q10" s="515"/>
      <c r="R10" s="515"/>
      <c r="S10" s="515"/>
      <c r="T10" s="515"/>
      <c r="U10" s="514"/>
      <c r="V10" s="559"/>
      <c r="W10" s="560" t="s">
        <v>459</v>
      </c>
      <c r="X10" s="295"/>
    </row>
    <row r="11" spans="1:24">
      <c r="A11" s="561" t="s">
        <v>537</v>
      </c>
      <c r="B11" s="562">
        <v>26</v>
      </c>
      <c r="C11" s="563">
        <v>12743</v>
      </c>
      <c r="D11" s="564">
        <v>12709</v>
      </c>
      <c r="E11" s="564">
        <v>13220</v>
      </c>
      <c r="F11" s="564">
        <v>13591</v>
      </c>
      <c r="G11" s="564">
        <v>20544</v>
      </c>
      <c r="H11" s="564">
        <v>22290</v>
      </c>
      <c r="I11" s="565"/>
      <c r="J11" s="517">
        <v>22809</v>
      </c>
      <c r="K11" s="518">
        <v>22410</v>
      </c>
      <c r="L11" s="519"/>
      <c r="M11" s="519"/>
      <c r="N11" s="518"/>
      <c r="O11" s="518"/>
      <c r="P11" s="518"/>
      <c r="Q11" s="518"/>
      <c r="R11" s="518"/>
      <c r="S11" s="518"/>
      <c r="T11" s="518"/>
      <c r="U11" s="517"/>
      <c r="V11" s="565" t="s">
        <v>459</v>
      </c>
      <c r="W11" s="566" t="s">
        <v>459</v>
      </c>
      <c r="X11" s="567"/>
    </row>
    <row r="12" spans="1:24">
      <c r="A12" s="561" t="s">
        <v>538</v>
      </c>
      <c r="B12" s="562">
        <v>33</v>
      </c>
      <c r="C12" s="563">
        <v>-9822</v>
      </c>
      <c r="D12" s="564">
        <v>10473</v>
      </c>
      <c r="E12" s="568">
        <v>11118</v>
      </c>
      <c r="F12" s="568" t="s">
        <v>539</v>
      </c>
      <c r="G12" s="568" t="s">
        <v>540</v>
      </c>
      <c r="H12" s="568">
        <v>-17204</v>
      </c>
      <c r="I12" s="565"/>
      <c r="J12" s="520">
        <v>-17346</v>
      </c>
      <c r="K12" s="521">
        <v>-17609</v>
      </c>
      <c r="L12" s="522"/>
      <c r="M12" s="522"/>
      <c r="N12" s="518"/>
      <c r="O12" s="518"/>
      <c r="P12" s="518"/>
      <c r="Q12" s="518"/>
      <c r="R12" s="518"/>
      <c r="S12" s="518"/>
      <c r="T12" s="518"/>
      <c r="U12" s="517"/>
      <c r="V12" s="565" t="s">
        <v>459</v>
      </c>
      <c r="W12" s="566" t="s">
        <v>459</v>
      </c>
      <c r="X12" s="567"/>
    </row>
    <row r="13" spans="1:24">
      <c r="A13" s="561" t="s">
        <v>541</v>
      </c>
      <c r="B13" s="562">
        <v>41</v>
      </c>
      <c r="C13" s="569"/>
      <c r="D13" s="570"/>
      <c r="E13" s="570"/>
      <c r="F13" s="570"/>
      <c r="G13" s="570"/>
      <c r="H13" s="570"/>
      <c r="I13" s="565"/>
      <c r="J13" s="520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20"/>
      <c r="V13" s="565" t="s">
        <v>459</v>
      </c>
      <c r="W13" s="566" t="s">
        <v>459</v>
      </c>
    </row>
    <row r="14" spans="1:24">
      <c r="A14" s="561" t="s">
        <v>467</v>
      </c>
      <c r="B14" s="562">
        <v>51</v>
      </c>
      <c r="C14" s="569"/>
      <c r="D14" s="570"/>
      <c r="E14" s="570"/>
      <c r="F14" s="570"/>
      <c r="G14" s="570"/>
      <c r="H14" s="570"/>
      <c r="I14" s="565"/>
      <c r="J14" s="520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20"/>
      <c r="V14" s="565" t="s">
        <v>459</v>
      </c>
      <c r="W14" s="566" t="s">
        <v>459</v>
      </c>
    </row>
    <row r="15" spans="1:24">
      <c r="A15" s="561" t="s">
        <v>470</v>
      </c>
      <c r="B15" s="562">
        <v>75</v>
      </c>
      <c r="C15" s="563">
        <v>2011</v>
      </c>
      <c r="D15" s="564">
        <v>3219</v>
      </c>
      <c r="E15" s="564">
        <v>3903</v>
      </c>
      <c r="F15" s="564">
        <v>4476</v>
      </c>
      <c r="G15" s="564">
        <v>5831</v>
      </c>
      <c r="H15" s="564">
        <v>6748</v>
      </c>
      <c r="I15" s="565"/>
      <c r="J15" s="520">
        <v>8229</v>
      </c>
      <c r="K15" s="521">
        <v>4233</v>
      </c>
      <c r="L15" s="522"/>
      <c r="M15" s="522"/>
      <c r="N15" s="518"/>
      <c r="O15" s="518"/>
      <c r="P15" s="518"/>
      <c r="Q15" s="518"/>
      <c r="R15" s="518"/>
      <c r="S15" s="518"/>
      <c r="T15" s="518"/>
      <c r="U15" s="517"/>
      <c r="V15" s="565" t="s">
        <v>459</v>
      </c>
      <c r="W15" s="566" t="s">
        <v>459</v>
      </c>
    </row>
    <row r="16" spans="1:24" ht="13.5" thickBot="1">
      <c r="A16" s="547" t="s">
        <v>472</v>
      </c>
      <c r="B16" s="548">
        <v>89</v>
      </c>
      <c r="C16" s="571">
        <v>583</v>
      </c>
      <c r="D16" s="572">
        <v>2757</v>
      </c>
      <c r="E16" s="572">
        <v>1116</v>
      </c>
      <c r="F16" s="572">
        <v>2192</v>
      </c>
      <c r="G16" s="572">
        <v>4032</v>
      </c>
      <c r="H16" s="572">
        <v>7896</v>
      </c>
      <c r="I16" s="552"/>
      <c r="J16" s="523">
        <v>6490</v>
      </c>
      <c r="K16" s="495">
        <v>6175</v>
      </c>
      <c r="L16" s="524"/>
      <c r="M16" s="524"/>
      <c r="N16" s="495"/>
      <c r="O16" s="495"/>
      <c r="P16" s="495"/>
      <c r="Q16" s="495"/>
      <c r="R16" s="495"/>
      <c r="S16" s="495"/>
      <c r="T16" s="495"/>
      <c r="U16" s="495"/>
      <c r="V16" s="552" t="s">
        <v>459</v>
      </c>
      <c r="W16" s="553" t="s">
        <v>459</v>
      </c>
    </row>
    <row r="17" spans="1:23" ht="13.5" thickBot="1">
      <c r="A17" s="573" t="s">
        <v>542</v>
      </c>
      <c r="B17" s="574">
        <v>125</v>
      </c>
      <c r="C17" s="575">
        <v>5417</v>
      </c>
      <c r="D17" s="576"/>
      <c r="E17" s="576"/>
      <c r="F17" s="576"/>
      <c r="G17" s="576"/>
      <c r="H17" s="576"/>
      <c r="I17" s="577"/>
      <c r="J17" s="575"/>
      <c r="K17" s="578"/>
      <c r="L17" s="579"/>
      <c r="M17" s="579"/>
      <c r="N17" s="578"/>
      <c r="O17" s="578"/>
      <c r="P17" s="578"/>
      <c r="Q17" s="578"/>
      <c r="R17" s="578"/>
      <c r="S17" s="578"/>
      <c r="T17" s="578"/>
      <c r="U17" s="575"/>
      <c r="V17" s="577" t="s">
        <v>459</v>
      </c>
      <c r="W17" s="580" t="s">
        <v>459</v>
      </c>
    </row>
    <row r="18" spans="1:23">
      <c r="A18" s="547" t="s">
        <v>543</v>
      </c>
      <c r="B18" s="548">
        <v>131</v>
      </c>
      <c r="C18" s="571">
        <v>2863</v>
      </c>
      <c r="D18" s="572">
        <v>2178</v>
      </c>
      <c r="E18" s="572">
        <v>2044</v>
      </c>
      <c r="F18" s="572">
        <v>1499</v>
      </c>
      <c r="G18" s="572">
        <v>5933</v>
      </c>
      <c r="H18" s="572">
        <v>5207</v>
      </c>
      <c r="I18" s="552"/>
      <c r="J18" s="523">
        <v>4884</v>
      </c>
      <c r="K18" s="495">
        <v>4741</v>
      </c>
      <c r="L18" s="524"/>
      <c r="M18" s="524"/>
      <c r="N18" s="495"/>
      <c r="O18" s="495"/>
      <c r="P18" s="495"/>
      <c r="Q18" s="495"/>
      <c r="R18" s="495"/>
      <c r="S18" s="495"/>
      <c r="T18" s="495"/>
      <c r="U18" s="495"/>
      <c r="V18" s="552" t="s">
        <v>459</v>
      </c>
      <c r="W18" s="553" t="s">
        <v>459</v>
      </c>
    </row>
    <row r="19" spans="1:23">
      <c r="A19" s="561" t="s">
        <v>544</v>
      </c>
      <c r="B19" s="562">
        <v>138</v>
      </c>
      <c r="C19" s="563">
        <v>1067</v>
      </c>
      <c r="D19" s="564">
        <v>1636</v>
      </c>
      <c r="E19" s="564">
        <v>1382</v>
      </c>
      <c r="F19" s="564">
        <v>1738</v>
      </c>
      <c r="G19" s="564">
        <v>2347</v>
      </c>
      <c r="H19" s="564">
        <v>3710</v>
      </c>
      <c r="I19" s="565"/>
      <c r="J19" s="517">
        <v>3860</v>
      </c>
      <c r="K19" s="518">
        <v>4009</v>
      </c>
      <c r="L19" s="519"/>
      <c r="M19" s="519"/>
      <c r="N19" s="518"/>
      <c r="O19" s="518"/>
      <c r="P19" s="518"/>
      <c r="Q19" s="518"/>
      <c r="R19" s="518"/>
      <c r="S19" s="518"/>
      <c r="T19" s="518"/>
      <c r="U19" s="517"/>
      <c r="V19" s="565" t="s">
        <v>459</v>
      </c>
      <c r="W19" s="566" t="s">
        <v>459</v>
      </c>
    </row>
    <row r="20" spans="1:23">
      <c r="A20" s="561" t="s">
        <v>481</v>
      </c>
      <c r="B20" s="562">
        <v>166</v>
      </c>
      <c r="C20" s="563"/>
      <c r="D20" s="564"/>
      <c r="E20" s="564"/>
      <c r="F20" s="564"/>
      <c r="G20" s="564"/>
      <c r="H20" s="564"/>
      <c r="I20" s="565"/>
      <c r="J20" s="520"/>
      <c r="K20" s="521"/>
      <c r="L20" s="522"/>
      <c r="M20" s="522"/>
      <c r="N20" s="518"/>
      <c r="O20" s="518"/>
      <c r="P20" s="518"/>
      <c r="Q20" s="518"/>
      <c r="R20" s="518"/>
      <c r="S20" s="518"/>
      <c r="T20" s="518"/>
      <c r="U20" s="517"/>
      <c r="V20" s="565" t="s">
        <v>459</v>
      </c>
      <c r="W20" s="566" t="s">
        <v>459</v>
      </c>
    </row>
    <row r="21" spans="1:23">
      <c r="A21" s="561" t="s">
        <v>483</v>
      </c>
      <c r="B21" s="562">
        <v>189</v>
      </c>
      <c r="C21" s="563">
        <v>1487</v>
      </c>
      <c r="D21" s="564">
        <v>3338</v>
      </c>
      <c r="E21" s="564">
        <v>3576</v>
      </c>
      <c r="F21" s="564">
        <v>4306</v>
      </c>
      <c r="G21" s="564">
        <v>6191</v>
      </c>
      <c r="H21" s="564">
        <v>9232</v>
      </c>
      <c r="I21" s="565"/>
      <c r="J21" s="520">
        <v>8551</v>
      </c>
      <c r="K21" s="521">
        <v>4128</v>
      </c>
      <c r="L21" s="522"/>
      <c r="M21" s="522"/>
      <c r="N21" s="518"/>
      <c r="O21" s="518"/>
      <c r="P21" s="518"/>
      <c r="Q21" s="518"/>
      <c r="R21" s="518"/>
      <c r="S21" s="518"/>
      <c r="T21" s="518"/>
      <c r="U21" s="517"/>
      <c r="V21" s="565" t="s">
        <v>459</v>
      </c>
      <c r="W21" s="566" t="s">
        <v>459</v>
      </c>
    </row>
    <row r="22" spans="1:23" ht="13.5" thickBot="1">
      <c r="A22" s="561" t="s">
        <v>545</v>
      </c>
      <c r="B22" s="562">
        <v>196</v>
      </c>
      <c r="C22" s="563"/>
      <c r="D22" s="564"/>
      <c r="E22" s="564"/>
      <c r="F22" s="564"/>
      <c r="G22" s="564"/>
      <c r="H22" s="564"/>
      <c r="I22" s="565"/>
      <c r="J22" s="520"/>
      <c r="K22" s="521"/>
      <c r="L22" s="522"/>
      <c r="M22" s="522"/>
      <c r="N22" s="518"/>
      <c r="O22" s="518"/>
      <c r="P22" s="518"/>
      <c r="Q22" s="518"/>
      <c r="R22" s="518"/>
      <c r="S22" s="518"/>
      <c r="T22" s="518"/>
      <c r="U22" s="517"/>
      <c r="V22" s="565" t="s">
        <v>459</v>
      </c>
      <c r="W22" s="566" t="s">
        <v>459</v>
      </c>
    </row>
    <row r="23" spans="1:23">
      <c r="A23" s="581" t="s">
        <v>487</v>
      </c>
      <c r="B23" s="582"/>
      <c r="C23" s="496">
        <v>15657</v>
      </c>
      <c r="D23" s="497">
        <v>13146</v>
      </c>
      <c r="E23" s="497">
        <v>11973</v>
      </c>
      <c r="F23" s="497">
        <v>13638</v>
      </c>
      <c r="G23" s="497">
        <v>21736</v>
      </c>
      <c r="H23" s="497">
        <v>25683</v>
      </c>
      <c r="I23" s="583">
        <v>24860</v>
      </c>
      <c r="J23" s="525">
        <v>1840</v>
      </c>
      <c r="K23" s="526">
        <v>2490</v>
      </c>
      <c r="L23" s="526"/>
      <c r="M23" s="526"/>
      <c r="N23" s="526"/>
      <c r="O23" s="526"/>
      <c r="P23" s="526"/>
      <c r="Q23" s="526"/>
      <c r="R23" s="526"/>
      <c r="S23" s="526"/>
      <c r="T23" s="526"/>
      <c r="U23" s="525"/>
      <c r="V23" s="583">
        <f>SUM(J23:U23)</f>
        <v>4330</v>
      </c>
      <c r="W23" s="584">
        <f>+V23/I23*100</f>
        <v>17.417538213998391</v>
      </c>
    </row>
    <row r="24" spans="1:23">
      <c r="A24" s="561" t="s">
        <v>489</v>
      </c>
      <c r="B24" s="562">
        <v>9</v>
      </c>
      <c r="C24" s="498">
        <v>6150</v>
      </c>
      <c r="D24" s="499">
        <v>0</v>
      </c>
      <c r="E24" s="499">
        <v>0</v>
      </c>
      <c r="F24" s="499">
        <v>0</v>
      </c>
      <c r="G24" s="499">
        <v>0</v>
      </c>
      <c r="H24" s="499">
        <v>0</v>
      </c>
      <c r="I24" s="585"/>
      <c r="J24" s="517"/>
      <c r="K24" s="518"/>
      <c r="L24" s="518"/>
      <c r="M24" s="518"/>
      <c r="N24" s="518"/>
      <c r="O24" s="518"/>
      <c r="P24" s="518"/>
      <c r="Q24" s="518"/>
      <c r="R24" s="518"/>
      <c r="S24" s="518"/>
      <c r="T24" s="518"/>
      <c r="U24" s="517"/>
      <c r="V24" s="585">
        <f>SUM(J24:U24)</f>
        <v>0</v>
      </c>
      <c r="W24" s="586" t="e">
        <f>+V24/I24*100</f>
        <v>#DIV/0!</v>
      </c>
    </row>
    <row r="25" spans="1:23" ht="13.5" thickBot="1">
      <c r="A25" s="587" t="s">
        <v>491</v>
      </c>
      <c r="B25" s="588">
        <v>19</v>
      </c>
      <c r="C25" s="500">
        <v>9507</v>
      </c>
      <c r="D25" s="501">
        <v>13146</v>
      </c>
      <c r="E25" s="501">
        <v>11973</v>
      </c>
      <c r="F25" s="501">
        <v>13638</v>
      </c>
      <c r="G25" s="501">
        <v>21739</v>
      </c>
      <c r="H25" s="501">
        <v>25683</v>
      </c>
      <c r="I25" s="589">
        <v>24860</v>
      </c>
      <c r="J25" s="527">
        <v>1840</v>
      </c>
      <c r="K25" s="528">
        <v>2490</v>
      </c>
      <c r="L25" s="528"/>
      <c r="M25" s="528"/>
      <c r="N25" s="528"/>
      <c r="O25" s="528"/>
      <c r="P25" s="528"/>
      <c r="Q25" s="528"/>
      <c r="R25" s="528"/>
      <c r="S25" s="528"/>
      <c r="T25" s="528"/>
      <c r="U25" s="527"/>
      <c r="V25" s="589">
        <f>SUM(J25:U25)</f>
        <v>4330</v>
      </c>
      <c r="W25" s="590">
        <f>+V25/I25*100</f>
        <v>17.417538213998391</v>
      </c>
    </row>
    <row r="26" spans="1:23">
      <c r="A26" s="561" t="s">
        <v>492</v>
      </c>
      <c r="B26" s="562">
        <v>1</v>
      </c>
      <c r="C26" s="502">
        <v>693</v>
      </c>
      <c r="D26" s="503">
        <v>1130</v>
      </c>
      <c r="E26" s="503">
        <v>824</v>
      </c>
      <c r="F26" s="503">
        <v>1054</v>
      </c>
      <c r="G26" s="503">
        <v>2404</v>
      </c>
      <c r="H26" s="503">
        <v>2692</v>
      </c>
      <c r="I26" s="591">
        <v>2560</v>
      </c>
      <c r="J26" s="517">
        <v>90</v>
      </c>
      <c r="K26" s="518">
        <v>318</v>
      </c>
      <c r="L26" s="518"/>
      <c r="M26" s="518"/>
      <c r="N26" s="518"/>
      <c r="O26" s="518"/>
      <c r="P26" s="518"/>
      <c r="Q26" s="518"/>
      <c r="R26" s="518"/>
      <c r="S26" s="518"/>
      <c r="T26" s="518"/>
      <c r="U26" s="517"/>
      <c r="V26" s="585">
        <f t="shared" ref="V26:V36" si="0">SUM(J26:U26)</f>
        <v>408</v>
      </c>
      <c r="W26" s="586">
        <f t="shared" ref="W26:W36" si="1">+V26/I26*100</f>
        <v>15.937499999999998</v>
      </c>
    </row>
    <row r="27" spans="1:23">
      <c r="A27" s="561" t="s">
        <v>494</v>
      </c>
      <c r="B27" s="562">
        <v>2</v>
      </c>
      <c r="C27" s="498">
        <v>3376</v>
      </c>
      <c r="D27" s="499">
        <v>3127</v>
      </c>
      <c r="E27" s="499">
        <v>3808</v>
      </c>
      <c r="F27" s="499">
        <v>4400</v>
      </c>
      <c r="G27" s="499">
        <v>5925</v>
      </c>
      <c r="H27" s="499">
        <v>7338</v>
      </c>
      <c r="I27" s="585">
        <v>8568</v>
      </c>
      <c r="J27" s="517">
        <v>812</v>
      </c>
      <c r="K27" s="518">
        <v>1128</v>
      </c>
      <c r="L27" s="518"/>
      <c r="M27" s="518"/>
      <c r="N27" s="518"/>
      <c r="O27" s="518"/>
      <c r="P27" s="518"/>
      <c r="Q27" s="518"/>
      <c r="R27" s="518"/>
      <c r="S27" s="518"/>
      <c r="T27" s="518"/>
      <c r="U27" s="517"/>
      <c r="V27" s="585">
        <f t="shared" si="0"/>
        <v>1940</v>
      </c>
      <c r="W27" s="586">
        <f t="shared" si="1"/>
        <v>22.642390289449114</v>
      </c>
    </row>
    <row r="28" spans="1:23">
      <c r="A28" s="561" t="s">
        <v>496</v>
      </c>
      <c r="B28" s="562">
        <v>4</v>
      </c>
      <c r="C28" s="498">
        <v>0</v>
      </c>
      <c r="D28" s="499">
        <v>0</v>
      </c>
      <c r="E28" s="499">
        <v>0</v>
      </c>
      <c r="F28" s="499">
        <v>0</v>
      </c>
      <c r="G28" s="499">
        <v>24</v>
      </c>
      <c r="H28" s="499">
        <v>0</v>
      </c>
      <c r="I28" s="585">
        <v>2</v>
      </c>
      <c r="J28" s="517">
        <v>23</v>
      </c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7"/>
      <c r="V28" s="585">
        <f t="shared" si="0"/>
        <v>23</v>
      </c>
      <c r="W28" s="586">
        <f t="shared" si="1"/>
        <v>1150</v>
      </c>
    </row>
    <row r="29" spans="1:23">
      <c r="A29" s="561" t="s">
        <v>546</v>
      </c>
      <c r="B29" s="562"/>
      <c r="C29" s="498">
        <v>0</v>
      </c>
      <c r="D29" s="499">
        <v>0</v>
      </c>
      <c r="E29" s="499">
        <v>0</v>
      </c>
      <c r="F29" s="499">
        <v>0</v>
      </c>
      <c r="G29" s="499">
        <v>0</v>
      </c>
      <c r="H29" s="499">
        <v>0</v>
      </c>
      <c r="I29" s="585"/>
      <c r="J29" s="517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7"/>
      <c r="V29" s="585">
        <v>0</v>
      </c>
      <c r="W29" s="586"/>
    </row>
    <row r="30" spans="1:23">
      <c r="A30" s="561" t="s">
        <v>498</v>
      </c>
      <c r="B30" s="562">
        <v>5</v>
      </c>
      <c r="C30" s="498">
        <v>930</v>
      </c>
      <c r="D30" s="499">
        <v>880</v>
      </c>
      <c r="E30" s="499">
        <v>1031</v>
      </c>
      <c r="F30" s="499">
        <v>1646</v>
      </c>
      <c r="G30" s="499">
        <v>1689</v>
      </c>
      <c r="H30" s="499">
        <v>4131</v>
      </c>
      <c r="I30" s="585">
        <v>2766</v>
      </c>
      <c r="J30" s="517">
        <v>17</v>
      </c>
      <c r="K30" s="518">
        <v>203</v>
      </c>
      <c r="L30" s="518"/>
      <c r="M30" s="518"/>
      <c r="N30" s="518"/>
      <c r="O30" s="518"/>
      <c r="P30" s="518"/>
      <c r="Q30" s="518"/>
      <c r="R30" s="518"/>
      <c r="S30" s="518"/>
      <c r="T30" s="518"/>
      <c r="U30" s="517"/>
      <c r="V30" s="585">
        <f t="shared" si="0"/>
        <v>220</v>
      </c>
      <c r="W30" s="586">
        <f t="shared" si="1"/>
        <v>7.953723788864786</v>
      </c>
    </row>
    <row r="31" spans="1:23">
      <c r="A31" s="561" t="s">
        <v>500</v>
      </c>
      <c r="B31" s="562">
        <v>8</v>
      </c>
      <c r="C31" s="498">
        <v>1701</v>
      </c>
      <c r="D31" s="499">
        <v>4552</v>
      </c>
      <c r="E31" s="499">
        <v>4229</v>
      </c>
      <c r="F31" s="499">
        <v>4693</v>
      </c>
      <c r="G31" s="499">
        <v>5165</v>
      </c>
      <c r="H31" s="499">
        <v>3208</v>
      </c>
      <c r="I31" s="585">
        <v>1600</v>
      </c>
      <c r="J31" s="517">
        <v>112</v>
      </c>
      <c r="K31" s="518">
        <v>82</v>
      </c>
      <c r="L31" s="518"/>
      <c r="M31" s="518"/>
      <c r="N31" s="518"/>
      <c r="O31" s="518"/>
      <c r="P31" s="518"/>
      <c r="Q31" s="518"/>
      <c r="R31" s="518"/>
      <c r="S31" s="518"/>
      <c r="T31" s="518"/>
      <c r="U31" s="517"/>
      <c r="V31" s="585">
        <f t="shared" si="0"/>
        <v>194</v>
      </c>
      <c r="W31" s="586">
        <f t="shared" si="1"/>
        <v>12.125</v>
      </c>
    </row>
    <row r="32" spans="1:23">
      <c r="A32" s="561" t="s">
        <v>502</v>
      </c>
      <c r="B32" s="529">
        <v>9</v>
      </c>
      <c r="C32" s="498">
        <v>5720</v>
      </c>
      <c r="D32" s="499">
        <v>5375</v>
      </c>
      <c r="E32" s="499">
        <v>5649</v>
      </c>
      <c r="F32" s="499">
        <v>6036</v>
      </c>
      <c r="G32" s="499">
        <v>11711</v>
      </c>
      <c r="H32" s="499">
        <v>13872</v>
      </c>
      <c r="I32" s="585">
        <v>14248</v>
      </c>
      <c r="J32" s="517">
        <v>1112</v>
      </c>
      <c r="K32" s="518">
        <v>1063</v>
      </c>
      <c r="L32" s="518"/>
      <c r="M32" s="518"/>
      <c r="N32" s="518"/>
      <c r="O32" s="518"/>
      <c r="P32" s="518"/>
      <c r="Q32" s="518"/>
      <c r="R32" s="518"/>
      <c r="S32" s="518"/>
      <c r="T32" s="518"/>
      <c r="U32" s="517"/>
      <c r="V32" s="585">
        <f>SUM(J32:U32)</f>
        <v>2175</v>
      </c>
      <c r="W32" s="586">
        <f>+V32/I32*100</f>
        <v>15.26530039303762</v>
      </c>
    </row>
    <row r="33" spans="1:23">
      <c r="A33" s="561" t="s">
        <v>547</v>
      </c>
      <c r="B33" s="530" t="s">
        <v>548</v>
      </c>
      <c r="C33" s="498">
        <v>2198</v>
      </c>
      <c r="D33" s="499">
        <v>1947</v>
      </c>
      <c r="E33" s="499">
        <v>2115</v>
      </c>
      <c r="F33" s="499">
        <v>2251</v>
      </c>
      <c r="G33" s="499">
        <v>4291</v>
      </c>
      <c r="H33" s="499">
        <v>5207</v>
      </c>
      <c r="I33" s="585">
        <v>5293</v>
      </c>
      <c r="J33" s="517">
        <v>442</v>
      </c>
      <c r="K33" s="518">
        <v>454</v>
      </c>
      <c r="L33" s="518"/>
      <c r="M33" s="518"/>
      <c r="N33" s="518"/>
      <c r="O33" s="518"/>
      <c r="P33" s="518"/>
      <c r="Q33" s="518"/>
      <c r="R33" s="518"/>
      <c r="S33" s="518"/>
      <c r="T33" s="518"/>
      <c r="U33" s="517"/>
      <c r="V33" s="585">
        <f>SUM(J33:U33)</f>
        <v>896</v>
      </c>
      <c r="W33" s="586">
        <f>+V33/I33*100</f>
        <v>16.92801813716229</v>
      </c>
    </row>
    <row r="34" spans="1:23">
      <c r="A34" s="561" t="s">
        <v>507</v>
      </c>
      <c r="B34" s="562">
        <v>19</v>
      </c>
      <c r="C34" s="498">
        <v>0</v>
      </c>
      <c r="D34" s="499">
        <v>0</v>
      </c>
      <c r="E34" s="499">
        <v>0</v>
      </c>
      <c r="F34" s="499">
        <v>0</v>
      </c>
      <c r="G34" s="499">
        <v>0</v>
      </c>
      <c r="H34" s="499">
        <v>0</v>
      </c>
      <c r="I34" s="585"/>
      <c r="J34" s="517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7"/>
      <c r="V34" s="585">
        <f t="shared" si="0"/>
        <v>0</v>
      </c>
      <c r="W34" s="586" t="e">
        <f t="shared" si="1"/>
        <v>#DIV/0!</v>
      </c>
    </row>
    <row r="35" spans="1:23">
      <c r="A35" s="561" t="s">
        <v>509</v>
      </c>
      <c r="B35" s="562">
        <v>25</v>
      </c>
      <c r="C35" s="498">
        <v>186</v>
      </c>
      <c r="D35" s="499">
        <v>684</v>
      </c>
      <c r="E35" s="499">
        <v>661</v>
      </c>
      <c r="F35" s="499">
        <v>731</v>
      </c>
      <c r="G35" s="499">
        <v>1250</v>
      </c>
      <c r="H35" s="499">
        <v>1764</v>
      </c>
      <c r="I35" s="585">
        <v>1539</v>
      </c>
      <c r="J35" s="517">
        <v>143</v>
      </c>
      <c r="K35" s="518">
        <v>142</v>
      </c>
      <c r="L35" s="518"/>
      <c r="M35" s="518"/>
      <c r="N35" s="518"/>
      <c r="O35" s="518"/>
      <c r="P35" s="518"/>
      <c r="Q35" s="518"/>
      <c r="R35" s="518"/>
      <c r="S35" s="518"/>
      <c r="T35" s="518"/>
      <c r="U35" s="517"/>
      <c r="V35" s="585">
        <f t="shared" si="0"/>
        <v>285</v>
      </c>
      <c r="W35" s="586">
        <f t="shared" si="1"/>
        <v>18.518518518518519</v>
      </c>
    </row>
    <row r="36" spans="1:23" ht="13.5" thickBot="1">
      <c r="A36" s="547" t="s">
        <v>549</v>
      </c>
      <c r="B36" s="548"/>
      <c r="C36" s="504">
        <v>506</v>
      </c>
      <c r="D36" s="505">
        <v>351</v>
      </c>
      <c r="E36" s="505">
        <v>1447</v>
      </c>
      <c r="F36" s="505">
        <v>282</v>
      </c>
      <c r="G36" s="505">
        <v>299</v>
      </c>
      <c r="H36" s="505">
        <v>486</v>
      </c>
      <c r="I36" s="592">
        <v>344</v>
      </c>
      <c r="J36" s="506">
        <v>4</v>
      </c>
      <c r="K36" s="495">
        <v>16</v>
      </c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592">
        <f t="shared" si="0"/>
        <v>20</v>
      </c>
      <c r="W36" s="593">
        <f t="shared" si="1"/>
        <v>5.8139534883720927</v>
      </c>
    </row>
    <row r="37" spans="1:23" ht="15" thickBot="1">
      <c r="A37" s="594" t="s">
        <v>550</v>
      </c>
      <c r="B37" s="595">
        <v>31</v>
      </c>
      <c r="C37" s="596">
        <v>22086</v>
      </c>
      <c r="D37" s="597">
        <v>18046</v>
      </c>
      <c r="E37" s="597">
        <v>19764</v>
      </c>
      <c r="F37" s="597">
        <v>21093</v>
      </c>
      <c r="G37" s="597">
        <v>32758</v>
      </c>
      <c r="H37" s="597">
        <v>38698</v>
      </c>
      <c r="I37" s="576">
        <f>SUM(I26:I36)</f>
        <v>36920</v>
      </c>
      <c r="J37" s="575">
        <f>SUM(J26:J36)</f>
        <v>2755</v>
      </c>
      <c r="K37" s="578">
        <f>SUM(K26:K36)</f>
        <v>3406</v>
      </c>
      <c r="L37" s="579">
        <f>SUM(L26:L36)</f>
        <v>0</v>
      </c>
      <c r="M37" s="579">
        <f>SUM(M26:M36)</f>
        <v>0</v>
      </c>
      <c r="N37" s="578">
        <f t="shared" ref="N37:U37" si="2">SUM(N26:N36)</f>
        <v>0</v>
      </c>
      <c r="O37" s="578">
        <f t="shared" si="2"/>
        <v>0</v>
      </c>
      <c r="P37" s="578">
        <f t="shared" si="2"/>
        <v>0</v>
      </c>
      <c r="Q37" s="578">
        <f t="shared" si="2"/>
        <v>0</v>
      </c>
      <c r="R37" s="578">
        <f>SUM(R26:R36)</f>
        <v>0</v>
      </c>
      <c r="S37" s="578">
        <f t="shared" si="2"/>
        <v>0</v>
      </c>
      <c r="T37" s="578">
        <f t="shared" si="2"/>
        <v>0</v>
      </c>
      <c r="U37" s="578">
        <f t="shared" si="2"/>
        <v>0</v>
      </c>
      <c r="V37" s="576">
        <f t="shared" ref="V37:V43" si="3">SUM(J37:U37)</f>
        <v>6161</v>
      </c>
      <c r="W37" s="598">
        <f>+V37/I37*100</f>
        <v>16.687432286023835</v>
      </c>
    </row>
    <row r="38" spans="1:23">
      <c r="A38" s="561" t="s">
        <v>515</v>
      </c>
      <c r="B38" s="562">
        <v>32</v>
      </c>
      <c r="C38" s="502">
        <v>0</v>
      </c>
      <c r="D38" s="503">
        <v>0</v>
      </c>
      <c r="E38" s="503">
        <v>0</v>
      </c>
      <c r="F38" s="503">
        <v>0</v>
      </c>
      <c r="G38" s="503">
        <v>0</v>
      </c>
      <c r="H38" s="503">
        <v>0</v>
      </c>
      <c r="I38" s="591">
        <v>0</v>
      </c>
      <c r="J38" s="517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7"/>
      <c r="V38" s="585">
        <f t="shared" si="3"/>
        <v>0</v>
      </c>
      <c r="W38" s="586" t="e">
        <f t="shared" ref="W38:W43" si="4">+V38/I38*100</f>
        <v>#DIV/0!</v>
      </c>
    </row>
    <row r="39" spans="1:23">
      <c r="A39" s="561" t="s">
        <v>517</v>
      </c>
      <c r="B39" s="562">
        <v>33</v>
      </c>
      <c r="C39" s="498">
        <v>6426</v>
      </c>
      <c r="D39" s="499">
        <v>5515</v>
      </c>
      <c r="E39" s="499">
        <v>6589</v>
      </c>
      <c r="F39" s="499">
        <v>7664</v>
      </c>
      <c r="G39" s="499">
        <v>11227</v>
      </c>
      <c r="H39" s="499">
        <v>12987</v>
      </c>
      <c r="I39" s="585">
        <v>12060</v>
      </c>
      <c r="J39" s="517">
        <v>1407</v>
      </c>
      <c r="K39" s="518">
        <v>1062</v>
      </c>
      <c r="L39" s="518"/>
      <c r="M39" s="518"/>
      <c r="N39" s="518"/>
      <c r="O39" s="518"/>
      <c r="P39" s="518"/>
      <c r="Q39" s="518"/>
      <c r="R39" s="518"/>
      <c r="S39" s="518"/>
      <c r="T39" s="518"/>
      <c r="U39" s="517"/>
      <c r="V39" s="585">
        <f t="shared" si="3"/>
        <v>2469</v>
      </c>
      <c r="W39" s="586">
        <f t="shared" si="4"/>
        <v>20.472636815920396</v>
      </c>
    </row>
    <row r="40" spans="1:23">
      <c r="A40" s="561" t="s">
        <v>519</v>
      </c>
      <c r="B40" s="562">
        <v>34</v>
      </c>
      <c r="C40" s="498">
        <v>0</v>
      </c>
      <c r="D40" s="499">
        <v>0</v>
      </c>
      <c r="E40" s="499">
        <v>0</v>
      </c>
      <c r="F40" s="499">
        <v>0</v>
      </c>
      <c r="G40" s="499">
        <v>4</v>
      </c>
      <c r="H40" s="499">
        <v>15</v>
      </c>
      <c r="I40" s="585">
        <v>0</v>
      </c>
      <c r="J40" s="517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7"/>
      <c r="V40" s="585">
        <f t="shared" si="3"/>
        <v>0</v>
      </c>
      <c r="W40" s="586" t="e">
        <f t="shared" si="4"/>
        <v>#DIV/0!</v>
      </c>
    </row>
    <row r="41" spans="1:23">
      <c r="A41" s="561" t="s">
        <v>521</v>
      </c>
      <c r="B41" s="562">
        <v>57</v>
      </c>
      <c r="C41" s="498">
        <v>15657</v>
      </c>
      <c r="D41" s="499">
        <v>12640</v>
      </c>
      <c r="E41" s="499">
        <v>11973</v>
      </c>
      <c r="F41" s="499">
        <v>13638</v>
      </c>
      <c r="G41" s="499">
        <v>21739</v>
      </c>
      <c r="H41" s="499">
        <v>25839</v>
      </c>
      <c r="I41" s="585">
        <v>24860</v>
      </c>
      <c r="J41" s="517">
        <v>1840</v>
      </c>
      <c r="K41" s="518">
        <v>2490</v>
      </c>
      <c r="L41" s="518"/>
      <c r="M41" s="518"/>
      <c r="N41" s="518"/>
      <c r="O41" s="518"/>
      <c r="P41" s="518"/>
      <c r="Q41" s="518"/>
      <c r="R41" s="518"/>
      <c r="S41" s="518"/>
      <c r="T41" s="518"/>
      <c r="U41" s="517"/>
      <c r="V41" s="585">
        <f t="shared" si="3"/>
        <v>4330</v>
      </c>
      <c r="W41" s="586">
        <f t="shared" si="4"/>
        <v>17.417538213998391</v>
      </c>
    </row>
    <row r="42" spans="1:23" ht="13.5" thickBot="1">
      <c r="A42" s="547" t="s">
        <v>524</v>
      </c>
      <c r="B42" s="548"/>
      <c r="C42" s="507">
        <v>3</v>
      </c>
      <c r="D42" s="508">
        <v>0</v>
      </c>
      <c r="E42" s="508">
        <v>0</v>
      </c>
      <c r="F42" s="508">
        <v>0</v>
      </c>
      <c r="G42" s="508">
        <v>0</v>
      </c>
      <c r="H42" s="508">
        <v>62</v>
      </c>
      <c r="I42" s="599"/>
      <c r="J42" s="506">
        <v>2</v>
      </c>
      <c r="K42" s="495">
        <v>2</v>
      </c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585">
        <f t="shared" si="3"/>
        <v>4</v>
      </c>
      <c r="W42" s="586" t="e">
        <f t="shared" si="4"/>
        <v>#DIV/0!</v>
      </c>
    </row>
    <row r="43" spans="1:23" ht="15" thickBot="1">
      <c r="A43" s="594" t="s">
        <v>526</v>
      </c>
      <c r="B43" s="595">
        <v>58</v>
      </c>
      <c r="C43" s="596">
        <v>22086</v>
      </c>
      <c r="D43" s="597">
        <v>18155</v>
      </c>
      <c r="E43" s="597">
        <v>18562</v>
      </c>
      <c r="F43" s="597">
        <v>21302</v>
      </c>
      <c r="G43" s="597">
        <v>32970</v>
      </c>
      <c r="H43" s="597">
        <v>38903</v>
      </c>
      <c r="I43" s="576">
        <f>SUM(I38:I42)</f>
        <v>36920</v>
      </c>
      <c r="J43" s="575">
        <f>SUM(J38:J42)</f>
        <v>3249</v>
      </c>
      <c r="K43" s="578">
        <f>SUM(K38:K42)</f>
        <v>3554</v>
      </c>
      <c r="L43" s="578">
        <f>SUM(L38:L42)</f>
        <v>0</v>
      </c>
      <c r="M43" s="579">
        <f>SUM(M38:M42)</f>
        <v>0</v>
      </c>
      <c r="N43" s="578">
        <f t="shared" ref="N43:U43" si="5">SUM(N38:N42)</f>
        <v>0</v>
      </c>
      <c r="O43" s="578">
        <f t="shared" si="5"/>
        <v>0</v>
      </c>
      <c r="P43" s="578">
        <f t="shared" si="5"/>
        <v>0</v>
      </c>
      <c r="Q43" s="578">
        <f t="shared" si="5"/>
        <v>0</v>
      </c>
      <c r="R43" s="578">
        <f>SUM(R39:R42)</f>
        <v>0</v>
      </c>
      <c r="S43" s="578">
        <f t="shared" si="5"/>
        <v>0</v>
      </c>
      <c r="T43" s="578">
        <f t="shared" si="5"/>
        <v>0</v>
      </c>
      <c r="U43" s="578">
        <f t="shared" si="5"/>
        <v>0</v>
      </c>
      <c r="V43" s="576">
        <f t="shared" si="3"/>
        <v>6803</v>
      </c>
      <c r="W43" s="598">
        <f t="shared" si="4"/>
        <v>18.426327193932828</v>
      </c>
    </row>
    <row r="44" spans="1:23" ht="13.5" thickBot="1">
      <c r="A44" s="547"/>
      <c r="B44" s="548"/>
      <c r="C44" s="504"/>
      <c r="D44" s="505"/>
      <c r="E44" s="505"/>
      <c r="F44" s="505"/>
      <c r="G44" s="505"/>
      <c r="H44" s="505"/>
      <c r="I44" s="592"/>
      <c r="J44" s="523"/>
      <c r="K44" s="495"/>
      <c r="L44" s="524"/>
      <c r="M44" s="524"/>
      <c r="N44" s="495"/>
      <c r="O44" s="495"/>
      <c r="P44" s="495"/>
      <c r="Q44" s="495"/>
      <c r="R44" s="495"/>
      <c r="S44" s="495"/>
      <c r="T44" s="495"/>
      <c r="U44" s="531"/>
      <c r="V44" s="592"/>
      <c r="W44" s="593"/>
    </row>
    <row r="45" spans="1:23" ht="15" thickBot="1">
      <c r="A45" s="594" t="s">
        <v>528</v>
      </c>
      <c r="B45" s="595"/>
      <c r="C45" s="596">
        <v>6429</v>
      </c>
      <c r="D45" s="597">
        <v>5515</v>
      </c>
      <c r="E45" s="597">
        <v>6589</v>
      </c>
      <c r="F45" s="597">
        <v>7664</v>
      </c>
      <c r="G45" s="597">
        <v>11231</v>
      </c>
      <c r="H45" s="597">
        <v>13064</v>
      </c>
      <c r="I45" s="576">
        <f>+I43-I41</f>
        <v>12060</v>
      </c>
      <c r="J45" s="575">
        <f t="shared" ref="J45:U45" si="6">+J43-J41</f>
        <v>1409</v>
      </c>
      <c r="K45" s="578">
        <f t="shared" si="6"/>
        <v>1064</v>
      </c>
      <c r="L45" s="578">
        <f t="shared" si="6"/>
        <v>0</v>
      </c>
      <c r="M45" s="578">
        <f t="shared" si="6"/>
        <v>0</v>
      </c>
      <c r="N45" s="578">
        <f t="shared" si="6"/>
        <v>0</v>
      </c>
      <c r="O45" s="578">
        <f t="shared" si="6"/>
        <v>0</v>
      </c>
      <c r="P45" s="578">
        <f t="shared" si="6"/>
        <v>0</v>
      </c>
      <c r="Q45" s="578">
        <f t="shared" si="6"/>
        <v>0</v>
      </c>
      <c r="R45" s="578">
        <f t="shared" si="6"/>
        <v>0</v>
      </c>
      <c r="S45" s="578">
        <f t="shared" si="6"/>
        <v>0</v>
      </c>
      <c r="T45" s="578">
        <f t="shared" si="6"/>
        <v>0</v>
      </c>
      <c r="U45" s="600">
        <f t="shared" si="6"/>
        <v>0</v>
      </c>
      <c r="V45" s="576">
        <f>SUM(J45:U45)</f>
        <v>2473</v>
      </c>
      <c r="W45" s="598">
        <f>+V45/I45*100</f>
        <v>20.505804311774462</v>
      </c>
    </row>
    <row r="46" spans="1:23" ht="15" thickBot="1">
      <c r="A46" s="594" t="s">
        <v>529</v>
      </c>
      <c r="B46" s="595">
        <v>59</v>
      </c>
      <c r="C46" s="596">
        <v>0</v>
      </c>
      <c r="D46" s="597">
        <v>109</v>
      </c>
      <c r="E46" s="597">
        <v>-1202</v>
      </c>
      <c r="F46" s="597">
        <v>209</v>
      </c>
      <c r="G46" s="597">
        <v>212</v>
      </c>
      <c r="H46" s="597">
        <v>205</v>
      </c>
      <c r="I46" s="576">
        <f>+I43-I37</f>
        <v>0</v>
      </c>
      <c r="J46" s="575">
        <f t="shared" ref="J46:U46" si="7">+J43-J37</f>
        <v>494</v>
      </c>
      <c r="K46" s="578">
        <f t="shared" si="7"/>
        <v>148</v>
      </c>
      <c r="L46" s="578">
        <f>+L43-L37</f>
        <v>0</v>
      </c>
      <c r="M46" s="578">
        <f>+M43-M37</f>
        <v>0</v>
      </c>
      <c r="N46" s="578">
        <f t="shared" si="7"/>
        <v>0</v>
      </c>
      <c r="O46" s="578">
        <f t="shared" si="7"/>
        <v>0</v>
      </c>
      <c r="P46" s="578">
        <f t="shared" si="7"/>
        <v>0</v>
      </c>
      <c r="Q46" s="578">
        <f t="shared" si="7"/>
        <v>0</v>
      </c>
      <c r="R46" s="578">
        <f t="shared" si="7"/>
        <v>0</v>
      </c>
      <c r="S46" s="578">
        <f t="shared" si="7"/>
        <v>0</v>
      </c>
      <c r="T46" s="578">
        <f t="shared" si="7"/>
        <v>0</v>
      </c>
      <c r="U46" s="579">
        <f t="shared" si="7"/>
        <v>0</v>
      </c>
      <c r="V46" s="576">
        <f>SUM(V43-V37)</f>
        <v>642</v>
      </c>
      <c r="W46" s="598" t="e">
        <f>+V46/I46*100</f>
        <v>#DIV/0!</v>
      </c>
    </row>
    <row r="47" spans="1:23" ht="15" thickBot="1">
      <c r="A47" s="594" t="s">
        <v>531</v>
      </c>
      <c r="B47" s="601" t="s">
        <v>551</v>
      </c>
      <c r="C47" s="596">
        <v>-15657</v>
      </c>
      <c r="D47" s="597">
        <v>-12531</v>
      </c>
      <c r="E47" s="597">
        <v>-13175</v>
      </c>
      <c r="F47" s="597">
        <v>-13429</v>
      </c>
      <c r="G47" s="597">
        <v>-21527</v>
      </c>
      <c r="H47" s="597">
        <v>-25634</v>
      </c>
      <c r="I47" s="576">
        <f>+I46-I41</f>
        <v>-24860</v>
      </c>
      <c r="J47" s="602">
        <f t="shared" ref="J47:U47" si="8">+J46-J41</f>
        <v>-1346</v>
      </c>
      <c r="K47" s="578">
        <f t="shared" si="8"/>
        <v>-2342</v>
      </c>
      <c r="L47" s="578">
        <f t="shared" si="8"/>
        <v>0</v>
      </c>
      <c r="M47" s="578">
        <f t="shared" si="8"/>
        <v>0</v>
      </c>
      <c r="N47" s="578">
        <f t="shared" si="8"/>
        <v>0</v>
      </c>
      <c r="O47" s="578">
        <f t="shared" si="8"/>
        <v>0</v>
      </c>
      <c r="P47" s="578">
        <f t="shared" si="8"/>
        <v>0</v>
      </c>
      <c r="Q47" s="578">
        <f t="shared" si="8"/>
        <v>0</v>
      </c>
      <c r="R47" s="578">
        <f t="shared" si="8"/>
        <v>0</v>
      </c>
      <c r="S47" s="578">
        <f t="shared" si="8"/>
        <v>0</v>
      </c>
      <c r="T47" s="578">
        <f t="shared" si="8"/>
        <v>0</v>
      </c>
      <c r="U47" s="600">
        <f t="shared" si="8"/>
        <v>0</v>
      </c>
      <c r="V47" s="576">
        <f>SUM(J47:U47)</f>
        <v>-3688</v>
      </c>
      <c r="W47" s="598">
        <f>+V47/I47*100</f>
        <v>14.835076427996782</v>
      </c>
    </row>
    <row r="49" spans="2:2">
      <c r="B49" s="603"/>
    </row>
  </sheetData>
  <pageMargins left="0.70866141732283472" right="0.51181102362204722" top="0.78740157480314965" bottom="0.78740157480314965" header="0.31496062992125984" footer="0.31496062992125984"/>
  <pageSetup paperSize="9"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W46"/>
  <sheetViews>
    <sheetView workbookViewId="0">
      <selection activeCell="B8" sqref="B8"/>
    </sheetView>
  </sheetViews>
  <sheetFormatPr defaultRowHeight="12.75"/>
  <cols>
    <col min="1" max="1" width="32.28515625" style="18" customWidth="1"/>
    <col min="2" max="2" width="10.5703125" style="18" customWidth="1"/>
    <col min="3" max="3" width="14" style="18" customWidth="1"/>
    <col min="4" max="5" width="0" style="18" hidden="1" customWidth="1"/>
    <col min="6" max="7" width="9.140625" style="18" hidden="1" customWidth="1"/>
    <col min="8" max="8" width="9.140625" style="18" customWidth="1"/>
    <col min="9" max="9" width="10.28515625" style="18" customWidth="1"/>
    <col min="10" max="11" width="9.140625" style="18"/>
    <col min="12" max="13" width="0" style="18" hidden="1" customWidth="1"/>
    <col min="14" max="14" width="9.140625" style="18" hidden="1" customWidth="1"/>
    <col min="15" max="19" width="0" style="18" hidden="1" customWidth="1"/>
    <col min="20" max="20" width="9.85546875" style="18" hidden="1" customWidth="1"/>
    <col min="21" max="21" width="0" style="18" hidden="1" customWidth="1"/>
    <col min="22" max="22" width="9.42578125" style="18" customWidth="1"/>
    <col min="23" max="23" width="9" style="18" customWidth="1"/>
    <col min="24" max="256" width="9.140625" style="18"/>
    <col min="257" max="257" width="32.28515625" style="18" customWidth="1"/>
    <col min="258" max="258" width="10.5703125" style="18" customWidth="1"/>
    <col min="259" max="259" width="14" style="18" customWidth="1"/>
    <col min="260" max="261" width="0" style="18" hidden="1" customWidth="1"/>
    <col min="262" max="264" width="9.140625" style="18" customWidth="1"/>
    <col min="265" max="265" width="10.28515625" style="18" customWidth="1"/>
    <col min="266" max="269" width="9.140625" style="18"/>
    <col min="270" max="270" width="9.140625" style="18" customWidth="1"/>
    <col min="271" max="275" width="9.140625" style="18"/>
    <col min="276" max="276" width="9.85546875" style="18" bestFit="1" customWidth="1"/>
    <col min="277" max="277" width="9.140625" style="18"/>
    <col min="278" max="279" width="10.28515625" style="18" customWidth="1"/>
    <col min="280" max="512" width="9.140625" style="18"/>
    <col min="513" max="513" width="32.28515625" style="18" customWidth="1"/>
    <col min="514" max="514" width="10.5703125" style="18" customWidth="1"/>
    <col min="515" max="515" width="14" style="18" customWidth="1"/>
    <col min="516" max="517" width="0" style="18" hidden="1" customWidth="1"/>
    <col min="518" max="520" width="9.140625" style="18" customWidth="1"/>
    <col min="521" max="521" width="10.28515625" style="18" customWidth="1"/>
    <col min="522" max="525" width="9.140625" style="18"/>
    <col min="526" max="526" width="9.140625" style="18" customWidth="1"/>
    <col min="527" max="531" width="9.140625" style="18"/>
    <col min="532" max="532" width="9.85546875" style="18" bestFit="1" customWidth="1"/>
    <col min="533" max="533" width="9.140625" style="18"/>
    <col min="534" max="535" width="10.28515625" style="18" customWidth="1"/>
    <col min="536" max="768" width="9.140625" style="18"/>
    <col min="769" max="769" width="32.28515625" style="18" customWidth="1"/>
    <col min="770" max="770" width="10.5703125" style="18" customWidth="1"/>
    <col min="771" max="771" width="14" style="18" customWidth="1"/>
    <col min="772" max="773" width="0" style="18" hidden="1" customWidth="1"/>
    <col min="774" max="776" width="9.140625" style="18" customWidth="1"/>
    <col min="777" max="777" width="10.28515625" style="18" customWidth="1"/>
    <col min="778" max="781" width="9.140625" style="18"/>
    <col min="782" max="782" width="9.140625" style="18" customWidth="1"/>
    <col min="783" max="787" width="9.140625" style="18"/>
    <col min="788" max="788" width="9.85546875" style="18" bestFit="1" customWidth="1"/>
    <col min="789" max="789" width="9.140625" style="18"/>
    <col min="790" max="791" width="10.28515625" style="18" customWidth="1"/>
    <col min="792" max="1024" width="9.140625" style="18"/>
    <col min="1025" max="1025" width="32.28515625" style="18" customWidth="1"/>
    <col min="1026" max="1026" width="10.5703125" style="18" customWidth="1"/>
    <col min="1027" max="1027" width="14" style="18" customWidth="1"/>
    <col min="1028" max="1029" width="0" style="18" hidden="1" customWidth="1"/>
    <col min="1030" max="1032" width="9.140625" style="18" customWidth="1"/>
    <col min="1033" max="1033" width="10.28515625" style="18" customWidth="1"/>
    <col min="1034" max="1037" width="9.140625" style="18"/>
    <col min="1038" max="1038" width="9.140625" style="18" customWidth="1"/>
    <col min="1039" max="1043" width="9.140625" style="18"/>
    <col min="1044" max="1044" width="9.85546875" style="18" bestFit="1" customWidth="1"/>
    <col min="1045" max="1045" width="9.140625" style="18"/>
    <col min="1046" max="1047" width="10.28515625" style="18" customWidth="1"/>
    <col min="1048" max="1280" width="9.140625" style="18"/>
    <col min="1281" max="1281" width="32.28515625" style="18" customWidth="1"/>
    <col min="1282" max="1282" width="10.5703125" style="18" customWidth="1"/>
    <col min="1283" max="1283" width="14" style="18" customWidth="1"/>
    <col min="1284" max="1285" width="0" style="18" hidden="1" customWidth="1"/>
    <col min="1286" max="1288" width="9.140625" style="18" customWidth="1"/>
    <col min="1289" max="1289" width="10.28515625" style="18" customWidth="1"/>
    <col min="1290" max="1293" width="9.140625" style="18"/>
    <col min="1294" max="1294" width="9.140625" style="18" customWidth="1"/>
    <col min="1295" max="1299" width="9.140625" style="18"/>
    <col min="1300" max="1300" width="9.85546875" style="18" bestFit="1" customWidth="1"/>
    <col min="1301" max="1301" width="9.140625" style="18"/>
    <col min="1302" max="1303" width="10.28515625" style="18" customWidth="1"/>
    <col min="1304" max="1536" width="9.140625" style="18"/>
    <col min="1537" max="1537" width="32.28515625" style="18" customWidth="1"/>
    <col min="1538" max="1538" width="10.5703125" style="18" customWidth="1"/>
    <col min="1539" max="1539" width="14" style="18" customWidth="1"/>
    <col min="1540" max="1541" width="0" style="18" hidden="1" customWidth="1"/>
    <col min="1542" max="1544" width="9.140625" style="18" customWidth="1"/>
    <col min="1545" max="1545" width="10.28515625" style="18" customWidth="1"/>
    <col min="1546" max="1549" width="9.140625" style="18"/>
    <col min="1550" max="1550" width="9.140625" style="18" customWidth="1"/>
    <col min="1551" max="1555" width="9.140625" style="18"/>
    <col min="1556" max="1556" width="9.85546875" style="18" bestFit="1" customWidth="1"/>
    <col min="1557" max="1557" width="9.140625" style="18"/>
    <col min="1558" max="1559" width="10.28515625" style="18" customWidth="1"/>
    <col min="1560" max="1792" width="9.140625" style="18"/>
    <col min="1793" max="1793" width="32.28515625" style="18" customWidth="1"/>
    <col min="1794" max="1794" width="10.5703125" style="18" customWidth="1"/>
    <col min="1795" max="1795" width="14" style="18" customWidth="1"/>
    <col min="1796" max="1797" width="0" style="18" hidden="1" customWidth="1"/>
    <col min="1798" max="1800" width="9.140625" style="18" customWidth="1"/>
    <col min="1801" max="1801" width="10.28515625" style="18" customWidth="1"/>
    <col min="1802" max="1805" width="9.140625" style="18"/>
    <col min="1806" max="1806" width="9.140625" style="18" customWidth="1"/>
    <col min="1807" max="1811" width="9.140625" style="18"/>
    <col min="1812" max="1812" width="9.85546875" style="18" bestFit="1" customWidth="1"/>
    <col min="1813" max="1813" width="9.140625" style="18"/>
    <col min="1814" max="1815" width="10.28515625" style="18" customWidth="1"/>
    <col min="1816" max="2048" width="9.140625" style="18"/>
    <col min="2049" max="2049" width="32.28515625" style="18" customWidth="1"/>
    <col min="2050" max="2050" width="10.5703125" style="18" customWidth="1"/>
    <col min="2051" max="2051" width="14" style="18" customWidth="1"/>
    <col min="2052" max="2053" width="0" style="18" hidden="1" customWidth="1"/>
    <col min="2054" max="2056" width="9.140625" style="18" customWidth="1"/>
    <col min="2057" max="2057" width="10.28515625" style="18" customWidth="1"/>
    <col min="2058" max="2061" width="9.140625" style="18"/>
    <col min="2062" max="2062" width="9.140625" style="18" customWidth="1"/>
    <col min="2063" max="2067" width="9.140625" style="18"/>
    <col min="2068" max="2068" width="9.85546875" style="18" bestFit="1" customWidth="1"/>
    <col min="2069" max="2069" width="9.140625" style="18"/>
    <col min="2070" max="2071" width="10.28515625" style="18" customWidth="1"/>
    <col min="2072" max="2304" width="9.140625" style="18"/>
    <col min="2305" max="2305" width="32.28515625" style="18" customWidth="1"/>
    <col min="2306" max="2306" width="10.5703125" style="18" customWidth="1"/>
    <col min="2307" max="2307" width="14" style="18" customWidth="1"/>
    <col min="2308" max="2309" width="0" style="18" hidden="1" customWidth="1"/>
    <col min="2310" max="2312" width="9.140625" style="18" customWidth="1"/>
    <col min="2313" max="2313" width="10.28515625" style="18" customWidth="1"/>
    <col min="2314" max="2317" width="9.140625" style="18"/>
    <col min="2318" max="2318" width="9.140625" style="18" customWidth="1"/>
    <col min="2319" max="2323" width="9.140625" style="18"/>
    <col min="2324" max="2324" width="9.85546875" style="18" bestFit="1" customWidth="1"/>
    <col min="2325" max="2325" width="9.140625" style="18"/>
    <col min="2326" max="2327" width="10.28515625" style="18" customWidth="1"/>
    <col min="2328" max="2560" width="9.140625" style="18"/>
    <col min="2561" max="2561" width="32.28515625" style="18" customWidth="1"/>
    <col min="2562" max="2562" width="10.5703125" style="18" customWidth="1"/>
    <col min="2563" max="2563" width="14" style="18" customWidth="1"/>
    <col min="2564" max="2565" width="0" style="18" hidden="1" customWidth="1"/>
    <col min="2566" max="2568" width="9.140625" style="18" customWidth="1"/>
    <col min="2569" max="2569" width="10.28515625" style="18" customWidth="1"/>
    <col min="2570" max="2573" width="9.140625" style="18"/>
    <col min="2574" max="2574" width="9.140625" style="18" customWidth="1"/>
    <col min="2575" max="2579" width="9.140625" style="18"/>
    <col min="2580" max="2580" width="9.85546875" style="18" bestFit="1" customWidth="1"/>
    <col min="2581" max="2581" width="9.140625" style="18"/>
    <col min="2582" max="2583" width="10.28515625" style="18" customWidth="1"/>
    <col min="2584" max="2816" width="9.140625" style="18"/>
    <col min="2817" max="2817" width="32.28515625" style="18" customWidth="1"/>
    <col min="2818" max="2818" width="10.5703125" style="18" customWidth="1"/>
    <col min="2819" max="2819" width="14" style="18" customWidth="1"/>
    <col min="2820" max="2821" width="0" style="18" hidden="1" customWidth="1"/>
    <col min="2822" max="2824" width="9.140625" style="18" customWidth="1"/>
    <col min="2825" max="2825" width="10.28515625" style="18" customWidth="1"/>
    <col min="2826" max="2829" width="9.140625" style="18"/>
    <col min="2830" max="2830" width="9.140625" style="18" customWidth="1"/>
    <col min="2831" max="2835" width="9.140625" style="18"/>
    <col min="2836" max="2836" width="9.85546875" style="18" bestFit="1" customWidth="1"/>
    <col min="2837" max="2837" width="9.140625" style="18"/>
    <col min="2838" max="2839" width="10.28515625" style="18" customWidth="1"/>
    <col min="2840" max="3072" width="9.140625" style="18"/>
    <col min="3073" max="3073" width="32.28515625" style="18" customWidth="1"/>
    <col min="3074" max="3074" width="10.5703125" style="18" customWidth="1"/>
    <col min="3075" max="3075" width="14" style="18" customWidth="1"/>
    <col min="3076" max="3077" width="0" style="18" hidden="1" customWidth="1"/>
    <col min="3078" max="3080" width="9.140625" style="18" customWidth="1"/>
    <col min="3081" max="3081" width="10.28515625" style="18" customWidth="1"/>
    <col min="3082" max="3085" width="9.140625" style="18"/>
    <col min="3086" max="3086" width="9.140625" style="18" customWidth="1"/>
    <col min="3087" max="3091" width="9.140625" style="18"/>
    <col min="3092" max="3092" width="9.85546875" style="18" bestFit="1" customWidth="1"/>
    <col min="3093" max="3093" width="9.140625" style="18"/>
    <col min="3094" max="3095" width="10.28515625" style="18" customWidth="1"/>
    <col min="3096" max="3328" width="9.140625" style="18"/>
    <col min="3329" max="3329" width="32.28515625" style="18" customWidth="1"/>
    <col min="3330" max="3330" width="10.5703125" style="18" customWidth="1"/>
    <col min="3331" max="3331" width="14" style="18" customWidth="1"/>
    <col min="3332" max="3333" width="0" style="18" hidden="1" customWidth="1"/>
    <col min="3334" max="3336" width="9.140625" style="18" customWidth="1"/>
    <col min="3337" max="3337" width="10.28515625" style="18" customWidth="1"/>
    <col min="3338" max="3341" width="9.140625" style="18"/>
    <col min="3342" max="3342" width="9.140625" style="18" customWidth="1"/>
    <col min="3343" max="3347" width="9.140625" style="18"/>
    <col min="3348" max="3348" width="9.85546875" style="18" bestFit="1" customWidth="1"/>
    <col min="3349" max="3349" width="9.140625" style="18"/>
    <col min="3350" max="3351" width="10.28515625" style="18" customWidth="1"/>
    <col min="3352" max="3584" width="9.140625" style="18"/>
    <col min="3585" max="3585" width="32.28515625" style="18" customWidth="1"/>
    <col min="3586" max="3586" width="10.5703125" style="18" customWidth="1"/>
    <col min="3587" max="3587" width="14" style="18" customWidth="1"/>
    <col min="3588" max="3589" width="0" style="18" hidden="1" customWidth="1"/>
    <col min="3590" max="3592" width="9.140625" style="18" customWidth="1"/>
    <col min="3593" max="3593" width="10.28515625" style="18" customWidth="1"/>
    <col min="3594" max="3597" width="9.140625" style="18"/>
    <col min="3598" max="3598" width="9.140625" style="18" customWidth="1"/>
    <col min="3599" max="3603" width="9.140625" style="18"/>
    <col min="3604" max="3604" width="9.85546875" style="18" bestFit="1" customWidth="1"/>
    <col min="3605" max="3605" width="9.140625" style="18"/>
    <col min="3606" max="3607" width="10.28515625" style="18" customWidth="1"/>
    <col min="3608" max="3840" width="9.140625" style="18"/>
    <col min="3841" max="3841" width="32.28515625" style="18" customWidth="1"/>
    <col min="3842" max="3842" width="10.5703125" style="18" customWidth="1"/>
    <col min="3843" max="3843" width="14" style="18" customWidth="1"/>
    <col min="3844" max="3845" width="0" style="18" hidden="1" customWidth="1"/>
    <col min="3846" max="3848" width="9.140625" style="18" customWidth="1"/>
    <col min="3849" max="3849" width="10.28515625" style="18" customWidth="1"/>
    <col min="3850" max="3853" width="9.140625" style="18"/>
    <col min="3854" max="3854" width="9.140625" style="18" customWidth="1"/>
    <col min="3855" max="3859" width="9.140625" style="18"/>
    <col min="3860" max="3860" width="9.85546875" style="18" bestFit="1" customWidth="1"/>
    <col min="3861" max="3861" width="9.140625" style="18"/>
    <col min="3862" max="3863" width="10.28515625" style="18" customWidth="1"/>
    <col min="3864" max="4096" width="9.140625" style="18"/>
    <col min="4097" max="4097" width="32.28515625" style="18" customWidth="1"/>
    <col min="4098" max="4098" width="10.5703125" style="18" customWidth="1"/>
    <col min="4099" max="4099" width="14" style="18" customWidth="1"/>
    <col min="4100" max="4101" width="0" style="18" hidden="1" customWidth="1"/>
    <col min="4102" max="4104" width="9.140625" style="18" customWidth="1"/>
    <col min="4105" max="4105" width="10.28515625" style="18" customWidth="1"/>
    <col min="4106" max="4109" width="9.140625" style="18"/>
    <col min="4110" max="4110" width="9.140625" style="18" customWidth="1"/>
    <col min="4111" max="4115" width="9.140625" style="18"/>
    <col min="4116" max="4116" width="9.85546875" style="18" bestFit="1" customWidth="1"/>
    <col min="4117" max="4117" width="9.140625" style="18"/>
    <col min="4118" max="4119" width="10.28515625" style="18" customWidth="1"/>
    <col min="4120" max="4352" width="9.140625" style="18"/>
    <col min="4353" max="4353" width="32.28515625" style="18" customWidth="1"/>
    <col min="4354" max="4354" width="10.5703125" style="18" customWidth="1"/>
    <col min="4355" max="4355" width="14" style="18" customWidth="1"/>
    <col min="4356" max="4357" width="0" style="18" hidden="1" customWidth="1"/>
    <col min="4358" max="4360" width="9.140625" style="18" customWidth="1"/>
    <col min="4361" max="4361" width="10.28515625" style="18" customWidth="1"/>
    <col min="4362" max="4365" width="9.140625" style="18"/>
    <col min="4366" max="4366" width="9.140625" style="18" customWidth="1"/>
    <col min="4367" max="4371" width="9.140625" style="18"/>
    <col min="4372" max="4372" width="9.85546875" style="18" bestFit="1" customWidth="1"/>
    <col min="4373" max="4373" width="9.140625" style="18"/>
    <col min="4374" max="4375" width="10.28515625" style="18" customWidth="1"/>
    <col min="4376" max="4608" width="9.140625" style="18"/>
    <col min="4609" max="4609" width="32.28515625" style="18" customWidth="1"/>
    <col min="4610" max="4610" width="10.5703125" style="18" customWidth="1"/>
    <col min="4611" max="4611" width="14" style="18" customWidth="1"/>
    <col min="4612" max="4613" width="0" style="18" hidden="1" customWidth="1"/>
    <col min="4614" max="4616" width="9.140625" style="18" customWidth="1"/>
    <col min="4617" max="4617" width="10.28515625" style="18" customWidth="1"/>
    <col min="4618" max="4621" width="9.140625" style="18"/>
    <col min="4622" max="4622" width="9.140625" style="18" customWidth="1"/>
    <col min="4623" max="4627" width="9.140625" style="18"/>
    <col min="4628" max="4628" width="9.85546875" style="18" bestFit="1" customWidth="1"/>
    <col min="4629" max="4629" width="9.140625" style="18"/>
    <col min="4630" max="4631" width="10.28515625" style="18" customWidth="1"/>
    <col min="4632" max="4864" width="9.140625" style="18"/>
    <col min="4865" max="4865" width="32.28515625" style="18" customWidth="1"/>
    <col min="4866" max="4866" width="10.5703125" style="18" customWidth="1"/>
    <col min="4867" max="4867" width="14" style="18" customWidth="1"/>
    <col min="4868" max="4869" width="0" style="18" hidden="1" customWidth="1"/>
    <col min="4870" max="4872" width="9.140625" style="18" customWidth="1"/>
    <col min="4873" max="4873" width="10.28515625" style="18" customWidth="1"/>
    <col min="4874" max="4877" width="9.140625" style="18"/>
    <col min="4878" max="4878" width="9.140625" style="18" customWidth="1"/>
    <col min="4879" max="4883" width="9.140625" style="18"/>
    <col min="4884" max="4884" width="9.85546875" style="18" bestFit="1" customWidth="1"/>
    <col min="4885" max="4885" width="9.140625" style="18"/>
    <col min="4886" max="4887" width="10.28515625" style="18" customWidth="1"/>
    <col min="4888" max="5120" width="9.140625" style="18"/>
    <col min="5121" max="5121" width="32.28515625" style="18" customWidth="1"/>
    <col min="5122" max="5122" width="10.5703125" style="18" customWidth="1"/>
    <col min="5123" max="5123" width="14" style="18" customWidth="1"/>
    <col min="5124" max="5125" width="0" style="18" hidden="1" customWidth="1"/>
    <col min="5126" max="5128" width="9.140625" style="18" customWidth="1"/>
    <col min="5129" max="5129" width="10.28515625" style="18" customWidth="1"/>
    <col min="5130" max="5133" width="9.140625" style="18"/>
    <col min="5134" max="5134" width="9.140625" style="18" customWidth="1"/>
    <col min="5135" max="5139" width="9.140625" style="18"/>
    <col min="5140" max="5140" width="9.85546875" style="18" bestFit="1" customWidth="1"/>
    <col min="5141" max="5141" width="9.140625" style="18"/>
    <col min="5142" max="5143" width="10.28515625" style="18" customWidth="1"/>
    <col min="5144" max="5376" width="9.140625" style="18"/>
    <col min="5377" max="5377" width="32.28515625" style="18" customWidth="1"/>
    <col min="5378" max="5378" width="10.5703125" style="18" customWidth="1"/>
    <col min="5379" max="5379" width="14" style="18" customWidth="1"/>
    <col min="5380" max="5381" width="0" style="18" hidden="1" customWidth="1"/>
    <col min="5382" max="5384" width="9.140625" style="18" customWidth="1"/>
    <col min="5385" max="5385" width="10.28515625" style="18" customWidth="1"/>
    <col min="5386" max="5389" width="9.140625" style="18"/>
    <col min="5390" max="5390" width="9.140625" style="18" customWidth="1"/>
    <col min="5391" max="5395" width="9.140625" style="18"/>
    <col min="5396" max="5396" width="9.85546875" style="18" bestFit="1" customWidth="1"/>
    <col min="5397" max="5397" width="9.140625" style="18"/>
    <col min="5398" max="5399" width="10.28515625" style="18" customWidth="1"/>
    <col min="5400" max="5632" width="9.140625" style="18"/>
    <col min="5633" max="5633" width="32.28515625" style="18" customWidth="1"/>
    <col min="5634" max="5634" width="10.5703125" style="18" customWidth="1"/>
    <col min="5635" max="5635" width="14" style="18" customWidth="1"/>
    <col min="5636" max="5637" width="0" style="18" hidden="1" customWidth="1"/>
    <col min="5638" max="5640" width="9.140625" style="18" customWidth="1"/>
    <col min="5641" max="5641" width="10.28515625" style="18" customWidth="1"/>
    <col min="5642" max="5645" width="9.140625" style="18"/>
    <col min="5646" max="5646" width="9.140625" style="18" customWidth="1"/>
    <col min="5647" max="5651" width="9.140625" style="18"/>
    <col min="5652" max="5652" width="9.85546875" style="18" bestFit="1" customWidth="1"/>
    <col min="5653" max="5653" width="9.140625" style="18"/>
    <col min="5654" max="5655" width="10.28515625" style="18" customWidth="1"/>
    <col min="5656" max="5888" width="9.140625" style="18"/>
    <col min="5889" max="5889" width="32.28515625" style="18" customWidth="1"/>
    <col min="5890" max="5890" width="10.5703125" style="18" customWidth="1"/>
    <col min="5891" max="5891" width="14" style="18" customWidth="1"/>
    <col min="5892" max="5893" width="0" style="18" hidden="1" customWidth="1"/>
    <col min="5894" max="5896" width="9.140625" style="18" customWidth="1"/>
    <col min="5897" max="5897" width="10.28515625" style="18" customWidth="1"/>
    <col min="5898" max="5901" width="9.140625" style="18"/>
    <col min="5902" max="5902" width="9.140625" style="18" customWidth="1"/>
    <col min="5903" max="5907" width="9.140625" style="18"/>
    <col min="5908" max="5908" width="9.85546875" style="18" bestFit="1" customWidth="1"/>
    <col min="5909" max="5909" width="9.140625" style="18"/>
    <col min="5910" max="5911" width="10.28515625" style="18" customWidth="1"/>
    <col min="5912" max="6144" width="9.140625" style="18"/>
    <col min="6145" max="6145" width="32.28515625" style="18" customWidth="1"/>
    <col min="6146" max="6146" width="10.5703125" style="18" customWidth="1"/>
    <col min="6147" max="6147" width="14" style="18" customWidth="1"/>
    <col min="6148" max="6149" width="0" style="18" hidden="1" customWidth="1"/>
    <col min="6150" max="6152" width="9.140625" style="18" customWidth="1"/>
    <col min="6153" max="6153" width="10.28515625" style="18" customWidth="1"/>
    <col min="6154" max="6157" width="9.140625" style="18"/>
    <col min="6158" max="6158" width="9.140625" style="18" customWidth="1"/>
    <col min="6159" max="6163" width="9.140625" style="18"/>
    <col min="6164" max="6164" width="9.85546875" style="18" bestFit="1" customWidth="1"/>
    <col min="6165" max="6165" width="9.140625" style="18"/>
    <col min="6166" max="6167" width="10.28515625" style="18" customWidth="1"/>
    <col min="6168" max="6400" width="9.140625" style="18"/>
    <col min="6401" max="6401" width="32.28515625" style="18" customWidth="1"/>
    <col min="6402" max="6402" width="10.5703125" style="18" customWidth="1"/>
    <col min="6403" max="6403" width="14" style="18" customWidth="1"/>
    <col min="6404" max="6405" width="0" style="18" hidden="1" customWidth="1"/>
    <col min="6406" max="6408" width="9.140625" style="18" customWidth="1"/>
    <col min="6409" max="6409" width="10.28515625" style="18" customWidth="1"/>
    <col min="6410" max="6413" width="9.140625" style="18"/>
    <col min="6414" max="6414" width="9.140625" style="18" customWidth="1"/>
    <col min="6415" max="6419" width="9.140625" style="18"/>
    <col min="6420" max="6420" width="9.85546875" style="18" bestFit="1" customWidth="1"/>
    <col min="6421" max="6421" width="9.140625" style="18"/>
    <col min="6422" max="6423" width="10.28515625" style="18" customWidth="1"/>
    <col min="6424" max="6656" width="9.140625" style="18"/>
    <col min="6657" max="6657" width="32.28515625" style="18" customWidth="1"/>
    <col min="6658" max="6658" width="10.5703125" style="18" customWidth="1"/>
    <col min="6659" max="6659" width="14" style="18" customWidth="1"/>
    <col min="6660" max="6661" width="0" style="18" hidden="1" customWidth="1"/>
    <col min="6662" max="6664" width="9.140625" style="18" customWidth="1"/>
    <col min="6665" max="6665" width="10.28515625" style="18" customWidth="1"/>
    <col min="6666" max="6669" width="9.140625" style="18"/>
    <col min="6670" max="6670" width="9.140625" style="18" customWidth="1"/>
    <col min="6671" max="6675" width="9.140625" style="18"/>
    <col min="6676" max="6676" width="9.85546875" style="18" bestFit="1" customWidth="1"/>
    <col min="6677" max="6677" width="9.140625" style="18"/>
    <col min="6678" max="6679" width="10.28515625" style="18" customWidth="1"/>
    <col min="6680" max="6912" width="9.140625" style="18"/>
    <col min="6913" max="6913" width="32.28515625" style="18" customWidth="1"/>
    <col min="6914" max="6914" width="10.5703125" style="18" customWidth="1"/>
    <col min="6915" max="6915" width="14" style="18" customWidth="1"/>
    <col min="6916" max="6917" width="0" style="18" hidden="1" customWidth="1"/>
    <col min="6918" max="6920" width="9.140625" style="18" customWidth="1"/>
    <col min="6921" max="6921" width="10.28515625" style="18" customWidth="1"/>
    <col min="6922" max="6925" width="9.140625" style="18"/>
    <col min="6926" max="6926" width="9.140625" style="18" customWidth="1"/>
    <col min="6927" max="6931" width="9.140625" style="18"/>
    <col min="6932" max="6932" width="9.85546875" style="18" bestFit="1" customWidth="1"/>
    <col min="6933" max="6933" width="9.140625" style="18"/>
    <col min="6934" max="6935" width="10.28515625" style="18" customWidth="1"/>
    <col min="6936" max="7168" width="9.140625" style="18"/>
    <col min="7169" max="7169" width="32.28515625" style="18" customWidth="1"/>
    <col min="7170" max="7170" width="10.5703125" style="18" customWidth="1"/>
    <col min="7171" max="7171" width="14" style="18" customWidth="1"/>
    <col min="7172" max="7173" width="0" style="18" hidden="1" customWidth="1"/>
    <col min="7174" max="7176" width="9.140625" style="18" customWidth="1"/>
    <col min="7177" max="7177" width="10.28515625" style="18" customWidth="1"/>
    <col min="7178" max="7181" width="9.140625" style="18"/>
    <col min="7182" max="7182" width="9.140625" style="18" customWidth="1"/>
    <col min="7183" max="7187" width="9.140625" style="18"/>
    <col min="7188" max="7188" width="9.85546875" style="18" bestFit="1" customWidth="1"/>
    <col min="7189" max="7189" width="9.140625" style="18"/>
    <col min="7190" max="7191" width="10.28515625" style="18" customWidth="1"/>
    <col min="7192" max="7424" width="9.140625" style="18"/>
    <col min="7425" max="7425" width="32.28515625" style="18" customWidth="1"/>
    <col min="7426" max="7426" width="10.5703125" style="18" customWidth="1"/>
    <col min="7427" max="7427" width="14" style="18" customWidth="1"/>
    <col min="7428" max="7429" width="0" style="18" hidden="1" customWidth="1"/>
    <col min="7430" max="7432" width="9.140625" style="18" customWidth="1"/>
    <col min="7433" max="7433" width="10.28515625" style="18" customWidth="1"/>
    <col min="7434" max="7437" width="9.140625" style="18"/>
    <col min="7438" max="7438" width="9.140625" style="18" customWidth="1"/>
    <col min="7439" max="7443" width="9.140625" style="18"/>
    <col min="7444" max="7444" width="9.85546875" style="18" bestFit="1" customWidth="1"/>
    <col min="7445" max="7445" width="9.140625" style="18"/>
    <col min="7446" max="7447" width="10.28515625" style="18" customWidth="1"/>
    <col min="7448" max="7680" width="9.140625" style="18"/>
    <col min="7681" max="7681" width="32.28515625" style="18" customWidth="1"/>
    <col min="7682" max="7682" width="10.5703125" style="18" customWidth="1"/>
    <col min="7683" max="7683" width="14" style="18" customWidth="1"/>
    <col min="7684" max="7685" width="0" style="18" hidden="1" customWidth="1"/>
    <col min="7686" max="7688" width="9.140625" style="18" customWidth="1"/>
    <col min="7689" max="7689" width="10.28515625" style="18" customWidth="1"/>
    <col min="7690" max="7693" width="9.140625" style="18"/>
    <col min="7694" max="7694" width="9.140625" style="18" customWidth="1"/>
    <col min="7695" max="7699" width="9.140625" style="18"/>
    <col min="7700" max="7700" width="9.85546875" style="18" bestFit="1" customWidth="1"/>
    <col min="7701" max="7701" width="9.140625" style="18"/>
    <col min="7702" max="7703" width="10.28515625" style="18" customWidth="1"/>
    <col min="7704" max="7936" width="9.140625" style="18"/>
    <col min="7937" max="7937" width="32.28515625" style="18" customWidth="1"/>
    <col min="7938" max="7938" width="10.5703125" style="18" customWidth="1"/>
    <col min="7939" max="7939" width="14" style="18" customWidth="1"/>
    <col min="7940" max="7941" width="0" style="18" hidden="1" customWidth="1"/>
    <col min="7942" max="7944" width="9.140625" style="18" customWidth="1"/>
    <col min="7945" max="7945" width="10.28515625" style="18" customWidth="1"/>
    <col min="7946" max="7949" width="9.140625" style="18"/>
    <col min="7950" max="7950" width="9.140625" style="18" customWidth="1"/>
    <col min="7951" max="7955" width="9.140625" style="18"/>
    <col min="7956" max="7956" width="9.85546875" style="18" bestFit="1" customWidth="1"/>
    <col min="7957" max="7957" width="9.140625" style="18"/>
    <col min="7958" max="7959" width="10.28515625" style="18" customWidth="1"/>
    <col min="7960" max="8192" width="9.140625" style="18"/>
    <col min="8193" max="8193" width="32.28515625" style="18" customWidth="1"/>
    <col min="8194" max="8194" width="10.5703125" style="18" customWidth="1"/>
    <col min="8195" max="8195" width="14" style="18" customWidth="1"/>
    <col min="8196" max="8197" width="0" style="18" hidden="1" customWidth="1"/>
    <col min="8198" max="8200" width="9.140625" style="18" customWidth="1"/>
    <col min="8201" max="8201" width="10.28515625" style="18" customWidth="1"/>
    <col min="8202" max="8205" width="9.140625" style="18"/>
    <col min="8206" max="8206" width="9.140625" style="18" customWidth="1"/>
    <col min="8207" max="8211" width="9.140625" style="18"/>
    <col min="8212" max="8212" width="9.85546875" style="18" bestFit="1" customWidth="1"/>
    <col min="8213" max="8213" width="9.140625" style="18"/>
    <col min="8214" max="8215" width="10.28515625" style="18" customWidth="1"/>
    <col min="8216" max="8448" width="9.140625" style="18"/>
    <col min="8449" max="8449" width="32.28515625" style="18" customWidth="1"/>
    <col min="8450" max="8450" width="10.5703125" style="18" customWidth="1"/>
    <col min="8451" max="8451" width="14" style="18" customWidth="1"/>
    <col min="8452" max="8453" width="0" style="18" hidden="1" customWidth="1"/>
    <col min="8454" max="8456" width="9.140625" style="18" customWidth="1"/>
    <col min="8457" max="8457" width="10.28515625" style="18" customWidth="1"/>
    <col min="8458" max="8461" width="9.140625" style="18"/>
    <col min="8462" max="8462" width="9.140625" style="18" customWidth="1"/>
    <col min="8463" max="8467" width="9.140625" style="18"/>
    <col min="8468" max="8468" width="9.85546875" style="18" bestFit="1" customWidth="1"/>
    <col min="8469" max="8469" width="9.140625" style="18"/>
    <col min="8470" max="8471" width="10.28515625" style="18" customWidth="1"/>
    <col min="8472" max="8704" width="9.140625" style="18"/>
    <col min="8705" max="8705" width="32.28515625" style="18" customWidth="1"/>
    <col min="8706" max="8706" width="10.5703125" style="18" customWidth="1"/>
    <col min="8707" max="8707" width="14" style="18" customWidth="1"/>
    <col min="8708" max="8709" width="0" style="18" hidden="1" customWidth="1"/>
    <col min="8710" max="8712" width="9.140625" style="18" customWidth="1"/>
    <col min="8713" max="8713" width="10.28515625" style="18" customWidth="1"/>
    <col min="8714" max="8717" width="9.140625" style="18"/>
    <col min="8718" max="8718" width="9.140625" style="18" customWidth="1"/>
    <col min="8719" max="8723" width="9.140625" style="18"/>
    <col min="8724" max="8724" width="9.85546875" style="18" bestFit="1" customWidth="1"/>
    <col min="8725" max="8725" width="9.140625" style="18"/>
    <col min="8726" max="8727" width="10.28515625" style="18" customWidth="1"/>
    <col min="8728" max="8960" width="9.140625" style="18"/>
    <col min="8961" max="8961" width="32.28515625" style="18" customWidth="1"/>
    <col min="8962" max="8962" width="10.5703125" style="18" customWidth="1"/>
    <col min="8963" max="8963" width="14" style="18" customWidth="1"/>
    <col min="8964" max="8965" width="0" style="18" hidden="1" customWidth="1"/>
    <col min="8966" max="8968" width="9.140625" style="18" customWidth="1"/>
    <col min="8969" max="8969" width="10.28515625" style="18" customWidth="1"/>
    <col min="8970" max="8973" width="9.140625" style="18"/>
    <col min="8974" max="8974" width="9.140625" style="18" customWidth="1"/>
    <col min="8975" max="8979" width="9.140625" style="18"/>
    <col min="8980" max="8980" width="9.85546875" style="18" bestFit="1" customWidth="1"/>
    <col min="8981" max="8981" width="9.140625" style="18"/>
    <col min="8982" max="8983" width="10.28515625" style="18" customWidth="1"/>
    <col min="8984" max="9216" width="9.140625" style="18"/>
    <col min="9217" max="9217" width="32.28515625" style="18" customWidth="1"/>
    <col min="9218" max="9218" width="10.5703125" style="18" customWidth="1"/>
    <col min="9219" max="9219" width="14" style="18" customWidth="1"/>
    <col min="9220" max="9221" width="0" style="18" hidden="1" customWidth="1"/>
    <col min="9222" max="9224" width="9.140625" style="18" customWidth="1"/>
    <col min="9225" max="9225" width="10.28515625" style="18" customWidth="1"/>
    <col min="9226" max="9229" width="9.140625" style="18"/>
    <col min="9230" max="9230" width="9.140625" style="18" customWidth="1"/>
    <col min="9231" max="9235" width="9.140625" style="18"/>
    <col min="9236" max="9236" width="9.85546875" style="18" bestFit="1" customWidth="1"/>
    <col min="9237" max="9237" width="9.140625" style="18"/>
    <col min="9238" max="9239" width="10.28515625" style="18" customWidth="1"/>
    <col min="9240" max="9472" width="9.140625" style="18"/>
    <col min="9473" max="9473" width="32.28515625" style="18" customWidth="1"/>
    <col min="9474" max="9474" width="10.5703125" style="18" customWidth="1"/>
    <col min="9475" max="9475" width="14" style="18" customWidth="1"/>
    <col min="9476" max="9477" width="0" style="18" hidden="1" customWidth="1"/>
    <col min="9478" max="9480" width="9.140625" style="18" customWidth="1"/>
    <col min="9481" max="9481" width="10.28515625" style="18" customWidth="1"/>
    <col min="9482" max="9485" width="9.140625" style="18"/>
    <col min="9486" max="9486" width="9.140625" style="18" customWidth="1"/>
    <col min="9487" max="9491" width="9.140625" style="18"/>
    <col min="9492" max="9492" width="9.85546875" style="18" bestFit="1" customWidth="1"/>
    <col min="9493" max="9493" width="9.140625" style="18"/>
    <col min="9494" max="9495" width="10.28515625" style="18" customWidth="1"/>
    <col min="9496" max="9728" width="9.140625" style="18"/>
    <col min="9729" max="9729" width="32.28515625" style="18" customWidth="1"/>
    <col min="9730" max="9730" width="10.5703125" style="18" customWidth="1"/>
    <col min="9731" max="9731" width="14" style="18" customWidth="1"/>
    <col min="9732" max="9733" width="0" style="18" hidden="1" customWidth="1"/>
    <col min="9734" max="9736" width="9.140625" style="18" customWidth="1"/>
    <col min="9737" max="9737" width="10.28515625" style="18" customWidth="1"/>
    <col min="9738" max="9741" width="9.140625" style="18"/>
    <col min="9742" max="9742" width="9.140625" style="18" customWidth="1"/>
    <col min="9743" max="9747" width="9.140625" style="18"/>
    <col min="9748" max="9748" width="9.85546875" style="18" bestFit="1" customWidth="1"/>
    <col min="9749" max="9749" width="9.140625" style="18"/>
    <col min="9750" max="9751" width="10.28515625" style="18" customWidth="1"/>
    <col min="9752" max="9984" width="9.140625" style="18"/>
    <col min="9985" max="9985" width="32.28515625" style="18" customWidth="1"/>
    <col min="9986" max="9986" width="10.5703125" style="18" customWidth="1"/>
    <col min="9987" max="9987" width="14" style="18" customWidth="1"/>
    <col min="9988" max="9989" width="0" style="18" hidden="1" customWidth="1"/>
    <col min="9990" max="9992" width="9.140625" style="18" customWidth="1"/>
    <col min="9993" max="9993" width="10.28515625" style="18" customWidth="1"/>
    <col min="9994" max="9997" width="9.140625" style="18"/>
    <col min="9998" max="9998" width="9.140625" style="18" customWidth="1"/>
    <col min="9999" max="10003" width="9.140625" style="18"/>
    <col min="10004" max="10004" width="9.85546875" style="18" bestFit="1" customWidth="1"/>
    <col min="10005" max="10005" width="9.140625" style="18"/>
    <col min="10006" max="10007" width="10.28515625" style="18" customWidth="1"/>
    <col min="10008" max="10240" width="9.140625" style="18"/>
    <col min="10241" max="10241" width="32.28515625" style="18" customWidth="1"/>
    <col min="10242" max="10242" width="10.5703125" style="18" customWidth="1"/>
    <col min="10243" max="10243" width="14" style="18" customWidth="1"/>
    <col min="10244" max="10245" width="0" style="18" hidden="1" customWidth="1"/>
    <col min="10246" max="10248" width="9.140625" style="18" customWidth="1"/>
    <col min="10249" max="10249" width="10.28515625" style="18" customWidth="1"/>
    <col min="10250" max="10253" width="9.140625" style="18"/>
    <col min="10254" max="10254" width="9.140625" style="18" customWidth="1"/>
    <col min="10255" max="10259" width="9.140625" style="18"/>
    <col min="10260" max="10260" width="9.85546875" style="18" bestFit="1" customWidth="1"/>
    <col min="10261" max="10261" width="9.140625" style="18"/>
    <col min="10262" max="10263" width="10.28515625" style="18" customWidth="1"/>
    <col min="10264" max="10496" width="9.140625" style="18"/>
    <col min="10497" max="10497" width="32.28515625" style="18" customWidth="1"/>
    <col min="10498" max="10498" width="10.5703125" style="18" customWidth="1"/>
    <col min="10499" max="10499" width="14" style="18" customWidth="1"/>
    <col min="10500" max="10501" width="0" style="18" hidden="1" customWidth="1"/>
    <col min="10502" max="10504" width="9.140625" style="18" customWidth="1"/>
    <col min="10505" max="10505" width="10.28515625" style="18" customWidth="1"/>
    <col min="10506" max="10509" width="9.140625" style="18"/>
    <col min="10510" max="10510" width="9.140625" style="18" customWidth="1"/>
    <col min="10511" max="10515" width="9.140625" style="18"/>
    <col min="10516" max="10516" width="9.85546875" style="18" bestFit="1" customWidth="1"/>
    <col min="10517" max="10517" width="9.140625" style="18"/>
    <col min="10518" max="10519" width="10.28515625" style="18" customWidth="1"/>
    <col min="10520" max="10752" width="9.140625" style="18"/>
    <col min="10753" max="10753" width="32.28515625" style="18" customWidth="1"/>
    <col min="10754" max="10754" width="10.5703125" style="18" customWidth="1"/>
    <col min="10755" max="10755" width="14" style="18" customWidth="1"/>
    <col min="10756" max="10757" width="0" style="18" hidden="1" customWidth="1"/>
    <col min="10758" max="10760" width="9.140625" style="18" customWidth="1"/>
    <col min="10761" max="10761" width="10.28515625" style="18" customWidth="1"/>
    <col min="10762" max="10765" width="9.140625" style="18"/>
    <col min="10766" max="10766" width="9.140625" style="18" customWidth="1"/>
    <col min="10767" max="10771" width="9.140625" style="18"/>
    <col min="10772" max="10772" width="9.85546875" style="18" bestFit="1" customWidth="1"/>
    <col min="10773" max="10773" width="9.140625" style="18"/>
    <col min="10774" max="10775" width="10.28515625" style="18" customWidth="1"/>
    <col min="10776" max="11008" width="9.140625" style="18"/>
    <col min="11009" max="11009" width="32.28515625" style="18" customWidth="1"/>
    <col min="11010" max="11010" width="10.5703125" style="18" customWidth="1"/>
    <col min="11011" max="11011" width="14" style="18" customWidth="1"/>
    <col min="11012" max="11013" width="0" style="18" hidden="1" customWidth="1"/>
    <col min="11014" max="11016" width="9.140625" style="18" customWidth="1"/>
    <col min="11017" max="11017" width="10.28515625" style="18" customWidth="1"/>
    <col min="11018" max="11021" width="9.140625" style="18"/>
    <col min="11022" max="11022" width="9.140625" style="18" customWidth="1"/>
    <col min="11023" max="11027" width="9.140625" style="18"/>
    <col min="11028" max="11028" width="9.85546875" style="18" bestFit="1" customWidth="1"/>
    <col min="11029" max="11029" width="9.140625" style="18"/>
    <col min="11030" max="11031" width="10.28515625" style="18" customWidth="1"/>
    <col min="11032" max="11264" width="9.140625" style="18"/>
    <col min="11265" max="11265" width="32.28515625" style="18" customWidth="1"/>
    <col min="11266" max="11266" width="10.5703125" style="18" customWidth="1"/>
    <col min="11267" max="11267" width="14" style="18" customWidth="1"/>
    <col min="11268" max="11269" width="0" style="18" hidden="1" customWidth="1"/>
    <col min="11270" max="11272" width="9.140625" style="18" customWidth="1"/>
    <col min="11273" max="11273" width="10.28515625" style="18" customWidth="1"/>
    <col min="11274" max="11277" width="9.140625" style="18"/>
    <col min="11278" max="11278" width="9.140625" style="18" customWidth="1"/>
    <col min="11279" max="11283" width="9.140625" style="18"/>
    <col min="11284" max="11284" width="9.85546875" style="18" bestFit="1" customWidth="1"/>
    <col min="11285" max="11285" width="9.140625" style="18"/>
    <col min="11286" max="11287" width="10.28515625" style="18" customWidth="1"/>
    <col min="11288" max="11520" width="9.140625" style="18"/>
    <col min="11521" max="11521" width="32.28515625" style="18" customWidth="1"/>
    <col min="11522" max="11522" width="10.5703125" style="18" customWidth="1"/>
    <col min="11523" max="11523" width="14" style="18" customWidth="1"/>
    <col min="11524" max="11525" width="0" style="18" hidden="1" customWidth="1"/>
    <col min="11526" max="11528" width="9.140625" style="18" customWidth="1"/>
    <col min="11529" max="11529" width="10.28515625" style="18" customWidth="1"/>
    <col min="11530" max="11533" width="9.140625" style="18"/>
    <col min="11534" max="11534" width="9.140625" style="18" customWidth="1"/>
    <col min="11535" max="11539" width="9.140625" style="18"/>
    <col min="11540" max="11540" width="9.85546875" style="18" bestFit="1" customWidth="1"/>
    <col min="11541" max="11541" width="9.140625" style="18"/>
    <col min="11542" max="11543" width="10.28515625" style="18" customWidth="1"/>
    <col min="11544" max="11776" width="9.140625" style="18"/>
    <col min="11777" max="11777" width="32.28515625" style="18" customWidth="1"/>
    <col min="11778" max="11778" width="10.5703125" style="18" customWidth="1"/>
    <col min="11779" max="11779" width="14" style="18" customWidth="1"/>
    <col min="11780" max="11781" width="0" style="18" hidden="1" customWidth="1"/>
    <col min="11782" max="11784" width="9.140625" style="18" customWidth="1"/>
    <col min="11785" max="11785" width="10.28515625" style="18" customWidth="1"/>
    <col min="11786" max="11789" width="9.140625" style="18"/>
    <col min="11790" max="11790" width="9.140625" style="18" customWidth="1"/>
    <col min="11791" max="11795" width="9.140625" style="18"/>
    <col min="11796" max="11796" width="9.85546875" style="18" bestFit="1" customWidth="1"/>
    <col min="11797" max="11797" width="9.140625" style="18"/>
    <col min="11798" max="11799" width="10.28515625" style="18" customWidth="1"/>
    <col min="11800" max="12032" width="9.140625" style="18"/>
    <col min="12033" max="12033" width="32.28515625" style="18" customWidth="1"/>
    <col min="12034" max="12034" width="10.5703125" style="18" customWidth="1"/>
    <col min="12035" max="12035" width="14" style="18" customWidth="1"/>
    <col min="12036" max="12037" width="0" style="18" hidden="1" customWidth="1"/>
    <col min="12038" max="12040" width="9.140625" style="18" customWidth="1"/>
    <col min="12041" max="12041" width="10.28515625" style="18" customWidth="1"/>
    <col min="12042" max="12045" width="9.140625" style="18"/>
    <col min="12046" max="12046" width="9.140625" style="18" customWidth="1"/>
    <col min="12047" max="12051" width="9.140625" style="18"/>
    <col min="12052" max="12052" width="9.85546875" style="18" bestFit="1" customWidth="1"/>
    <col min="12053" max="12053" width="9.140625" style="18"/>
    <col min="12054" max="12055" width="10.28515625" style="18" customWidth="1"/>
    <col min="12056" max="12288" width="9.140625" style="18"/>
    <col min="12289" max="12289" width="32.28515625" style="18" customWidth="1"/>
    <col min="12290" max="12290" width="10.5703125" style="18" customWidth="1"/>
    <col min="12291" max="12291" width="14" style="18" customWidth="1"/>
    <col min="12292" max="12293" width="0" style="18" hidden="1" customWidth="1"/>
    <col min="12294" max="12296" width="9.140625" style="18" customWidth="1"/>
    <col min="12297" max="12297" width="10.28515625" style="18" customWidth="1"/>
    <col min="12298" max="12301" width="9.140625" style="18"/>
    <col min="12302" max="12302" width="9.140625" style="18" customWidth="1"/>
    <col min="12303" max="12307" width="9.140625" style="18"/>
    <col min="12308" max="12308" width="9.85546875" style="18" bestFit="1" customWidth="1"/>
    <col min="12309" max="12309" width="9.140625" style="18"/>
    <col min="12310" max="12311" width="10.28515625" style="18" customWidth="1"/>
    <col min="12312" max="12544" width="9.140625" style="18"/>
    <col min="12545" max="12545" width="32.28515625" style="18" customWidth="1"/>
    <col min="12546" max="12546" width="10.5703125" style="18" customWidth="1"/>
    <col min="12547" max="12547" width="14" style="18" customWidth="1"/>
    <col min="12548" max="12549" width="0" style="18" hidden="1" customWidth="1"/>
    <col min="12550" max="12552" width="9.140625" style="18" customWidth="1"/>
    <col min="12553" max="12553" width="10.28515625" style="18" customWidth="1"/>
    <col min="12554" max="12557" width="9.140625" style="18"/>
    <col min="12558" max="12558" width="9.140625" style="18" customWidth="1"/>
    <col min="12559" max="12563" width="9.140625" style="18"/>
    <col min="12564" max="12564" width="9.85546875" style="18" bestFit="1" customWidth="1"/>
    <col min="12565" max="12565" width="9.140625" style="18"/>
    <col min="12566" max="12567" width="10.28515625" style="18" customWidth="1"/>
    <col min="12568" max="12800" width="9.140625" style="18"/>
    <col min="12801" max="12801" width="32.28515625" style="18" customWidth="1"/>
    <col min="12802" max="12802" width="10.5703125" style="18" customWidth="1"/>
    <col min="12803" max="12803" width="14" style="18" customWidth="1"/>
    <col min="12804" max="12805" width="0" style="18" hidden="1" customWidth="1"/>
    <col min="12806" max="12808" width="9.140625" style="18" customWidth="1"/>
    <col min="12809" max="12809" width="10.28515625" style="18" customWidth="1"/>
    <col min="12810" max="12813" width="9.140625" style="18"/>
    <col min="12814" max="12814" width="9.140625" style="18" customWidth="1"/>
    <col min="12815" max="12819" width="9.140625" style="18"/>
    <col min="12820" max="12820" width="9.85546875" style="18" bestFit="1" customWidth="1"/>
    <col min="12821" max="12821" width="9.140625" style="18"/>
    <col min="12822" max="12823" width="10.28515625" style="18" customWidth="1"/>
    <col min="12824" max="13056" width="9.140625" style="18"/>
    <col min="13057" max="13057" width="32.28515625" style="18" customWidth="1"/>
    <col min="13058" max="13058" width="10.5703125" style="18" customWidth="1"/>
    <col min="13059" max="13059" width="14" style="18" customWidth="1"/>
    <col min="13060" max="13061" width="0" style="18" hidden="1" customWidth="1"/>
    <col min="13062" max="13064" width="9.140625" style="18" customWidth="1"/>
    <col min="13065" max="13065" width="10.28515625" style="18" customWidth="1"/>
    <col min="13066" max="13069" width="9.140625" style="18"/>
    <col min="13070" max="13070" width="9.140625" style="18" customWidth="1"/>
    <col min="13071" max="13075" width="9.140625" style="18"/>
    <col min="13076" max="13076" width="9.85546875" style="18" bestFit="1" customWidth="1"/>
    <col min="13077" max="13077" width="9.140625" style="18"/>
    <col min="13078" max="13079" width="10.28515625" style="18" customWidth="1"/>
    <col min="13080" max="13312" width="9.140625" style="18"/>
    <col min="13313" max="13313" width="32.28515625" style="18" customWidth="1"/>
    <col min="13314" max="13314" width="10.5703125" style="18" customWidth="1"/>
    <col min="13315" max="13315" width="14" style="18" customWidth="1"/>
    <col min="13316" max="13317" width="0" style="18" hidden="1" customWidth="1"/>
    <col min="13318" max="13320" width="9.140625" style="18" customWidth="1"/>
    <col min="13321" max="13321" width="10.28515625" style="18" customWidth="1"/>
    <col min="13322" max="13325" width="9.140625" style="18"/>
    <col min="13326" max="13326" width="9.140625" style="18" customWidth="1"/>
    <col min="13327" max="13331" width="9.140625" style="18"/>
    <col min="13332" max="13332" width="9.85546875" style="18" bestFit="1" customWidth="1"/>
    <col min="13333" max="13333" width="9.140625" style="18"/>
    <col min="13334" max="13335" width="10.28515625" style="18" customWidth="1"/>
    <col min="13336" max="13568" width="9.140625" style="18"/>
    <col min="13569" max="13569" width="32.28515625" style="18" customWidth="1"/>
    <col min="13570" max="13570" width="10.5703125" style="18" customWidth="1"/>
    <col min="13571" max="13571" width="14" style="18" customWidth="1"/>
    <col min="13572" max="13573" width="0" style="18" hidden="1" customWidth="1"/>
    <col min="13574" max="13576" width="9.140625" style="18" customWidth="1"/>
    <col min="13577" max="13577" width="10.28515625" style="18" customWidth="1"/>
    <col min="13578" max="13581" width="9.140625" style="18"/>
    <col min="13582" max="13582" width="9.140625" style="18" customWidth="1"/>
    <col min="13583" max="13587" width="9.140625" style="18"/>
    <col min="13588" max="13588" width="9.85546875" style="18" bestFit="1" customWidth="1"/>
    <col min="13589" max="13589" width="9.140625" style="18"/>
    <col min="13590" max="13591" width="10.28515625" style="18" customWidth="1"/>
    <col min="13592" max="13824" width="9.140625" style="18"/>
    <col min="13825" max="13825" width="32.28515625" style="18" customWidth="1"/>
    <col min="13826" max="13826" width="10.5703125" style="18" customWidth="1"/>
    <col min="13827" max="13827" width="14" style="18" customWidth="1"/>
    <col min="13828" max="13829" width="0" style="18" hidden="1" customWidth="1"/>
    <col min="13830" max="13832" width="9.140625" style="18" customWidth="1"/>
    <col min="13833" max="13833" width="10.28515625" style="18" customWidth="1"/>
    <col min="13834" max="13837" width="9.140625" style="18"/>
    <col min="13838" max="13838" width="9.140625" style="18" customWidth="1"/>
    <col min="13839" max="13843" width="9.140625" style="18"/>
    <col min="13844" max="13844" width="9.85546875" style="18" bestFit="1" customWidth="1"/>
    <col min="13845" max="13845" width="9.140625" style="18"/>
    <col min="13846" max="13847" width="10.28515625" style="18" customWidth="1"/>
    <col min="13848" max="14080" width="9.140625" style="18"/>
    <col min="14081" max="14081" width="32.28515625" style="18" customWidth="1"/>
    <col min="14082" max="14082" width="10.5703125" style="18" customWidth="1"/>
    <col min="14083" max="14083" width="14" style="18" customWidth="1"/>
    <col min="14084" max="14085" width="0" style="18" hidden="1" customWidth="1"/>
    <col min="14086" max="14088" width="9.140625" style="18" customWidth="1"/>
    <col min="14089" max="14089" width="10.28515625" style="18" customWidth="1"/>
    <col min="14090" max="14093" width="9.140625" style="18"/>
    <col min="14094" max="14094" width="9.140625" style="18" customWidth="1"/>
    <col min="14095" max="14099" width="9.140625" style="18"/>
    <col min="14100" max="14100" width="9.85546875" style="18" bestFit="1" customWidth="1"/>
    <col min="14101" max="14101" width="9.140625" style="18"/>
    <col min="14102" max="14103" width="10.28515625" style="18" customWidth="1"/>
    <col min="14104" max="14336" width="9.140625" style="18"/>
    <col min="14337" max="14337" width="32.28515625" style="18" customWidth="1"/>
    <col min="14338" max="14338" width="10.5703125" style="18" customWidth="1"/>
    <col min="14339" max="14339" width="14" style="18" customWidth="1"/>
    <col min="14340" max="14341" width="0" style="18" hidden="1" customWidth="1"/>
    <col min="14342" max="14344" width="9.140625" style="18" customWidth="1"/>
    <col min="14345" max="14345" width="10.28515625" style="18" customWidth="1"/>
    <col min="14346" max="14349" width="9.140625" style="18"/>
    <col min="14350" max="14350" width="9.140625" style="18" customWidth="1"/>
    <col min="14351" max="14355" width="9.140625" style="18"/>
    <col min="14356" max="14356" width="9.85546875" style="18" bestFit="1" customWidth="1"/>
    <col min="14357" max="14357" width="9.140625" style="18"/>
    <col min="14358" max="14359" width="10.28515625" style="18" customWidth="1"/>
    <col min="14360" max="14592" width="9.140625" style="18"/>
    <col min="14593" max="14593" width="32.28515625" style="18" customWidth="1"/>
    <col min="14594" max="14594" width="10.5703125" style="18" customWidth="1"/>
    <col min="14595" max="14595" width="14" style="18" customWidth="1"/>
    <col min="14596" max="14597" width="0" style="18" hidden="1" customWidth="1"/>
    <col min="14598" max="14600" width="9.140625" style="18" customWidth="1"/>
    <col min="14601" max="14601" width="10.28515625" style="18" customWidth="1"/>
    <col min="14602" max="14605" width="9.140625" style="18"/>
    <col min="14606" max="14606" width="9.140625" style="18" customWidth="1"/>
    <col min="14607" max="14611" width="9.140625" style="18"/>
    <col min="14612" max="14612" width="9.85546875" style="18" bestFit="1" customWidth="1"/>
    <col min="14613" max="14613" width="9.140625" style="18"/>
    <col min="14614" max="14615" width="10.28515625" style="18" customWidth="1"/>
    <col min="14616" max="14848" width="9.140625" style="18"/>
    <col min="14849" max="14849" width="32.28515625" style="18" customWidth="1"/>
    <col min="14850" max="14850" width="10.5703125" style="18" customWidth="1"/>
    <col min="14851" max="14851" width="14" style="18" customWidth="1"/>
    <col min="14852" max="14853" width="0" style="18" hidden="1" customWidth="1"/>
    <col min="14854" max="14856" width="9.140625" style="18" customWidth="1"/>
    <col min="14857" max="14857" width="10.28515625" style="18" customWidth="1"/>
    <col min="14858" max="14861" width="9.140625" style="18"/>
    <col min="14862" max="14862" width="9.140625" style="18" customWidth="1"/>
    <col min="14863" max="14867" width="9.140625" style="18"/>
    <col min="14868" max="14868" width="9.85546875" style="18" bestFit="1" customWidth="1"/>
    <col min="14869" max="14869" width="9.140625" style="18"/>
    <col min="14870" max="14871" width="10.28515625" style="18" customWidth="1"/>
    <col min="14872" max="15104" width="9.140625" style="18"/>
    <col min="15105" max="15105" width="32.28515625" style="18" customWidth="1"/>
    <col min="15106" max="15106" width="10.5703125" style="18" customWidth="1"/>
    <col min="15107" max="15107" width="14" style="18" customWidth="1"/>
    <col min="15108" max="15109" width="0" style="18" hidden="1" customWidth="1"/>
    <col min="15110" max="15112" width="9.140625" style="18" customWidth="1"/>
    <col min="15113" max="15113" width="10.28515625" style="18" customWidth="1"/>
    <col min="15114" max="15117" width="9.140625" style="18"/>
    <col min="15118" max="15118" width="9.140625" style="18" customWidth="1"/>
    <col min="15119" max="15123" width="9.140625" style="18"/>
    <col min="15124" max="15124" width="9.85546875" style="18" bestFit="1" customWidth="1"/>
    <col min="15125" max="15125" width="9.140625" style="18"/>
    <col min="15126" max="15127" width="10.28515625" style="18" customWidth="1"/>
    <col min="15128" max="15360" width="9.140625" style="18"/>
    <col min="15361" max="15361" width="32.28515625" style="18" customWidth="1"/>
    <col min="15362" max="15362" width="10.5703125" style="18" customWidth="1"/>
    <col min="15363" max="15363" width="14" style="18" customWidth="1"/>
    <col min="15364" max="15365" width="0" style="18" hidden="1" customWidth="1"/>
    <col min="15366" max="15368" width="9.140625" style="18" customWidth="1"/>
    <col min="15369" max="15369" width="10.28515625" style="18" customWidth="1"/>
    <col min="15370" max="15373" width="9.140625" style="18"/>
    <col min="15374" max="15374" width="9.140625" style="18" customWidth="1"/>
    <col min="15375" max="15379" width="9.140625" style="18"/>
    <col min="15380" max="15380" width="9.85546875" style="18" bestFit="1" customWidth="1"/>
    <col min="15381" max="15381" width="9.140625" style="18"/>
    <col min="15382" max="15383" width="10.28515625" style="18" customWidth="1"/>
    <col min="15384" max="15616" width="9.140625" style="18"/>
    <col min="15617" max="15617" width="32.28515625" style="18" customWidth="1"/>
    <col min="15618" max="15618" width="10.5703125" style="18" customWidth="1"/>
    <col min="15619" max="15619" width="14" style="18" customWidth="1"/>
    <col min="15620" max="15621" width="0" style="18" hidden="1" customWidth="1"/>
    <col min="15622" max="15624" width="9.140625" style="18" customWidth="1"/>
    <col min="15625" max="15625" width="10.28515625" style="18" customWidth="1"/>
    <col min="15626" max="15629" width="9.140625" style="18"/>
    <col min="15630" max="15630" width="9.140625" style="18" customWidth="1"/>
    <col min="15631" max="15635" width="9.140625" style="18"/>
    <col min="15636" max="15636" width="9.85546875" style="18" bestFit="1" customWidth="1"/>
    <col min="15637" max="15637" width="9.140625" style="18"/>
    <col min="15638" max="15639" width="10.28515625" style="18" customWidth="1"/>
    <col min="15640" max="15872" width="9.140625" style="18"/>
    <col min="15873" max="15873" width="32.28515625" style="18" customWidth="1"/>
    <col min="15874" max="15874" width="10.5703125" style="18" customWidth="1"/>
    <col min="15875" max="15875" width="14" style="18" customWidth="1"/>
    <col min="15876" max="15877" width="0" style="18" hidden="1" customWidth="1"/>
    <col min="15878" max="15880" width="9.140625" style="18" customWidth="1"/>
    <col min="15881" max="15881" width="10.28515625" style="18" customWidth="1"/>
    <col min="15882" max="15885" width="9.140625" style="18"/>
    <col min="15886" max="15886" width="9.140625" style="18" customWidth="1"/>
    <col min="15887" max="15891" width="9.140625" style="18"/>
    <col min="15892" max="15892" width="9.85546875" style="18" bestFit="1" customWidth="1"/>
    <col min="15893" max="15893" width="9.140625" style="18"/>
    <col min="15894" max="15895" width="10.28515625" style="18" customWidth="1"/>
    <col min="15896" max="16128" width="9.140625" style="18"/>
    <col min="16129" max="16129" width="32.28515625" style="18" customWidth="1"/>
    <col min="16130" max="16130" width="10.5703125" style="18" customWidth="1"/>
    <col min="16131" max="16131" width="14" style="18" customWidth="1"/>
    <col min="16132" max="16133" width="0" style="18" hidden="1" customWidth="1"/>
    <col min="16134" max="16136" width="9.140625" style="18" customWidth="1"/>
    <col min="16137" max="16137" width="10.28515625" style="18" customWidth="1"/>
    <col min="16138" max="16141" width="9.140625" style="18"/>
    <col min="16142" max="16142" width="9.140625" style="18" customWidth="1"/>
    <col min="16143" max="16147" width="9.140625" style="18"/>
    <col min="16148" max="16148" width="9.85546875" style="18" bestFit="1" customWidth="1"/>
    <col min="16149" max="16149" width="9.140625" style="18"/>
    <col min="16150" max="16151" width="10.28515625" style="18" customWidth="1"/>
    <col min="16152" max="16384" width="9.140625" style="18"/>
  </cols>
  <sheetData>
    <row r="1" spans="1:23" s="605" customFormat="1" ht="18">
      <c r="A1" s="624" t="s">
        <v>533</v>
      </c>
      <c r="B1" s="624"/>
      <c r="C1" s="624"/>
      <c r="D1" s="624"/>
      <c r="E1" s="624"/>
      <c r="F1" s="624"/>
      <c r="G1" s="624"/>
      <c r="H1" s="624"/>
      <c r="I1" s="624"/>
    </row>
    <row r="2" spans="1:23" ht="18">
      <c r="A2" s="624" t="s">
        <v>534</v>
      </c>
      <c r="B2" s="533"/>
      <c r="I2" s="532"/>
    </row>
    <row r="3" spans="1:23">
      <c r="A3" s="532"/>
      <c r="B3" s="532"/>
      <c r="I3" s="532"/>
    </row>
    <row r="4" spans="1:23" ht="13.5" thickBot="1">
      <c r="I4" s="532"/>
      <c r="M4" s="625"/>
      <c r="N4" s="625"/>
      <c r="O4" s="625"/>
    </row>
    <row r="5" spans="1:23" ht="16.5" thickBot="1">
      <c r="A5" s="626" t="s">
        <v>430</v>
      </c>
      <c r="B5" s="626"/>
      <c r="C5" s="753" t="s">
        <v>552</v>
      </c>
      <c r="D5" s="754"/>
      <c r="E5" s="754"/>
      <c r="F5" s="754"/>
      <c r="G5" s="755"/>
      <c r="H5" s="627"/>
      <c r="I5" s="509"/>
      <c r="M5" s="625"/>
      <c r="N5" s="625"/>
      <c r="O5" s="625"/>
    </row>
    <row r="6" spans="1:23" ht="13.5" thickBot="1">
      <c r="A6" s="623" t="s">
        <v>432</v>
      </c>
      <c r="B6" s="623"/>
      <c r="I6" s="532"/>
    </row>
    <row r="7" spans="1:23" ht="15.75">
      <c r="A7" s="628"/>
      <c r="B7" s="629"/>
      <c r="C7" s="630"/>
      <c r="D7" s="536"/>
      <c r="E7" s="536"/>
      <c r="F7" s="536"/>
      <c r="G7" s="536"/>
      <c r="H7" s="536"/>
      <c r="I7" s="631" t="s">
        <v>31</v>
      </c>
      <c r="J7" s="632"/>
      <c r="K7" s="633"/>
      <c r="L7" s="633"/>
      <c r="M7" s="633"/>
      <c r="N7" s="633"/>
      <c r="O7" s="634"/>
      <c r="P7" s="633"/>
      <c r="Q7" s="633"/>
      <c r="R7" s="633"/>
      <c r="S7" s="633"/>
      <c r="T7" s="633"/>
      <c r="U7" s="633"/>
      <c r="V7" s="635" t="s">
        <v>536</v>
      </c>
      <c r="W7" s="631" t="s">
        <v>435</v>
      </c>
    </row>
    <row r="8" spans="1:23" ht="13.5" thickBot="1">
      <c r="A8" s="636" t="s">
        <v>29</v>
      </c>
      <c r="B8" s="637"/>
      <c r="C8" s="638"/>
      <c r="D8" s="542" t="s">
        <v>437</v>
      </c>
      <c r="E8" s="542" t="s">
        <v>438</v>
      </c>
      <c r="F8" s="639" t="s">
        <v>553</v>
      </c>
      <c r="G8" s="639" t="s">
        <v>554</v>
      </c>
      <c r="H8" s="639" t="s">
        <v>434</v>
      </c>
      <c r="I8" s="640">
        <v>2016</v>
      </c>
      <c r="J8" s="641" t="s">
        <v>444</v>
      </c>
      <c r="K8" s="642" t="s">
        <v>445</v>
      </c>
      <c r="L8" s="642" t="s">
        <v>446</v>
      </c>
      <c r="M8" s="642" t="s">
        <v>447</v>
      </c>
      <c r="N8" s="642" t="s">
        <v>448</v>
      </c>
      <c r="O8" s="642" t="s">
        <v>449</v>
      </c>
      <c r="P8" s="642" t="s">
        <v>450</v>
      </c>
      <c r="Q8" s="642" t="s">
        <v>451</v>
      </c>
      <c r="R8" s="642" t="s">
        <v>452</v>
      </c>
      <c r="S8" s="642" t="s">
        <v>453</v>
      </c>
      <c r="T8" s="642" t="s">
        <v>454</v>
      </c>
      <c r="U8" s="641" t="s">
        <v>455</v>
      </c>
      <c r="V8" s="639" t="s">
        <v>456</v>
      </c>
      <c r="W8" s="640" t="s">
        <v>457</v>
      </c>
    </row>
    <row r="9" spans="1:23" ht="16.5">
      <c r="A9" s="643" t="s">
        <v>555</v>
      </c>
      <c r="B9" s="644"/>
      <c r="C9" s="645"/>
      <c r="D9" s="646">
        <v>22</v>
      </c>
      <c r="E9" s="646">
        <v>23</v>
      </c>
      <c r="F9" s="606">
        <v>21</v>
      </c>
      <c r="G9" s="607">
        <v>21</v>
      </c>
      <c r="H9" s="608">
        <v>21</v>
      </c>
      <c r="I9" s="647">
        <v>21</v>
      </c>
      <c r="J9" s="648">
        <v>21</v>
      </c>
      <c r="K9" s="612">
        <v>21</v>
      </c>
      <c r="L9" s="612"/>
      <c r="M9" s="612"/>
      <c r="N9" s="613"/>
      <c r="O9" s="613"/>
      <c r="P9" s="609"/>
      <c r="Q9" s="609"/>
      <c r="R9" s="609"/>
      <c r="S9" s="609"/>
      <c r="T9" s="609"/>
      <c r="U9" s="609"/>
      <c r="V9" s="649" t="s">
        <v>459</v>
      </c>
      <c r="W9" s="650" t="s">
        <v>459</v>
      </c>
    </row>
    <row r="10" spans="1:23" ht="17.25" thickBot="1">
      <c r="A10" s="651" t="s">
        <v>556</v>
      </c>
      <c r="B10" s="652"/>
      <c r="C10" s="653"/>
      <c r="D10" s="654">
        <v>20.91</v>
      </c>
      <c r="E10" s="654">
        <v>21.91</v>
      </c>
      <c r="F10" s="655">
        <v>20.399999999999999</v>
      </c>
      <c r="G10" s="656">
        <v>20.399999999999999</v>
      </c>
      <c r="H10" s="657">
        <v>20.399999999999999</v>
      </c>
      <c r="I10" s="658">
        <v>20.399999999999999</v>
      </c>
      <c r="J10" s="659">
        <v>20.399999999999999</v>
      </c>
      <c r="K10" s="660">
        <v>20.399999999999999</v>
      </c>
      <c r="L10" s="661"/>
      <c r="M10" s="661"/>
      <c r="N10" s="660"/>
      <c r="O10" s="660"/>
      <c r="P10" s="662"/>
      <c r="Q10" s="662"/>
      <c r="R10" s="662"/>
      <c r="S10" s="662"/>
      <c r="T10" s="662"/>
      <c r="U10" s="657"/>
      <c r="V10" s="663"/>
      <c r="W10" s="664" t="s">
        <v>459</v>
      </c>
    </row>
    <row r="11" spans="1:23" ht="16.5">
      <c r="A11" s="665" t="s">
        <v>557</v>
      </c>
      <c r="B11" s="644"/>
      <c r="C11" s="666" t="s">
        <v>558</v>
      </c>
      <c r="D11" s="667">
        <v>4630</v>
      </c>
      <c r="E11" s="667">
        <v>5103</v>
      </c>
      <c r="F11" s="614">
        <v>6928</v>
      </c>
      <c r="G11" s="668">
        <v>6931</v>
      </c>
      <c r="H11" s="669">
        <v>6752</v>
      </c>
      <c r="I11" s="670" t="s">
        <v>459</v>
      </c>
      <c r="J11" s="669">
        <v>6752</v>
      </c>
      <c r="K11" s="671">
        <v>6769</v>
      </c>
      <c r="L11" s="671"/>
      <c r="M11" s="672"/>
      <c r="N11" s="673"/>
      <c r="O11" s="673"/>
      <c r="P11" s="673"/>
      <c r="Q11" s="673"/>
      <c r="R11" s="673"/>
      <c r="S11" s="673"/>
      <c r="T11" s="673"/>
      <c r="U11" s="669"/>
      <c r="V11" s="670" t="s">
        <v>459</v>
      </c>
      <c r="W11" s="674" t="s">
        <v>459</v>
      </c>
    </row>
    <row r="12" spans="1:23" ht="16.5">
      <c r="A12" s="665" t="s">
        <v>538</v>
      </c>
      <c r="B12" s="675"/>
      <c r="C12" s="666" t="s">
        <v>559</v>
      </c>
      <c r="D12" s="676">
        <v>3811</v>
      </c>
      <c r="E12" s="676">
        <v>4577</v>
      </c>
      <c r="F12" s="617">
        <v>6744</v>
      </c>
      <c r="G12" s="668">
        <v>6806</v>
      </c>
      <c r="H12" s="669">
        <v>6685</v>
      </c>
      <c r="I12" s="670" t="s">
        <v>459</v>
      </c>
      <c r="J12" s="677">
        <v>6690</v>
      </c>
      <c r="K12" s="678">
        <v>6712</v>
      </c>
      <c r="L12" s="678"/>
      <c r="M12" s="679"/>
      <c r="N12" s="673"/>
      <c r="O12" s="673"/>
      <c r="P12" s="673"/>
      <c r="Q12" s="673"/>
      <c r="R12" s="673"/>
      <c r="S12" s="673"/>
      <c r="T12" s="673"/>
      <c r="U12" s="669"/>
      <c r="V12" s="670" t="s">
        <v>459</v>
      </c>
      <c r="W12" s="674" t="s">
        <v>459</v>
      </c>
    </row>
    <row r="13" spans="1:23" ht="16.5">
      <c r="A13" s="665" t="s">
        <v>467</v>
      </c>
      <c r="B13" s="644"/>
      <c r="C13" s="666" t="s">
        <v>560</v>
      </c>
      <c r="D13" s="676">
        <v>0</v>
      </c>
      <c r="E13" s="676">
        <v>0</v>
      </c>
      <c r="F13" s="617">
        <v>51</v>
      </c>
      <c r="G13" s="668">
        <v>63</v>
      </c>
      <c r="H13" s="669">
        <v>49</v>
      </c>
      <c r="I13" s="670" t="s">
        <v>459</v>
      </c>
      <c r="J13" s="677">
        <v>49</v>
      </c>
      <c r="K13" s="678">
        <v>62</v>
      </c>
      <c r="L13" s="679"/>
      <c r="M13" s="679"/>
      <c r="N13" s="673"/>
      <c r="O13" s="673"/>
      <c r="P13" s="673"/>
      <c r="Q13" s="673"/>
      <c r="R13" s="673"/>
      <c r="S13" s="673"/>
      <c r="T13" s="673"/>
      <c r="U13" s="669"/>
      <c r="V13" s="670" t="s">
        <v>459</v>
      </c>
      <c r="W13" s="674" t="s">
        <v>459</v>
      </c>
    </row>
    <row r="14" spans="1:23" ht="16.5">
      <c r="A14" s="665" t="s">
        <v>470</v>
      </c>
      <c r="B14" s="675"/>
      <c r="C14" s="666" t="s">
        <v>561</v>
      </c>
      <c r="D14" s="676">
        <v>0</v>
      </c>
      <c r="E14" s="676">
        <v>0</v>
      </c>
      <c r="F14" s="617">
        <v>634</v>
      </c>
      <c r="G14" s="668">
        <v>591</v>
      </c>
      <c r="H14" s="669">
        <v>562</v>
      </c>
      <c r="I14" s="670" t="s">
        <v>459</v>
      </c>
      <c r="J14" s="677">
        <v>7391</v>
      </c>
      <c r="K14" s="678">
        <v>6795</v>
      </c>
      <c r="L14" s="679"/>
      <c r="M14" s="679"/>
      <c r="N14" s="673"/>
      <c r="O14" s="673"/>
      <c r="P14" s="673"/>
      <c r="Q14" s="673"/>
      <c r="R14" s="673"/>
      <c r="S14" s="673"/>
      <c r="T14" s="673"/>
      <c r="U14" s="669"/>
      <c r="V14" s="670" t="s">
        <v>459</v>
      </c>
      <c r="W14" s="674" t="s">
        <v>459</v>
      </c>
    </row>
    <row r="15" spans="1:23" ht="17.25" thickBot="1">
      <c r="A15" s="643" t="s">
        <v>472</v>
      </c>
      <c r="B15" s="644"/>
      <c r="C15" s="680" t="s">
        <v>562</v>
      </c>
      <c r="D15" s="681">
        <v>869</v>
      </c>
      <c r="E15" s="681">
        <v>1024</v>
      </c>
      <c r="F15" s="610">
        <v>1372</v>
      </c>
      <c r="G15" s="611">
        <v>1597</v>
      </c>
      <c r="H15" s="612">
        <v>1679</v>
      </c>
      <c r="I15" s="649" t="s">
        <v>459</v>
      </c>
      <c r="J15" s="682">
        <v>1806</v>
      </c>
      <c r="K15" s="613">
        <v>1761</v>
      </c>
      <c r="L15" s="612"/>
      <c r="M15" s="612"/>
      <c r="N15" s="613"/>
      <c r="O15" s="613"/>
      <c r="P15" s="613"/>
      <c r="Q15" s="613"/>
      <c r="R15" s="613"/>
      <c r="S15" s="613"/>
      <c r="T15" s="613"/>
      <c r="U15" s="613"/>
      <c r="V15" s="649" t="s">
        <v>459</v>
      </c>
      <c r="W15" s="650" t="s">
        <v>459</v>
      </c>
    </row>
    <row r="16" spans="1:23" ht="17.25" thickBot="1">
      <c r="A16" s="683" t="s">
        <v>475</v>
      </c>
      <c r="B16" s="684"/>
      <c r="C16" s="685"/>
      <c r="D16" s="600">
        <v>1838</v>
      </c>
      <c r="E16" s="600">
        <v>1811</v>
      </c>
      <c r="F16" s="686">
        <v>972</v>
      </c>
      <c r="G16" s="687">
        <v>9916</v>
      </c>
      <c r="H16" s="688">
        <v>9777</v>
      </c>
      <c r="I16" s="689" t="s">
        <v>459</v>
      </c>
      <c r="J16" s="688">
        <v>16734</v>
      </c>
      <c r="K16" s="690">
        <v>16121</v>
      </c>
      <c r="L16" s="691"/>
      <c r="M16" s="691"/>
      <c r="N16" s="690"/>
      <c r="O16" s="690"/>
      <c r="P16" s="690"/>
      <c r="Q16" s="690"/>
      <c r="R16" s="690"/>
      <c r="S16" s="690"/>
      <c r="T16" s="690"/>
      <c r="U16" s="688"/>
      <c r="V16" s="689" t="s">
        <v>459</v>
      </c>
      <c r="W16" s="692" t="s">
        <v>459</v>
      </c>
    </row>
    <row r="17" spans="1:23" ht="16.5">
      <c r="A17" s="643" t="s">
        <v>563</v>
      </c>
      <c r="B17" s="644"/>
      <c r="C17" s="680" t="s">
        <v>564</v>
      </c>
      <c r="D17" s="681">
        <v>833</v>
      </c>
      <c r="E17" s="681">
        <v>540</v>
      </c>
      <c r="F17" s="610">
        <v>212</v>
      </c>
      <c r="G17" s="611">
        <v>139</v>
      </c>
      <c r="H17" s="612">
        <v>72</v>
      </c>
      <c r="I17" s="649" t="s">
        <v>459</v>
      </c>
      <c r="J17" s="682">
        <v>68</v>
      </c>
      <c r="K17" s="613">
        <v>63</v>
      </c>
      <c r="L17" s="612"/>
      <c r="M17" s="612"/>
      <c r="N17" s="613"/>
      <c r="O17" s="613"/>
      <c r="P17" s="613"/>
      <c r="Q17" s="613"/>
      <c r="R17" s="613"/>
      <c r="S17" s="613"/>
      <c r="T17" s="613"/>
      <c r="U17" s="613"/>
      <c r="V17" s="649" t="s">
        <v>459</v>
      </c>
      <c r="W17" s="650" t="s">
        <v>459</v>
      </c>
    </row>
    <row r="18" spans="1:23" ht="16.5">
      <c r="A18" s="665" t="s">
        <v>565</v>
      </c>
      <c r="B18" s="675"/>
      <c r="C18" s="666" t="s">
        <v>566</v>
      </c>
      <c r="D18" s="667">
        <v>584</v>
      </c>
      <c r="E18" s="667">
        <v>483</v>
      </c>
      <c r="F18" s="617">
        <v>853</v>
      </c>
      <c r="G18" s="668">
        <v>1011</v>
      </c>
      <c r="H18" s="669">
        <v>1088</v>
      </c>
      <c r="I18" s="670" t="s">
        <v>459</v>
      </c>
      <c r="J18" s="669">
        <v>1096</v>
      </c>
      <c r="K18" s="673">
        <v>1105</v>
      </c>
      <c r="L18" s="672"/>
      <c r="M18" s="672"/>
      <c r="N18" s="673"/>
      <c r="O18" s="673"/>
      <c r="P18" s="673"/>
      <c r="Q18" s="673"/>
      <c r="R18" s="673"/>
      <c r="S18" s="673"/>
      <c r="T18" s="673"/>
      <c r="U18" s="669"/>
      <c r="V18" s="670" t="s">
        <v>459</v>
      </c>
      <c r="W18" s="674" t="s">
        <v>459</v>
      </c>
    </row>
    <row r="19" spans="1:23" ht="16.5">
      <c r="A19" s="665" t="s">
        <v>481</v>
      </c>
      <c r="B19" s="675"/>
      <c r="C19" s="666" t="s">
        <v>567</v>
      </c>
      <c r="D19" s="676">
        <v>0</v>
      </c>
      <c r="E19" s="676">
        <v>0</v>
      </c>
      <c r="F19" s="617">
        <v>0</v>
      </c>
      <c r="G19" s="668">
        <v>0</v>
      </c>
      <c r="H19" s="669">
        <v>0</v>
      </c>
      <c r="I19" s="670" t="s">
        <v>459</v>
      </c>
      <c r="J19" s="677">
        <v>0</v>
      </c>
      <c r="K19" s="678">
        <v>0</v>
      </c>
      <c r="L19" s="679"/>
      <c r="M19" s="679"/>
      <c r="N19" s="673"/>
      <c r="O19" s="673"/>
      <c r="P19" s="673"/>
      <c r="Q19" s="673"/>
      <c r="R19" s="673"/>
      <c r="S19" s="673"/>
      <c r="T19" s="673"/>
      <c r="U19" s="669"/>
      <c r="V19" s="670" t="s">
        <v>459</v>
      </c>
      <c r="W19" s="674" t="s">
        <v>459</v>
      </c>
    </row>
    <row r="20" spans="1:23" ht="16.5">
      <c r="A20" s="665" t="s">
        <v>483</v>
      </c>
      <c r="B20" s="644"/>
      <c r="C20" s="666" t="s">
        <v>568</v>
      </c>
      <c r="D20" s="676">
        <v>225</v>
      </c>
      <c r="E20" s="676">
        <v>259</v>
      </c>
      <c r="F20" s="617">
        <v>1160</v>
      </c>
      <c r="G20" s="668">
        <v>1202</v>
      </c>
      <c r="H20" s="669">
        <v>1167</v>
      </c>
      <c r="I20" s="670" t="s">
        <v>459</v>
      </c>
      <c r="J20" s="677">
        <v>8007</v>
      </c>
      <c r="K20" s="678">
        <v>7394</v>
      </c>
      <c r="L20" s="679"/>
      <c r="M20" s="679"/>
      <c r="N20" s="673"/>
      <c r="O20" s="673"/>
      <c r="P20" s="673"/>
      <c r="Q20" s="673"/>
      <c r="R20" s="673"/>
      <c r="S20" s="673"/>
      <c r="T20" s="673"/>
      <c r="U20" s="669"/>
      <c r="V20" s="670" t="s">
        <v>459</v>
      </c>
      <c r="W20" s="674" t="s">
        <v>459</v>
      </c>
    </row>
    <row r="21" spans="1:23" ht="17.25" thickBot="1">
      <c r="A21" s="665" t="s">
        <v>485</v>
      </c>
      <c r="B21" s="652"/>
      <c r="C21" s="666" t="s">
        <v>569</v>
      </c>
      <c r="D21" s="676">
        <v>0</v>
      </c>
      <c r="E21" s="676">
        <v>0</v>
      </c>
      <c r="F21" s="693">
        <v>0</v>
      </c>
      <c r="G21" s="668">
        <v>0</v>
      </c>
      <c r="H21" s="669">
        <v>0</v>
      </c>
      <c r="I21" s="694" t="s">
        <v>459</v>
      </c>
      <c r="J21" s="677">
        <v>0</v>
      </c>
      <c r="K21" s="678">
        <v>0</v>
      </c>
      <c r="L21" s="679"/>
      <c r="M21" s="679"/>
      <c r="N21" s="673"/>
      <c r="O21" s="673"/>
      <c r="P21" s="673"/>
      <c r="Q21" s="673"/>
      <c r="R21" s="673"/>
      <c r="S21" s="673"/>
      <c r="T21" s="673"/>
      <c r="U21" s="669"/>
      <c r="V21" s="670" t="s">
        <v>459</v>
      </c>
      <c r="W21" s="674" t="s">
        <v>459</v>
      </c>
    </row>
    <row r="22" spans="1:23" ht="16.5">
      <c r="A22" s="695" t="s">
        <v>487</v>
      </c>
      <c r="B22" s="644"/>
      <c r="C22" s="696"/>
      <c r="D22" s="697">
        <v>6805</v>
      </c>
      <c r="E22" s="697">
        <v>6979</v>
      </c>
      <c r="F22" s="614">
        <v>8627</v>
      </c>
      <c r="G22" s="615">
        <v>8636</v>
      </c>
      <c r="H22" s="616">
        <v>8924</v>
      </c>
      <c r="I22" s="698">
        <v>9294</v>
      </c>
      <c r="J22" s="699">
        <v>645</v>
      </c>
      <c r="K22" s="671">
        <v>645</v>
      </c>
      <c r="L22" s="671"/>
      <c r="M22" s="671"/>
      <c r="N22" s="671"/>
      <c r="O22" s="671"/>
      <c r="P22" s="671"/>
      <c r="Q22" s="671"/>
      <c r="R22" s="671"/>
      <c r="S22" s="671"/>
      <c r="T22" s="671"/>
      <c r="U22" s="699"/>
      <c r="V22" s="700">
        <f>SUM(J22:U22)</f>
        <v>1290</v>
      </c>
      <c r="W22" s="701">
        <f>+V22/I22*100</f>
        <v>13.879922530664945</v>
      </c>
    </row>
    <row r="23" spans="1:23" ht="16.5">
      <c r="A23" s="665" t="s">
        <v>489</v>
      </c>
      <c r="B23" s="675"/>
      <c r="C23" s="702"/>
      <c r="D23" s="667"/>
      <c r="E23" s="667"/>
      <c r="F23" s="617">
        <v>0</v>
      </c>
      <c r="G23" s="618">
        <v>0</v>
      </c>
      <c r="H23" s="619">
        <v>0</v>
      </c>
      <c r="I23" s="703">
        <v>0</v>
      </c>
      <c r="J23" s="669">
        <v>0</v>
      </c>
      <c r="K23" s="673">
        <v>0</v>
      </c>
      <c r="L23" s="673"/>
      <c r="M23" s="673"/>
      <c r="N23" s="673"/>
      <c r="O23" s="673"/>
      <c r="P23" s="673"/>
      <c r="Q23" s="673"/>
      <c r="R23" s="673"/>
      <c r="S23" s="673"/>
      <c r="T23" s="673"/>
      <c r="U23" s="669"/>
      <c r="V23" s="704">
        <f>SUM(J23:U23)</f>
        <v>0</v>
      </c>
      <c r="W23" s="705" t="e">
        <f>+V23/I23*100</f>
        <v>#DIV/0!</v>
      </c>
    </row>
    <row r="24" spans="1:23" ht="17.25" thickBot="1">
      <c r="A24" s="706" t="s">
        <v>491</v>
      </c>
      <c r="B24" s="644"/>
      <c r="C24" s="707"/>
      <c r="D24" s="708">
        <v>6505</v>
      </c>
      <c r="E24" s="708">
        <v>6369</v>
      </c>
      <c r="F24" s="620">
        <v>7040</v>
      </c>
      <c r="G24" s="620">
        <v>7080</v>
      </c>
      <c r="H24" s="620">
        <v>7305</v>
      </c>
      <c r="I24" s="709">
        <v>7760</v>
      </c>
      <c r="J24" s="710">
        <v>645</v>
      </c>
      <c r="K24" s="711">
        <v>645</v>
      </c>
      <c r="L24" s="711"/>
      <c r="M24" s="711"/>
      <c r="N24" s="711"/>
      <c r="O24" s="711"/>
      <c r="P24" s="711"/>
      <c r="Q24" s="711"/>
      <c r="R24" s="711"/>
      <c r="S24" s="711"/>
      <c r="T24" s="711"/>
      <c r="U24" s="710"/>
      <c r="V24" s="712">
        <f>SUM(J24:U24)</f>
        <v>1290</v>
      </c>
      <c r="W24" s="713">
        <f>+V24/I24*100</f>
        <v>16.623711340206185</v>
      </c>
    </row>
    <row r="25" spans="1:23" ht="16.5">
      <c r="A25" s="665" t="s">
        <v>492</v>
      </c>
      <c r="B25" s="714" t="s">
        <v>570</v>
      </c>
      <c r="C25" s="666" t="s">
        <v>571</v>
      </c>
      <c r="D25" s="667">
        <v>2275</v>
      </c>
      <c r="E25" s="667">
        <v>2131</v>
      </c>
      <c r="F25" s="617">
        <v>1447</v>
      </c>
      <c r="G25" s="617">
        <v>1341</v>
      </c>
      <c r="H25" s="617">
        <v>1286</v>
      </c>
      <c r="I25" s="715">
        <v>1140</v>
      </c>
      <c r="J25" s="669">
        <v>50</v>
      </c>
      <c r="K25" s="673">
        <v>112</v>
      </c>
      <c r="L25" s="673"/>
      <c r="M25" s="673"/>
      <c r="N25" s="673"/>
      <c r="O25" s="673"/>
      <c r="P25" s="673"/>
      <c r="Q25" s="673"/>
      <c r="R25" s="673"/>
      <c r="S25" s="673"/>
      <c r="T25" s="673"/>
      <c r="U25" s="669"/>
      <c r="V25" s="704">
        <f t="shared" ref="V25:V35" si="0">SUM(J25:U25)</f>
        <v>162</v>
      </c>
      <c r="W25" s="705">
        <f t="shared" ref="W25:W35" si="1">+V25/I25*100</f>
        <v>14.210526315789473</v>
      </c>
    </row>
    <row r="26" spans="1:23" ht="16.5">
      <c r="A26" s="665" t="s">
        <v>494</v>
      </c>
      <c r="B26" s="716" t="s">
        <v>572</v>
      </c>
      <c r="C26" s="666" t="s">
        <v>573</v>
      </c>
      <c r="D26" s="676">
        <v>269</v>
      </c>
      <c r="E26" s="676">
        <v>415</v>
      </c>
      <c r="F26" s="621">
        <v>833</v>
      </c>
      <c r="G26" s="621">
        <v>805</v>
      </c>
      <c r="H26" s="621">
        <v>762</v>
      </c>
      <c r="I26" s="703">
        <v>810</v>
      </c>
      <c r="J26" s="669">
        <v>10</v>
      </c>
      <c r="K26" s="673">
        <v>29</v>
      </c>
      <c r="L26" s="673"/>
      <c r="M26" s="673"/>
      <c r="N26" s="673"/>
      <c r="O26" s="673"/>
      <c r="P26" s="673"/>
      <c r="Q26" s="673"/>
      <c r="R26" s="673"/>
      <c r="S26" s="673"/>
      <c r="T26" s="673"/>
      <c r="U26" s="669"/>
      <c r="V26" s="704">
        <f t="shared" si="0"/>
        <v>39</v>
      </c>
      <c r="W26" s="705">
        <f t="shared" si="1"/>
        <v>4.8148148148148149</v>
      </c>
    </row>
    <row r="27" spans="1:23" ht="16.5">
      <c r="A27" s="665" t="s">
        <v>496</v>
      </c>
      <c r="B27" s="717" t="s">
        <v>574</v>
      </c>
      <c r="C27" s="666" t="s">
        <v>575</v>
      </c>
      <c r="D27" s="676">
        <v>0</v>
      </c>
      <c r="E27" s="676">
        <v>1</v>
      </c>
      <c r="F27" s="621">
        <v>0</v>
      </c>
      <c r="G27" s="621">
        <v>0</v>
      </c>
      <c r="H27" s="621">
        <v>0</v>
      </c>
      <c r="I27" s="703">
        <v>0</v>
      </c>
      <c r="J27" s="669">
        <v>0</v>
      </c>
      <c r="K27" s="673">
        <v>0</v>
      </c>
      <c r="L27" s="673"/>
      <c r="M27" s="673"/>
      <c r="N27" s="673"/>
      <c r="O27" s="673"/>
      <c r="P27" s="673"/>
      <c r="Q27" s="673"/>
      <c r="R27" s="673"/>
      <c r="S27" s="673"/>
      <c r="T27" s="673"/>
      <c r="U27" s="669"/>
      <c r="V27" s="704">
        <f t="shared" si="0"/>
        <v>0</v>
      </c>
      <c r="W27" s="705" t="e">
        <f t="shared" si="1"/>
        <v>#DIV/0!</v>
      </c>
    </row>
    <row r="28" spans="1:23" ht="16.5">
      <c r="A28" s="665" t="s">
        <v>498</v>
      </c>
      <c r="B28" s="717" t="s">
        <v>576</v>
      </c>
      <c r="C28" s="666" t="s">
        <v>577</v>
      </c>
      <c r="D28" s="676">
        <v>582</v>
      </c>
      <c r="E28" s="676">
        <v>430</v>
      </c>
      <c r="F28" s="621">
        <v>28</v>
      </c>
      <c r="G28" s="621">
        <v>29</v>
      </c>
      <c r="H28" s="621">
        <v>28</v>
      </c>
      <c r="I28" s="703">
        <v>41</v>
      </c>
      <c r="J28" s="669">
        <v>0</v>
      </c>
      <c r="K28" s="673">
        <v>0</v>
      </c>
      <c r="L28" s="673"/>
      <c r="M28" s="673"/>
      <c r="N28" s="673"/>
      <c r="O28" s="673"/>
      <c r="P28" s="673"/>
      <c r="Q28" s="673"/>
      <c r="R28" s="673"/>
      <c r="S28" s="673"/>
      <c r="T28" s="673"/>
      <c r="U28" s="669"/>
      <c r="V28" s="704">
        <f t="shared" si="0"/>
        <v>0</v>
      </c>
      <c r="W28" s="705">
        <f t="shared" si="1"/>
        <v>0</v>
      </c>
    </row>
    <row r="29" spans="1:23" ht="16.5">
      <c r="A29" s="665" t="s">
        <v>500</v>
      </c>
      <c r="B29" s="716" t="s">
        <v>578</v>
      </c>
      <c r="C29" s="666" t="s">
        <v>579</v>
      </c>
      <c r="D29" s="676">
        <v>566</v>
      </c>
      <c r="E29" s="676">
        <v>656</v>
      </c>
      <c r="F29" s="621">
        <v>523</v>
      </c>
      <c r="G29" s="621">
        <v>475</v>
      </c>
      <c r="H29" s="621">
        <v>664</v>
      </c>
      <c r="I29" s="703">
        <v>629</v>
      </c>
      <c r="J29" s="669">
        <v>26</v>
      </c>
      <c r="K29" s="673">
        <v>41</v>
      </c>
      <c r="L29" s="673"/>
      <c r="M29" s="673"/>
      <c r="N29" s="673"/>
      <c r="O29" s="673"/>
      <c r="P29" s="673"/>
      <c r="Q29" s="673"/>
      <c r="R29" s="673"/>
      <c r="S29" s="673"/>
      <c r="T29" s="673"/>
      <c r="U29" s="669"/>
      <c r="V29" s="704">
        <f t="shared" si="0"/>
        <v>67</v>
      </c>
      <c r="W29" s="705">
        <f t="shared" si="1"/>
        <v>10.651828298887123</v>
      </c>
    </row>
    <row r="30" spans="1:23" ht="16.5">
      <c r="A30" s="665" t="s">
        <v>502</v>
      </c>
      <c r="B30" s="717" t="s">
        <v>580</v>
      </c>
      <c r="C30" s="666" t="s">
        <v>581</v>
      </c>
      <c r="D30" s="676">
        <v>2457</v>
      </c>
      <c r="E30" s="676">
        <v>2785</v>
      </c>
      <c r="F30" s="621">
        <v>4622</v>
      </c>
      <c r="G30" s="621">
        <v>4700</v>
      </c>
      <c r="H30" s="621">
        <v>4913</v>
      </c>
      <c r="I30" s="703">
        <v>5215</v>
      </c>
      <c r="J30" s="669">
        <v>398</v>
      </c>
      <c r="K30" s="673">
        <v>387</v>
      </c>
      <c r="L30" s="673"/>
      <c r="M30" s="673"/>
      <c r="N30" s="673"/>
      <c r="O30" s="673"/>
      <c r="P30" s="673"/>
      <c r="Q30" s="673"/>
      <c r="R30" s="673"/>
      <c r="S30" s="673"/>
      <c r="T30" s="673"/>
      <c r="U30" s="669"/>
      <c r="V30" s="704">
        <f>SUM(J30:U30)</f>
        <v>785</v>
      </c>
      <c r="W30" s="705">
        <f>+V30/I30*100</f>
        <v>15.052732502396932</v>
      </c>
    </row>
    <row r="31" spans="1:23" ht="16.5">
      <c r="A31" s="665" t="s">
        <v>504</v>
      </c>
      <c r="B31" s="717" t="s">
        <v>582</v>
      </c>
      <c r="C31" s="666" t="s">
        <v>583</v>
      </c>
      <c r="D31" s="676">
        <v>943</v>
      </c>
      <c r="E31" s="676">
        <v>1044</v>
      </c>
      <c r="F31" s="621">
        <v>1611</v>
      </c>
      <c r="G31" s="621">
        <v>1642</v>
      </c>
      <c r="H31" s="621">
        <v>1709</v>
      </c>
      <c r="I31" s="703">
        <v>1866</v>
      </c>
      <c r="J31" s="669">
        <v>144</v>
      </c>
      <c r="K31" s="673">
        <v>135</v>
      </c>
      <c r="L31" s="673"/>
      <c r="M31" s="673"/>
      <c r="N31" s="673"/>
      <c r="O31" s="673"/>
      <c r="P31" s="673"/>
      <c r="Q31" s="673"/>
      <c r="R31" s="673"/>
      <c r="S31" s="673"/>
      <c r="T31" s="673"/>
      <c r="U31" s="669"/>
      <c r="V31" s="704">
        <f>SUM(J31:U31)</f>
        <v>279</v>
      </c>
      <c r="W31" s="705">
        <f>+V31/I31*100</f>
        <v>14.951768488745982</v>
      </c>
    </row>
    <row r="32" spans="1:23" ht="16.5">
      <c r="A32" s="665" t="s">
        <v>507</v>
      </c>
      <c r="B32" s="716" t="s">
        <v>584</v>
      </c>
      <c r="C32" s="666" t="s">
        <v>585</v>
      </c>
      <c r="D32" s="676">
        <v>0</v>
      </c>
      <c r="E32" s="676">
        <v>0</v>
      </c>
      <c r="F32" s="621">
        <v>0</v>
      </c>
      <c r="G32" s="621">
        <v>0</v>
      </c>
      <c r="H32" s="621">
        <v>0</v>
      </c>
      <c r="I32" s="703">
        <v>0</v>
      </c>
      <c r="J32" s="669">
        <v>0</v>
      </c>
      <c r="K32" s="673">
        <v>0</v>
      </c>
      <c r="L32" s="673"/>
      <c r="M32" s="673"/>
      <c r="N32" s="673"/>
      <c r="O32" s="673"/>
      <c r="P32" s="673"/>
      <c r="Q32" s="673"/>
      <c r="R32" s="673"/>
      <c r="S32" s="673"/>
      <c r="T32" s="673"/>
      <c r="U32" s="669"/>
      <c r="V32" s="704">
        <f t="shared" si="0"/>
        <v>0</v>
      </c>
      <c r="W32" s="705" t="e">
        <f t="shared" si="1"/>
        <v>#DIV/0!</v>
      </c>
    </row>
    <row r="33" spans="1:23" ht="16.5">
      <c r="A33" s="665" t="s">
        <v>586</v>
      </c>
      <c r="B33" s="717" t="s">
        <v>587</v>
      </c>
      <c r="C33" s="666" t="s">
        <v>588</v>
      </c>
      <c r="D33" s="676"/>
      <c r="E33" s="676"/>
      <c r="F33" s="621">
        <v>175</v>
      </c>
      <c r="G33" s="621">
        <v>208</v>
      </c>
      <c r="H33" s="621">
        <v>165</v>
      </c>
      <c r="I33" s="703">
        <v>125</v>
      </c>
      <c r="J33" s="669">
        <v>0</v>
      </c>
      <c r="K33" s="673">
        <v>17</v>
      </c>
      <c r="L33" s="673"/>
      <c r="M33" s="673"/>
      <c r="N33" s="673"/>
      <c r="O33" s="673"/>
      <c r="P33" s="673"/>
      <c r="Q33" s="673"/>
      <c r="R33" s="673"/>
      <c r="S33" s="673"/>
      <c r="T33" s="673"/>
      <c r="U33" s="669"/>
      <c r="V33" s="704">
        <f t="shared" si="0"/>
        <v>17</v>
      </c>
      <c r="W33" s="705">
        <f t="shared" si="1"/>
        <v>13.600000000000001</v>
      </c>
    </row>
    <row r="34" spans="1:23" ht="16.5">
      <c r="A34" s="665" t="s">
        <v>509</v>
      </c>
      <c r="B34" s="717" t="s">
        <v>589</v>
      </c>
      <c r="C34" s="666" t="s">
        <v>590</v>
      </c>
      <c r="D34" s="676">
        <v>318</v>
      </c>
      <c r="E34" s="676">
        <v>252</v>
      </c>
      <c r="F34" s="621">
        <v>134</v>
      </c>
      <c r="G34" s="621">
        <v>127</v>
      </c>
      <c r="H34" s="621">
        <v>107</v>
      </c>
      <c r="I34" s="703">
        <v>44</v>
      </c>
      <c r="J34" s="669">
        <v>5</v>
      </c>
      <c r="K34" s="673">
        <v>5</v>
      </c>
      <c r="L34" s="673"/>
      <c r="M34" s="673"/>
      <c r="N34" s="673"/>
      <c r="O34" s="673"/>
      <c r="P34" s="673"/>
      <c r="Q34" s="673"/>
      <c r="R34" s="673"/>
      <c r="S34" s="673"/>
      <c r="T34" s="673"/>
      <c r="U34" s="669"/>
      <c r="V34" s="704">
        <f t="shared" si="0"/>
        <v>10</v>
      </c>
      <c r="W34" s="705">
        <f t="shared" si="1"/>
        <v>22.727272727272727</v>
      </c>
    </row>
    <row r="35" spans="1:23" ht="17.25" thickBot="1">
      <c r="A35" s="643" t="s">
        <v>549</v>
      </c>
      <c r="B35" s="718"/>
      <c r="C35" s="680"/>
      <c r="D35" s="681">
        <v>98</v>
      </c>
      <c r="E35" s="681">
        <v>128</v>
      </c>
      <c r="F35" s="610">
        <v>60</v>
      </c>
      <c r="G35" s="610">
        <v>50</v>
      </c>
      <c r="H35" s="610">
        <v>90</v>
      </c>
      <c r="I35" s="719">
        <v>74</v>
      </c>
      <c r="J35" s="622">
        <v>1</v>
      </c>
      <c r="K35" s="613">
        <v>1</v>
      </c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720">
        <f t="shared" si="0"/>
        <v>2</v>
      </c>
      <c r="W35" s="721">
        <f t="shared" si="1"/>
        <v>2.7027027027027026</v>
      </c>
    </row>
    <row r="36" spans="1:23" ht="17.25" thickBot="1">
      <c r="A36" s="722" t="s">
        <v>591</v>
      </c>
      <c r="B36" s="716"/>
      <c r="C36" s="685" t="s">
        <v>592</v>
      </c>
      <c r="D36" s="723">
        <v>7508</v>
      </c>
      <c r="E36" s="723">
        <f t="shared" ref="E36:U36" si="2">SUM(E25:E35)</f>
        <v>7842</v>
      </c>
      <c r="F36" s="686">
        <f>SUM(F25:F35)</f>
        <v>9433</v>
      </c>
      <c r="G36" s="686">
        <f>SUM(G25:G35)</f>
        <v>9377</v>
      </c>
      <c r="H36" s="686">
        <f>SUM(H25:H35)</f>
        <v>9724</v>
      </c>
      <c r="I36" s="724">
        <f t="shared" si="2"/>
        <v>9944</v>
      </c>
      <c r="J36" s="688">
        <f t="shared" si="2"/>
        <v>634</v>
      </c>
      <c r="K36" s="690">
        <f t="shared" si="2"/>
        <v>727</v>
      </c>
      <c r="L36" s="691">
        <f t="shared" si="2"/>
        <v>0</v>
      </c>
      <c r="M36" s="691">
        <f t="shared" si="2"/>
        <v>0</v>
      </c>
      <c r="N36" s="690">
        <f t="shared" si="2"/>
        <v>0</v>
      </c>
      <c r="O36" s="690">
        <f t="shared" si="2"/>
        <v>0</v>
      </c>
      <c r="P36" s="690">
        <f t="shared" si="2"/>
        <v>0</v>
      </c>
      <c r="Q36" s="690">
        <f t="shared" si="2"/>
        <v>0</v>
      </c>
      <c r="R36" s="690">
        <f t="shared" si="2"/>
        <v>0</v>
      </c>
      <c r="S36" s="690">
        <f>SUM(S25:S35)</f>
        <v>0</v>
      </c>
      <c r="T36" s="690">
        <f t="shared" si="2"/>
        <v>0</v>
      </c>
      <c r="U36" s="690">
        <f t="shared" si="2"/>
        <v>0</v>
      </c>
      <c r="V36" s="725">
        <f>V25+V26+V27+V28+V29+V30+V31+V32+V33+V34+V35</f>
        <v>1361</v>
      </c>
      <c r="W36" s="726">
        <f>+V36/I36*100</f>
        <v>13.686645213193884</v>
      </c>
    </row>
    <row r="37" spans="1:23" ht="16.5">
      <c r="A37" s="665" t="s">
        <v>593</v>
      </c>
      <c r="B37" s="714" t="s">
        <v>594</v>
      </c>
      <c r="C37" s="666" t="s">
        <v>595</v>
      </c>
      <c r="D37" s="667">
        <v>0</v>
      </c>
      <c r="E37" s="667">
        <v>0</v>
      </c>
      <c r="F37" s="617">
        <v>0</v>
      </c>
      <c r="G37" s="617">
        <v>0</v>
      </c>
      <c r="H37" s="617">
        <v>0</v>
      </c>
      <c r="I37" s="715">
        <v>0</v>
      </c>
      <c r="J37" s="669">
        <v>0</v>
      </c>
      <c r="K37" s="673">
        <v>0</v>
      </c>
      <c r="L37" s="673"/>
      <c r="M37" s="673"/>
      <c r="N37" s="673"/>
      <c r="O37" s="673"/>
      <c r="P37" s="673"/>
      <c r="Q37" s="673"/>
      <c r="R37" s="673"/>
      <c r="S37" s="673"/>
      <c r="T37" s="673"/>
      <c r="U37" s="669"/>
      <c r="V37" s="704">
        <f t="shared" ref="V37:V42" si="3">SUM(J37:U37)</f>
        <v>0</v>
      </c>
      <c r="W37" s="705" t="e">
        <f t="shared" ref="W37:W42" si="4">+V37/I37*100</f>
        <v>#DIV/0!</v>
      </c>
    </row>
    <row r="38" spans="1:23" ht="16.5">
      <c r="A38" s="665" t="s">
        <v>596</v>
      </c>
      <c r="B38" s="717" t="s">
        <v>597</v>
      </c>
      <c r="C38" s="666" t="s">
        <v>598</v>
      </c>
      <c r="D38" s="676">
        <v>716</v>
      </c>
      <c r="E38" s="676">
        <v>715</v>
      </c>
      <c r="F38" s="621">
        <v>527</v>
      </c>
      <c r="G38" s="621">
        <v>510</v>
      </c>
      <c r="H38" s="621">
        <v>501</v>
      </c>
      <c r="I38" s="703">
        <v>550</v>
      </c>
      <c r="J38" s="669">
        <v>53</v>
      </c>
      <c r="K38" s="673">
        <v>54</v>
      </c>
      <c r="L38" s="673"/>
      <c r="M38" s="673"/>
      <c r="N38" s="673"/>
      <c r="O38" s="673"/>
      <c r="P38" s="673"/>
      <c r="Q38" s="673"/>
      <c r="R38" s="673"/>
      <c r="S38" s="673"/>
      <c r="T38" s="673"/>
      <c r="U38" s="669"/>
      <c r="V38" s="704">
        <f t="shared" si="3"/>
        <v>107</v>
      </c>
      <c r="W38" s="705">
        <f t="shared" si="4"/>
        <v>19.454545454545453</v>
      </c>
    </row>
    <row r="39" spans="1:23" ht="16.5">
      <c r="A39" s="665" t="s">
        <v>599</v>
      </c>
      <c r="B39" s="716" t="s">
        <v>600</v>
      </c>
      <c r="C39" s="666" t="s">
        <v>601</v>
      </c>
      <c r="D39" s="676">
        <v>26</v>
      </c>
      <c r="E39" s="676">
        <v>32</v>
      </c>
      <c r="F39" s="621">
        <v>0</v>
      </c>
      <c r="G39" s="621">
        <v>0</v>
      </c>
      <c r="H39" s="621">
        <v>0</v>
      </c>
      <c r="I39" s="703">
        <v>0</v>
      </c>
      <c r="J39" s="669">
        <v>0</v>
      </c>
      <c r="K39" s="673">
        <v>0</v>
      </c>
      <c r="L39" s="673"/>
      <c r="M39" s="673"/>
      <c r="N39" s="673"/>
      <c r="O39" s="673"/>
      <c r="P39" s="673"/>
      <c r="Q39" s="673"/>
      <c r="R39" s="673"/>
      <c r="S39" s="673"/>
      <c r="T39" s="673"/>
      <c r="U39" s="669"/>
      <c r="V39" s="704">
        <f t="shared" si="3"/>
        <v>0</v>
      </c>
      <c r="W39" s="705" t="e">
        <f t="shared" si="4"/>
        <v>#DIV/0!</v>
      </c>
    </row>
    <row r="40" spans="1:23" ht="16.5">
      <c r="A40" s="665" t="s">
        <v>521</v>
      </c>
      <c r="B40" s="727"/>
      <c r="C40" s="666" t="s">
        <v>522</v>
      </c>
      <c r="D40" s="676">
        <v>6805</v>
      </c>
      <c r="E40" s="676">
        <v>6979</v>
      </c>
      <c r="F40" s="621">
        <v>8627</v>
      </c>
      <c r="G40" s="621">
        <v>8636</v>
      </c>
      <c r="H40" s="621">
        <v>8924</v>
      </c>
      <c r="I40" s="703">
        <v>9294</v>
      </c>
      <c r="J40" s="669">
        <v>645</v>
      </c>
      <c r="K40" s="673">
        <v>645</v>
      </c>
      <c r="L40" s="673"/>
      <c r="M40" s="673"/>
      <c r="N40" s="673"/>
      <c r="O40" s="673"/>
      <c r="P40" s="673"/>
      <c r="Q40" s="673"/>
      <c r="R40" s="673"/>
      <c r="S40" s="673"/>
      <c r="T40" s="673"/>
      <c r="U40" s="669"/>
      <c r="V40" s="704">
        <f>SUM(J40:U40)</f>
        <v>1290</v>
      </c>
      <c r="W40" s="705">
        <f t="shared" si="4"/>
        <v>13.879922530664945</v>
      </c>
    </row>
    <row r="41" spans="1:23" ht="17.25" thickBot="1">
      <c r="A41" s="643" t="s">
        <v>524</v>
      </c>
      <c r="B41" s="728"/>
      <c r="C41" s="729"/>
      <c r="D41" s="681">
        <v>25</v>
      </c>
      <c r="E41" s="681">
        <v>406</v>
      </c>
      <c r="F41" s="610">
        <v>309</v>
      </c>
      <c r="G41" s="610">
        <v>254</v>
      </c>
      <c r="H41" s="610">
        <v>319</v>
      </c>
      <c r="I41" s="715">
        <v>100</v>
      </c>
      <c r="J41" s="622">
        <v>44</v>
      </c>
      <c r="K41" s="613">
        <v>4</v>
      </c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704">
        <f>SUM(J41:U41)</f>
        <v>48</v>
      </c>
      <c r="W41" s="705">
        <f t="shared" si="4"/>
        <v>48</v>
      </c>
    </row>
    <row r="42" spans="1:23" ht="17.25" thickBot="1">
      <c r="A42" s="722" t="s">
        <v>602</v>
      </c>
      <c r="B42" s="730"/>
      <c r="C42" s="685" t="s">
        <v>603</v>
      </c>
      <c r="D42" s="723">
        <f t="shared" ref="D42:T42" si="5">SUM(D37:D41)</f>
        <v>7572</v>
      </c>
      <c r="E42" s="723">
        <f t="shared" si="5"/>
        <v>8132</v>
      </c>
      <c r="F42" s="686">
        <f>SUM(F38:F41)</f>
        <v>9463</v>
      </c>
      <c r="G42" s="686">
        <f>SUM(G38:G41)</f>
        <v>9400</v>
      </c>
      <c r="H42" s="686">
        <f>SUM(H37:H41)</f>
        <v>9744</v>
      </c>
      <c r="I42" s="724">
        <f t="shared" si="5"/>
        <v>9944</v>
      </c>
      <c r="J42" s="688">
        <f t="shared" si="5"/>
        <v>742</v>
      </c>
      <c r="K42" s="690">
        <f t="shared" si="5"/>
        <v>703</v>
      </c>
      <c r="L42" s="691">
        <f t="shared" si="5"/>
        <v>0</v>
      </c>
      <c r="M42" s="691">
        <f t="shared" si="5"/>
        <v>0</v>
      </c>
      <c r="N42" s="690">
        <f t="shared" si="5"/>
        <v>0</v>
      </c>
      <c r="O42" s="690">
        <f t="shared" si="5"/>
        <v>0</v>
      </c>
      <c r="P42" s="690">
        <f t="shared" si="5"/>
        <v>0</v>
      </c>
      <c r="Q42" s="690">
        <f t="shared" si="5"/>
        <v>0</v>
      </c>
      <c r="R42" s="690">
        <f t="shared" si="5"/>
        <v>0</v>
      </c>
      <c r="S42" s="690">
        <f t="shared" si="5"/>
        <v>0</v>
      </c>
      <c r="T42" s="690">
        <f t="shared" si="5"/>
        <v>0</v>
      </c>
      <c r="U42" s="690">
        <f>SUM(U37:U41)</f>
        <v>0</v>
      </c>
      <c r="V42" s="725">
        <f t="shared" si="3"/>
        <v>1445</v>
      </c>
      <c r="W42" s="726">
        <f t="shared" si="4"/>
        <v>14.531375703942077</v>
      </c>
    </row>
    <row r="43" spans="1:23" ht="6.75" customHeight="1" thickBot="1">
      <c r="A43" s="643"/>
      <c r="B43" s="684"/>
      <c r="C43" s="729"/>
      <c r="D43" s="681"/>
      <c r="E43" s="681"/>
      <c r="F43" s="610"/>
      <c r="G43" s="610"/>
      <c r="H43" s="610"/>
      <c r="I43" s="731"/>
      <c r="J43" s="682"/>
      <c r="K43" s="613"/>
      <c r="L43" s="612"/>
      <c r="M43" s="612"/>
      <c r="N43" s="613"/>
      <c r="O43" s="613"/>
      <c r="P43" s="613"/>
      <c r="Q43" s="613"/>
      <c r="R43" s="613"/>
      <c r="S43" s="613"/>
      <c r="T43" s="613"/>
      <c r="U43" s="732"/>
      <c r="V43" s="720"/>
      <c r="W43" s="721"/>
    </row>
    <row r="44" spans="1:23" ht="17.25" thickBot="1">
      <c r="A44" s="722" t="s">
        <v>528</v>
      </c>
      <c r="B44" s="733"/>
      <c r="C44" s="734"/>
      <c r="D44" s="723">
        <f>+D42-D40</f>
        <v>767</v>
      </c>
      <c r="E44" s="723">
        <f>+E42-E40</f>
        <v>1153</v>
      </c>
      <c r="F44" s="686">
        <f>SUM(F41+F38)</f>
        <v>836</v>
      </c>
      <c r="G44" s="686">
        <f>SUM(G41+G38)</f>
        <v>764</v>
      </c>
      <c r="H44" s="686">
        <v>820</v>
      </c>
      <c r="I44" s="724">
        <f t="shared" ref="I44:U44" si="6">I37+I38+I39+I41</f>
        <v>650</v>
      </c>
      <c r="J44" s="688">
        <f t="shared" si="6"/>
        <v>97</v>
      </c>
      <c r="K44" s="690">
        <f t="shared" si="6"/>
        <v>58</v>
      </c>
      <c r="L44" s="690">
        <f t="shared" si="6"/>
        <v>0</v>
      </c>
      <c r="M44" s="690">
        <f t="shared" si="6"/>
        <v>0</v>
      </c>
      <c r="N44" s="690">
        <f t="shared" si="6"/>
        <v>0</v>
      </c>
      <c r="O44" s="690">
        <f t="shared" si="6"/>
        <v>0</v>
      </c>
      <c r="P44" s="690">
        <f t="shared" si="6"/>
        <v>0</v>
      </c>
      <c r="Q44" s="690">
        <f t="shared" si="6"/>
        <v>0</v>
      </c>
      <c r="R44" s="690">
        <f t="shared" si="6"/>
        <v>0</v>
      </c>
      <c r="S44" s="690">
        <f t="shared" si="6"/>
        <v>0</v>
      </c>
      <c r="T44" s="690">
        <f t="shared" si="6"/>
        <v>0</v>
      </c>
      <c r="U44" s="724">
        <f t="shared" si="6"/>
        <v>0</v>
      </c>
      <c r="V44" s="725">
        <f>SUM(J44:U44)</f>
        <v>155</v>
      </c>
      <c r="W44" s="726">
        <f>+V44/I44*100</f>
        <v>23.846153846153847</v>
      </c>
    </row>
    <row r="45" spans="1:23" ht="17.25" thickBot="1">
      <c r="A45" s="722" t="s">
        <v>529</v>
      </c>
      <c r="B45" s="733"/>
      <c r="C45" s="685" t="s">
        <v>604</v>
      </c>
      <c r="D45" s="723">
        <f>+D42-D36</f>
        <v>64</v>
      </c>
      <c r="E45" s="723">
        <f>+E42-E36</f>
        <v>290</v>
      </c>
      <c r="F45" s="686">
        <f>SUM(F42-F36)</f>
        <v>30</v>
      </c>
      <c r="G45" s="686">
        <f>SUM(G42-G36)</f>
        <v>23</v>
      </c>
      <c r="H45" s="686">
        <v>20</v>
      </c>
      <c r="I45" s="724">
        <f>SUM(I42-I36)</f>
        <v>0</v>
      </c>
      <c r="J45" s="688">
        <f t="shared" ref="J45:U45" si="7">J42-J36</f>
        <v>108</v>
      </c>
      <c r="K45" s="690">
        <f t="shared" si="7"/>
        <v>-24</v>
      </c>
      <c r="L45" s="690">
        <f t="shared" si="7"/>
        <v>0</v>
      </c>
      <c r="M45" s="690">
        <f t="shared" si="7"/>
        <v>0</v>
      </c>
      <c r="N45" s="690">
        <f t="shared" si="7"/>
        <v>0</v>
      </c>
      <c r="O45" s="690">
        <f t="shared" si="7"/>
        <v>0</v>
      </c>
      <c r="P45" s="690">
        <f>P42-P36</f>
        <v>0</v>
      </c>
      <c r="Q45" s="690">
        <f t="shared" si="7"/>
        <v>0</v>
      </c>
      <c r="R45" s="690">
        <f t="shared" si="7"/>
        <v>0</v>
      </c>
      <c r="S45" s="690">
        <f t="shared" si="7"/>
        <v>0</v>
      </c>
      <c r="T45" s="690">
        <f t="shared" si="7"/>
        <v>0</v>
      </c>
      <c r="U45" s="691">
        <f t="shared" si="7"/>
        <v>0</v>
      </c>
      <c r="V45" s="725">
        <f>SUM(J45:U45)</f>
        <v>84</v>
      </c>
      <c r="W45" s="726" t="e">
        <f>+V45/I45*100</f>
        <v>#DIV/0!</v>
      </c>
    </row>
    <row r="46" spans="1:23" ht="17.25" thickBot="1">
      <c r="A46" s="722" t="s">
        <v>605</v>
      </c>
      <c r="B46" s="733"/>
      <c r="C46" s="735"/>
      <c r="D46" s="736">
        <f>+D45-D40</f>
        <v>-6741</v>
      </c>
      <c r="E46" s="736">
        <f>+E45-E40</f>
        <v>-6689</v>
      </c>
      <c r="F46" s="686">
        <f>SUM(F44-F36)</f>
        <v>-8597</v>
      </c>
      <c r="G46" s="686">
        <f>SUM(G44-G36)</f>
        <v>-8613</v>
      </c>
      <c r="H46" s="686">
        <v>-8904</v>
      </c>
      <c r="I46" s="724">
        <f>SUM(I44-I36)</f>
        <v>-9294</v>
      </c>
      <c r="J46" s="737">
        <f t="shared" ref="J46:U46" si="8">J45-J40</f>
        <v>-537</v>
      </c>
      <c r="K46" s="690">
        <f t="shared" si="8"/>
        <v>-669</v>
      </c>
      <c r="L46" s="690">
        <f t="shared" si="8"/>
        <v>0</v>
      </c>
      <c r="M46" s="690">
        <f t="shared" si="8"/>
        <v>0</v>
      </c>
      <c r="N46" s="690">
        <f t="shared" si="8"/>
        <v>0</v>
      </c>
      <c r="O46" s="690">
        <f t="shared" si="8"/>
        <v>0</v>
      </c>
      <c r="P46" s="690">
        <f t="shared" si="8"/>
        <v>0</v>
      </c>
      <c r="Q46" s="690">
        <f t="shared" si="8"/>
        <v>0</v>
      </c>
      <c r="R46" s="690">
        <f t="shared" si="8"/>
        <v>0</v>
      </c>
      <c r="S46" s="690">
        <f t="shared" si="8"/>
        <v>0</v>
      </c>
      <c r="T46" s="690">
        <f t="shared" si="8"/>
        <v>0</v>
      </c>
      <c r="U46" s="724">
        <f t="shared" si="8"/>
        <v>0</v>
      </c>
      <c r="V46" s="725">
        <f>SUM(J46:U46)</f>
        <v>-1206</v>
      </c>
      <c r="W46" s="726">
        <f>+V46/I46*100</f>
        <v>12.976113621691413</v>
      </c>
    </row>
  </sheetData>
  <mergeCells count="1">
    <mergeCell ref="C5:G5"/>
  </mergeCells>
  <pageMargins left="0.70866141732283472" right="0.51181102362204722" top="0.78740157480314965" bottom="0.78740157480314965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Doplň. ukaz. 2_2016 </vt:lpstr>
      <vt:lpstr>Město_příjmy </vt:lpstr>
      <vt:lpstr>Město_výdaje  </vt:lpstr>
      <vt:lpstr>Přebytky min.let</vt:lpstr>
      <vt:lpstr>Rezerva OEK</vt:lpstr>
      <vt:lpstr>Domov seniorů</vt:lpstr>
      <vt:lpstr>Tereza</vt:lpstr>
      <vt:lpstr>Knihovna</vt:lpstr>
      <vt:lpstr>Muzeum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vasicek</cp:lastModifiedBy>
  <cp:lastPrinted>2016-03-23T16:59:43Z</cp:lastPrinted>
  <dcterms:created xsi:type="dcterms:W3CDTF">2016-03-21T12:51:24Z</dcterms:created>
  <dcterms:modified xsi:type="dcterms:W3CDTF">2016-03-23T17:01:12Z</dcterms:modified>
</cp:coreProperties>
</file>