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5" yWindow="0" windowWidth="20415" windowHeight="10080"/>
  </bookViews>
  <sheets>
    <sheet name="Doplň. ukaz. 3_2016 " sheetId="1" r:id="rId1"/>
    <sheet name="Město_příjmy " sheetId="5" r:id="rId2"/>
    <sheet name="Město_výdaje " sheetId="7" r:id="rId3"/>
    <sheet name="Rezerva OEK" sheetId="8" r:id="rId4"/>
    <sheet name="Přebytky min.let" sheetId="9" r:id="rId5"/>
    <sheet name="Domov seniorů" sheetId="10" r:id="rId6"/>
    <sheet name="Tereza" sheetId="11" r:id="rId7"/>
    <sheet name="Muzeum" sheetId="12" r:id="rId8"/>
    <sheet name="Knihovna" sheetId="13" r:id="rId9"/>
    <sheet name="MŠ Břetislavova" sheetId="14" r:id="rId10"/>
    <sheet name="MŠ Hřbitovní" sheetId="15" r:id="rId11"/>
    <sheet name="MŠ Na Valtické" sheetId="16" r:id="rId12"/>
    <sheet name="MŠ U Splavu" sheetId="17" r:id="rId13"/>
    <sheet name="MŠ Okružní" sheetId="18" r:id="rId14"/>
    <sheet name="MŠ Osvobození" sheetId="19" r:id="rId15"/>
    <sheet name="ZŠ Komenského" sheetId="20" r:id="rId16"/>
    <sheet name="ZŠ Kpt.Nálepky" sheetId="21" r:id="rId17"/>
    <sheet name="ZŠ Kupkova" sheetId="22" r:id="rId18"/>
    <sheet name="ZŠ Na Valtické" sheetId="24" r:id="rId19"/>
    <sheet name="ZŠ Slovácká" sheetId="23" r:id="rId20"/>
    <sheet name="ZŠ J.Noháče" sheetId="25" r:id="rId21"/>
    <sheet name="ZUŠ" sheetId="26" r:id="rId22"/>
  </sheets>
  <calcPr calcId="125725"/>
</workbook>
</file>

<file path=xl/calcChain.xml><?xml version="1.0" encoding="utf-8"?>
<calcChain xmlns="http://schemas.openxmlformats.org/spreadsheetml/2006/main">
  <c r="W44" i="26"/>
  <c r="W45" s="1"/>
  <c r="M44"/>
  <c r="M45" s="1"/>
  <c r="I44"/>
  <c r="I45" s="1"/>
  <c r="F44"/>
  <c r="F45" s="1"/>
  <c r="X43"/>
  <c r="W43"/>
  <c r="N43"/>
  <c r="M43"/>
  <c r="J43"/>
  <c r="I43"/>
  <c r="G43"/>
  <c r="F43"/>
  <c r="D43"/>
  <c r="X41"/>
  <c r="X44" s="1"/>
  <c r="X45" s="1"/>
  <c r="W41"/>
  <c r="V41"/>
  <c r="V43" s="1"/>
  <c r="O41"/>
  <c r="O43" s="1"/>
  <c r="S43" s="1"/>
  <c r="T43" s="1"/>
  <c r="N41"/>
  <c r="N44" s="1"/>
  <c r="N45" s="1"/>
  <c r="M41"/>
  <c r="L41"/>
  <c r="L43" s="1"/>
  <c r="J41"/>
  <c r="J44" s="1"/>
  <c r="J45" s="1"/>
  <c r="I41"/>
  <c r="H41"/>
  <c r="H43" s="1"/>
  <c r="G41"/>
  <c r="G44" s="1"/>
  <c r="G45" s="1"/>
  <c r="F41"/>
  <c r="E41"/>
  <c r="E43" s="1"/>
  <c r="D41"/>
  <c r="D44" s="1"/>
  <c r="D45" s="1"/>
  <c r="S40"/>
  <c r="T40" s="1"/>
  <c r="T39"/>
  <c r="S39"/>
  <c r="T38"/>
  <c r="S38"/>
  <c r="S37"/>
  <c r="T37" s="1"/>
  <c r="T36"/>
  <c r="S36"/>
  <c r="S41" s="1"/>
  <c r="T41" s="1"/>
  <c r="X35"/>
  <c r="W35"/>
  <c r="V35"/>
  <c r="S35"/>
  <c r="O35"/>
  <c r="N35"/>
  <c r="N22" s="1"/>
  <c r="T22" s="1"/>
  <c r="M35"/>
  <c r="L35"/>
  <c r="J35"/>
  <c r="I35"/>
  <c r="H35"/>
  <c r="G35"/>
  <c r="F35"/>
  <c r="E35"/>
  <c r="D35"/>
  <c r="T34"/>
  <c r="S34"/>
  <c r="T33"/>
  <c r="S33"/>
  <c r="S32"/>
  <c r="T32" s="1"/>
  <c r="T31"/>
  <c r="S31"/>
  <c r="T30"/>
  <c r="S30"/>
  <c r="S29"/>
  <c r="T29" s="1"/>
  <c r="T28"/>
  <c r="S28"/>
  <c r="T27"/>
  <c r="S27"/>
  <c r="S26"/>
  <c r="T26" s="1"/>
  <c r="T25"/>
  <c r="S25"/>
  <c r="T24"/>
  <c r="S24"/>
  <c r="N24"/>
  <c r="M24"/>
  <c r="T23"/>
  <c r="S23"/>
  <c r="S22"/>
  <c r="M22"/>
  <c r="X16"/>
  <c r="W16"/>
  <c r="V16"/>
  <c r="O16"/>
  <c r="L16"/>
  <c r="K16"/>
  <c r="J16"/>
  <c r="I16"/>
  <c r="H16"/>
  <c r="E44" l="1"/>
  <c r="E45" s="1"/>
  <c r="H44"/>
  <c r="H45" s="1"/>
  <c r="L44"/>
  <c r="L45" s="1"/>
  <c r="O44"/>
  <c r="V44"/>
  <c r="V45" s="1"/>
  <c r="T35"/>
  <c r="O45" l="1"/>
  <c r="S45" s="1"/>
  <c r="T45" s="1"/>
  <c r="S44"/>
  <c r="T44" s="1"/>
  <c r="X41" i="25" l="1"/>
  <c r="X43" s="1"/>
  <c r="W41"/>
  <c r="W44" s="1"/>
  <c r="W45" s="1"/>
  <c r="V41"/>
  <c r="V43" s="1"/>
  <c r="O41"/>
  <c r="O43" s="1"/>
  <c r="S43" s="1"/>
  <c r="T43" s="1"/>
  <c r="N41"/>
  <c r="N43" s="1"/>
  <c r="M41"/>
  <c r="M44" s="1"/>
  <c r="M45" s="1"/>
  <c r="L41"/>
  <c r="L43" s="1"/>
  <c r="J41"/>
  <c r="J43" s="1"/>
  <c r="I41"/>
  <c r="I44" s="1"/>
  <c r="I45" s="1"/>
  <c r="H41"/>
  <c r="H43" s="1"/>
  <c r="G41"/>
  <c r="G43" s="1"/>
  <c r="F41"/>
  <c r="F44" s="1"/>
  <c r="F45" s="1"/>
  <c r="E41"/>
  <c r="E43" s="1"/>
  <c r="D41"/>
  <c r="D43" s="1"/>
  <c r="S40"/>
  <c r="T40" s="1"/>
  <c r="T39"/>
  <c r="S39"/>
  <c r="S38"/>
  <c r="T38" s="1"/>
  <c r="S37"/>
  <c r="T37" s="1"/>
  <c r="T36"/>
  <c r="S36"/>
  <c r="X35"/>
  <c r="W35"/>
  <c r="V35"/>
  <c r="S35"/>
  <c r="T35" s="1"/>
  <c r="O35"/>
  <c r="N35"/>
  <c r="M35"/>
  <c r="L35"/>
  <c r="J35"/>
  <c r="I35"/>
  <c r="H35"/>
  <c r="G35"/>
  <c r="F35"/>
  <c r="E35"/>
  <c r="D35"/>
  <c r="T34"/>
  <c r="S34"/>
  <c r="S33"/>
  <c r="T33" s="1"/>
  <c r="S32"/>
  <c r="T32" s="1"/>
  <c r="T31"/>
  <c r="S31"/>
  <c r="S30"/>
  <c r="T30" s="1"/>
  <c r="S29"/>
  <c r="T29" s="1"/>
  <c r="T28"/>
  <c r="S28"/>
  <c r="S27"/>
  <c r="T27" s="1"/>
  <c r="S26"/>
  <c r="T26" s="1"/>
  <c r="T25"/>
  <c r="S25"/>
  <c r="S24"/>
  <c r="T24" s="1"/>
  <c r="N24"/>
  <c r="M24"/>
  <c r="T23"/>
  <c r="S23"/>
  <c r="S22"/>
  <c r="T22" s="1"/>
  <c r="N22"/>
  <c r="M22"/>
  <c r="X16"/>
  <c r="W16"/>
  <c r="V16"/>
  <c r="O16"/>
  <c r="L16"/>
  <c r="K16"/>
  <c r="J16"/>
  <c r="I16"/>
  <c r="H16"/>
  <c r="F43" l="1"/>
  <c r="I43"/>
  <c r="M43"/>
  <c r="W43"/>
  <c r="E44"/>
  <c r="E45" s="1"/>
  <c r="H44"/>
  <c r="H45" s="1"/>
  <c r="L44"/>
  <c r="L45" s="1"/>
  <c r="O44"/>
  <c r="V44"/>
  <c r="V45" s="1"/>
  <c r="S41"/>
  <c r="T41" s="1"/>
  <c r="D44"/>
  <c r="D45" s="1"/>
  <c r="G44"/>
  <c r="G45" s="1"/>
  <c r="J44"/>
  <c r="J45" s="1"/>
  <c r="N44"/>
  <c r="N45" s="1"/>
  <c r="X44"/>
  <c r="X45" s="1"/>
  <c r="O45" l="1"/>
  <c r="S45" s="1"/>
  <c r="T45" s="1"/>
  <c r="S44"/>
  <c r="T44" s="1"/>
  <c r="X43" i="23" l="1"/>
  <c r="N43"/>
  <c r="J43"/>
  <c r="G43"/>
  <c r="F43"/>
  <c r="X41"/>
  <c r="W41"/>
  <c r="W44" s="1"/>
  <c r="W45" s="1"/>
  <c r="V41"/>
  <c r="V43" s="1"/>
  <c r="O41"/>
  <c r="O43" s="1"/>
  <c r="S43" s="1"/>
  <c r="T43" s="1"/>
  <c r="N41"/>
  <c r="M41"/>
  <c r="M44" s="1"/>
  <c r="M45" s="1"/>
  <c r="L41"/>
  <c r="L43" s="1"/>
  <c r="J41"/>
  <c r="I41"/>
  <c r="I44" s="1"/>
  <c r="I45" s="1"/>
  <c r="H41"/>
  <c r="H43" s="1"/>
  <c r="G41"/>
  <c r="E41"/>
  <c r="E43" s="1"/>
  <c r="D41"/>
  <c r="D43" s="1"/>
  <c r="S40"/>
  <c r="T40" s="1"/>
  <c r="T39"/>
  <c r="S39"/>
  <c r="T38"/>
  <c r="S38"/>
  <c r="S37"/>
  <c r="T37" s="1"/>
  <c r="T36"/>
  <c r="S36"/>
  <c r="X35"/>
  <c r="X44" s="1"/>
  <c r="X45" s="1"/>
  <c r="W35"/>
  <c r="V35"/>
  <c r="S35"/>
  <c r="O35"/>
  <c r="N35"/>
  <c r="N44" s="1"/>
  <c r="N45" s="1"/>
  <c r="M35"/>
  <c r="L35"/>
  <c r="J35"/>
  <c r="J44" s="1"/>
  <c r="J45" s="1"/>
  <c r="I35"/>
  <c r="H35"/>
  <c r="G35"/>
  <c r="G44" s="1"/>
  <c r="G45" s="1"/>
  <c r="F35"/>
  <c r="F44" s="1"/>
  <c r="F45" s="1"/>
  <c r="E35"/>
  <c r="D35"/>
  <c r="T34"/>
  <c r="S34"/>
  <c r="T33"/>
  <c r="S33"/>
  <c r="S32"/>
  <c r="T32" s="1"/>
  <c r="T31"/>
  <c r="S31"/>
  <c r="T30"/>
  <c r="S30"/>
  <c r="S29"/>
  <c r="T29" s="1"/>
  <c r="T28"/>
  <c r="S28"/>
  <c r="T27"/>
  <c r="S27"/>
  <c r="S26"/>
  <c r="T26" s="1"/>
  <c r="T25"/>
  <c r="S25"/>
  <c r="S24"/>
  <c r="N24"/>
  <c r="M24"/>
  <c r="T24" s="1"/>
  <c r="T23"/>
  <c r="S23"/>
  <c r="S22"/>
  <c r="M22"/>
  <c r="T22" s="1"/>
  <c r="K21"/>
  <c r="K20"/>
  <c r="K19"/>
  <c r="K18"/>
  <c r="K17"/>
  <c r="X16"/>
  <c r="W16"/>
  <c r="V16"/>
  <c r="O16"/>
  <c r="L16"/>
  <c r="K16"/>
  <c r="J16"/>
  <c r="I16"/>
  <c r="H16"/>
  <c r="K15"/>
  <c r="K14"/>
  <c r="K13"/>
  <c r="K12"/>
  <c r="K11"/>
  <c r="K10"/>
  <c r="K9"/>
  <c r="N22" l="1"/>
  <c r="I43"/>
  <c r="M43"/>
  <c r="W43"/>
  <c r="E44"/>
  <c r="E45" s="1"/>
  <c r="H44"/>
  <c r="H45" s="1"/>
  <c r="L44"/>
  <c r="L45" s="1"/>
  <c r="O44"/>
  <c r="V44"/>
  <c r="V45" s="1"/>
  <c r="T35"/>
  <c r="S41"/>
  <c r="T41" s="1"/>
  <c r="D44"/>
  <c r="D45" s="1"/>
  <c r="O45" l="1"/>
  <c r="S45" s="1"/>
  <c r="T45" s="1"/>
  <c r="S44"/>
  <c r="T44" s="1"/>
  <c r="X44" i="24" l="1"/>
  <c r="X45" s="1"/>
  <c r="N44"/>
  <c r="N45" s="1"/>
  <c r="J44"/>
  <c r="J45" s="1"/>
  <c r="G44"/>
  <c r="G45" s="1"/>
  <c r="V43"/>
  <c r="O43"/>
  <c r="S43" s="1"/>
  <c r="L43"/>
  <c r="H43"/>
  <c r="E43"/>
  <c r="X41"/>
  <c r="X43" s="1"/>
  <c r="W41"/>
  <c r="W44" s="1"/>
  <c r="W45" s="1"/>
  <c r="V41"/>
  <c r="V44" s="1"/>
  <c r="V45" s="1"/>
  <c r="S41"/>
  <c r="T41" s="1"/>
  <c r="O41"/>
  <c r="O44" s="1"/>
  <c r="N41"/>
  <c r="N43" s="1"/>
  <c r="M41"/>
  <c r="M44" s="1"/>
  <c r="M45" s="1"/>
  <c r="L41"/>
  <c r="L44" s="1"/>
  <c r="L45" s="1"/>
  <c r="J41"/>
  <c r="J43" s="1"/>
  <c r="I41"/>
  <c r="I44" s="1"/>
  <c r="I45" s="1"/>
  <c r="H41"/>
  <c r="H44" s="1"/>
  <c r="H45" s="1"/>
  <c r="G41"/>
  <c r="G43" s="1"/>
  <c r="F41"/>
  <c r="F44" s="1"/>
  <c r="F45" s="1"/>
  <c r="E41"/>
  <c r="E44" s="1"/>
  <c r="E45" s="1"/>
  <c r="D41"/>
  <c r="D43" s="1"/>
  <c r="T40"/>
  <c r="S40"/>
  <c r="S39"/>
  <c r="T39" s="1"/>
  <c r="S38"/>
  <c r="T38" s="1"/>
  <c r="T37"/>
  <c r="S37"/>
  <c r="S36"/>
  <c r="T36" s="1"/>
  <c r="X35"/>
  <c r="W35"/>
  <c r="V35"/>
  <c r="O35"/>
  <c r="S35" s="1"/>
  <c r="T35" s="1"/>
  <c r="N35"/>
  <c r="M35"/>
  <c r="L35"/>
  <c r="J35"/>
  <c r="I35"/>
  <c r="H35"/>
  <c r="F35"/>
  <c r="E35"/>
  <c r="D35"/>
  <c r="D44" s="1"/>
  <c r="D45" s="1"/>
  <c r="S34"/>
  <c r="T34" s="1"/>
  <c r="T33"/>
  <c r="S33"/>
  <c r="S32"/>
  <c r="T32" s="1"/>
  <c r="S31"/>
  <c r="T31" s="1"/>
  <c r="T30"/>
  <c r="S30"/>
  <c r="S29"/>
  <c r="T29" s="1"/>
  <c r="S28"/>
  <c r="T28" s="1"/>
  <c r="T27"/>
  <c r="S27"/>
  <c r="S26"/>
  <c r="T26" s="1"/>
  <c r="S25"/>
  <c r="T25" s="1"/>
  <c r="T24"/>
  <c r="S24"/>
  <c r="N24"/>
  <c r="M24"/>
  <c r="S23"/>
  <c r="T23" s="1"/>
  <c r="T22"/>
  <c r="S22"/>
  <c r="N22"/>
  <c r="M22"/>
  <c r="K21"/>
  <c r="K20"/>
  <c r="K19"/>
  <c r="K18"/>
  <c r="K17"/>
  <c r="X16"/>
  <c r="W16"/>
  <c r="V16"/>
  <c r="O16"/>
  <c r="L16"/>
  <c r="J16"/>
  <c r="I16"/>
  <c r="H16"/>
  <c r="K15"/>
  <c r="K14"/>
  <c r="K13"/>
  <c r="K12"/>
  <c r="K11"/>
  <c r="K16" s="1"/>
  <c r="K10"/>
  <c r="K9"/>
  <c r="O45" l="1"/>
  <c r="S45" s="1"/>
  <c r="T45" s="1"/>
  <c r="S44"/>
  <c r="T44" s="1"/>
  <c r="T43"/>
  <c r="F43"/>
  <c r="I43"/>
  <c r="M43"/>
  <c r="W43"/>
  <c r="W41" i="22" l="1"/>
  <c r="W44" s="1"/>
  <c r="W45" s="1"/>
  <c r="V41"/>
  <c r="V44" s="1"/>
  <c r="V45" s="1"/>
  <c r="U41"/>
  <c r="U44" s="1"/>
  <c r="U45" s="1"/>
  <c r="R41"/>
  <c r="N41"/>
  <c r="N44" s="1"/>
  <c r="M41"/>
  <c r="S41" s="1"/>
  <c r="L41"/>
  <c r="L44" s="1"/>
  <c r="L45" s="1"/>
  <c r="K41"/>
  <c r="K44" s="1"/>
  <c r="K45" s="1"/>
  <c r="H41"/>
  <c r="H44" s="1"/>
  <c r="H45" s="1"/>
  <c r="G41"/>
  <c r="G44" s="1"/>
  <c r="G45" s="1"/>
  <c r="F41"/>
  <c r="F44" s="1"/>
  <c r="F45" s="1"/>
  <c r="E41"/>
  <c r="E44" s="1"/>
  <c r="E45" s="1"/>
  <c r="D41"/>
  <c r="D44" s="1"/>
  <c r="D45" s="1"/>
  <c r="C41"/>
  <c r="C44" s="1"/>
  <c r="C45" s="1"/>
  <c r="S40"/>
  <c r="R40"/>
  <c r="R39"/>
  <c r="S39" s="1"/>
  <c r="S38"/>
  <c r="R38"/>
  <c r="S37"/>
  <c r="R37"/>
  <c r="R36"/>
  <c r="S36" s="1"/>
  <c r="W35"/>
  <c r="V35"/>
  <c r="U35"/>
  <c r="N35"/>
  <c r="R35" s="1"/>
  <c r="L35"/>
  <c r="K35"/>
  <c r="H35"/>
  <c r="G35"/>
  <c r="F35"/>
  <c r="E35"/>
  <c r="D35"/>
  <c r="C35"/>
  <c r="S34"/>
  <c r="R34"/>
  <c r="S33"/>
  <c r="R33"/>
  <c r="R32"/>
  <c r="S32" s="1"/>
  <c r="S31"/>
  <c r="R31"/>
  <c r="S30"/>
  <c r="R30"/>
  <c r="M30"/>
  <c r="M35" s="1"/>
  <c r="M22" s="1"/>
  <c r="S29"/>
  <c r="R29"/>
  <c r="R28"/>
  <c r="S28" s="1"/>
  <c r="S27"/>
  <c r="R27"/>
  <c r="S26"/>
  <c r="R26"/>
  <c r="R25"/>
  <c r="S25" s="1"/>
  <c r="S24"/>
  <c r="R24"/>
  <c r="S23"/>
  <c r="R23"/>
  <c r="R22"/>
  <c r="L22"/>
  <c r="J21"/>
  <c r="J20"/>
  <c r="J19"/>
  <c r="J18"/>
  <c r="J17"/>
  <c r="W16"/>
  <c r="V16"/>
  <c r="U16"/>
  <c r="N16"/>
  <c r="K16"/>
  <c r="I16"/>
  <c r="H16"/>
  <c r="G16"/>
  <c r="J15"/>
  <c r="J14"/>
  <c r="J13"/>
  <c r="J12"/>
  <c r="J11"/>
  <c r="J16" s="1"/>
  <c r="J10"/>
  <c r="J9"/>
  <c r="N45" l="1"/>
  <c r="R45" s="1"/>
  <c r="S45" s="1"/>
  <c r="R44"/>
  <c r="S35"/>
  <c r="S22"/>
  <c r="E43"/>
  <c r="M43"/>
  <c r="W43"/>
  <c r="M44"/>
  <c r="M45" s="1"/>
  <c r="D43"/>
  <c r="G43"/>
  <c r="L43"/>
  <c r="V43"/>
  <c r="H43"/>
  <c r="C43"/>
  <c r="F43"/>
  <c r="K43"/>
  <c r="N43"/>
  <c r="R43" s="1"/>
  <c r="U43"/>
  <c r="S43" l="1"/>
  <c r="S44"/>
  <c r="J45" i="21" l="1"/>
  <c r="G44"/>
  <c r="G45" s="1"/>
  <c r="D44"/>
  <c r="D45" s="1"/>
  <c r="V43"/>
  <c r="O43"/>
  <c r="S43" s="1"/>
  <c r="L43"/>
  <c r="H43"/>
  <c r="E43"/>
  <c r="X41"/>
  <c r="X44" s="1"/>
  <c r="X45" s="1"/>
  <c r="W41"/>
  <c r="W44" s="1"/>
  <c r="W45" s="1"/>
  <c r="V41"/>
  <c r="S41"/>
  <c r="T41" s="1"/>
  <c r="O41"/>
  <c r="N41"/>
  <c r="N44" s="1"/>
  <c r="N45" s="1"/>
  <c r="M41"/>
  <c r="M44" s="1"/>
  <c r="M45" s="1"/>
  <c r="L41"/>
  <c r="J41"/>
  <c r="J43" s="1"/>
  <c r="I41"/>
  <c r="I43" s="1"/>
  <c r="H41"/>
  <c r="G41"/>
  <c r="G43" s="1"/>
  <c r="F41"/>
  <c r="F43" s="1"/>
  <c r="E41"/>
  <c r="D41"/>
  <c r="D43" s="1"/>
  <c r="T40"/>
  <c r="S40"/>
  <c r="S39"/>
  <c r="T39" s="1"/>
  <c r="S38"/>
  <c r="T38" s="1"/>
  <c r="T37"/>
  <c r="S37"/>
  <c r="S36"/>
  <c r="T36" s="1"/>
  <c r="X35"/>
  <c r="W35"/>
  <c r="V35"/>
  <c r="V44" s="1"/>
  <c r="V45" s="1"/>
  <c r="O35"/>
  <c r="S35" s="1"/>
  <c r="T35" s="1"/>
  <c r="N35"/>
  <c r="M35"/>
  <c r="M22" s="1"/>
  <c r="L35"/>
  <c r="L44" s="1"/>
  <c r="L45" s="1"/>
  <c r="J35"/>
  <c r="I35"/>
  <c r="H35"/>
  <c r="H44" s="1"/>
  <c r="H45" s="1"/>
  <c r="G35"/>
  <c r="F35"/>
  <c r="E35"/>
  <c r="E44" s="1"/>
  <c r="E45" s="1"/>
  <c r="D35"/>
  <c r="S34"/>
  <c r="T34" s="1"/>
  <c r="S33"/>
  <c r="T33" s="1"/>
  <c r="T32"/>
  <c r="S32"/>
  <c r="S31"/>
  <c r="T31" s="1"/>
  <c r="S30"/>
  <c r="T30" s="1"/>
  <c r="T29"/>
  <c r="S29"/>
  <c r="S28"/>
  <c r="T28" s="1"/>
  <c r="S27"/>
  <c r="T27" s="1"/>
  <c r="T26"/>
  <c r="S26"/>
  <c r="S25"/>
  <c r="T25" s="1"/>
  <c r="S24"/>
  <c r="T24" s="1"/>
  <c r="N24"/>
  <c r="M24"/>
  <c r="S23"/>
  <c r="T23" s="1"/>
  <c r="S22"/>
  <c r="T22" s="1"/>
  <c r="N22"/>
  <c r="K21"/>
  <c r="K20"/>
  <c r="K19"/>
  <c r="K18"/>
  <c r="K17"/>
  <c r="X16"/>
  <c r="W16"/>
  <c r="V16"/>
  <c r="O16"/>
  <c r="L16"/>
  <c r="J16"/>
  <c r="I16"/>
  <c r="H16"/>
  <c r="K15"/>
  <c r="K14"/>
  <c r="K13"/>
  <c r="K16" s="1"/>
  <c r="K12"/>
  <c r="K11"/>
  <c r="K10"/>
  <c r="K9"/>
  <c r="O44" l="1"/>
  <c r="N43"/>
  <c r="T43" s="1"/>
  <c r="X43"/>
  <c r="F44"/>
  <c r="F45" s="1"/>
  <c r="I44"/>
  <c r="I45" s="1"/>
  <c r="M43"/>
  <c r="W43"/>
  <c r="O45" l="1"/>
  <c r="S45" s="1"/>
  <c r="T45" s="1"/>
  <c r="S44"/>
  <c r="T44" s="1"/>
  <c r="W41" i="20" l="1"/>
  <c r="W44" s="1"/>
  <c r="W45" s="1"/>
  <c r="V41"/>
  <c r="V44" s="1"/>
  <c r="V45" s="1"/>
  <c r="U41"/>
  <c r="U44" s="1"/>
  <c r="U45" s="1"/>
  <c r="R41"/>
  <c r="S41" s="1"/>
  <c r="N41"/>
  <c r="N44" s="1"/>
  <c r="M41"/>
  <c r="M44" s="1"/>
  <c r="M45" s="1"/>
  <c r="L41"/>
  <c r="L44" s="1"/>
  <c r="L45" s="1"/>
  <c r="K41"/>
  <c r="K44" s="1"/>
  <c r="K45" s="1"/>
  <c r="I41"/>
  <c r="I44" s="1"/>
  <c r="I45" s="1"/>
  <c r="H41"/>
  <c r="H44" s="1"/>
  <c r="H45" s="1"/>
  <c r="G41"/>
  <c r="G44" s="1"/>
  <c r="G45" s="1"/>
  <c r="F41"/>
  <c r="F44" s="1"/>
  <c r="F45" s="1"/>
  <c r="E41"/>
  <c r="E44" s="1"/>
  <c r="E45" s="1"/>
  <c r="D41"/>
  <c r="D44" s="1"/>
  <c r="D45" s="1"/>
  <c r="R40"/>
  <c r="S40" s="1"/>
  <c r="R39"/>
  <c r="S39" s="1"/>
  <c r="S38"/>
  <c r="R38"/>
  <c r="R37"/>
  <c r="S37" s="1"/>
  <c r="R36"/>
  <c r="S36" s="1"/>
  <c r="W35"/>
  <c r="V35"/>
  <c r="U35"/>
  <c r="N35"/>
  <c r="R35" s="1"/>
  <c r="S35" s="1"/>
  <c r="M35"/>
  <c r="M22" s="1"/>
  <c r="L35"/>
  <c r="K35"/>
  <c r="I35"/>
  <c r="H35"/>
  <c r="G35"/>
  <c r="F35"/>
  <c r="E35"/>
  <c r="D35"/>
  <c r="S34"/>
  <c r="R34"/>
  <c r="R33"/>
  <c r="S33" s="1"/>
  <c r="R32"/>
  <c r="S32" s="1"/>
  <c r="S31"/>
  <c r="R31"/>
  <c r="R30"/>
  <c r="S30" s="1"/>
  <c r="R29"/>
  <c r="S29" s="1"/>
  <c r="S28"/>
  <c r="R28"/>
  <c r="R27"/>
  <c r="S27" s="1"/>
  <c r="R26"/>
  <c r="S26" s="1"/>
  <c r="S25"/>
  <c r="R25"/>
  <c r="R24"/>
  <c r="S24" s="1"/>
  <c r="M24"/>
  <c r="L24"/>
  <c r="S23"/>
  <c r="R23"/>
  <c r="R22"/>
  <c r="L22"/>
  <c r="J21"/>
  <c r="J20"/>
  <c r="J19"/>
  <c r="J18"/>
  <c r="J17"/>
  <c r="W16"/>
  <c r="V16"/>
  <c r="U16"/>
  <c r="N16"/>
  <c r="K16"/>
  <c r="I16"/>
  <c r="H16"/>
  <c r="G16"/>
  <c r="F16"/>
  <c r="J15"/>
  <c r="J14"/>
  <c r="J13"/>
  <c r="J12"/>
  <c r="J11"/>
  <c r="J16" s="1"/>
  <c r="J10"/>
  <c r="J9"/>
  <c r="N45" l="1"/>
  <c r="R45" s="1"/>
  <c r="S45" s="1"/>
  <c r="R44"/>
  <c r="S44" s="1"/>
  <c r="S22"/>
  <c r="F43"/>
  <c r="I43"/>
  <c r="M43"/>
  <c r="W43"/>
  <c r="E43"/>
  <c r="H43"/>
  <c r="L43"/>
  <c r="V43"/>
  <c r="D43"/>
  <c r="G43"/>
  <c r="K43"/>
  <c r="N43"/>
  <c r="R43" s="1"/>
  <c r="S43" s="1"/>
  <c r="U43"/>
  <c r="W41" i="19" l="1"/>
  <c r="W44" s="1"/>
  <c r="W45" s="1"/>
  <c r="V41"/>
  <c r="V44" s="1"/>
  <c r="V45" s="1"/>
  <c r="U41"/>
  <c r="U44" s="1"/>
  <c r="U45" s="1"/>
  <c r="R41"/>
  <c r="S41" s="1"/>
  <c r="N41"/>
  <c r="N44" s="1"/>
  <c r="M41"/>
  <c r="M44" s="1"/>
  <c r="M45" s="1"/>
  <c r="L41"/>
  <c r="L44" s="1"/>
  <c r="L45" s="1"/>
  <c r="K41"/>
  <c r="K44" s="1"/>
  <c r="K45" s="1"/>
  <c r="I41"/>
  <c r="I44" s="1"/>
  <c r="I45" s="1"/>
  <c r="H41"/>
  <c r="H44" s="1"/>
  <c r="H45" s="1"/>
  <c r="G41"/>
  <c r="G44" s="1"/>
  <c r="G45" s="1"/>
  <c r="F41"/>
  <c r="F44" s="1"/>
  <c r="F45" s="1"/>
  <c r="E41"/>
  <c r="E44" s="1"/>
  <c r="E45" s="1"/>
  <c r="D41"/>
  <c r="D44" s="1"/>
  <c r="D45" s="1"/>
  <c r="R40"/>
  <c r="S40" s="1"/>
  <c r="R39"/>
  <c r="S39" s="1"/>
  <c r="S38"/>
  <c r="R38"/>
  <c r="R37"/>
  <c r="S37" s="1"/>
  <c r="R36"/>
  <c r="S36" s="1"/>
  <c r="W35"/>
  <c r="V35"/>
  <c r="U35"/>
  <c r="N35"/>
  <c r="R35" s="1"/>
  <c r="S35" s="1"/>
  <c r="M35"/>
  <c r="M22" s="1"/>
  <c r="L35"/>
  <c r="K35"/>
  <c r="I35"/>
  <c r="H35"/>
  <c r="G35"/>
  <c r="F35"/>
  <c r="E35"/>
  <c r="D35"/>
  <c r="S34"/>
  <c r="R34"/>
  <c r="R33"/>
  <c r="S33" s="1"/>
  <c r="R32"/>
  <c r="S32" s="1"/>
  <c r="S31"/>
  <c r="R31"/>
  <c r="R30"/>
  <c r="S30" s="1"/>
  <c r="R29"/>
  <c r="S29" s="1"/>
  <c r="S28"/>
  <c r="R28"/>
  <c r="R27"/>
  <c r="S27" s="1"/>
  <c r="R26"/>
  <c r="S26" s="1"/>
  <c r="S25"/>
  <c r="R25"/>
  <c r="R24"/>
  <c r="S24" s="1"/>
  <c r="M24"/>
  <c r="L24"/>
  <c r="S23"/>
  <c r="R23"/>
  <c r="R22"/>
  <c r="L22"/>
  <c r="J21"/>
  <c r="J20"/>
  <c r="J19"/>
  <c r="J18"/>
  <c r="J17"/>
  <c r="W16"/>
  <c r="V16"/>
  <c r="U16"/>
  <c r="N16"/>
  <c r="K16"/>
  <c r="I16"/>
  <c r="H16"/>
  <c r="G16"/>
  <c r="F16"/>
  <c r="J15"/>
  <c r="J14"/>
  <c r="J13"/>
  <c r="J12"/>
  <c r="J11"/>
  <c r="J16" s="1"/>
  <c r="J10"/>
  <c r="J9"/>
  <c r="N45" l="1"/>
  <c r="R45" s="1"/>
  <c r="S45" s="1"/>
  <c r="R44"/>
  <c r="S44" s="1"/>
  <c r="S22"/>
  <c r="F43"/>
  <c r="I43"/>
  <c r="M43"/>
  <c r="W43"/>
  <c r="E43"/>
  <c r="H43"/>
  <c r="L43"/>
  <c r="V43"/>
  <c r="D43"/>
  <c r="G43"/>
  <c r="K43"/>
  <c r="N43"/>
  <c r="R43" s="1"/>
  <c r="S43" s="1"/>
  <c r="U43"/>
  <c r="W41" i="18" l="1"/>
  <c r="W44" s="1"/>
  <c r="W45" s="1"/>
  <c r="V41"/>
  <c r="V44" s="1"/>
  <c r="V45" s="1"/>
  <c r="U41"/>
  <c r="U44" s="1"/>
  <c r="U45" s="1"/>
  <c r="N41"/>
  <c r="R41" s="1"/>
  <c r="S41" s="1"/>
  <c r="M41"/>
  <c r="M44" s="1"/>
  <c r="M45" s="1"/>
  <c r="L41"/>
  <c r="L44" s="1"/>
  <c r="L45" s="1"/>
  <c r="K41"/>
  <c r="K44" s="1"/>
  <c r="K45" s="1"/>
  <c r="I41"/>
  <c r="I44" s="1"/>
  <c r="I45" s="1"/>
  <c r="H41"/>
  <c r="H44" s="1"/>
  <c r="H45" s="1"/>
  <c r="G41"/>
  <c r="G44" s="1"/>
  <c r="G45" s="1"/>
  <c r="F41"/>
  <c r="F44" s="1"/>
  <c r="F45" s="1"/>
  <c r="E41"/>
  <c r="E44" s="1"/>
  <c r="E45" s="1"/>
  <c r="D41"/>
  <c r="D44" s="1"/>
  <c r="D45" s="1"/>
  <c r="R40"/>
  <c r="S40" s="1"/>
  <c r="S39"/>
  <c r="R39"/>
  <c r="R38"/>
  <c r="S38" s="1"/>
  <c r="R37"/>
  <c r="S37" s="1"/>
  <c r="S36"/>
  <c r="R36"/>
  <c r="W35"/>
  <c r="V35"/>
  <c r="U35"/>
  <c r="R35"/>
  <c r="S35" s="1"/>
  <c r="N35"/>
  <c r="M35"/>
  <c r="L35"/>
  <c r="L22" s="1"/>
  <c r="K35"/>
  <c r="I35"/>
  <c r="H35"/>
  <c r="G35"/>
  <c r="F35"/>
  <c r="E35"/>
  <c r="D35"/>
  <c r="R34"/>
  <c r="S34" s="1"/>
  <c r="R33"/>
  <c r="S33" s="1"/>
  <c r="S32"/>
  <c r="R32"/>
  <c r="R31"/>
  <c r="S31" s="1"/>
  <c r="R30"/>
  <c r="S30" s="1"/>
  <c r="S29"/>
  <c r="R29"/>
  <c r="R28"/>
  <c r="S28" s="1"/>
  <c r="R27"/>
  <c r="S27" s="1"/>
  <c r="S26"/>
  <c r="R26"/>
  <c r="R25"/>
  <c r="S25" s="1"/>
  <c r="R24"/>
  <c r="S24" s="1"/>
  <c r="M24"/>
  <c r="L24"/>
  <c r="R23"/>
  <c r="S23" s="1"/>
  <c r="R22"/>
  <c r="S22" s="1"/>
  <c r="M22"/>
  <c r="W16"/>
  <c r="V16"/>
  <c r="U16"/>
  <c r="N16"/>
  <c r="K16"/>
  <c r="I16"/>
  <c r="H16"/>
  <c r="G16"/>
  <c r="F16"/>
  <c r="D43" l="1"/>
  <c r="G43"/>
  <c r="K43"/>
  <c r="N43"/>
  <c r="R43" s="1"/>
  <c r="S43" s="1"/>
  <c r="U43"/>
  <c r="N44"/>
  <c r="F43"/>
  <c r="I43"/>
  <c r="M43"/>
  <c r="W43"/>
  <c r="E43"/>
  <c r="H43"/>
  <c r="L43"/>
  <c r="V43"/>
  <c r="R44" l="1"/>
  <c r="S44" s="1"/>
  <c r="N45"/>
  <c r="R45" s="1"/>
  <c r="S45" s="1"/>
  <c r="V43" i="17" l="1"/>
  <c r="T43"/>
  <c r="K43"/>
  <c r="G43"/>
  <c r="D43"/>
  <c r="V41"/>
  <c r="U41"/>
  <c r="U43" s="1"/>
  <c r="M41"/>
  <c r="M44" s="1"/>
  <c r="L41"/>
  <c r="L44" s="1"/>
  <c r="L45" s="1"/>
  <c r="K41"/>
  <c r="K44" s="1"/>
  <c r="K45" s="1"/>
  <c r="J41"/>
  <c r="J44" s="1"/>
  <c r="J45" s="1"/>
  <c r="H41"/>
  <c r="H44" s="1"/>
  <c r="H45" s="1"/>
  <c r="G41"/>
  <c r="G44" s="1"/>
  <c r="G45" s="1"/>
  <c r="F41"/>
  <c r="F44" s="1"/>
  <c r="F45" s="1"/>
  <c r="E41"/>
  <c r="E44" s="1"/>
  <c r="E45" s="1"/>
  <c r="D41"/>
  <c r="D44" s="1"/>
  <c r="D45" s="1"/>
  <c r="R40"/>
  <c r="Q40"/>
  <c r="Q39"/>
  <c r="R39" s="1"/>
  <c r="R38"/>
  <c r="Q38"/>
  <c r="R37"/>
  <c r="Q37"/>
  <c r="Q36"/>
  <c r="R36" s="1"/>
  <c r="V35"/>
  <c r="V44" s="1"/>
  <c r="V45" s="1"/>
  <c r="U35"/>
  <c r="T35"/>
  <c r="T44" s="1"/>
  <c r="T45" s="1"/>
  <c r="M35"/>
  <c r="Q35" s="1"/>
  <c r="R35" s="1"/>
  <c r="L35"/>
  <c r="K35"/>
  <c r="J35"/>
  <c r="H35"/>
  <c r="G35"/>
  <c r="F35"/>
  <c r="E35"/>
  <c r="D35"/>
  <c r="R34"/>
  <c r="Q34"/>
  <c r="Q33"/>
  <c r="R33" s="1"/>
  <c r="R32"/>
  <c r="Q32"/>
  <c r="R31"/>
  <c r="Q31"/>
  <c r="Q30"/>
  <c r="R30" s="1"/>
  <c r="R29"/>
  <c r="Q29"/>
  <c r="R28"/>
  <c r="Q28"/>
  <c r="Q27"/>
  <c r="R27" s="1"/>
  <c r="R26"/>
  <c r="Q26"/>
  <c r="R25"/>
  <c r="Q25"/>
  <c r="Q24"/>
  <c r="R24" s="1"/>
  <c r="L24"/>
  <c r="K24"/>
  <c r="R23"/>
  <c r="Q23"/>
  <c r="Q22"/>
  <c r="R22" s="1"/>
  <c r="L22"/>
  <c r="K22"/>
  <c r="V16"/>
  <c r="U16"/>
  <c r="T16"/>
  <c r="M16"/>
  <c r="J16"/>
  <c r="H16"/>
  <c r="G16"/>
  <c r="F16"/>
  <c r="M45" l="1"/>
  <c r="Q45" s="1"/>
  <c r="R45" s="1"/>
  <c r="Q44"/>
  <c r="R44" s="1"/>
  <c r="Q41"/>
  <c r="R41" s="1"/>
  <c r="F43"/>
  <c r="J43"/>
  <c r="M43"/>
  <c r="Q43" s="1"/>
  <c r="R43" s="1"/>
  <c r="U44"/>
  <c r="U45" s="1"/>
  <c r="E43"/>
  <c r="H43"/>
  <c r="L43"/>
  <c r="W41" i="16" l="1"/>
  <c r="W44" s="1"/>
  <c r="W45" s="1"/>
  <c r="V41"/>
  <c r="V44" s="1"/>
  <c r="V45" s="1"/>
  <c r="U41"/>
  <c r="U44" s="1"/>
  <c r="U45" s="1"/>
  <c r="R41"/>
  <c r="S41" s="1"/>
  <c r="N41"/>
  <c r="N44" s="1"/>
  <c r="M41"/>
  <c r="M44" s="1"/>
  <c r="M45" s="1"/>
  <c r="L41"/>
  <c r="L44" s="1"/>
  <c r="L45" s="1"/>
  <c r="K41"/>
  <c r="K44" s="1"/>
  <c r="K45" s="1"/>
  <c r="I41"/>
  <c r="I44" s="1"/>
  <c r="H41"/>
  <c r="H44" s="1"/>
  <c r="H45" s="1"/>
  <c r="G41"/>
  <c r="G44" s="1"/>
  <c r="G45" s="1"/>
  <c r="F41"/>
  <c r="F44" s="1"/>
  <c r="F45" s="1"/>
  <c r="E41"/>
  <c r="E44" s="1"/>
  <c r="E45" s="1"/>
  <c r="D41"/>
  <c r="D44" s="1"/>
  <c r="D45" s="1"/>
  <c r="R40"/>
  <c r="S40" s="1"/>
  <c r="R39"/>
  <c r="S39" s="1"/>
  <c r="S38"/>
  <c r="R38"/>
  <c r="R37"/>
  <c r="S37" s="1"/>
  <c r="R36"/>
  <c r="S36" s="1"/>
  <c r="W35"/>
  <c r="U35"/>
  <c r="R35"/>
  <c r="S35" s="1"/>
  <c r="N35"/>
  <c r="M35"/>
  <c r="L35"/>
  <c r="L22" s="1"/>
  <c r="K35"/>
  <c r="I35"/>
  <c r="H35"/>
  <c r="G35"/>
  <c r="F35"/>
  <c r="E35"/>
  <c r="D35"/>
  <c r="R34"/>
  <c r="S34" s="1"/>
  <c r="R33"/>
  <c r="S33" s="1"/>
  <c r="S32"/>
  <c r="R32"/>
  <c r="R31"/>
  <c r="S31" s="1"/>
  <c r="R30"/>
  <c r="S30" s="1"/>
  <c r="S29"/>
  <c r="R29"/>
  <c r="R28"/>
  <c r="S28" s="1"/>
  <c r="R27"/>
  <c r="S27" s="1"/>
  <c r="S26"/>
  <c r="R26"/>
  <c r="R25"/>
  <c r="S25" s="1"/>
  <c r="R24"/>
  <c r="S24" s="1"/>
  <c r="M24"/>
  <c r="L24"/>
  <c r="R23"/>
  <c r="S23" s="1"/>
  <c r="R22"/>
  <c r="S22" s="1"/>
  <c r="M22"/>
  <c r="W16"/>
  <c r="V16"/>
  <c r="U16"/>
  <c r="N16"/>
  <c r="K16"/>
  <c r="H16"/>
  <c r="N45" l="1"/>
  <c r="R45" s="1"/>
  <c r="S45" s="1"/>
  <c r="R44"/>
  <c r="S44" s="1"/>
  <c r="E43"/>
  <c r="H43"/>
  <c r="L43"/>
  <c r="V43"/>
  <c r="D43"/>
  <c r="G43"/>
  <c r="K43"/>
  <c r="N43"/>
  <c r="R43" s="1"/>
  <c r="U43"/>
  <c r="F43"/>
  <c r="I43"/>
  <c r="M43"/>
  <c r="W43"/>
  <c r="S43" l="1"/>
  <c r="V44" i="15" l="1"/>
  <c r="V45" s="1"/>
  <c r="O44"/>
  <c r="O45" s="1"/>
  <c r="L44"/>
  <c r="L45" s="1"/>
  <c r="H44"/>
  <c r="H45" s="1"/>
  <c r="U43"/>
  <c r="Q43"/>
  <c r="N43"/>
  <c r="K43"/>
  <c r="W41"/>
  <c r="W44" s="1"/>
  <c r="W45" s="1"/>
  <c r="V41"/>
  <c r="V43" s="1"/>
  <c r="U41"/>
  <c r="Q41"/>
  <c r="P41"/>
  <c r="P44" s="1"/>
  <c r="P45" s="1"/>
  <c r="O41"/>
  <c r="O43" s="1"/>
  <c r="N41"/>
  <c r="M41"/>
  <c r="M44" s="1"/>
  <c r="M45" s="1"/>
  <c r="L41"/>
  <c r="L43" s="1"/>
  <c r="K41"/>
  <c r="I41"/>
  <c r="I44" s="1"/>
  <c r="I45" s="1"/>
  <c r="H41"/>
  <c r="H43" s="1"/>
  <c r="G41"/>
  <c r="F41"/>
  <c r="F43" s="1"/>
  <c r="E41"/>
  <c r="E44" s="1"/>
  <c r="E45" s="1"/>
  <c r="D41"/>
  <c r="D43" s="1"/>
  <c r="S40"/>
  <c r="R40"/>
  <c r="R39"/>
  <c r="S39" s="1"/>
  <c r="S38"/>
  <c r="R38"/>
  <c r="S37"/>
  <c r="R37"/>
  <c r="R36"/>
  <c r="S36" s="1"/>
  <c r="W35"/>
  <c r="V35"/>
  <c r="U35"/>
  <c r="U44" s="1"/>
  <c r="U45" s="1"/>
  <c r="Q35"/>
  <c r="Q44" s="1"/>
  <c r="Q45" s="1"/>
  <c r="P35"/>
  <c r="O35"/>
  <c r="N35"/>
  <c r="R35" s="1"/>
  <c r="S35" s="1"/>
  <c r="M35"/>
  <c r="M22" s="1"/>
  <c r="S22" s="1"/>
  <c r="L35"/>
  <c r="K35"/>
  <c r="K44" s="1"/>
  <c r="I35"/>
  <c r="H35"/>
  <c r="G35"/>
  <c r="F35"/>
  <c r="E35"/>
  <c r="D35"/>
  <c r="D44" s="1"/>
  <c r="D45" s="1"/>
  <c r="S34"/>
  <c r="R34"/>
  <c r="S33"/>
  <c r="R33"/>
  <c r="R32"/>
  <c r="S32" s="1"/>
  <c r="S31"/>
  <c r="R31"/>
  <c r="S30"/>
  <c r="R30"/>
  <c r="R29"/>
  <c r="S29" s="1"/>
  <c r="S28"/>
  <c r="R28"/>
  <c r="S27"/>
  <c r="R27"/>
  <c r="R26"/>
  <c r="S26" s="1"/>
  <c r="S25"/>
  <c r="R25"/>
  <c r="S24"/>
  <c r="R24"/>
  <c r="M24"/>
  <c r="L24"/>
  <c r="S23"/>
  <c r="R23"/>
  <c r="R22"/>
  <c r="L22"/>
  <c r="W16"/>
  <c r="V16"/>
  <c r="U16"/>
  <c r="N16"/>
  <c r="K16"/>
  <c r="I16"/>
  <c r="H16"/>
  <c r="R43" l="1"/>
  <c r="S43" s="1"/>
  <c r="R41"/>
  <c r="S41" s="1"/>
  <c r="E43"/>
  <c r="I43"/>
  <c r="M43"/>
  <c r="P43"/>
  <c r="W43"/>
  <c r="F44"/>
  <c r="F45" s="1"/>
  <c r="N44"/>
  <c r="N45" l="1"/>
  <c r="R45" s="1"/>
  <c r="S45" s="1"/>
  <c r="R44"/>
  <c r="S44" s="1"/>
  <c r="O44" i="14" l="1"/>
  <c r="O45" s="1"/>
  <c r="L44"/>
  <c r="L45" s="1"/>
  <c r="V43"/>
  <c r="O43"/>
  <c r="L43"/>
  <c r="W41"/>
  <c r="W44" s="1"/>
  <c r="W45" s="1"/>
  <c r="V41"/>
  <c r="U41"/>
  <c r="U44" s="1"/>
  <c r="U45" s="1"/>
  <c r="Q41"/>
  <c r="Q44" s="1"/>
  <c r="Q45" s="1"/>
  <c r="P41"/>
  <c r="P44" s="1"/>
  <c r="P45" s="1"/>
  <c r="O41"/>
  <c r="N41"/>
  <c r="N44" s="1"/>
  <c r="M41"/>
  <c r="M44" s="1"/>
  <c r="M45" s="1"/>
  <c r="L41"/>
  <c r="K41"/>
  <c r="K44" s="1"/>
  <c r="K45" s="1"/>
  <c r="J41"/>
  <c r="H41"/>
  <c r="H43" s="1"/>
  <c r="G41"/>
  <c r="G43" s="1"/>
  <c r="F41"/>
  <c r="F44" s="1"/>
  <c r="F45" s="1"/>
  <c r="E41"/>
  <c r="E43" s="1"/>
  <c r="D41"/>
  <c r="D43" s="1"/>
  <c r="S40"/>
  <c r="R40"/>
  <c r="R39"/>
  <c r="S39" s="1"/>
  <c r="R38"/>
  <c r="S38" s="1"/>
  <c r="I38"/>
  <c r="R37"/>
  <c r="S37" s="1"/>
  <c r="S36"/>
  <c r="R36"/>
  <c r="I36"/>
  <c r="W35"/>
  <c r="V35"/>
  <c r="V44" s="1"/>
  <c r="V45" s="1"/>
  <c r="U35"/>
  <c r="Q35"/>
  <c r="P35"/>
  <c r="O35"/>
  <c r="N35"/>
  <c r="R35" s="1"/>
  <c r="S35" s="1"/>
  <c r="M35"/>
  <c r="L35"/>
  <c r="K35"/>
  <c r="J35"/>
  <c r="H35"/>
  <c r="H44" s="1"/>
  <c r="H45" s="1"/>
  <c r="G35"/>
  <c r="F35"/>
  <c r="E35"/>
  <c r="E44" s="1"/>
  <c r="E45" s="1"/>
  <c r="D35"/>
  <c r="S34"/>
  <c r="R34"/>
  <c r="R33"/>
  <c r="S33" s="1"/>
  <c r="I33"/>
  <c r="R32"/>
  <c r="S32" s="1"/>
  <c r="I32"/>
  <c r="R31"/>
  <c r="S31" s="1"/>
  <c r="R30"/>
  <c r="S30" s="1"/>
  <c r="S29"/>
  <c r="R29"/>
  <c r="R28"/>
  <c r="S28" s="1"/>
  <c r="R27"/>
  <c r="S27" s="1"/>
  <c r="I27"/>
  <c r="R26"/>
  <c r="S26" s="1"/>
  <c r="S25"/>
  <c r="R25"/>
  <c r="R24"/>
  <c r="S24" s="1"/>
  <c r="M24"/>
  <c r="L24"/>
  <c r="S23"/>
  <c r="R23"/>
  <c r="I23"/>
  <c r="S22"/>
  <c r="R22"/>
  <c r="M22"/>
  <c r="L22"/>
  <c r="W16"/>
  <c r="V16"/>
  <c r="U16"/>
  <c r="N16"/>
  <c r="K16"/>
  <c r="J16"/>
  <c r="N45" l="1"/>
  <c r="R45" s="1"/>
  <c r="S45" s="1"/>
  <c r="R44"/>
  <c r="S44" s="1"/>
  <c r="F43"/>
  <c r="K43"/>
  <c r="N43"/>
  <c r="R43" s="1"/>
  <c r="Q43"/>
  <c r="U43"/>
  <c r="D44"/>
  <c r="D45" s="1"/>
  <c r="G44"/>
  <c r="G45" s="1"/>
  <c r="R41"/>
  <c r="S41" s="1"/>
  <c r="M43"/>
  <c r="P43"/>
  <c r="W43"/>
  <c r="S43" l="1"/>
  <c r="U43" i="11" l="1"/>
  <c r="U46" s="1"/>
  <c r="U47" s="1"/>
  <c r="T43"/>
  <c r="T46" s="1"/>
  <c r="T47" s="1"/>
  <c r="S43"/>
  <c r="S46" s="1"/>
  <c r="S47" s="1"/>
  <c r="R43"/>
  <c r="R46" s="1"/>
  <c r="R47" s="1"/>
  <c r="Q43"/>
  <c r="Q46" s="1"/>
  <c r="Q47" s="1"/>
  <c r="P43"/>
  <c r="P46" s="1"/>
  <c r="P47" s="1"/>
  <c r="O43"/>
  <c r="O46" s="1"/>
  <c r="O47" s="1"/>
  <c r="N43"/>
  <c r="N46" s="1"/>
  <c r="N47" s="1"/>
  <c r="M43"/>
  <c r="M46" s="1"/>
  <c r="M47" s="1"/>
  <c r="L43"/>
  <c r="L46" s="1"/>
  <c r="L47" s="1"/>
  <c r="K43"/>
  <c r="K46" s="1"/>
  <c r="K47" s="1"/>
  <c r="J43"/>
  <c r="J46" s="1"/>
  <c r="J47" s="1"/>
  <c r="I43"/>
  <c r="I46" s="1"/>
  <c r="I47" s="1"/>
  <c r="W42"/>
  <c r="V42"/>
  <c r="V41"/>
  <c r="W41" s="1"/>
  <c r="V40"/>
  <c r="W40" s="1"/>
  <c r="W39"/>
  <c r="V39"/>
  <c r="V38"/>
  <c r="W38" s="1"/>
  <c r="U37"/>
  <c r="T37"/>
  <c r="S37"/>
  <c r="R37"/>
  <c r="Q37"/>
  <c r="P37"/>
  <c r="O37"/>
  <c r="N37"/>
  <c r="M37"/>
  <c r="L37"/>
  <c r="K37"/>
  <c r="J37"/>
  <c r="V37" s="1"/>
  <c r="W37" s="1"/>
  <c r="I37"/>
  <c r="V36"/>
  <c r="W36" s="1"/>
  <c r="W35"/>
  <c r="V35"/>
  <c r="V34"/>
  <c r="W34" s="1"/>
  <c r="V33"/>
  <c r="W33" s="1"/>
  <c r="W32"/>
  <c r="V32"/>
  <c r="V31"/>
  <c r="W31" s="1"/>
  <c r="V30"/>
  <c r="W30" s="1"/>
  <c r="W28"/>
  <c r="V28"/>
  <c r="V27"/>
  <c r="W27" s="1"/>
  <c r="V26"/>
  <c r="W26" s="1"/>
  <c r="W25"/>
  <c r="V25"/>
  <c r="V24"/>
  <c r="W24" s="1"/>
  <c r="V23"/>
  <c r="W23" s="1"/>
  <c r="V39" i="10"/>
  <c r="V42" s="1"/>
  <c r="U39"/>
  <c r="U42" s="1"/>
  <c r="T39"/>
  <c r="T42" s="1"/>
  <c r="S39"/>
  <c r="S42" s="1"/>
  <c r="R39"/>
  <c r="R42" s="1"/>
  <c r="Q39"/>
  <c r="Q42" s="1"/>
  <c r="P39"/>
  <c r="P42" s="1"/>
  <c r="O39"/>
  <c r="O42" s="1"/>
  <c r="N39"/>
  <c r="N42" s="1"/>
  <c r="M39"/>
  <c r="M42" s="1"/>
  <c r="L39"/>
  <c r="L42" s="1"/>
  <c r="K39"/>
  <c r="K42" s="1"/>
  <c r="J39"/>
  <c r="J42" s="1"/>
  <c r="X38"/>
  <c r="W38"/>
  <c r="X37"/>
  <c r="W37"/>
  <c r="X36"/>
  <c r="W36"/>
  <c r="X35"/>
  <c r="W35"/>
  <c r="X34"/>
  <c r="W34"/>
  <c r="V33"/>
  <c r="U33"/>
  <c r="T33"/>
  <c r="S33"/>
  <c r="R33"/>
  <c r="Q33"/>
  <c r="P33"/>
  <c r="O33"/>
  <c r="N33"/>
  <c r="W33" s="1"/>
  <c r="M33"/>
  <c r="K33"/>
  <c r="J33"/>
  <c r="X32"/>
  <c r="W32"/>
  <c r="X31"/>
  <c r="W31"/>
  <c r="X30"/>
  <c r="W30"/>
  <c r="X29"/>
  <c r="W29"/>
  <c r="X28"/>
  <c r="W28"/>
  <c r="W27"/>
  <c r="X27" s="1"/>
  <c r="X26"/>
  <c r="W26"/>
  <c r="X25"/>
  <c r="W25"/>
  <c r="W24"/>
  <c r="X24" s="1"/>
  <c r="X23"/>
  <c r="W23"/>
  <c r="X22"/>
  <c r="W22"/>
  <c r="X21"/>
  <c r="W21"/>
  <c r="X20"/>
  <c r="W20"/>
  <c r="U44" i="13"/>
  <c r="T44"/>
  <c r="S44"/>
  <c r="R44"/>
  <c r="Q44"/>
  <c r="P44"/>
  <c r="O44"/>
  <c r="N44"/>
  <c r="M44"/>
  <c r="L44"/>
  <c r="K44"/>
  <c r="J44"/>
  <c r="V44" s="1"/>
  <c r="W44" s="1"/>
  <c r="I44"/>
  <c r="G44"/>
  <c r="G46" s="1"/>
  <c r="F44"/>
  <c r="F46" s="1"/>
  <c r="D44"/>
  <c r="U42"/>
  <c r="U45" s="1"/>
  <c r="U46" s="1"/>
  <c r="T42"/>
  <c r="T45" s="1"/>
  <c r="T46" s="1"/>
  <c r="S42"/>
  <c r="R42"/>
  <c r="R45" s="1"/>
  <c r="R46" s="1"/>
  <c r="Q42"/>
  <c r="Q45" s="1"/>
  <c r="Q46" s="1"/>
  <c r="P42"/>
  <c r="O42"/>
  <c r="O45" s="1"/>
  <c r="O46" s="1"/>
  <c r="N42"/>
  <c r="N45" s="1"/>
  <c r="N46" s="1"/>
  <c r="M42"/>
  <c r="L42"/>
  <c r="L45" s="1"/>
  <c r="L46" s="1"/>
  <c r="K42"/>
  <c r="K45" s="1"/>
  <c r="K46" s="1"/>
  <c r="J42"/>
  <c r="V42" s="1"/>
  <c r="W42" s="1"/>
  <c r="I42"/>
  <c r="I45" s="1"/>
  <c r="H42"/>
  <c r="G42"/>
  <c r="G45" s="1"/>
  <c r="F42"/>
  <c r="F45" s="1"/>
  <c r="E42"/>
  <c r="E44" s="1"/>
  <c r="D42"/>
  <c r="D45" s="1"/>
  <c r="D46" s="1"/>
  <c r="W41"/>
  <c r="V41"/>
  <c r="V40"/>
  <c r="W40" s="1"/>
  <c r="W39"/>
  <c r="V39"/>
  <c r="V38"/>
  <c r="W38" s="1"/>
  <c r="V37"/>
  <c r="W37" s="1"/>
  <c r="U36"/>
  <c r="T36"/>
  <c r="S36"/>
  <c r="S45" s="1"/>
  <c r="S46" s="1"/>
  <c r="R36"/>
  <c r="Q36"/>
  <c r="P36"/>
  <c r="P45" s="1"/>
  <c r="P46" s="1"/>
  <c r="O36"/>
  <c r="N36"/>
  <c r="M36"/>
  <c r="M45" s="1"/>
  <c r="M46" s="1"/>
  <c r="L36"/>
  <c r="K36"/>
  <c r="J36"/>
  <c r="J45" s="1"/>
  <c r="I36"/>
  <c r="I46" s="1"/>
  <c r="H36"/>
  <c r="G36"/>
  <c r="F36"/>
  <c r="E36"/>
  <c r="V35"/>
  <c r="W35" s="1"/>
  <c r="W34"/>
  <c r="V34"/>
  <c r="V33"/>
  <c r="W33" s="1"/>
  <c r="V32"/>
  <c r="W32" s="1"/>
  <c r="W31"/>
  <c r="V31"/>
  <c r="V30"/>
  <c r="W30" s="1"/>
  <c r="V29"/>
  <c r="W29" s="1"/>
  <c r="W28"/>
  <c r="V28"/>
  <c r="V27"/>
  <c r="W27" s="1"/>
  <c r="V26"/>
  <c r="W26" s="1"/>
  <c r="W25"/>
  <c r="V25"/>
  <c r="V36" s="1"/>
  <c r="W36" s="1"/>
  <c r="V24"/>
  <c r="W24" s="1"/>
  <c r="V23"/>
  <c r="W23" s="1"/>
  <c r="W22"/>
  <c r="V22"/>
  <c r="S51" i="12"/>
  <c r="S52" s="1"/>
  <c r="P51"/>
  <c r="P52" s="1"/>
  <c r="M51"/>
  <c r="M52" s="1"/>
  <c r="J51"/>
  <c r="J52" s="1"/>
  <c r="V52" s="1"/>
  <c r="W52" s="1"/>
  <c r="G51"/>
  <c r="C51"/>
  <c r="C52" s="1"/>
  <c r="S50"/>
  <c r="P50"/>
  <c r="M50"/>
  <c r="J50"/>
  <c r="G50"/>
  <c r="G52" s="1"/>
  <c r="F50"/>
  <c r="F52" s="1"/>
  <c r="C50"/>
  <c r="U48"/>
  <c r="U51" s="1"/>
  <c r="U52" s="1"/>
  <c r="T48"/>
  <c r="T51" s="1"/>
  <c r="T52" s="1"/>
  <c r="S48"/>
  <c r="R48"/>
  <c r="R51" s="1"/>
  <c r="R52" s="1"/>
  <c r="Q48"/>
  <c r="Q51" s="1"/>
  <c r="Q52" s="1"/>
  <c r="P48"/>
  <c r="O48"/>
  <c r="O51" s="1"/>
  <c r="O52" s="1"/>
  <c r="N48"/>
  <c r="N51" s="1"/>
  <c r="N52" s="1"/>
  <c r="M48"/>
  <c r="L48"/>
  <c r="L51" s="1"/>
  <c r="L52" s="1"/>
  <c r="K48"/>
  <c r="K51" s="1"/>
  <c r="K52" s="1"/>
  <c r="J48"/>
  <c r="I48"/>
  <c r="I51" s="1"/>
  <c r="I52" s="1"/>
  <c r="H48"/>
  <c r="H51" s="1"/>
  <c r="H52" s="1"/>
  <c r="G48"/>
  <c r="F48"/>
  <c r="F51" s="1"/>
  <c r="D48"/>
  <c r="D51" s="1"/>
  <c r="D52" s="1"/>
  <c r="C48"/>
  <c r="V47"/>
  <c r="W47" s="1"/>
  <c r="V46"/>
  <c r="W46" s="1"/>
  <c r="W45"/>
  <c r="V45"/>
  <c r="V44"/>
  <c r="W44" s="1"/>
  <c r="V43"/>
  <c r="V48" s="1"/>
  <c r="W48" s="1"/>
  <c r="U42"/>
  <c r="T42"/>
  <c r="S42"/>
  <c r="R42"/>
  <c r="Q42"/>
  <c r="P42"/>
  <c r="O42"/>
  <c r="N42"/>
  <c r="M42"/>
  <c r="L42"/>
  <c r="K42"/>
  <c r="J42"/>
  <c r="V42" s="1"/>
  <c r="W42" s="1"/>
  <c r="I42"/>
  <c r="H42"/>
  <c r="G42"/>
  <c r="F42"/>
  <c r="D42"/>
  <c r="C42"/>
  <c r="V41"/>
  <c r="W41" s="1"/>
  <c r="V40"/>
  <c r="W40" s="1"/>
  <c r="W39"/>
  <c r="V39"/>
  <c r="V38"/>
  <c r="W38" s="1"/>
  <c r="V37"/>
  <c r="W37" s="1"/>
  <c r="W36"/>
  <c r="V36"/>
  <c r="V35"/>
  <c r="W35" s="1"/>
  <c r="V34"/>
  <c r="W34" s="1"/>
  <c r="W33"/>
  <c r="V33"/>
  <c r="V32"/>
  <c r="W32" s="1"/>
  <c r="V31"/>
  <c r="W31" s="1"/>
  <c r="W30"/>
  <c r="V30"/>
  <c r="V29"/>
  <c r="W29" s="1"/>
  <c r="L23"/>
  <c r="K23"/>
  <c r="J23"/>
  <c r="D109" i="9"/>
  <c r="F109" s="1"/>
  <c r="C109"/>
  <c r="C33"/>
  <c r="D30"/>
  <c r="D33" s="1"/>
  <c r="F33" s="1"/>
  <c r="F27"/>
  <c r="D27"/>
  <c r="C10" i="8"/>
  <c r="C17" s="1"/>
  <c r="C80" s="1"/>
  <c r="G264" i="7"/>
  <c r="G263"/>
  <c r="G262"/>
  <c r="G261"/>
  <c r="G260"/>
  <c r="F259"/>
  <c r="F266" s="1"/>
  <c r="G266" s="1"/>
  <c r="E259"/>
  <c r="E266" s="1"/>
  <c r="D259"/>
  <c r="D266" s="1"/>
  <c r="G258"/>
  <c r="G257"/>
  <c r="G256"/>
  <c r="G255"/>
  <c r="G254"/>
  <c r="G253"/>
  <c r="G252"/>
  <c r="G251"/>
  <c r="F234"/>
  <c r="G234" s="1"/>
  <c r="E234"/>
  <c r="D234"/>
  <c r="G232"/>
  <c r="G231"/>
  <c r="G230"/>
  <c r="G229"/>
  <c r="G228"/>
  <c r="G227"/>
  <c r="F219"/>
  <c r="G219" s="1"/>
  <c r="E219"/>
  <c r="D219"/>
  <c r="G217"/>
  <c r="G216"/>
  <c r="F208"/>
  <c r="G208" s="1"/>
  <c r="E208"/>
  <c r="D208"/>
  <c r="G206"/>
  <c r="G205"/>
  <c r="G204"/>
  <c r="G203"/>
  <c r="G202"/>
  <c r="F188"/>
  <c r="G188" s="1"/>
  <c r="E188"/>
  <c r="D188"/>
  <c r="G186"/>
  <c r="G185"/>
  <c r="G184"/>
  <c r="G183"/>
  <c r="G182"/>
  <c r="G181"/>
  <c r="G180"/>
  <c r="G179"/>
  <c r="F167"/>
  <c r="G167" s="1"/>
  <c r="E167"/>
  <c r="D167"/>
  <c r="G165"/>
  <c r="G164"/>
  <c r="G163"/>
  <c r="G162"/>
  <c r="G161"/>
  <c r="G160"/>
  <c r="G159"/>
  <c r="G158"/>
  <c r="G157"/>
  <c r="G156"/>
  <c r="G155"/>
  <c r="G154"/>
  <c r="F136"/>
  <c r="G136" s="1"/>
  <c r="E136"/>
  <c r="D136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F84"/>
  <c r="G84" s="1"/>
  <c r="E84"/>
  <c r="D84"/>
  <c r="G82"/>
  <c r="G81"/>
  <c r="G80"/>
  <c r="G79"/>
  <c r="G78"/>
  <c r="G77"/>
  <c r="G76"/>
  <c r="G75"/>
  <c r="G74"/>
  <c r="G73"/>
  <c r="G72"/>
  <c r="G71"/>
  <c r="G70"/>
  <c r="G69"/>
  <c r="F56"/>
  <c r="F272" s="1"/>
  <c r="G272" s="1"/>
  <c r="E56"/>
  <c r="E272" s="1"/>
  <c r="D56"/>
  <c r="D272" s="1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H400" i="5"/>
  <c r="G400"/>
  <c r="F400"/>
  <c r="E400"/>
  <c r="H399"/>
  <c r="H398"/>
  <c r="H397"/>
  <c r="H396"/>
  <c r="H395"/>
  <c r="H394"/>
  <c r="G369"/>
  <c r="H369" s="1"/>
  <c r="F369"/>
  <c r="E369"/>
  <c r="H366"/>
  <c r="G355"/>
  <c r="H355" s="1"/>
  <c r="F355"/>
  <c r="E355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G311"/>
  <c r="H311" s="1"/>
  <c r="F311"/>
  <c r="E311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G276"/>
  <c r="F276"/>
  <c r="H276" s="1"/>
  <c r="E276"/>
  <c r="H274"/>
  <c r="H273"/>
  <c r="H272"/>
  <c r="H271"/>
  <c r="G257"/>
  <c r="F257"/>
  <c r="H257" s="1"/>
  <c r="E257"/>
  <c r="H255"/>
  <c r="H254"/>
  <c r="H253"/>
  <c r="H252"/>
  <c r="H251"/>
  <c r="H250"/>
  <c r="H249"/>
  <c r="H248"/>
  <c r="H247"/>
  <c r="H246"/>
  <c r="H245"/>
  <c r="H244"/>
  <c r="H243"/>
  <c r="H242"/>
  <c r="H241"/>
  <c r="H240"/>
  <c r="G231"/>
  <c r="H231" s="1"/>
  <c r="F231"/>
  <c r="E231"/>
  <c r="H229"/>
  <c r="H228"/>
  <c r="H227"/>
  <c r="H226"/>
  <c r="H225"/>
  <c r="H224"/>
  <c r="H223"/>
  <c r="H222"/>
  <c r="H221"/>
  <c r="H220"/>
  <c r="H219"/>
  <c r="H218"/>
  <c r="H217"/>
  <c r="G206"/>
  <c r="H206" s="1"/>
  <c r="F206"/>
  <c r="E206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F176"/>
  <c r="E176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G148"/>
  <c r="G176" s="1"/>
  <c r="H176" s="1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E119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G88"/>
  <c r="G119" s="1"/>
  <c r="F88"/>
  <c r="H88" s="1"/>
  <c r="H87"/>
  <c r="H86"/>
  <c r="H85"/>
  <c r="H84"/>
  <c r="H83"/>
  <c r="H82"/>
  <c r="G74"/>
  <c r="G379" s="1"/>
  <c r="F74"/>
  <c r="E74"/>
  <c r="E379" s="1"/>
  <c r="E405" s="1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D19" i="1"/>
  <c r="C19"/>
  <c r="F18"/>
  <c r="E17"/>
  <c r="E19" s="1"/>
  <c r="F19" s="1"/>
  <c r="D15"/>
  <c r="C15"/>
  <c r="E14"/>
  <c r="F14" s="1"/>
  <c r="F13"/>
  <c r="F12"/>
  <c r="F11"/>
  <c r="V47" i="11" l="1"/>
  <c r="W47" s="1"/>
  <c r="K45"/>
  <c r="N45"/>
  <c r="Q45"/>
  <c r="T45"/>
  <c r="V43"/>
  <c r="J45"/>
  <c r="M45"/>
  <c r="P45"/>
  <c r="S45"/>
  <c r="I45"/>
  <c r="L45"/>
  <c r="O45"/>
  <c r="R45"/>
  <c r="U45"/>
  <c r="X33" i="10"/>
  <c r="X42"/>
  <c r="W42"/>
  <c r="X39"/>
  <c r="L41"/>
  <c r="L43" s="1"/>
  <c r="O41"/>
  <c r="O43" s="1"/>
  <c r="R41"/>
  <c r="R43" s="1"/>
  <c r="U41"/>
  <c r="U43" s="1"/>
  <c r="W39"/>
  <c r="K41"/>
  <c r="N41"/>
  <c r="N43" s="1"/>
  <c r="Q41"/>
  <c r="Q43" s="1"/>
  <c r="T41"/>
  <c r="T43" s="1"/>
  <c r="J41"/>
  <c r="M41"/>
  <c r="M43" s="1"/>
  <c r="P41"/>
  <c r="P43" s="1"/>
  <c r="S41"/>
  <c r="S43" s="1"/>
  <c r="V41"/>
  <c r="V43" s="1"/>
  <c r="V45" i="13"/>
  <c r="W45" s="1"/>
  <c r="J46"/>
  <c r="V46" s="1"/>
  <c r="W46" s="1"/>
  <c r="E45"/>
  <c r="E46" s="1"/>
  <c r="I50" i="12"/>
  <c r="L50"/>
  <c r="O50"/>
  <c r="V50" s="1"/>
  <c r="W50" s="1"/>
  <c r="R50"/>
  <c r="U50"/>
  <c r="V51"/>
  <c r="W51" s="1"/>
  <c r="W43"/>
  <c r="D50"/>
  <c r="H50"/>
  <c r="K50"/>
  <c r="N50"/>
  <c r="Q50"/>
  <c r="T50"/>
  <c r="F30" i="9"/>
  <c r="G56" i="7"/>
  <c r="G259"/>
  <c r="G405" i="5"/>
  <c r="H74"/>
  <c r="F119"/>
  <c r="F379" s="1"/>
  <c r="H148"/>
  <c r="E15" i="1"/>
  <c r="F15" s="1"/>
  <c r="F17"/>
  <c r="V45" i="11" l="1"/>
  <c r="W45" s="1"/>
  <c r="V46"/>
  <c r="W46" s="1"/>
  <c r="W43"/>
  <c r="J43" i="10"/>
  <c r="X41"/>
  <c r="K43"/>
  <c r="W43" s="1"/>
  <c r="W41"/>
  <c r="F405" i="5"/>
  <c r="H405" s="1"/>
  <c r="H379"/>
  <c r="H119"/>
  <c r="X43" i="10" l="1"/>
</calcChain>
</file>

<file path=xl/comments1.xml><?xml version="1.0" encoding="utf-8"?>
<comments xmlns="http://schemas.openxmlformats.org/spreadsheetml/2006/main">
  <authors>
    <author>Marcela Pardovská</author>
  </authors>
  <commentList>
    <comment ref="L20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Smlouva o poskytnutí dotace č. 34810/16/OSV
s JmK</t>
        </r>
      </text>
    </comment>
    <comment ref="K22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platy sester za 01/16, z účelově určeného příspěvku na zdr.personál čerpání do 5/16</t>
        </r>
      </text>
    </comment>
    <comment ref="L22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platy sester 02/16, z účelového určeného příspěvku na zdr. Personál čerpání do 5/16
 </t>
        </r>
      </text>
    </comment>
    <comment ref="M22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doúčt. Provozního příspěvku na platy sester z roku 2015, mzdy 03 z provozního příspěvku 2016, celkem účelově určený na platy 
6 924 tis.
</t>
        </r>
      </text>
    </comment>
  </commentList>
</comments>
</file>

<file path=xl/comments2.xml><?xml version="1.0" encoding="utf-8"?>
<comments xmlns="http://schemas.openxmlformats.org/spreadsheetml/2006/main">
  <authors>
    <author>Ekonom</author>
    <author>Rausová Kamila</author>
  </authors>
  <commentList>
    <comment ref="D4" authorId="0">
      <text>
        <r>
          <rPr>
            <b/>
            <sz val="8"/>
            <color indexed="81"/>
            <rFont val="Tahoma"/>
            <family val="2"/>
            <charset val="238"/>
          </rPr>
          <t>Ekonom: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23" authorId="1">
      <text>
        <r>
          <rPr>
            <b/>
            <sz val="9"/>
            <color indexed="81"/>
            <rFont val="Tahoma"/>
            <family val="2"/>
            <charset val="238"/>
          </rPr>
          <t>Rausová Kamila:</t>
        </r>
        <r>
          <rPr>
            <sz val="9"/>
            <color indexed="81"/>
            <rFont val="Tahoma"/>
            <family val="2"/>
            <charset val="238"/>
          </rPr>
          <t xml:space="preserve">
MU 24 707
ÚP   2 436</t>
        </r>
      </text>
    </comment>
  </commentList>
</comments>
</file>

<file path=xl/comments3.xml><?xml version="1.0" encoding="utf-8"?>
<comments xmlns="http://schemas.openxmlformats.org/spreadsheetml/2006/main">
  <authors>
    <author>sykorova</author>
  </authors>
  <commentList>
    <comment ref="G22" authorId="0">
      <text>
        <r>
          <rPr>
            <b/>
            <sz val="8"/>
            <color indexed="81"/>
            <rFont val="Tahoma"/>
            <charset val="238"/>
          </rPr>
          <t>sykorova:</t>
        </r>
        <r>
          <rPr>
            <sz val="8"/>
            <color indexed="81"/>
            <rFont val="Tahoma"/>
            <charset val="238"/>
          </rPr>
          <t xml:space="preserve">
Škola získala 839,87 tis. Kč z projektu EU Peníze školám. V roce 2011 bylo vyčerpáno 803,32 tis. Kč.</t>
        </r>
      </text>
    </comment>
  </commentList>
</comments>
</file>

<file path=xl/comments4.xml><?xml version="1.0" encoding="utf-8"?>
<comments xmlns="http://schemas.openxmlformats.org/spreadsheetml/2006/main">
  <authors>
    <author>sykorova</author>
  </authors>
  <commentList>
    <comment ref="H22" authorId="0">
      <text>
        <r>
          <rPr>
            <b/>
            <sz val="8"/>
            <color indexed="81"/>
            <rFont val="Tahoma"/>
            <charset val="238"/>
          </rPr>
          <t>sykorova:</t>
        </r>
        <r>
          <rPr>
            <sz val="8"/>
            <color indexed="81"/>
            <rFont val="Tahoma"/>
            <charset val="238"/>
          </rPr>
          <t xml:space="preserve">
Škola získala 608,26 tis. Kč z projektu EU Peníze školám. V roce 2011 bylo vyčerpáno 278,35 tis. Kč.</t>
        </r>
      </text>
    </comment>
  </commentList>
</comments>
</file>

<file path=xl/comments5.xml><?xml version="1.0" encoding="utf-8"?>
<comments xmlns="http://schemas.openxmlformats.org/spreadsheetml/2006/main">
  <authors>
    <author>Sýkorová Markéta Ing.</author>
  </authors>
  <commentList>
    <comment ref="M30" authorId="0">
      <text>
        <r>
          <rPr>
            <b/>
            <sz val="8"/>
            <color indexed="81"/>
            <rFont val="Tahoma"/>
            <family val="2"/>
            <charset val="238"/>
          </rPr>
          <t>Sýkorová Markéta Ing.:</t>
        </r>
        <r>
          <rPr>
            <sz val="8"/>
            <color indexed="81"/>
            <rFont val="Tahoma"/>
            <family val="2"/>
            <charset val="238"/>
          </rPr>
          <t xml:space="preserve">
17.748 tis. Kč (státní přes kraj)
190,2 tis. Kč (od zřizovatele) vyčleněny mzdové prostředky na školního psychologa
Celkem: 17.938,20 tis. Kč</t>
        </r>
      </text>
    </comment>
  </commentList>
</comments>
</file>

<file path=xl/comments6.xml><?xml version="1.0" encoding="utf-8"?>
<comments xmlns="http://schemas.openxmlformats.org/spreadsheetml/2006/main">
  <authors>
    <author>sykorova</author>
  </authors>
  <commentList>
    <comment ref="H22" authorId="0">
      <text>
        <r>
          <rPr>
            <b/>
            <sz val="8"/>
            <color indexed="81"/>
            <rFont val="Tahoma"/>
            <charset val="238"/>
          </rPr>
          <t>sykorova:</t>
        </r>
        <r>
          <rPr>
            <sz val="8"/>
            <color indexed="81"/>
            <rFont val="Tahoma"/>
            <charset val="238"/>
          </rPr>
          <t xml:space="preserve">
Škola získala 793,87 tis. Kč z projektu EU Peníze školám. V roce 2011 bylo vyčerpáno 380,2 tis. Kč.</t>
        </r>
      </text>
    </comment>
  </commentList>
</comments>
</file>

<file path=xl/comments7.xml><?xml version="1.0" encoding="utf-8"?>
<comments xmlns="http://schemas.openxmlformats.org/spreadsheetml/2006/main">
  <authors>
    <author>sykorova</author>
    <author>Sýkorová Markéta Ing.</author>
  </authors>
  <commentList>
    <comment ref="H22" authorId="0">
      <text>
        <r>
          <rPr>
            <b/>
            <sz val="8"/>
            <color indexed="81"/>
            <rFont val="Tahoma"/>
            <charset val="238"/>
          </rPr>
          <t>sykorova:</t>
        </r>
        <r>
          <rPr>
            <sz val="8"/>
            <color indexed="81"/>
            <rFont val="Tahoma"/>
            <charset val="238"/>
          </rPr>
          <t xml:space="preserve">
Škola získala 1.983,8 tis. Kč z projektu EU Peníze školám. V roce 2011 nebylo čerpáno.</t>
        </r>
      </text>
    </comment>
    <comment ref="N29" authorId="1">
      <text>
        <r>
          <rPr>
            <b/>
            <sz val="8"/>
            <color indexed="81"/>
            <rFont val="Tahoma"/>
            <charset val="1"/>
          </rPr>
          <t>Sýkorová Markéta Ing.:</t>
        </r>
        <r>
          <rPr>
            <sz val="8"/>
            <color indexed="81"/>
            <rFont val="Tahoma"/>
            <charset val="1"/>
          </rPr>
          <t xml:space="preserve">
navýšení o 20 tisíc od zřizovatele - stolní hokej 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H22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sykorova:
</t>
        </r>
        <r>
          <rPr>
            <sz val="8"/>
            <color indexed="8"/>
            <rFont val="Tahoma"/>
            <family val="2"/>
            <charset val="238"/>
          </rPr>
          <t>Škola získala 522,65 tis. Kč z projektu EU Peníze školám. V roce 2011 bylo vyčerpáno.</t>
        </r>
      </text>
    </comment>
  </commentList>
</comments>
</file>

<file path=xl/sharedStrings.xml><?xml version="1.0" encoding="utf-8"?>
<sst xmlns="http://schemas.openxmlformats.org/spreadsheetml/2006/main" count="3648" uniqueCount="777">
  <si>
    <t>Kraj: Jihomoravský</t>
  </si>
  <si>
    <t>Okres: Břeclav</t>
  </si>
  <si>
    <t>Město: Břeclav</t>
  </si>
  <si>
    <t xml:space="preserve">                    Tabulka doplňujících ukazatelů za období 3/2016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</si>
  <si>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</si>
  <si>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</si>
  <si>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</si>
  <si>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</si>
  <si>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</si>
  <si>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</si>
  <si>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</si>
  <si>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</si>
  <si>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</si>
  <si>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</si>
  <si>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</si>
  <si>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</si>
  <si>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</si>
  <si>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</si>
  <si>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</si>
  <si>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</si>
  <si>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</si>
  <si>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</si>
  <si>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</si>
  <si>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</si>
  <si>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</si>
  <si>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 xml:space="preserve">Město Břeclav </t>
  </si>
  <si>
    <t xml:space="preserve">                                       ROZPOČET  VÝDAJŮ  NA  ROK  2016</t>
  </si>
  <si>
    <t>ORJ</t>
  </si>
  <si>
    <t>Paragraf</t>
  </si>
  <si>
    <t>Text</t>
  </si>
  <si>
    <t>Rozpočet</t>
  </si>
  <si>
    <t xml:space="preserve">% </t>
  </si>
  <si>
    <t>schválený</t>
  </si>
  <si>
    <t>upravený</t>
  </si>
  <si>
    <t>1-3/2016</t>
  </si>
  <si>
    <t>čerpání</t>
  </si>
  <si>
    <t xml:space="preserve">ODBOR ROZVOJE A SPRÁVY            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</si>
  <si>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</si>
  <si>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</si>
  <si>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</si>
  <si>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</si>
  <si>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</si>
  <si>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</si>
  <si>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</si>
  <si>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</si>
  <si>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</si>
  <si>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</si>
  <si>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</si>
  <si>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</si>
  <si>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</si>
  <si>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</si>
  <si>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</si>
  <si>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</si>
  <si>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</si>
  <si>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</si>
  <si>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</si>
  <si>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</si>
  <si>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</si>
  <si>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</si>
  <si>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</si>
  <si>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</si>
  <si>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</si>
  <si>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</si>
  <si>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</si>
  <si>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</si>
  <si>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</si>
  <si>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</si>
  <si>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</si>
  <si>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</si>
  <si>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</si>
  <si>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Osobní asist., peč. služba a podpora samost. bydlení</t>
  </si>
  <si>
    <t>Domovy pro os. se zdr. post. a domovy se zvl. režimem</t>
  </si>
  <si>
    <t>Azylové domy</t>
  </si>
  <si>
    <t>Bezpečnost a veřejný pořádek</t>
  </si>
  <si>
    <t xml:space="preserve">Mezinárodní spolupráce </t>
  </si>
  <si>
    <t>Vnitřní správa</t>
  </si>
  <si>
    <t>Ostat. fin. operace - úhrady sankcí jiným rozpočtům</t>
  </si>
  <si>
    <t>Finanční vypořádání minulých let mezi krajem a obcemi</t>
  </si>
  <si>
    <t>Projektová a manažerská příprava na vybrané investiční akce</t>
  </si>
  <si>
    <t>VÝDAJE ORJ 20 CELKEM</t>
  </si>
  <si>
    <t>ODBOR KANCELÁŘE TAJEMNÍKA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</si>
  <si>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</si>
  <si>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</si>
  <si>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</si>
  <si>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</si>
  <si>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</si>
  <si>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</si>
  <si>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</si>
  <si>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</si>
  <si>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</si>
  <si>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</si>
  <si>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</si>
  <si>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</si>
  <si>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</si>
  <si>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</si>
  <si>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>VÝDAJE ORJ 30 + 31  CELKEM</t>
  </si>
  <si>
    <t>ODBOR SOCIÁLNÍCH VĚCÍ A ŠKOLSTVÍ</t>
  </si>
  <si>
    <t>(Organizač. změna od 1. 7. 2015 zruš. ORJ 010 OŠKMS - slouč. s OSV)</t>
  </si>
  <si>
    <t xml:space="preserve">Cestovní ruch  </t>
  </si>
  <si>
    <t xml:space="preserve">Předškolní zařízení  - mateřské školy              </t>
  </si>
  <si>
    <t xml:space="preserve">Základní školy                        </t>
  </si>
  <si>
    <t xml:space="preserve">Speciální ZŠ </t>
  </si>
  <si>
    <t xml:space="preserve">Střední odborné školy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</si>
  <si>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</si>
  <si>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</si>
  <si>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</si>
  <si>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</si>
  <si>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</si>
  <si>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</si>
  <si>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</si>
  <si>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</si>
  <si>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</si>
  <si>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Sportovní zařízení v majetku obce   </t>
  </si>
  <si>
    <t>Podpora sport.oddílů - dotace (HC Dyje, KRASO, IHC, TJ Lokomotiva)</t>
  </si>
  <si>
    <t xml:space="preserve">Využití vol.času dětí a mládeže   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</si>
  <si>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</si>
  <si>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</si>
  <si>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</si>
  <si>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</si>
  <si>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Odborné sociál. poradenství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</si>
  <si>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</si>
  <si>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</si>
  <si>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</si>
  <si>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</si>
  <si>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</si>
  <si>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</si>
  <si>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</si>
  <si>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Denní stacionáře a centra denních služeb</t>
  </si>
  <si>
    <t xml:space="preserve">Domov seniorů Břeclav </t>
  </si>
  <si>
    <t>Ostatní služby a čin. v obl. soc. péče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</si>
  <si>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</si>
  <si>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</si>
  <si>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</si>
  <si>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</si>
  <si>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neinvestiční výdaje</t>
  </si>
  <si>
    <t>Mezinárodní spolupráce (jinde nezařazená)</t>
  </si>
  <si>
    <t>Ostatní činnosti j. n. - nespecifikovaná rezerva</t>
  </si>
  <si>
    <t>VÝDAJE ORJ  50 CELKEM</t>
  </si>
  <si>
    <t>ODBOR ŽIVOTNÍHO PROSTŘEDÍ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</si>
  <si>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</si>
  <si>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</si>
  <si>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</si>
  <si>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</si>
  <si>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</si>
  <si>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</si>
  <si>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</si>
  <si>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Zachování a obnova kulturních památek (do 30.6.2015 u ORJ 010 OŠKMS)</t>
  </si>
  <si>
    <t>Ostatní ochrana půdy a spodních vod</t>
  </si>
  <si>
    <t>Ostatní činnosti k ochraně přírody a krajiny</t>
  </si>
  <si>
    <t>Ostatní neinv. výdaje j. n. - místní správa</t>
  </si>
  <si>
    <t>VÝDAJE ORJ 60 CELKEM</t>
  </si>
  <si>
    <t>ODBOR SPRÁVNÍCH VĚCÍ A DOPRAVY</t>
  </si>
  <si>
    <t>Záležitosti pozem. komunikací j. n. - BESIP</t>
  </si>
  <si>
    <t>Provoz veřejné silniční dopravy - MHD, IDS JMK, ztráty žák. jízdného</t>
  </si>
  <si>
    <t>Ostatní záležitosti v dopravě</t>
  </si>
  <si>
    <t>Ostatní záležitosti kultury, církví a sděl. prostředků</t>
  </si>
  <si>
    <t xml:space="preserve">Činnost místní správy (poskytnuté zálohy pokladnám 27 tis.-k 31.12.=0) </t>
  </si>
  <si>
    <t>Finanční vypořádání minulých let</t>
  </si>
  <si>
    <t>Ostatní činnosti j. n.</t>
  </si>
  <si>
    <t>VÝDAJE ORJ 80 CELKEM</t>
  </si>
  <si>
    <t>MĚSTSKÁ POLICIE</t>
  </si>
  <si>
    <t>Prevence kriminality - projekty APK II,Domovník,SAB,MKDS</t>
  </si>
  <si>
    <t xml:space="preserve">Bezpečnost a veřejný pořádek </t>
  </si>
  <si>
    <t>Finanční vypořádnání minulých let mezi krajem a obcemi</t>
  </si>
  <si>
    <t xml:space="preserve">Ostatní činnosti j. n. - ostatní neinv. výdaje j. n. </t>
  </si>
  <si>
    <t>VÝDAJE ORJ  90 CELKEM</t>
  </si>
  <si>
    <t>ODBOR STAVEBNÍHO ŘÁDU A OBECNÍHO ŽIVNOSTEN. ÚŘADU</t>
  </si>
  <si>
    <t>Stavební úřad</t>
  </si>
  <si>
    <t>Činnost místní správy</t>
  </si>
  <si>
    <t>VÝDAJE ORJ 100 CELKEM</t>
  </si>
  <si>
    <t>ODBOR EKONOMICKÝ</t>
  </si>
  <si>
    <t>Vnitřní správa - poskyt. záloha hlavní pokladně (k 31.12.=  0)</t>
  </si>
  <si>
    <t>Příjmy a výdaje z finančních úvěrových operací-úroky</t>
  </si>
  <si>
    <t>Finanční operace jinde nezař.(daň z příjmu, daň z převodu nemov., DPH)</t>
  </si>
  <si>
    <t xml:space="preserve">Ostatní činnosti jinde nezařazené (k 31.12.=0) </t>
  </si>
  <si>
    <t>Rozpočtová rezerva města</t>
  </si>
  <si>
    <t>VÝDAJE ORJ 110  CELKEM</t>
  </si>
  <si>
    <t xml:space="preserve">ODBOR MAJETKOVÝ </t>
  </si>
  <si>
    <t>Pitná voda (opravy a udržování,nákup ost. služeb)</t>
  </si>
  <si>
    <t>Odvádění a čištění odpadních vod a nakl. s kaly</t>
  </si>
  <si>
    <t>Kino Koruna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</si>
  <si>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</si>
  <si>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</si>
  <si>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</si>
  <si>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</si>
  <si>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</si>
  <si>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</si>
  <si>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</si>
  <si>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Prevence kriminality</t>
  </si>
  <si>
    <t>Ostatní činnosti jinde nezařazené</t>
  </si>
  <si>
    <t>VÝDAJE ORJ 120  CELKEM</t>
  </si>
  <si>
    <t>CELKEM VÝDAJE MĚSTA</t>
  </si>
  <si>
    <t>Objemy jsou vyčísleny včetně sledovaných akcí</t>
  </si>
  <si>
    <t>Město Břeclav</t>
  </si>
  <si>
    <t>ROZPOČET PŘÍJMŮ NA ROK 2016</t>
  </si>
  <si>
    <t>Položka</t>
  </si>
  <si>
    <t>%</t>
  </si>
  <si>
    <t xml:space="preserve">ODBOR ROZVOJE  A SPRÁVY              </t>
  </si>
  <si>
    <t>Splátky půjčených prostředků - SOJM</t>
  </si>
  <si>
    <t>Neinv. přij.transf. ze SF</t>
  </si>
  <si>
    <t xml:space="preserve">Ostat. neinv. přij. transfery ze SR </t>
  </si>
  <si>
    <t>Ostat. neinv. přij. transfery ze SR a ESF - aktiv. politika zaměst.</t>
  </si>
  <si>
    <t>Neinv. přij.transf. ze SR</t>
  </si>
  <si>
    <t>Neinv. přij. transf. od krajů</t>
  </si>
  <si>
    <t xml:space="preserve">Neinv. přij. transf. ze SR </t>
  </si>
  <si>
    <t>Neinv. přij. transf. od mezinár. institucí</t>
  </si>
  <si>
    <t xml:space="preserve">Inv. přij. transfery ze stát. fondů </t>
  </si>
  <si>
    <t>Inv. přij. transfery ze stát. fondů</t>
  </si>
  <si>
    <t>Ostat. investič. přij. transf. ze SR</t>
  </si>
  <si>
    <t xml:space="preserve">Ostat. investič. přij. transf. ze SR </t>
  </si>
  <si>
    <t>Investič. přij. transf. od krajů</t>
  </si>
  <si>
    <t>Investiční přijaté transfery od krajů</t>
  </si>
  <si>
    <t xml:space="preserve">Investiční přijaté transfery od krajů </t>
  </si>
  <si>
    <t xml:space="preserve">Investič. přij. transf. od regionál. rad </t>
  </si>
  <si>
    <t xml:space="preserve">Investič. přij. transf. od mezinárod. instit. </t>
  </si>
  <si>
    <t>Přijaté pojistné náhrady - doprava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</si>
  <si>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</si>
  <si>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</si>
  <si>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</si>
  <si>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</si>
  <si>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Přijaté nekapitálové přísp. a náhrady - 175. výr. železnice v Břeclavi</t>
  </si>
  <si>
    <t>Přijaté příspěvky na poříz. dlouhod. maj. - 175. výr. železnice v Břeclavi</t>
  </si>
  <si>
    <t xml:space="preserve">Přijaté dary na pořízení dlouhodobého maj. </t>
  </si>
  <si>
    <t>Přijaté pojistné náhrady - veřejné osvětlení</t>
  </si>
  <si>
    <t>Přijaté nekapitál. přísp. a náhrady - veřejné osvětlení</t>
  </si>
  <si>
    <t>Přijaté nekapitálové příspěvky a náhrady</t>
  </si>
  <si>
    <t>Přijaté neinvestiční dary - sportovní zařízení v majetku obce</t>
  </si>
  <si>
    <t>Přijaté příspěvky na poříz. dlouhodobého majetku - územní plánování</t>
  </si>
  <si>
    <t>Příjmy z poskyt. služeb a výrobků - ostat. zál.  bydlení, kom. sl. a rozv.</t>
  </si>
  <si>
    <t>Přijaté neinvestič. dary - využívání a zneškodňování komun. odpadů</t>
  </si>
  <si>
    <t>Přijaté nekapitál. přísp. a náhrady - využív. a zneškod. komun. odpadů</t>
  </si>
  <si>
    <t xml:space="preserve">Ostat. příjmy z fin. vypořádání min. let - Vratka </t>
  </si>
  <si>
    <t>PŘÍJMY ORJ 20 CELKEM</t>
  </si>
  <si>
    <t>Správní poplatky</t>
  </si>
  <si>
    <t>Splátky půjček ze sociálního fondu</t>
  </si>
  <si>
    <t>Neinvestič. přij. transf. ze SR - volby prezidenta ČR</t>
  </si>
  <si>
    <t>Neinvestič. přij. transf. ze SR-volby do Parlamentu ČR</t>
  </si>
  <si>
    <t>Neinvestič. přij. transf. ze SR-volby do zastupitelstev ÚSC</t>
  </si>
  <si>
    <t>Neinvestič. přij. transf. ze SR - volby do Evropského parlamentu</t>
  </si>
  <si>
    <t>Neinvestič. přij. transfery ze SR - OPZ-VPP</t>
  </si>
  <si>
    <t>Neinvestič. přij. transfery ze SR - Výkon sociální práce</t>
  </si>
  <si>
    <t>Ostat. neinv. přij. transfery ze SR - Aktiv. pol. zam. ze SR a EU</t>
  </si>
  <si>
    <t>Ostat. neinv. přij. transfery ze SR - Integr. oper. program-EU</t>
  </si>
  <si>
    <t xml:space="preserve">Převody z ostatních vlastních fondů </t>
  </si>
  <si>
    <t>Neinvestič. přij. transfery od krajů -  Akceschopnost JSDH</t>
  </si>
  <si>
    <t>Ost. investič. přij. transfery ze SR - Integr. oper. program-EU</t>
  </si>
  <si>
    <t xml:space="preserve">Ost. investič. přij. transfery ze SR - </t>
  </si>
  <si>
    <t xml:space="preserve">Investič. přij. transfery od krajů </t>
  </si>
  <si>
    <t>Příjmy z poskyt. služeb - rozhlas a televize</t>
  </si>
  <si>
    <t>Příjmy z poskyt. služeb - ostat. zál. sdělovacích prostředků</t>
  </si>
  <si>
    <t>Příjmy z poskyt. služeb - Požární ochrana</t>
  </si>
  <si>
    <t>Přijaté pojistné náhrady - požární ochrana</t>
  </si>
  <si>
    <t>Přijaté nekapitálové příspěvky a náhrady - požární ochrana</t>
  </si>
  <si>
    <t>Příjmy z prodeje ostat. hmot. dlouhodobého majetku</t>
  </si>
  <si>
    <t xml:space="preserve">Přijaté příspěvky na poříz. dlouhodob. maj. </t>
  </si>
  <si>
    <t>Příjmy z poskytovaných služeb - místní relace - § vnitřní správa</t>
  </si>
  <si>
    <t>Sankční platby přijaté od jiných subjektů</t>
  </si>
  <si>
    <t>Příjmy z pronájmu ostatních nemovitostí - vnitřní správa</t>
  </si>
  <si>
    <t>Příjmy z pronájmu movitých věcí -vnitřní správa</t>
  </si>
  <si>
    <t>Příjmy z prodeje krátk. a drob. dlouhodobého majetku</t>
  </si>
  <si>
    <t>Přijaté pojistné náhrady - 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</si>
  <si>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</si>
  <si>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</si>
  <si>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</si>
  <si>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</si>
  <si>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</si>
  <si>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</t>
  </si>
  <si>
    <t>Ost. neinv. přij. transfery od krajů - Komunitní plánování</t>
  </si>
  <si>
    <t xml:space="preserve">Ost. neinvest.přij. transfery ze SR-JMK-Domov seniorů Břeclav </t>
  </si>
  <si>
    <t xml:space="preserve">Ost. neinvest.přij. transfery ze SR - Výkon pěstounské péče </t>
  </si>
  <si>
    <t>Ost. neinvest. přij. transfery ze SR - Výkon sociální práce (v ORJ 030)</t>
  </si>
  <si>
    <t>Ost. neinvest. přij. transfery ze SR-ZŠ Komenského 2</t>
  </si>
  <si>
    <t>Ost. neinvest. přij. transfery ze SR-ZŠ Kpt. Nálepky 7</t>
  </si>
  <si>
    <t>Ost. neinvest. přij. transfery ze SR-ZŠ Kupkova</t>
  </si>
  <si>
    <t>Ost. neinvest. přij. transfery ze SR-ZŠ Na Valtické 31</t>
  </si>
  <si>
    <t>Ost. neinvest. přij. transfery ze SR-ZŠ Slovácká 40</t>
  </si>
  <si>
    <t xml:space="preserve">Ost. neinvest.přij. transfery ze SR-Standardizace služeb SPOD </t>
  </si>
  <si>
    <t>Neinv. přij. transtery od obcí</t>
  </si>
  <si>
    <t>Neinv. přij. transfery od krajů</t>
  </si>
  <si>
    <t xml:space="preserve">Neinv. přij. transfery od krajů </t>
  </si>
  <si>
    <t>Neinv. přij. transfery od krajů - Zdravé municipality</t>
  </si>
  <si>
    <t>Neinv. přij. transtery od krajů - Podpora projektu Family point</t>
  </si>
  <si>
    <t>Neinv. přij. transfery od krajů - poskytování sociálních služeb</t>
  </si>
  <si>
    <t>Neinv. přij. transfery od krajů - Domov seniorů Břeclav</t>
  </si>
  <si>
    <t>Příjmy z poskytování služeb a výrobků</t>
  </si>
  <si>
    <t>Ostatní příjmy z vlastní činnosti - Základní školy</t>
  </si>
  <si>
    <t xml:space="preserve">Odvody příspěvkových organizací - </t>
  </si>
  <si>
    <t>Příjmy z pronájmu ost. nemovit. a jejich částí - Kino Koruna</t>
  </si>
  <si>
    <t>Příjmy z pronájmu movitých věcí - Kino Koruna</t>
  </si>
  <si>
    <t>Přijaté nekapitálové příspěvky a náhrady - Zájmová činnost v kultuře</t>
  </si>
  <si>
    <t>Příjmy z pronájmu movitých věcí - Ostat. zál. kultury, církví a sděl. prostř.</t>
  </si>
  <si>
    <t>Přijaté nekapitálové příspěvky a náhrady - Ost. zál. kultury, církví ...</t>
  </si>
  <si>
    <t>Přijaté nekapitálové příspěvky a náhrady - Sport. zařízení v maj. obce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</si>
  <si>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</si>
  <si>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</si>
  <si>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</si>
  <si>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</si>
  <si>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</si>
  <si>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</si>
  <si>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</si>
  <si>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</si>
  <si>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Odvody příspěvkových organizací - Domov seniorů Břeclav</t>
  </si>
  <si>
    <t>Přijaté sankční popl. od jiných subjektů-ost. služby a čin. v obl. soc. prev.</t>
  </si>
  <si>
    <t>Přijaté nekapitálové příspěvky a náhrady - ostat. zál. soc. věcí</t>
  </si>
  <si>
    <t>Přijaté sankční poplatky od jiných subjektů</t>
  </si>
  <si>
    <t>Přijaté nekapitálové příspěvky-vnitřní správa</t>
  </si>
  <si>
    <t>Ostatní přijaté vratky transferů - fin. vypořádání minulých let</t>
  </si>
  <si>
    <t>PŘÍJMY ORJ 50 CELKEM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</si>
  <si>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</si>
  <si>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</si>
  <si>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</si>
  <si>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</si>
  <si>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</si>
  <si>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</si>
  <si>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</si>
  <si>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 xml:space="preserve">Neinvestiční přijaté dotace od krajů - EVVO </t>
  </si>
  <si>
    <t xml:space="preserve">Příjmy z pronájmu ostat. nemovit. a jejich částí - Útulek Bulhary </t>
  </si>
  <si>
    <t>Přijaté sankční poplatky-rybářství</t>
  </si>
  <si>
    <t>Úhrada z vydobývaného prostoru</t>
  </si>
  <si>
    <t>Přijaté sankční poplatky-ost. správa ve vod. hospodářství</t>
  </si>
  <si>
    <t>Přijaté sankční poplatky-zach. a obnova kulturních památek</t>
  </si>
  <si>
    <t>Přijaté sankční poplatky-ost. čin. k ochraně přírody a krajiny</t>
  </si>
  <si>
    <t>Přijaté sankční poplatky-činnost místní správy</t>
  </si>
  <si>
    <t>Přijaté nekapitálové příspěvky - náklady řízení</t>
  </si>
  <si>
    <t>Ostatní nedaňové příjmy jinde nezařazené</t>
  </si>
  <si>
    <t>PŘÍJMY ORJ 60 CELKEM</t>
  </si>
  <si>
    <t>Příjmy za zkoušky z odborné způsobilosti (řidičská oprávnění)</t>
  </si>
  <si>
    <t>Ost. odvody z vybraných činností a služeb jinde neuvedené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</si>
  <si>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</si>
  <si>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</si>
  <si>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</si>
  <si>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</si>
  <si>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</si>
  <si>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</si>
  <si>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</si>
  <si>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</si>
  <si>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nezařaz.-čin. místní správy</t>
  </si>
  <si>
    <t>Ostatní nedaňové příjmy jinde nezařazené-činnost místní správy</t>
  </si>
  <si>
    <t>PŘÍJMY ORJ 80 CELKEM</t>
  </si>
  <si>
    <t>Ostat. neinv. přij. transfery ze SR - Asistent prev. krim. II (1-10/2015)</t>
  </si>
  <si>
    <t>Ostat. neinv. přij. transfery ze státního rozpočtu - Domovníci</t>
  </si>
  <si>
    <t>Ostat. neinv. přij. transfery ze SR - Asistent prev. krim. II (11-12/2015)</t>
  </si>
  <si>
    <t>Neinv. příjaté dotace od obcí - veřejnoprávní smlouvy</t>
  </si>
  <si>
    <t>Neinv. přij. dot. od krajů - Projekty prevence kriminality</t>
  </si>
  <si>
    <t>Ostat. invest. přij. transf. ze SR - Rozšíření MKDS 2015</t>
  </si>
  <si>
    <t>Příjmy z poskytovaných služeb - ost. zál. pozemních komunikací-parkov.</t>
  </si>
  <si>
    <t>Příjmy z poskytování služeb a výrobků - ostat. zál. pozem. komunikací</t>
  </si>
  <si>
    <t>;</t>
  </si>
  <si>
    <t>Příjmy z poskytovaných služeb -  Městská policie - PCO</t>
  </si>
  <si>
    <t>Sankční poplatky-městská policie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</si>
  <si>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</si>
  <si>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</si>
  <si>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</si>
  <si>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</si>
  <si>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</si>
  <si>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Sankční poplatky</t>
  </si>
  <si>
    <t>Přijaté příspěvky na investice</t>
  </si>
  <si>
    <t>Přijaté nekapitálové příspěvky jinde nezařazené</t>
  </si>
  <si>
    <t>PŘÍJMY ORJ 100 CELKEM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</si>
  <si>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</si>
  <si>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</si>
  <si>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</si>
  <si>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</si>
  <si>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</si>
  <si>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</si>
  <si>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</si>
  <si>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</si>
  <si>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</si>
  <si>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</si>
  <si>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</si>
  <si>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Odvod z loterií a podob. her kromě VHP</t>
  </si>
  <si>
    <t>Odvod z výherních hracích přístrojů</t>
  </si>
  <si>
    <t xml:space="preserve">Správní poplatky </t>
  </si>
  <si>
    <t>Daň z nemovitostí</t>
  </si>
  <si>
    <t xml:space="preserve">Neinv. přijaté dotace ze SR - přísp. na výkon stát. správy </t>
  </si>
  <si>
    <t>Sankční platby přijaté od jiných subjektů - vnitřní správa</t>
  </si>
  <si>
    <t xml:space="preserve">Přijaté nekapítálové příspěvky a náhrady </t>
  </si>
  <si>
    <t>Příjmy z úroků - § Obecné příjmy z fin. operací</t>
  </si>
  <si>
    <t>Příjmy z podílu na zisku a dividend - Tempos, a. s.</t>
  </si>
  <si>
    <t>Kursové rozdíly v příjmech</t>
  </si>
  <si>
    <t xml:space="preserve">Ostatní nedaňové příjmy j. n. </t>
  </si>
  <si>
    <t>Převody z ostatních vlastních fondů</t>
  </si>
  <si>
    <t>Neidentifikované příjmy - ostat. činnosti</t>
  </si>
  <si>
    <t>PŘÍJMY ORJ 110 CELKEM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</si>
  <si>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</si>
  <si>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</si>
  <si>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</si>
  <si>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</si>
  <si>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</si>
  <si>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</si>
  <si>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</si>
  <si>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</si>
  <si>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</si>
  <si>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</si>
  <si>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</si>
  <si>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</si>
  <si>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</si>
  <si>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</si>
  <si>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</si>
  <si>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</si>
  <si>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</si>
  <si>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</si>
  <si>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</si>
  <si>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</si>
  <si>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Příjmy z poskytování služeb a výrobků-komunální služby (WC)</t>
  </si>
  <si>
    <t>Ostatní  příjmy z vlastní činnosti - komunál. služby a rozvoj</t>
  </si>
  <si>
    <t>Příjmy z pronájmu pozemků</t>
  </si>
  <si>
    <t>Příjmy z pronájmu ostatních nemovitostí</t>
  </si>
  <si>
    <t xml:space="preserve">Přijaté nekapitálové příspěvky </t>
  </si>
  <si>
    <t>Neidentifikované příjmy - komunální služby a rozvoj</t>
  </si>
  <si>
    <t xml:space="preserve">Příjmy z prodeje pozemků </t>
  </si>
  <si>
    <t>Příjmy z prodeje ost. nemovitostí a jejich částí</t>
  </si>
  <si>
    <t>Příjmy z úroků (část)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</si>
  <si>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</si>
  <si>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</si>
  <si>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</si>
  <si>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</si>
  <si>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</si>
  <si>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</si>
  <si>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</si>
  <si>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</si>
  <si>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</si>
  <si>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Dlouhodobě přijaté půjčené prostředky</t>
  </si>
  <si>
    <t xml:space="preserve">Uhrazené splátky dlouhodobě přijatých půjček </t>
  </si>
  <si>
    <t>Nerealizované kurzové rozdíly</t>
  </si>
  <si>
    <t>Nepřevedené částky vyrovnávající schodek</t>
  </si>
  <si>
    <t>Oper. z peněž. účtů org. nemající charakter příjmů a výdajů vlád. sektoru</t>
  </si>
  <si>
    <t>FINANCOVÁNÍ CELKEM</t>
  </si>
  <si>
    <t>Třída 8 - Financování  celkem se nerozpočtuje a neúčtuje - automatizovaný výčet.</t>
  </si>
  <si>
    <t>Kontrolní součet (příjmy celkem + financování celkem=výdaje celkem)</t>
  </si>
  <si>
    <t>Ost. neinvest. přij. transf. ze SR-ZŠ-Bezpl. poskyt. stravování dětem-sociál.</t>
  </si>
  <si>
    <t>Neinv. přij. transf. od krajů - ZŠ- Bezpl. poskyt. stravování dětem - sociál.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</si>
  <si>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</si>
  <si>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</si>
  <si>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</si>
  <si>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</si>
  <si>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</si>
  <si>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</si>
  <si>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</si>
  <si>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</si>
  <si>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Navýšení rozpočtu výdajů v návaznosti na úpravu závazného ukazatele z JMK-souhrnný dotační vztah</t>
  </si>
  <si>
    <t>(schvál. rozpočet 34 500 tis. Kč, rozpis JMK 35180 tis. Kč, dopad + 680,9 tis. Kč na zvýšení příjmů a výdajů)</t>
  </si>
  <si>
    <t>Odstranění havarie ústředního vytápění v budově městské policie</t>
  </si>
  <si>
    <t>090 MP</t>
  </si>
  <si>
    <t>Stav k 29. 2. 2016</t>
  </si>
  <si>
    <t>Vratka části poskytnutého fin. příspěvku na akci "SOS raft-Slovensko-čes. protipovodňový záchr. modul"</t>
  </si>
  <si>
    <t>030 OKT</t>
  </si>
  <si>
    <t>Dárkový šek do tomboly na XVII. reprezentační ples města Břeclavi dne 18.3.2016</t>
  </si>
  <si>
    <t>050 OSVŠ</t>
  </si>
  <si>
    <t>HZŠ Slovácká 40, na pořádání celostátního finále "Ligy škol ve stolním hokeji (věcně schvál. RM 32)</t>
  </si>
  <si>
    <t xml:space="preserve">Navýšení rozpočtu výdajů  na dotace v oblasti zájmové činnosti  </t>
  </si>
  <si>
    <t>Navýšení rozpočtu výdajů  na dotace v oblasti sportu</t>
  </si>
  <si>
    <t xml:space="preserve">Předfinancování prevence kriminality-APK a domovník - přijaté dotace z JMK na proj. budou vráceny zpět </t>
  </si>
  <si>
    <t>Stav k 31.3.2015</t>
  </si>
  <si>
    <t>Beze změn</t>
  </si>
  <si>
    <t>Fin. dar - České dráhy, a.s. na kaci "Pálavský okruh" (RM 34 dne 6.4.2016)</t>
  </si>
  <si>
    <t>Fin. podpora Židovské obci Brno na údržbu židovského hřbitova v Břeclavi (RM 34 dne 6.4.2016)</t>
  </si>
  <si>
    <t>Navýšení rozpočtu příjmů z nájemného (924 tis.) a služeb (112 tis.) - vztah na zvýšení dotací u nezisk. subj.</t>
  </si>
  <si>
    <t>120 OM</t>
  </si>
  <si>
    <t>Stav k 20.4.2016</t>
  </si>
  <si>
    <t>Dosud neprovedené změny rozpočtu - rezervováno</t>
  </si>
  <si>
    <t>Prevence kriminality "Paeger pro seniory II"</t>
  </si>
  <si>
    <t>?</t>
  </si>
  <si>
    <t>"Ivan Hlinka Memorial Cup 2016" (Žádost o indiv. dot. JMK 200 tis. Kč, podíl)</t>
  </si>
  <si>
    <t>Žádost o dot. z Mezinár. visegrád. fondu na "Živý folklór" (celk. nákl. 350 tis. vč. DPH, dot. 280 tis., 70 vl.podíl)</t>
  </si>
  <si>
    <t>020 ORS</t>
  </si>
  <si>
    <t>Dotace v oblasti sociální péče na nájemné a úhradu za služby( v návaznosti ORJ 120 OM zvýšení nájmů a rez.)</t>
  </si>
  <si>
    <t>Finanční dar Českým drahám a.s. na uspořádání tradiční jízdy parního vlaku "Pálavský okruh dne 30.4.2016</t>
  </si>
  <si>
    <t>Peněžitý dar k organizaci a materiál. zabezp. výstavy vín LVA dne 20.-21.5.2016 Ing. Sadílkové, Břeclav</t>
  </si>
  <si>
    <t>Peněžitý dar na účast sv soutěží v silové trojboji v Austrálii Petru Petrášovi</t>
  </si>
  <si>
    <t>ZAPOJENÍ PROSTŘEDKŮ TŘ. 8 - FINANCOVÁNÍ (pol. 8115 u ORJ 110 OEK)</t>
  </si>
  <si>
    <t xml:space="preserve">   -   (v tis. Kč)</t>
  </si>
  <si>
    <t xml:space="preserve"> +   (v tis. Kč)</t>
  </si>
  <si>
    <t>Poznámka</t>
  </si>
  <si>
    <t xml:space="preserve">Schválený rozpočet 2015 - změna stavu peněž. prostř. na bank. účtech - zapojení do rozpočtu </t>
  </si>
  <si>
    <t>1.</t>
  </si>
  <si>
    <t>Nedofinancované akce r. 2015</t>
  </si>
  <si>
    <t>Projektová dokumentace na modrnizaci světelných signalizačních zařízení</t>
  </si>
  <si>
    <t>Oprava vozovek ul. Haškova a Veslařská</t>
  </si>
  <si>
    <t>Oprava chodníků ul. Březinova</t>
  </si>
  <si>
    <t>Oprava chodníku ul. Lidická - autobazar</t>
  </si>
  <si>
    <t>Oprava chodníků ul. Haškova a Veslařská</t>
  </si>
  <si>
    <t>2.</t>
  </si>
  <si>
    <t>Projektová dokumentace na zateplení obvod. pláště Kina Koruna</t>
  </si>
  <si>
    <t>Projektová dokumentace na elektroinstalaci Městské knihovny Břeclav</t>
  </si>
  <si>
    <t>Městské koupaliště - přeložka vedení NN</t>
  </si>
  <si>
    <t xml:space="preserve">Zázemí dětského dopravního hřiště - investič. transfer z JMK - příjem v 11/2015- výdaje v r. 2016 </t>
  </si>
  <si>
    <t>Zhotovení EPS a rozvodů Domova seniorů Břeclav - investič. transfer z JMK - příjem v 11/2015, výdaj v r. 16</t>
  </si>
  <si>
    <t>Oprava fasád a okapových chodníků garáže a skladu v prostorách dvora MěÚ Břeclav</t>
  </si>
  <si>
    <t>3.</t>
  </si>
  <si>
    <t>Dětské dopravní hřiště II. etapa - vratka nevyčerpané dotace z JMK</t>
  </si>
  <si>
    <t>Snížení příjmů na pol. Přij.nekapitál. přísp. a náhrady- akce 175. výročí železnice v Břeclavi- příjem v 11/2015</t>
  </si>
  <si>
    <t>Snížení příjmů na pol. Přísp. na pořízení dlouhodob. maj. - akce 175. výr. železnice - příjem v 11/2015</t>
  </si>
  <si>
    <t>Vratka nevyčerpaných účel. prostř. (čin. OLH 50,5 tis., výsadba melior. a zpev. dřevin 57,9 tis. Kč)</t>
  </si>
  <si>
    <t>060 OŽP</t>
  </si>
  <si>
    <t>Vratka nevyčerpaných účel. prostř. (prevence kriminality - asistenti prevence kriminality)</t>
  </si>
  <si>
    <t>Navýšení rizikového příplatku strážníků (mzdy+souvisejí odvody soc. a zdrav.)</t>
  </si>
  <si>
    <t>Stav k 21.1.2016</t>
  </si>
  <si>
    <t>Vratka nevyčerpaných účel. prostř. (výkon sociální práce)</t>
  </si>
  <si>
    <t>Přeplatek nájmu a přeplatek věcného břemena (2x úhrada)</t>
  </si>
  <si>
    <t>4.</t>
  </si>
  <si>
    <t>Stav k 29.2.2016</t>
  </si>
  <si>
    <t>6.</t>
  </si>
  <si>
    <t>Revok. usn. R/24/15/20-RM č. 25 dne 18.11.2015 - zrušení akce Jednot. systému varování obyv., rozšíř. DDP</t>
  </si>
  <si>
    <t>Doplatek za rok 2015 - ref. mzdy - Úřad práce</t>
  </si>
  <si>
    <t>Stav k 31.3.2016</t>
  </si>
  <si>
    <t>Prev. krim. - MKDS 2016 (celk. nákl. 1558 tis. vč. DPH, 350 tis. dotace) - 4 kamerové body</t>
  </si>
  <si>
    <t>MŠ Dukel. hrdinů a MŠ Slovácká - u obou rekonstrukce elekotroinstalace</t>
  </si>
  <si>
    <t>Stav rezervovaného rozpočtu celkem</t>
  </si>
  <si>
    <t xml:space="preserve"> </t>
  </si>
  <si>
    <t>Pohansko - mlatová cesta - oprava</t>
  </si>
  <si>
    <t>Pasport vybraných rozvahových a výsledovkových položek - HODNOCENÍ - rok 2016</t>
  </si>
  <si>
    <t>Příloha č.7 - Pravidla vztahů Města Břeclavi k PO</t>
  </si>
  <si>
    <t xml:space="preserve">Příspěvková organizace :   </t>
  </si>
  <si>
    <t>Domov seniorů Břeclav, příspěvková org.</t>
  </si>
  <si>
    <t>v  tisicích Kč, bez des.míst</t>
  </si>
  <si>
    <t>měsíc</t>
  </si>
  <si>
    <t>r.2015</t>
  </si>
  <si>
    <t>Plnění</t>
  </si>
  <si>
    <t>řádek</t>
  </si>
  <si>
    <t>r.2000</t>
  </si>
  <si>
    <t>r.2001</t>
  </si>
  <si>
    <t>účet</t>
  </si>
  <si>
    <t>R.2012</t>
  </si>
  <si>
    <t>R.2013</t>
  </si>
  <si>
    <t>R.2014</t>
  </si>
  <si>
    <t>R.2015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</si>
  <si>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</si>
  <si>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</si>
  <si>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</si>
  <si>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</si>
  <si>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</si>
  <si>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</si>
  <si>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</si>
  <si>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</si>
  <si>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</si>
  <si>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</si>
  <si>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</si>
  <si>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</si>
  <si>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</si>
  <si>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</si>
  <si>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</si>
  <si>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</si>
  <si>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</si>
  <si>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</si>
  <si>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</si>
  <si>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</si>
  <si>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</si>
  <si>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</si>
  <si>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</si>
  <si>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</si>
  <si>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</si>
  <si>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</si>
  <si>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</si>
  <si>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</si>
  <si>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</si>
  <si>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</si>
  <si>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</si>
  <si>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</si>
  <si>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</si>
  <si>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</si>
  <si>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</si>
  <si>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</si>
  <si>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</si>
  <si>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</si>
  <si>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III, sl.1</t>
  </si>
  <si>
    <t>Krátkodobé závazky</t>
  </si>
  <si>
    <t>D IV, sl.1</t>
  </si>
  <si>
    <t>Bankovní úvěry</t>
  </si>
  <si>
    <t>D III.1+D IV.1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</si>
  <si>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</si>
  <si>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</si>
  <si>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</si>
  <si>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</si>
  <si>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</si>
  <si>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</si>
  <si>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</si>
  <si>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</si>
  <si>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</si>
  <si>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</si>
  <si>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</si>
  <si>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</si>
  <si>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</si>
  <si>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</si>
  <si>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</si>
  <si>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</si>
  <si>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</si>
  <si>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</si>
  <si>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ř.11-14</t>
  </si>
  <si>
    <t>524-8</t>
  </si>
  <si>
    <t>Odpis pohledávek</t>
  </si>
  <si>
    <t>A I, ř.31</t>
  </si>
  <si>
    <t>Odpisy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</si>
  <si>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</si>
  <si>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</si>
  <si>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</si>
  <si>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</si>
  <si>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</si>
  <si>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</si>
  <si>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</si>
  <si>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</si>
  <si>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</si>
  <si>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</si>
  <si>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</si>
  <si>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</si>
  <si>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</si>
  <si>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</si>
  <si>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</si>
  <si>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</si>
  <si>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</si>
  <si>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</si>
  <si>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</si>
  <si>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</si>
  <si>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</si>
  <si>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</si>
  <si>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 xml:space="preserve">Komentář: </t>
  </si>
  <si>
    <t>Pasport vybraných rozvahových a výsledovkových položek</t>
  </si>
  <si>
    <t>Rozpočet na rok 2016</t>
  </si>
  <si>
    <t xml:space="preserve"> Tereza Břeclav</t>
  </si>
  <si>
    <t>r.2016</t>
  </si>
  <si>
    <t>Dlouhodobý hm.majetek (DHIM)</t>
  </si>
  <si>
    <t>Oprávky k DHIM</t>
  </si>
  <si>
    <t>-12089</t>
  </si>
  <si>
    <t>-14643</t>
  </si>
  <si>
    <t>Dlouhodobý finanční majetek</t>
  </si>
  <si>
    <t>Úhrn aktiv</t>
  </si>
  <si>
    <t>Majetkové fondy</t>
  </si>
  <si>
    <t>Peněžní fondy</t>
  </si>
  <si>
    <t>Bankovní výpomoci a půjčky</t>
  </si>
  <si>
    <t>Rekonstrukce hlediště</t>
  </si>
  <si>
    <t>Zákonné a ost. odvody</t>
  </si>
  <si>
    <t xml:space="preserve"> 10 - 13</t>
  </si>
  <si>
    <t>Ostátní náklady</t>
  </si>
  <si>
    <t>Náklady celkem (ÚT 5)</t>
  </si>
  <si>
    <t xml:space="preserve"> 59-57</t>
  </si>
  <si>
    <t>Příloha č. 9.1</t>
  </si>
  <si>
    <t xml:space="preserve">Příloha č. 7   Pravidla vztahů města Břeclavi k PO </t>
  </si>
  <si>
    <t xml:space="preserve">Příspěvková organizace (neškolská):   </t>
  </si>
  <si>
    <t xml:space="preserve">Městské muzeum a galerie Břeclav </t>
  </si>
  <si>
    <t>Schvál. R.</t>
  </si>
  <si>
    <t>Uprav. R.</t>
  </si>
  <si>
    <t>201x</t>
  </si>
  <si>
    <t>V Břeclavi dne:</t>
  </si>
  <si>
    <t>Zpracoval:</t>
  </si>
  <si>
    <t>Schválil:</t>
  </si>
  <si>
    <t>Městská knihovna Břeclav</t>
  </si>
  <si>
    <t>r.2013</t>
  </si>
  <si>
    <t>r.2014</t>
  </si>
  <si>
    <t>Fyzický stav pracovníků</t>
  </si>
  <si>
    <t>Přepočtený stav pracovníků</t>
  </si>
  <si>
    <t>Dlouhodobý hmotný majetek</t>
  </si>
  <si>
    <t>A II, sl. 1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</si>
  <si>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</si>
  <si>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</si>
  <si>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</si>
  <si>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</si>
  <si>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</si>
  <si>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</si>
  <si>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</si>
  <si>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</si>
  <si>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II, sl. 1</t>
  </si>
  <si>
    <t>D III,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</si>
  <si>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</si>
  <si>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</si>
  <si>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</si>
  <si>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</si>
  <si>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</si>
  <si>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</si>
  <si>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</si>
  <si>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</si>
  <si>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8</t>
  </si>
  <si>
    <t>SYU 518</t>
  </si>
  <si>
    <t>A I, ř. 12</t>
  </si>
  <si>
    <t>SYU 521</t>
  </si>
  <si>
    <t>A I, ř. 13</t>
  </si>
  <si>
    <t>SYU 524-527</t>
  </si>
  <si>
    <t>A I, ř. 14-16</t>
  </si>
  <si>
    <t>SYU 557</t>
  </si>
  <si>
    <t>A I, ř. 34</t>
  </si>
  <si>
    <t>Náklady z drobného DM</t>
  </si>
  <si>
    <t>SYU 558</t>
  </si>
  <si>
    <t>A I, ř. 35</t>
  </si>
  <si>
    <t>SYU 551</t>
  </si>
  <si>
    <t>A I, ř. 28</t>
  </si>
  <si>
    <t>NÁKLADY CELKEM</t>
  </si>
  <si>
    <t>A I - A V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</si>
  <si>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</si>
  <si>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</si>
  <si>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</si>
  <si>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</si>
  <si>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</si>
  <si>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</si>
  <si>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</si>
  <si>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</si>
  <si>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</si>
  <si>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</si>
  <si>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B I - B V</t>
  </si>
  <si>
    <t>(B I-B V) - (A I-A V)</t>
  </si>
  <si>
    <t>Modifikovaný hospodářský výsledek</t>
  </si>
  <si>
    <t>Pasport vybraných rozvahových a výsledovkových položek - ze závěrky k 31.03.2016</t>
  </si>
  <si>
    <t>4002 MŠ Břeclav, Břetislavova</t>
  </si>
  <si>
    <t>r.2007</t>
  </si>
  <si>
    <t>r.2008</t>
  </si>
  <si>
    <t>r. 2010</t>
  </si>
  <si>
    <t>r. 2011</t>
  </si>
  <si>
    <t>r. 2012</t>
  </si>
  <si>
    <t>r. 2013</t>
  </si>
  <si>
    <t>r. 2014</t>
  </si>
  <si>
    <t>r. 2015</t>
  </si>
  <si>
    <t>Rozpočet 2016</t>
  </si>
  <si>
    <t>Měsíc</t>
  </si>
  <si>
    <t>r. 2016</t>
  </si>
  <si>
    <t>Závěrka</t>
  </si>
  <si>
    <t>k 30.6.16</t>
  </si>
  <si>
    <t>k 30.9.16</t>
  </si>
  <si>
    <t>k 31.12.16</t>
  </si>
  <si>
    <t>B I, sl.3</t>
  </si>
  <si>
    <t>A IV+B II, sl.3</t>
  </si>
  <si>
    <t>B III, sl.3</t>
  </si>
  <si>
    <t>D II, sl.1</t>
  </si>
  <si>
    <t>A I,ř.1, sl. 1a2</t>
  </si>
  <si>
    <t>A I, ř.2; sl. 1a2</t>
  </si>
  <si>
    <t>A I, ř.4; sl. 1a2</t>
  </si>
  <si>
    <t>A I, ř.8; sl. 1a2</t>
  </si>
  <si>
    <t>A I, ř.12; sl. 1a2</t>
  </si>
  <si>
    <t>Mzdové náklady</t>
  </si>
  <si>
    <t>A I, ř.13; sl. 1a2</t>
  </si>
  <si>
    <t>A I, ř.14-17; sl. 1a2</t>
  </si>
  <si>
    <t>A I, ř.34; sl. 1a2</t>
  </si>
  <si>
    <t>A I, ř.28; sl. 1a2</t>
  </si>
  <si>
    <t>zbylé řádky; sl.1a2</t>
  </si>
  <si>
    <t>Náklady celkem</t>
  </si>
  <si>
    <t>B I, ř.1; sl. 1a2</t>
  </si>
  <si>
    <t>B I, ř.2; sl. 1a2</t>
  </si>
  <si>
    <t>B I, ř.4; sl. 1a2</t>
  </si>
  <si>
    <t>B IV; sl. 1a2</t>
  </si>
  <si>
    <t xml:space="preserve">Postup vyplnění:  </t>
  </si>
  <si>
    <t>Vyplnit pouze sloupec "Měsíc - březen". Zelené buňky nevyplňovat, jsou zavzorcované, vypočte se samo.</t>
  </si>
  <si>
    <t>Vyplnit také počty pracovníků - fyzický i přepočtený stav.</t>
  </si>
  <si>
    <t>Zpracoval: Třetinová Veronika</t>
  </si>
  <si>
    <t>4004 MŠ Břeclav, Hřbitovní</t>
  </si>
  <si>
    <t xml:space="preserve">Závěrka </t>
  </si>
  <si>
    <t>V Břeclavi dne: 15.4.2016</t>
  </si>
  <si>
    <t>Zpracoval: Trněná</t>
  </si>
  <si>
    <t>4005 MŠ Břeclav, Na Valtické</t>
  </si>
  <si>
    <t>V Břeclavi dne:  18.4.2016</t>
  </si>
  <si>
    <t>Zpracoval: Ing. Alena Cyprisová</t>
  </si>
  <si>
    <t xml:space="preserve">Příspěvková organizace:   </t>
  </si>
  <si>
    <t>4007 MŠ Břeclav, U Splavu</t>
  </si>
  <si>
    <t xml:space="preserve">V Břeclavi dne:18.4.2016 </t>
  </si>
  <si>
    <t>Zpracoval: Césarová</t>
  </si>
  <si>
    <t>4010 MŠ Břeclav, Okružní</t>
  </si>
  <si>
    <t>V Břeclavi dne:  19.4.2016</t>
  </si>
  <si>
    <t>Zpracoval: Hladká Markéta</t>
  </si>
  <si>
    <t>Poznámka účetní:</t>
  </si>
  <si>
    <t>4011 MŠ Břeclav, Osvobození</t>
  </si>
  <si>
    <t>4204 ZŠ Břeclav, Komenského</t>
  </si>
  <si>
    <r>
      <t>Ostatní náklady</t>
    </r>
    <r>
      <rPr>
        <b/>
        <i/>
        <sz val="10"/>
        <color indexed="10"/>
        <rFont val="Arial CE"/>
        <family val="2"/>
        <charset val="238"/>
      </rPr>
      <t xml:space="preserve"> + PROJEKTY</t>
    </r>
  </si>
  <si>
    <t>V Břeclavi dne:  15.4.2016</t>
  </si>
  <si>
    <t>Zpracoval:  Hlávková Renata</t>
  </si>
  <si>
    <t>4205 ZŠ a MŠ Břeclav, Kpt. Nálepky</t>
  </si>
  <si>
    <t>r.2009</t>
  </si>
  <si>
    <t>Zpracovala: Ing. Olga Rajnochová</t>
  </si>
  <si>
    <t xml:space="preserve">4206 ZŠ a MŠ Břeclav, Kupkova </t>
  </si>
  <si>
    <t>V Břeclavi dne:  14.4.2016</t>
  </si>
  <si>
    <t>Zpracoval: Cupalová</t>
  </si>
  <si>
    <t>4207 ZŠ Břeclav,  Na Valtické 31 A</t>
  </si>
  <si>
    <t>r. 2009</t>
  </si>
  <si>
    <r>
      <t xml:space="preserve">Ostatní náklady </t>
    </r>
    <r>
      <rPr>
        <b/>
        <i/>
        <sz val="10"/>
        <color indexed="10"/>
        <rFont val="Arial CE"/>
        <family val="2"/>
        <charset val="238"/>
      </rPr>
      <t>+ PROJEKTY</t>
    </r>
  </si>
  <si>
    <t>V Břeclavi dne: 15. 4. 2016</t>
  </si>
  <si>
    <t>Zpracoval:  I. Frýbertová</t>
  </si>
  <si>
    <t xml:space="preserve">  </t>
  </si>
  <si>
    <t>4209 - ZŠ Břeclav, Slovácká 40</t>
  </si>
  <si>
    <r>
      <t xml:space="preserve">Ostatní náklady; </t>
    </r>
    <r>
      <rPr>
        <b/>
        <i/>
        <sz val="10"/>
        <color rgb="FFFF0000"/>
        <rFont val="Arial CE"/>
        <family val="2"/>
        <charset val="238"/>
      </rPr>
      <t>PROJEKTY</t>
    </r>
  </si>
  <si>
    <t>Zpracoval: Menšíková Jana</t>
  </si>
  <si>
    <t>4211 ZŠ J. Noháče, Břeclav</t>
  </si>
  <si>
    <t>4306 ZUŠ Břeclav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</si>
</sst>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0.0%"/>
    <numFmt numFmtId="167" formatCode="#,##0.000"/>
  </numFmts>
  <fonts count="136">
    <font>
      <sz val="10"/>
      <name val="Arial"/>
      <charset val="238"/>
    </font>
    <font>
      <sz val="10"/>
      <name val="Arial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  <charset val="238"/>
    </font>
    <font>
      <u/>
      <sz val="10"/>
      <name val="Arial"/>
      <family val="2"/>
    </font>
    <font>
      <i/>
      <sz val="11"/>
      <name val="Arial"/>
      <family val="2"/>
      <charset val="238"/>
    </font>
    <font>
      <sz val="12"/>
      <name val="Arial CE"/>
      <family val="2"/>
      <charset val="238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2"/>
      <color indexed="22"/>
      <name val="Arial CE"/>
      <family val="2"/>
      <charset val="238"/>
    </font>
    <font>
      <b/>
      <sz val="10"/>
      <name val="Arial Narrow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b/>
      <i/>
      <sz val="11"/>
      <name val="Arial CE"/>
      <family val="2"/>
      <charset val="238"/>
    </font>
    <font>
      <sz val="11"/>
      <name val="Arial CE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Arial Narrow"/>
      <family val="2"/>
      <charset val="238"/>
    </font>
    <font>
      <sz val="11"/>
      <name val="Arial CE"/>
      <family val="2"/>
      <charset val="238"/>
    </font>
    <font>
      <i/>
      <sz val="14"/>
      <name val="Arial"/>
      <family val="2"/>
      <charset val="238"/>
    </font>
    <font>
      <sz val="14"/>
      <name val="Arial"/>
      <family val="2"/>
      <charset val="238"/>
    </font>
    <font>
      <i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color indexed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  <charset val="238"/>
    </font>
    <font>
      <b/>
      <i/>
      <sz val="16"/>
      <name val="Arial"/>
      <family val="2"/>
      <charset val="238"/>
    </font>
    <font>
      <b/>
      <sz val="14"/>
      <name val="Arial CE"/>
      <charset val="238"/>
    </font>
    <font>
      <b/>
      <sz val="12"/>
      <color indexed="22"/>
      <name val="Arial CE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2"/>
      <name val="Times New Roman"/>
      <family val="1"/>
    </font>
    <font>
      <sz val="10"/>
      <color rgb="FF000000"/>
      <name val="Arial"/>
      <family val="2"/>
      <charset val="238"/>
    </font>
    <font>
      <b/>
      <sz val="12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sz val="12"/>
      <color rgb="FF000000"/>
      <name val="Arial CE"/>
      <family val="2"/>
      <charset val="238"/>
    </font>
    <font>
      <b/>
      <i/>
      <sz val="10"/>
      <color rgb="FF000000"/>
      <name val="Arial CE"/>
      <family val="2"/>
      <charset val="238"/>
    </font>
    <font>
      <b/>
      <sz val="10"/>
      <color rgb="FF000000"/>
      <name val="Arial"/>
      <family val="2"/>
      <charset val="238"/>
    </font>
    <font>
      <b/>
      <i/>
      <sz val="8"/>
      <color rgb="FF000000"/>
      <name val="Arial CE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Arial CE"/>
      <family val="2"/>
      <charset val="238"/>
    </font>
    <font>
      <b/>
      <sz val="8"/>
      <color rgb="FF000000"/>
      <name val="Arial CE"/>
      <family val="2"/>
      <charset val="238"/>
    </font>
    <font>
      <b/>
      <sz val="8"/>
      <color rgb="FF000000"/>
      <name val="Arial"/>
      <family val="2"/>
      <charset val="238"/>
    </font>
    <font>
      <b/>
      <i/>
      <sz val="11"/>
      <color rgb="FF000000"/>
      <name val="Arial CE"/>
      <family val="2"/>
      <charset val="238"/>
    </font>
    <font>
      <b/>
      <i/>
      <sz val="11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7030A0"/>
      <name val="Arial CE"/>
      <family val="2"/>
      <charset val="238"/>
    </font>
    <font>
      <b/>
      <i/>
      <sz val="11"/>
      <color indexed="12"/>
      <name val="Arial CE"/>
      <family val="2"/>
      <charset val="238"/>
    </font>
    <font>
      <b/>
      <i/>
      <sz val="11"/>
      <color indexed="12"/>
      <name val="Arial"/>
      <family val="2"/>
      <charset val="238"/>
    </font>
    <font>
      <b/>
      <i/>
      <sz val="11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color rgb="FF0070C0"/>
      <name val="Arial CE"/>
      <family val="2"/>
      <charset val="238"/>
    </font>
    <font>
      <b/>
      <sz val="10"/>
      <name val="Arial"/>
      <charset val="238"/>
    </font>
    <font>
      <sz val="8"/>
      <name val="Arial"/>
      <charset val="238"/>
    </font>
    <font>
      <b/>
      <i/>
      <sz val="10"/>
      <color indexed="10"/>
      <name val="Arial CE"/>
      <family val="2"/>
      <charset val="238"/>
    </font>
    <font>
      <b/>
      <u/>
      <sz val="11"/>
      <name val="Arial CE"/>
      <family val="2"/>
      <charset val="238"/>
    </font>
    <font>
      <b/>
      <i/>
      <sz val="11"/>
      <color rgb="FF0070C0"/>
      <name val="Arial CE"/>
      <family val="2"/>
      <charset val="238"/>
    </font>
    <font>
      <b/>
      <i/>
      <sz val="11"/>
      <color rgb="FF0070C0"/>
      <name val="Arial"/>
      <family val="2"/>
    </font>
    <font>
      <i/>
      <sz val="11"/>
      <name val="Arial"/>
      <charset val="238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0"/>
      <name val="Arial"/>
      <family val="2"/>
    </font>
    <font>
      <b/>
      <u/>
      <sz val="10"/>
      <name val="Arial"/>
      <family val="2"/>
      <charset val="238"/>
    </font>
    <font>
      <b/>
      <sz val="11"/>
      <color indexed="30"/>
      <name val="Arial CE"/>
      <family val="2"/>
      <charset val="238"/>
    </font>
    <font>
      <b/>
      <i/>
      <sz val="11"/>
      <color indexed="12"/>
      <name val="Arial"/>
      <family val="2"/>
    </font>
    <font>
      <b/>
      <i/>
      <sz val="10"/>
      <color rgb="FFFF0000"/>
      <name val="Arial CE"/>
      <family val="2"/>
      <charset val="238"/>
    </font>
    <font>
      <b/>
      <sz val="11"/>
      <color rgb="FFFF0000"/>
      <name val="Arial CE"/>
      <family val="2"/>
      <charset val="238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b/>
      <sz val="12"/>
      <color indexed="30"/>
      <name val="Arial CE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11"/>
      <color indexed="30"/>
      <name val="Arial CE"/>
      <family val="2"/>
      <charset val="238"/>
    </font>
    <font>
      <b/>
      <i/>
      <sz val="11"/>
      <color indexed="3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b/>
      <sz val="8"/>
      <color indexed="30"/>
      <name val="Arial CE"/>
      <family val="2"/>
      <charset val="238"/>
    </font>
    <font>
      <sz val="8"/>
      <color indexed="22"/>
      <name val="Arial CE"/>
      <family val="2"/>
      <charset val="238"/>
    </font>
    <font>
      <b/>
      <i/>
      <sz val="7"/>
      <name val="Arial CE"/>
      <family val="2"/>
      <charset val="238"/>
    </font>
    <font>
      <b/>
      <sz val="7"/>
      <name val="Arial"/>
      <family val="2"/>
      <charset val="238"/>
    </font>
    <font>
      <b/>
      <sz val="7"/>
      <name val="Arial CE"/>
      <family val="2"/>
      <charset val="238"/>
    </font>
    <font>
      <sz val="7"/>
      <name val="Arial"/>
      <family val="2"/>
      <charset val="238"/>
    </font>
    <font>
      <sz val="7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8"/>
      <color indexed="30"/>
      <name val="Arial CE"/>
      <family val="2"/>
      <charset val="238"/>
    </font>
    <font>
      <b/>
      <i/>
      <sz val="8"/>
      <color indexed="30"/>
      <name val="Arial"/>
      <family val="2"/>
      <charset val="238"/>
    </font>
    <font>
      <i/>
      <sz val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B4C7E7"/>
        <bgColor rgb="FFB4C7E7"/>
      </patternFill>
    </fill>
    <fill>
      <patternFill patternType="solid">
        <fgColor rgb="FFFBE5D6"/>
        <bgColor rgb="FFFBE5D6"/>
      </patternFill>
    </fill>
    <fill>
      <patternFill patternType="solid">
        <fgColor rgb="FFC5E0B4"/>
        <bgColor rgb="FFC5E0B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50"/>
        <b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6">
    <xf numFmtId="0" fontId="0" fillId="0" borderId="0"/>
    <xf numFmtId="0" fontId="11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75" fillId="0" borderId="0" applyNumberFormat="0" applyBorder="0" applyProtection="0"/>
  </cellStyleXfs>
  <cellXfs count="27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0" xfId="0" applyBorder="1"/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3" fillId="0" borderId="7" xfId="0" applyFont="1" applyBorder="1"/>
    <xf numFmtId="4" fontId="3" fillId="0" borderId="8" xfId="0" applyNumberFormat="1" applyFont="1" applyBorder="1"/>
    <xf numFmtId="0" fontId="3" fillId="0" borderId="10" xfId="0" applyFont="1" applyBorder="1"/>
    <xf numFmtId="4" fontId="3" fillId="0" borderId="11" xfId="0" applyNumberFormat="1" applyFont="1" applyBorder="1"/>
    <xf numFmtId="0" fontId="3" fillId="0" borderId="13" xfId="0" applyFont="1" applyBorder="1"/>
    <xf numFmtId="0" fontId="4" fillId="0" borderId="14" xfId="0" applyFont="1" applyBorder="1"/>
    <xf numFmtId="4" fontId="4" fillId="0" borderId="15" xfId="0" applyNumberFormat="1" applyFont="1" applyBorder="1"/>
    <xf numFmtId="0" fontId="3" fillId="0" borderId="17" xfId="0" applyFont="1" applyBorder="1"/>
    <xf numFmtId="4" fontId="3" fillId="0" borderId="18" xfId="0" applyNumberFormat="1" applyFont="1" applyBorder="1"/>
    <xf numFmtId="0" fontId="0" fillId="0" borderId="19" xfId="0" applyBorder="1"/>
    <xf numFmtId="0" fontId="4" fillId="0" borderId="20" xfId="0" applyFont="1" applyBorder="1"/>
    <xf numFmtId="4" fontId="4" fillId="0" borderId="8" xfId="0" applyNumberFormat="1" applyFont="1" applyBorder="1"/>
    <xf numFmtId="0" fontId="0" fillId="0" borderId="9" xfId="0" applyBorder="1"/>
    <xf numFmtId="0" fontId="4" fillId="0" borderId="21" xfId="0" applyFont="1" applyFill="1" applyBorder="1"/>
    <xf numFmtId="4" fontId="3" fillId="0" borderId="18" xfId="0" applyNumberFormat="1" applyFont="1" applyFill="1" applyBorder="1"/>
    <xf numFmtId="0" fontId="0" fillId="0" borderId="22" xfId="0" applyBorder="1"/>
    <xf numFmtId="4" fontId="4" fillId="0" borderId="18" xfId="0" applyNumberFormat="1" applyFont="1" applyFill="1" applyBorder="1"/>
    <xf numFmtId="0" fontId="0" fillId="0" borderId="23" xfId="0" applyBorder="1"/>
    <xf numFmtId="0" fontId="4" fillId="0" borderId="24" xfId="0" applyFont="1" applyBorder="1"/>
    <xf numFmtId="4" fontId="4" fillId="0" borderId="25" xfId="0" applyNumberFormat="1" applyFont="1" applyFill="1" applyBorder="1"/>
    <xf numFmtId="0" fontId="0" fillId="0" borderId="26" xfId="0" applyBorder="1"/>
    <xf numFmtId="0" fontId="11" fillId="0" borderId="0" xfId="0" applyFont="1"/>
    <xf numFmtId="14" fontId="12" fillId="0" borderId="0" xfId="0" applyNumberFormat="1" applyFont="1" applyAlignment="1">
      <alignment horizontal="left"/>
    </xf>
    <xf numFmtId="0" fontId="13" fillId="0" borderId="0" xfId="0" applyFont="1" applyFill="1"/>
    <xf numFmtId="0" fontId="14" fillId="0" borderId="0" xfId="0" applyFont="1" applyFill="1"/>
    <xf numFmtId="0" fontId="13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Fill="1"/>
    <xf numFmtId="0" fontId="16" fillId="0" borderId="0" xfId="0" applyFont="1" applyFill="1" applyAlignment="1"/>
    <xf numFmtId="0" fontId="0" fillId="0" borderId="0" xfId="0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/>
    <xf numFmtId="4" fontId="6" fillId="0" borderId="0" xfId="0" applyNumberFormat="1" applyFont="1" applyFill="1" applyBorder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4" fontId="6" fillId="3" borderId="27" xfId="1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28" xfId="0" applyFont="1" applyFill="1" applyBorder="1"/>
    <xf numFmtId="49" fontId="6" fillId="3" borderId="28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7" fillId="0" borderId="29" xfId="0" applyFont="1" applyFill="1" applyBorder="1"/>
    <xf numFmtId="4" fontId="12" fillId="0" borderId="29" xfId="0" applyNumberFormat="1" applyFont="1" applyFill="1" applyBorder="1"/>
    <xf numFmtId="0" fontId="6" fillId="0" borderId="30" xfId="0" applyFont="1" applyFill="1" applyBorder="1"/>
    <xf numFmtId="0" fontId="6" fillId="0" borderId="11" xfId="0" applyFont="1" applyFill="1" applyBorder="1" applyAlignment="1">
      <alignment horizontal="center"/>
    </xf>
    <xf numFmtId="4" fontId="12" fillId="0" borderId="30" xfId="0" applyNumberFormat="1" applyFont="1" applyFill="1" applyBorder="1"/>
    <xf numFmtId="0" fontId="12" fillId="0" borderId="30" xfId="0" applyFont="1" applyFill="1" applyBorder="1"/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/>
    <xf numFmtId="4" fontId="17" fillId="4" borderId="30" xfId="0" applyNumberFormat="1" applyFont="1" applyFill="1" applyBorder="1"/>
    <xf numFmtId="0" fontId="6" fillId="0" borderId="0" xfId="0" applyFont="1" applyFill="1"/>
    <xf numFmtId="0" fontId="12" fillId="0" borderId="8" xfId="0" applyFont="1" applyFill="1" applyBorder="1"/>
    <xf numFmtId="0" fontId="12" fillId="0" borderId="29" xfId="0" applyFont="1" applyFill="1" applyBorder="1"/>
    <xf numFmtId="4" fontId="17" fillId="4" borderId="29" xfId="0" applyNumberFormat="1" applyFont="1" applyFill="1" applyBorder="1"/>
    <xf numFmtId="4" fontId="12" fillId="4" borderId="30" xfId="0" applyNumberFormat="1" applyFont="1" applyFill="1" applyBorder="1"/>
    <xf numFmtId="0" fontId="17" fillId="0" borderId="30" xfId="0" applyFont="1" applyBorder="1"/>
    <xf numFmtId="0" fontId="6" fillId="0" borderId="29" xfId="0" applyFont="1" applyFill="1" applyBorder="1"/>
    <xf numFmtId="0" fontId="12" fillId="0" borderId="11" xfId="0" applyFont="1" applyFill="1" applyBorder="1" applyAlignment="1">
      <alignment horizontal="left"/>
    </xf>
    <xf numFmtId="0" fontId="12" fillId="0" borderId="30" xfId="0" applyFont="1" applyFill="1" applyBorder="1" applyAlignment="1">
      <alignment horizontal="center"/>
    </xf>
    <xf numFmtId="0" fontId="18" fillId="4" borderId="30" xfId="0" applyFont="1" applyFill="1" applyBorder="1" applyAlignment="1">
      <alignment horizontal="center"/>
    </xf>
    <xf numFmtId="0" fontId="7" fillId="0" borderId="30" xfId="0" applyFont="1" applyFill="1" applyBorder="1"/>
    <xf numFmtId="0" fontId="12" fillId="0" borderId="32" xfId="0" applyFont="1" applyFill="1" applyBorder="1"/>
    <xf numFmtId="0" fontId="12" fillId="0" borderId="33" xfId="0" applyFont="1" applyFill="1" applyBorder="1" applyAlignment="1">
      <alignment horizontal="center"/>
    </xf>
    <xf numFmtId="0" fontId="6" fillId="0" borderId="33" xfId="0" applyFont="1" applyFill="1" applyBorder="1"/>
    <xf numFmtId="4" fontId="6" fillId="0" borderId="32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4" fontId="12" fillId="0" borderId="34" xfId="0" applyNumberFormat="1" applyFont="1" applyFill="1" applyBorder="1"/>
    <xf numFmtId="0" fontId="6" fillId="0" borderId="35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35" xfId="0" applyFont="1" applyFill="1" applyBorder="1"/>
    <xf numFmtId="0" fontId="12" fillId="0" borderId="32" xfId="0" applyFont="1" applyFill="1" applyBorder="1" applyAlignment="1">
      <alignment horizontal="center"/>
    </xf>
    <xf numFmtId="0" fontId="6" fillId="0" borderId="36" xfId="0" applyFont="1" applyFill="1" applyBorder="1"/>
    <xf numFmtId="0" fontId="12" fillId="0" borderId="34" xfId="0" applyFont="1" applyFill="1" applyBorder="1"/>
    <xf numFmtId="0" fontId="12" fillId="0" borderId="37" xfId="0" applyFont="1" applyFill="1" applyBorder="1" applyAlignment="1">
      <alignment horizontal="center"/>
    </xf>
    <xf numFmtId="0" fontId="17" fillId="0" borderId="34" xfId="0" applyFont="1" applyBorder="1"/>
    <xf numFmtId="4" fontId="17" fillId="4" borderId="34" xfId="0" applyNumberFormat="1" applyFont="1" applyFill="1" applyBorder="1"/>
    <xf numFmtId="0" fontId="6" fillId="0" borderId="32" xfId="0" applyFont="1" applyFill="1" applyBorder="1"/>
    <xf numFmtId="3" fontId="6" fillId="0" borderId="0" xfId="0" applyNumberFormat="1" applyFont="1" applyFill="1" applyBorder="1"/>
    <xf numFmtId="4" fontId="17" fillId="0" borderId="30" xfId="0" applyNumberFormat="1" applyFont="1" applyFill="1" applyBorder="1"/>
    <xf numFmtId="4" fontId="17" fillId="0" borderId="34" xfId="0" applyNumberFormat="1" applyFont="1" applyFill="1" applyBorder="1"/>
    <xf numFmtId="0" fontId="12" fillId="0" borderId="28" xfId="0" applyFont="1" applyFill="1" applyBorder="1"/>
    <xf numFmtId="0" fontId="12" fillId="0" borderId="5" xfId="0" applyFont="1" applyFill="1" applyBorder="1" applyAlignment="1">
      <alignment horizontal="center"/>
    </xf>
    <xf numFmtId="0" fontId="12" fillId="0" borderId="38" xfId="0" applyFont="1" applyFill="1" applyBorder="1"/>
    <xf numFmtId="0" fontId="12" fillId="0" borderId="25" xfId="0" applyFont="1" applyFill="1" applyBorder="1" applyAlignment="1">
      <alignment horizontal="center"/>
    </xf>
    <xf numFmtId="0" fontId="6" fillId="0" borderId="38" xfId="0" applyFont="1" applyFill="1" applyBorder="1"/>
    <xf numFmtId="4" fontId="17" fillId="0" borderId="11" xfId="0" applyNumberFormat="1" applyFont="1" applyFill="1" applyBorder="1"/>
    <xf numFmtId="0" fontId="12" fillId="0" borderId="34" xfId="0" applyFont="1" applyFill="1" applyBorder="1" applyAlignment="1">
      <alignment horizontal="center"/>
    </xf>
    <xf numFmtId="4" fontId="12" fillId="0" borderId="31" xfId="0" applyNumberFormat="1" applyFont="1" applyFill="1" applyBorder="1"/>
    <xf numFmtId="0" fontId="12" fillId="0" borderId="38" xfId="0" applyFont="1" applyFill="1" applyBorder="1" applyAlignment="1">
      <alignment horizontal="center"/>
    </xf>
    <xf numFmtId="0" fontId="6" fillId="0" borderId="35" xfId="0" applyFont="1" applyFill="1" applyBorder="1"/>
    <xf numFmtId="4" fontId="12" fillId="0" borderId="28" xfId="0" applyNumberFormat="1" applyFont="1" applyFill="1" applyBorder="1"/>
    <xf numFmtId="0" fontId="18" fillId="4" borderId="35" xfId="0" applyFont="1" applyFill="1" applyBorder="1" applyAlignment="1">
      <alignment horizontal="center"/>
    </xf>
    <xf numFmtId="0" fontId="17" fillId="0" borderId="28" xfId="0" applyFont="1" applyBorder="1"/>
    <xf numFmtId="4" fontId="17" fillId="4" borderId="28" xfId="0" applyNumberFormat="1" applyFont="1" applyFill="1" applyBorder="1"/>
    <xf numFmtId="4" fontId="6" fillId="0" borderId="30" xfId="0" applyNumberFormat="1" applyFont="1" applyFill="1" applyBorder="1"/>
    <xf numFmtId="4" fontId="12" fillId="0" borderId="35" xfId="0" applyNumberFormat="1" applyFont="1" applyFill="1" applyBorder="1"/>
    <xf numFmtId="4" fontId="6" fillId="0" borderId="38" xfId="0" applyNumberFormat="1" applyFont="1" applyFill="1" applyBorder="1"/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vertical="center"/>
    </xf>
    <xf numFmtId="4" fontId="6" fillId="0" borderId="38" xfId="0" applyNumberFormat="1" applyFont="1" applyFill="1" applyBorder="1" applyAlignment="1">
      <alignment vertical="center"/>
    </xf>
    <xf numFmtId="4" fontId="6" fillId="0" borderId="32" xfId="0" applyNumberFormat="1" applyFont="1" applyFill="1" applyBorder="1" applyAlignment="1">
      <alignment vertical="center"/>
    </xf>
    <xf numFmtId="0" fontId="17" fillId="0" borderId="0" xfId="0" applyFont="1" applyFill="1"/>
    <xf numFmtId="4" fontId="17" fillId="0" borderId="0" xfId="0" applyNumberFormat="1" applyFont="1" applyFill="1"/>
    <xf numFmtId="0" fontId="21" fillId="0" borderId="0" xfId="0" applyFont="1" applyFill="1"/>
    <xf numFmtId="4" fontId="14" fillId="0" borderId="0" xfId="0" applyNumberFormat="1" applyFont="1" applyFill="1"/>
    <xf numFmtId="4" fontId="22" fillId="0" borderId="0" xfId="0" applyNumberFormat="1" applyFont="1" applyFill="1" applyAlignment="1">
      <alignment horizontal="right"/>
    </xf>
    <xf numFmtId="0" fontId="11" fillId="0" borderId="0" xfId="0" applyFont="1" applyFill="1"/>
    <xf numFmtId="0" fontId="7" fillId="0" borderId="0" xfId="0" applyFont="1" applyFill="1" applyBorder="1"/>
    <xf numFmtId="4" fontId="0" fillId="0" borderId="0" xfId="0" applyNumberFormat="1" applyAlignment="1"/>
    <xf numFmtId="0" fontId="16" fillId="0" borderId="0" xfId="0" applyFont="1" applyFill="1" applyAlignment="1">
      <alignment horizontal="left"/>
    </xf>
    <xf numFmtId="4" fontId="14" fillId="0" borderId="0" xfId="0" applyNumberFormat="1" applyFont="1" applyFill="1" applyAlignment="1">
      <alignment horizontal="right"/>
    </xf>
    <xf numFmtId="0" fontId="7" fillId="3" borderId="27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41" xfId="0" applyFont="1" applyFill="1" applyBorder="1"/>
    <xf numFmtId="4" fontId="6" fillId="3" borderId="28" xfId="1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4" fontId="17" fillId="0" borderId="29" xfId="0" applyNumberFormat="1" applyFont="1" applyFill="1" applyBorder="1"/>
    <xf numFmtId="0" fontId="12" fillId="0" borderId="29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0" fontId="17" fillId="0" borderId="29" xfId="0" applyFont="1" applyFill="1" applyBorder="1" applyAlignment="1">
      <alignment horizontal="right"/>
    </xf>
    <xf numFmtId="0" fontId="17" fillId="0" borderId="30" xfId="0" applyFont="1" applyFill="1" applyBorder="1"/>
    <xf numFmtId="4" fontId="11" fillId="0" borderId="0" xfId="0" applyNumberFormat="1" applyFont="1" applyFill="1"/>
    <xf numFmtId="0" fontId="12" fillId="0" borderId="11" xfId="1" applyFont="1" applyFill="1" applyBorder="1" applyAlignment="1">
      <alignment horizontal="right"/>
    </xf>
    <xf numFmtId="0" fontId="12" fillId="0" borderId="30" xfId="1" applyFont="1" applyFill="1" applyBorder="1" applyAlignment="1">
      <alignment horizontal="right"/>
    </xf>
    <xf numFmtId="0" fontId="17" fillId="0" borderId="30" xfId="0" applyFont="1" applyFill="1" applyBorder="1" applyAlignment="1">
      <alignment horizontal="right"/>
    </xf>
    <xf numFmtId="0" fontId="17" fillId="0" borderId="29" xfId="0" applyFont="1" applyFill="1" applyBorder="1"/>
    <xf numFmtId="0" fontId="12" fillId="0" borderId="30" xfId="1" applyFont="1" applyFill="1" applyBorder="1" applyAlignment="1">
      <alignment horizontal="left"/>
    </xf>
    <xf numFmtId="0" fontId="17" fillId="0" borderId="8" xfId="0" applyFont="1" applyFill="1" applyBorder="1" applyAlignment="1">
      <alignment horizontal="right"/>
    </xf>
    <xf numFmtId="0" fontId="12" fillId="0" borderId="37" xfId="1" applyFont="1" applyFill="1" applyBorder="1" applyAlignment="1">
      <alignment horizontal="right"/>
    </xf>
    <xf numFmtId="0" fontId="12" fillId="0" borderId="34" xfId="1" applyFont="1" applyFill="1" applyBorder="1" applyAlignment="1">
      <alignment horizontal="right"/>
    </xf>
    <xf numFmtId="0" fontId="17" fillId="0" borderId="31" xfId="0" applyFont="1" applyFill="1" applyBorder="1" applyAlignment="1">
      <alignment horizontal="right"/>
    </xf>
    <xf numFmtId="0" fontId="17" fillId="0" borderId="11" xfId="0" applyFont="1" applyFill="1" applyBorder="1"/>
    <xf numFmtId="0" fontId="17" fillId="0" borderId="11" xfId="0" applyFont="1" applyFill="1" applyBorder="1" applyAlignment="1">
      <alignment horizontal="right"/>
    </xf>
    <xf numFmtId="0" fontId="17" fillId="0" borderId="18" xfId="0" applyFont="1" applyFill="1" applyBorder="1" applyAlignment="1">
      <alignment horizontal="right"/>
    </xf>
    <xf numFmtId="0" fontId="17" fillId="0" borderId="31" xfId="0" applyFont="1" applyFill="1" applyBorder="1"/>
    <xf numFmtId="4" fontId="17" fillId="0" borderId="31" xfId="0" applyNumberFormat="1" applyFont="1" applyFill="1" applyBorder="1"/>
    <xf numFmtId="0" fontId="17" fillId="0" borderId="33" xfId="0" applyFont="1" applyFill="1" applyBorder="1"/>
    <xf numFmtId="0" fontId="17" fillId="0" borderId="32" xfId="0" applyFont="1" applyFill="1" applyBorder="1"/>
    <xf numFmtId="0" fontId="7" fillId="0" borderId="32" xfId="0" applyFont="1" applyFill="1" applyBorder="1"/>
    <xf numFmtId="4" fontId="7" fillId="0" borderId="32" xfId="0" applyNumberFormat="1" applyFont="1" applyFill="1" applyBorder="1"/>
    <xf numFmtId="0" fontId="17" fillId="0" borderId="0" xfId="0" applyFont="1" applyFill="1" applyBorder="1"/>
    <xf numFmtId="4" fontId="7" fillId="0" borderId="0" xfId="0" applyNumberFormat="1" applyFont="1" applyFill="1" applyBorder="1"/>
    <xf numFmtId="4" fontId="17" fillId="0" borderId="42" xfId="0" applyNumberFormat="1" applyFont="1" applyFill="1" applyBorder="1"/>
    <xf numFmtId="0" fontId="7" fillId="0" borderId="11" xfId="0" applyFont="1" applyFill="1" applyBorder="1"/>
    <xf numFmtId="4" fontId="23" fillId="0" borderId="29" xfId="0" applyNumberFormat="1" applyFont="1" applyFill="1" applyBorder="1"/>
    <xf numFmtId="0" fontId="17" fillId="0" borderId="8" xfId="0" applyFont="1" applyFill="1" applyBorder="1"/>
    <xf numFmtId="4" fontId="12" fillId="4" borderId="29" xfId="0" applyNumberFormat="1" applyFont="1" applyFill="1" applyBorder="1"/>
    <xf numFmtId="0" fontId="17" fillId="0" borderId="15" xfId="0" applyFont="1" applyFill="1" applyBorder="1"/>
    <xf numFmtId="0" fontId="17" fillId="0" borderId="35" xfId="0" applyFont="1" applyFill="1" applyBorder="1"/>
    <xf numFmtId="4" fontId="17" fillId="0" borderId="35" xfId="0" applyNumberFormat="1" applyFont="1" applyFill="1" applyBorder="1"/>
    <xf numFmtId="0" fontId="17" fillId="0" borderId="25" xfId="0" applyFont="1" applyFill="1" applyBorder="1"/>
    <xf numFmtId="0" fontId="17" fillId="0" borderId="38" xfId="0" applyFont="1" applyFill="1" applyBorder="1"/>
    <xf numFmtId="0" fontId="7" fillId="0" borderId="38" xfId="0" applyFont="1" applyFill="1" applyBorder="1"/>
    <xf numFmtId="4" fontId="7" fillId="0" borderId="38" xfId="0" applyNumberFormat="1" applyFont="1" applyFill="1" applyBorder="1"/>
    <xf numFmtId="0" fontId="17" fillId="0" borderId="34" xfId="0" applyFont="1" applyFill="1" applyBorder="1"/>
    <xf numFmtId="0" fontId="17" fillId="0" borderId="0" xfId="0" applyFont="1" applyFill="1" applyBorder="1" applyAlignment="1">
      <alignment horizontal="center"/>
    </xf>
    <xf numFmtId="4" fontId="17" fillId="0" borderId="30" xfId="0" applyNumberFormat="1" applyFont="1" applyFill="1" applyBorder="1" applyAlignment="1"/>
    <xf numFmtId="4" fontId="17" fillId="0" borderId="29" xfId="0" applyNumberFormat="1" applyFont="1" applyFill="1" applyBorder="1" applyAlignment="1"/>
    <xf numFmtId="4" fontId="17" fillId="0" borderId="30" xfId="0" applyNumberFormat="1" applyFont="1" applyFill="1" applyBorder="1" applyAlignment="1" applyProtection="1">
      <alignment horizontal="right"/>
      <protection locked="0"/>
    </xf>
    <xf numFmtId="4" fontId="17" fillId="0" borderId="30" xfId="0" applyNumberFormat="1" applyFont="1" applyFill="1" applyBorder="1" applyAlignment="1" applyProtection="1">
      <protection locked="0"/>
    </xf>
    <xf numFmtId="4" fontId="17" fillId="4" borderId="31" xfId="0" applyNumberFormat="1" applyFont="1" applyFill="1" applyBorder="1"/>
    <xf numFmtId="0" fontId="7" fillId="0" borderId="30" xfId="0" applyFont="1" applyFill="1" applyBorder="1" applyAlignment="1">
      <alignment horizontal="center"/>
    </xf>
    <xf numFmtId="4" fontId="23" fillId="4" borderId="29" xfId="0" applyNumberFormat="1" applyFont="1" applyFill="1" applyBorder="1"/>
    <xf numFmtId="4" fontId="7" fillId="0" borderId="35" xfId="0" applyNumberFormat="1" applyFont="1" applyFill="1" applyBorder="1"/>
    <xf numFmtId="4" fontId="17" fillId="0" borderId="0" xfId="0" applyNumberFormat="1" applyFont="1" applyFill="1" applyBorder="1"/>
    <xf numFmtId="4" fontId="17" fillId="0" borderId="30" xfId="0" applyNumberFormat="1" applyFont="1" applyFill="1" applyBorder="1" applyAlignment="1">
      <alignment horizontal="right"/>
    </xf>
    <xf numFmtId="0" fontId="17" fillId="0" borderId="28" xfId="0" applyFont="1" applyFill="1" applyBorder="1"/>
    <xf numFmtId="4" fontId="17" fillId="0" borderId="28" xfId="0" applyNumberFormat="1" applyFont="1" applyFill="1" applyBorder="1"/>
    <xf numFmtId="0" fontId="7" fillId="0" borderId="32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left" vertical="center"/>
    </xf>
    <xf numFmtId="4" fontId="7" fillId="0" borderId="3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7" fillId="0" borderId="19" xfId="0" applyFont="1" applyFill="1" applyBorder="1"/>
    <xf numFmtId="4" fontId="7" fillId="0" borderId="30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4" fontId="12" fillId="0" borderId="30" xfId="0" applyNumberFormat="1" applyFont="1" applyFill="1" applyBorder="1" applyAlignment="1">
      <alignment horizontal="right"/>
    </xf>
    <xf numFmtId="0" fontId="17" fillId="0" borderId="37" xfId="0" applyFont="1" applyFill="1" applyBorder="1"/>
    <xf numFmtId="0" fontId="17" fillId="0" borderId="18" xfId="0" applyFont="1" applyFill="1" applyBorder="1"/>
    <xf numFmtId="0" fontId="7" fillId="0" borderId="25" xfId="0" applyFont="1" applyFill="1" applyBorder="1"/>
    <xf numFmtId="4" fontId="12" fillId="0" borderId="0" xfId="0" applyNumberFormat="1" applyFont="1" applyFill="1" applyBorder="1"/>
    <xf numFmtId="4" fontId="12" fillId="0" borderId="0" xfId="0" applyNumberFormat="1" applyFont="1" applyFill="1"/>
    <xf numFmtId="4" fontId="14" fillId="5" borderId="0" xfId="0" applyNumberFormat="1" applyFont="1" applyFill="1"/>
    <xf numFmtId="4" fontId="22" fillId="5" borderId="0" xfId="0" applyNumberFormat="1" applyFont="1" applyFill="1" applyAlignment="1">
      <alignment horizontal="right"/>
    </xf>
    <xf numFmtId="4" fontId="0" fillId="5" borderId="0" xfId="0" applyNumberFormat="1" applyFill="1" applyAlignment="1"/>
    <xf numFmtId="4" fontId="14" fillId="5" borderId="0" xfId="0" applyNumberFormat="1" applyFont="1" applyFill="1" applyAlignment="1">
      <alignment horizontal="right"/>
    </xf>
    <xf numFmtId="4" fontId="17" fillId="5" borderId="0" xfId="0" applyNumberFormat="1" applyFont="1" applyFill="1"/>
    <xf numFmtId="4" fontId="6" fillId="5" borderId="27" xfId="1" applyNumberFormat="1" applyFont="1" applyFill="1" applyBorder="1" applyAlignment="1">
      <alignment horizontal="center"/>
    </xf>
    <xf numFmtId="4" fontId="6" fillId="5" borderId="28" xfId="1" applyNumberFormat="1" applyFont="1" applyFill="1" applyBorder="1" applyAlignment="1">
      <alignment horizontal="center"/>
    </xf>
    <xf numFmtId="49" fontId="6" fillId="5" borderId="28" xfId="1" applyNumberFormat="1" applyFont="1" applyFill="1" applyBorder="1" applyAlignment="1">
      <alignment horizontal="center"/>
    </xf>
    <xf numFmtId="4" fontId="17" fillId="5" borderId="29" xfId="0" applyNumberFormat="1" applyFont="1" applyFill="1" applyBorder="1"/>
    <xf numFmtId="4" fontId="17" fillId="5" borderId="30" xfId="0" applyNumberFormat="1" applyFont="1" applyFill="1" applyBorder="1"/>
    <xf numFmtId="4" fontId="17" fillId="5" borderId="34" xfId="0" applyNumberFormat="1" applyFont="1" applyFill="1" applyBorder="1"/>
    <xf numFmtId="4" fontId="17" fillId="5" borderId="31" xfId="0" applyNumberFormat="1" applyFont="1" applyFill="1" applyBorder="1"/>
    <xf numFmtId="4" fontId="7" fillId="5" borderId="32" xfId="0" applyNumberFormat="1" applyFont="1" applyFill="1" applyBorder="1"/>
    <xf numFmtId="4" fontId="7" fillId="5" borderId="0" xfId="0" applyNumberFormat="1" applyFont="1" applyFill="1" applyBorder="1"/>
    <xf numFmtId="4" fontId="17" fillId="5" borderId="42" xfId="0" applyNumberFormat="1" applyFont="1" applyFill="1" applyBorder="1"/>
    <xf numFmtId="4" fontId="23" fillId="5" borderId="29" xfId="0" applyNumberFormat="1" applyFont="1" applyFill="1" applyBorder="1"/>
    <xf numFmtId="4" fontId="12" fillId="5" borderId="29" xfId="0" applyNumberFormat="1" applyFont="1" applyFill="1" applyBorder="1"/>
    <xf numFmtId="4" fontId="17" fillId="5" borderId="35" xfId="0" applyNumberFormat="1" applyFont="1" applyFill="1" applyBorder="1"/>
    <xf numFmtId="4" fontId="7" fillId="5" borderId="38" xfId="0" applyNumberFormat="1" applyFont="1" applyFill="1" applyBorder="1"/>
    <xf numFmtId="4" fontId="17" fillId="5" borderId="30" xfId="0" applyNumberFormat="1" applyFont="1" applyFill="1" applyBorder="1" applyAlignment="1"/>
    <xf numFmtId="4" fontId="17" fillId="5" borderId="30" xfId="0" applyNumberFormat="1" applyFont="1" applyFill="1" applyBorder="1" applyAlignment="1" applyProtection="1">
      <alignment horizontal="right"/>
      <protection locked="0"/>
    </xf>
    <xf numFmtId="4" fontId="17" fillId="5" borderId="30" xfId="0" applyNumberFormat="1" applyFont="1" applyFill="1" applyBorder="1" applyAlignment="1" applyProtection="1">
      <protection locked="0"/>
    </xf>
    <xf numFmtId="4" fontId="12" fillId="5" borderId="30" xfId="0" applyNumberFormat="1" applyFont="1" applyFill="1" applyBorder="1"/>
    <xf numFmtId="4" fontId="17" fillId="5" borderId="11" xfId="0" applyNumberFormat="1" applyFont="1" applyFill="1" applyBorder="1"/>
    <xf numFmtId="4" fontId="7" fillId="5" borderId="35" xfId="0" applyNumberFormat="1" applyFont="1" applyFill="1" applyBorder="1"/>
    <xf numFmtId="4" fontId="17" fillId="5" borderId="0" xfId="0" applyNumberFormat="1" applyFont="1" applyFill="1" applyBorder="1"/>
    <xf numFmtId="4" fontId="17" fillId="5" borderId="30" xfId="0" applyNumberFormat="1" applyFont="1" applyFill="1" applyBorder="1" applyAlignment="1">
      <alignment horizontal="right"/>
    </xf>
    <xf numFmtId="4" fontId="17" fillId="5" borderId="28" xfId="0" applyNumberFormat="1" applyFont="1" applyFill="1" applyBorder="1"/>
    <xf numFmtId="4" fontId="7" fillId="5" borderId="38" xfId="0" applyNumberFormat="1" applyFont="1" applyFill="1" applyBorder="1" applyAlignment="1">
      <alignment vertical="center"/>
    </xf>
    <xf numFmtId="4" fontId="6" fillId="5" borderId="0" xfId="0" applyNumberFormat="1" applyFont="1" applyFill="1" applyBorder="1" applyAlignment="1">
      <alignment vertical="center"/>
    </xf>
    <xf numFmtId="4" fontId="7" fillId="5" borderId="0" xfId="0" applyNumberFormat="1" applyFont="1" applyFill="1" applyBorder="1" applyAlignment="1">
      <alignment vertical="center"/>
    </xf>
    <xf numFmtId="4" fontId="7" fillId="5" borderId="30" xfId="0" applyNumberFormat="1" applyFont="1" applyFill="1" applyBorder="1" applyAlignment="1">
      <alignment horizontal="center"/>
    </xf>
    <xf numFmtId="4" fontId="17" fillId="5" borderId="29" xfId="0" applyNumberFormat="1" applyFont="1" applyFill="1" applyBorder="1" applyAlignment="1">
      <alignment horizontal="right"/>
    </xf>
    <xf numFmtId="4" fontId="24" fillId="5" borderId="0" xfId="0" applyNumberFormat="1" applyFont="1" applyFill="1" applyBorder="1"/>
    <xf numFmtId="4" fontId="25" fillId="5" borderId="0" xfId="0" applyNumberFormat="1" applyFont="1" applyFill="1"/>
    <xf numFmtId="4" fontId="12" fillId="5" borderId="0" xfId="0" applyNumberFormat="1" applyFont="1" applyFill="1" applyBorder="1"/>
    <xf numFmtId="4" fontId="12" fillId="5" borderId="0" xfId="0" applyNumberFormat="1" applyFont="1" applyFill="1"/>
    <xf numFmtId="4" fontId="11" fillId="5" borderId="0" xfId="0" applyNumberFormat="1" applyFont="1" applyFill="1"/>
    <xf numFmtId="0" fontId="15" fillId="5" borderId="0" xfId="0" applyFont="1" applyFill="1" applyAlignment="1">
      <alignment horizontal="center"/>
    </xf>
    <xf numFmtId="4" fontId="0" fillId="5" borderId="0" xfId="0" applyNumberFormat="1" applyFill="1"/>
    <xf numFmtId="0" fontId="0" fillId="5" borderId="0" xfId="0" applyFill="1"/>
    <xf numFmtId="4" fontId="9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4" fontId="6" fillId="5" borderId="0" xfId="0" applyNumberFormat="1" applyFont="1" applyFill="1" applyBorder="1"/>
    <xf numFmtId="0" fontId="12" fillId="5" borderId="0" xfId="0" applyFont="1" applyFill="1"/>
    <xf numFmtId="0" fontId="12" fillId="5" borderId="0" xfId="0" applyFont="1" applyFill="1" applyAlignment="1">
      <alignment horizontal="center"/>
    </xf>
    <xf numFmtId="0" fontId="6" fillId="5" borderId="27" xfId="0" applyFont="1" applyFill="1" applyBorder="1" applyAlignment="1">
      <alignment horizontal="center"/>
    </xf>
    <xf numFmtId="49" fontId="6" fillId="5" borderId="28" xfId="0" applyNumberFormat="1" applyFont="1" applyFill="1" applyBorder="1" applyAlignment="1">
      <alignment horizontal="center"/>
    </xf>
    <xf numFmtId="4" fontId="6" fillId="5" borderId="32" xfId="0" applyNumberFormat="1" applyFont="1" applyFill="1" applyBorder="1"/>
    <xf numFmtId="0" fontId="19" fillId="5" borderId="0" xfId="0" applyFont="1" applyFill="1" applyAlignment="1">
      <alignment horizontal="center"/>
    </xf>
    <xf numFmtId="4" fontId="12" fillId="5" borderId="34" xfId="0" applyNumberFormat="1" applyFont="1" applyFill="1" applyBorder="1"/>
    <xf numFmtId="4" fontId="20" fillId="5" borderId="0" xfId="0" applyNumberFormat="1" applyFont="1" applyFill="1" applyBorder="1" applyAlignment="1">
      <alignment horizontal="center"/>
    </xf>
    <xf numFmtId="3" fontId="6" fillId="5" borderId="0" xfId="0" applyNumberFormat="1" applyFont="1" applyFill="1" applyBorder="1"/>
    <xf numFmtId="4" fontId="12" fillId="5" borderId="31" xfId="0" applyNumberFormat="1" applyFont="1" applyFill="1" applyBorder="1"/>
    <xf numFmtId="4" fontId="12" fillId="5" borderId="28" xfId="0" applyNumberFormat="1" applyFont="1" applyFill="1" applyBorder="1"/>
    <xf numFmtId="4" fontId="6" fillId="5" borderId="30" xfId="0" applyNumberFormat="1" applyFont="1" applyFill="1" applyBorder="1"/>
    <xf numFmtId="4" fontId="12" fillId="5" borderId="35" xfId="0" applyNumberFormat="1" applyFont="1" applyFill="1" applyBorder="1"/>
    <xf numFmtId="4" fontId="6" fillId="5" borderId="38" xfId="0" applyNumberFormat="1" applyFont="1" applyFill="1" applyBorder="1"/>
    <xf numFmtId="4" fontId="6" fillId="5" borderId="38" xfId="0" applyNumberFormat="1" applyFont="1" applyFill="1" applyBorder="1" applyAlignment="1">
      <alignment vertical="center"/>
    </xf>
    <xf numFmtId="0" fontId="17" fillId="5" borderId="0" xfId="0" applyFont="1" applyFill="1"/>
    <xf numFmtId="4" fontId="12" fillId="5" borderId="0" xfId="0" applyNumberFormat="1" applyFont="1" applyFill="1" applyAlignment="1">
      <alignment horizontal="center"/>
    </xf>
    <xf numFmtId="4" fontId="26" fillId="0" borderId="9" xfId="0" applyNumberFormat="1" applyFont="1" applyFill="1" applyBorder="1"/>
    <xf numFmtId="4" fontId="26" fillId="0" borderId="12" xfId="0" applyNumberFormat="1" applyFont="1" applyFill="1" applyBorder="1"/>
    <xf numFmtId="4" fontId="26" fillId="0" borderId="16" xfId="0" applyNumberFormat="1" applyFont="1" applyFill="1" applyBorder="1"/>
    <xf numFmtId="0" fontId="26" fillId="0" borderId="9" xfId="0" applyFont="1" applyBorder="1"/>
    <xf numFmtId="0" fontId="11" fillId="0" borderId="0" xfId="3" applyFont="1"/>
    <xf numFmtId="0" fontId="8" fillId="0" borderId="0" xfId="3" applyFont="1" applyAlignment="1">
      <alignment horizontal="center"/>
    </xf>
    <xf numFmtId="0" fontId="8" fillId="3" borderId="30" xfId="3" applyFont="1" applyFill="1" applyBorder="1" applyAlignment="1">
      <alignment horizontal="center"/>
    </xf>
    <xf numFmtId="0" fontId="8" fillId="2" borderId="30" xfId="3" applyFont="1" applyFill="1" applyBorder="1" applyAlignment="1">
      <alignment horizontal="center"/>
    </xf>
    <xf numFmtId="1" fontId="11" fillId="0" borderId="30" xfId="3" applyNumberFormat="1" applyFont="1" applyBorder="1"/>
    <xf numFmtId="0" fontId="11" fillId="0" borderId="30" xfId="3" applyFont="1" applyBorder="1"/>
    <xf numFmtId="4" fontId="8" fillId="0" borderId="30" xfId="3" applyNumberFormat="1" applyFont="1" applyBorder="1"/>
    <xf numFmtId="0" fontId="8" fillId="0" borderId="30" xfId="3" applyFont="1" applyBorder="1"/>
    <xf numFmtId="0" fontId="8" fillId="0" borderId="30" xfId="3" applyFont="1" applyBorder="1" applyAlignment="1">
      <alignment horizontal="left"/>
    </xf>
    <xf numFmtId="4" fontId="11" fillId="0" borderId="30" xfId="3" applyNumberFormat="1" applyFont="1" applyBorder="1"/>
    <xf numFmtId="14" fontId="11" fillId="0" borderId="30" xfId="3" applyNumberFormat="1" applyFont="1" applyBorder="1"/>
    <xf numFmtId="0" fontId="11" fillId="0" borderId="30" xfId="3" applyFont="1" applyBorder="1" applyAlignment="1">
      <alignment horizontal="left"/>
    </xf>
    <xf numFmtId="14" fontId="11" fillId="0" borderId="30" xfId="3" applyNumberFormat="1" applyFont="1" applyBorder="1" applyAlignment="1">
      <alignment horizontal="right"/>
    </xf>
    <xf numFmtId="0" fontId="8" fillId="0" borderId="0" xfId="3" applyFont="1"/>
    <xf numFmtId="4" fontId="11" fillId="0" borderId="30" xfId="3" applyNumberFormat="1" applyFont="1" applyBorder="1" applyAlignment="1">
      <alignment horizontal="right"/>
    </xf>
    <xf numFmtId="14" fontId="8" fillId="0" borderId="30" xfId="3" applyNumberFormat="1" applyFont="1" applyBorder="1"/>
    <xf numFmtId="0" fontId="11" fillId="0" borderId="30" xfId="3" applyFont="1" applyBorder="1" applyAlignment="1">
      <alignment horizontal="center"/>
    </xf>
    <xf numFmtId="0" fontId="11" fillId="0" borderId="30" xfId="3" applyNumberFormat="1" applyFont="1" applyBorder="1"/>
    <xf numFmtId="0" fontId="8" fillId="0" borderId="30" xfId="3" applyFont="1" applyBorder="1" applyAlignment="1">
      <alignment horizontal="center"/>
    </xf>
    <xf numFmtId="0" fontId="11" fillId="0" borderId="44" xfId="3" applyFont="1" applyBorder="1"/>
    <xf numFmtId="4" fontId="11" fillId="0" borderId="0" xfId="3" applyNumberFormat="1" applyFont="1" applyBorder="1"/>
    <xf numFmtId="0" fontId="8" fillId="0" borderId="30" xfId="3" applyNumberFormat="1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4" fontId="28" fillId="0" borderId="0" xfId="0" applyNumberFormat="1" applyFont="1" applyAlignment="1">
      <alignment horizontal="right"/>
    </xf>
    <xf numFmtId="4" fontId="28" fillId="0" borderId="0" xfId="0" applyNumberFormat="1" applyFont="1"/>
    <xf numFmtId="0" fontId="27" fillId="3" borderId="30" xfId="0" applyFont="1" applyFill="1" applyBorder="1" applyAlignment="1">
      <alignment horizontal="center"/>
    </xf>
    <xf numFmtId="4" fontId="27" fillId="3" borderId="30" xfId="0" applyNumberFormat="1" applyFont="1" applyFill="1" applyBorder="1" applyAlignment="1"/>
    <xf numFmtId="4" fontId="27" fillId="3" borderId="30" xfId="0" applyNumberFormat="1" applyFont="1" applyFill="1" applyBorder="1" applyAlignment="1">
      <alignment horizontal="center"/>
    </xf>
    <xf numFmtId="0" fontId="27" fillId="0" borderId="0" xfId="0" applyFont="1"/>
    <xf numFmtId="0" fontId="28" fillId="0" borderId="30" xfId="0" applyFont="1" applyBorder="1" applyAlignment="1">
      <alignment horizontal="center"/>
    </xf>
    <xf numFmtId="14" fontId="28" fillId="0" borderId="30" xfId="0" applyNumberFormat="1" applyFont="1" applyBorder="1" applyAlignment="1">
      <alignment horizontal="center"/>
    </xf>
    <xf numFmtId="4" fontId="28" fillId="0" borderId="30" xfId="0" applyNumberFormat="1" applyFont="1" applyBorder="1" applyAlignment="1">
      <alignment horizontal="right"/>
    </xf>
    <xf numFmtId="4" fontId="27" fillId="0" borderId="30" xfId="0" applyNumberFormat="1" applyFont="1" applyBorder="1"/>
    <xf numFmtId="0" fontId="28" fillId="0" borderId="30" xfId="0" applyFont="1" applyBorder="1"/>
    <xf numFmtId="0" fontId="28" fillId="0" borderId="30" xfId="0" applyFont="1" applyBorder="1" applyAlignment="1">
      <alignment horizontal="left"/>
    </xf>
    <xf numFmtId="4" fontId="28" fillId="0" borderId="30" xfId="0" applyNumberFormat="1" applyFont="1" applyBorder="1"/>
    <xf numFmtId="4" fontId="28" fillId="0" borderId="30" xfId="0" applyNumberFormat="1" applyFont="1" applyBorder="1" applyAlignment="1">
      <alignment horizontal="left"/>
    </xf>
    <xf numFmtId="4" fontId="27" fillId="0" borderId="30" xfId="0" applyNumberFormat="1" applyFont="1" applyBorder="1" applyAlignment="1">
      <alignment horizontal="right"/>
    </xf>
    <xf numFmtId="0" fontId="27" fillId="0" borderId="30" xfId="0" applyFont="1" applyBorder="1" applyAlignment="1">
      <alignment horizontal="right"/>
    </xf>
    <xf numFmtId="0" fontId="27" fillId="0" borderId="30" xfId="0" applyFont="1" applyBorder="1" applyAlignment="1">
      <alignment horizontal="left"/>
    </xf>
    <xf numFmtId="164" fontId="27" fillId="0" borderId="30" xfId="0" applyNumberFormat="1" applyFont="1" applyBorder="1" applyAlignment="1">
      <alignment horizontal="left"/>
    </xf>
    <xf numFmtId="4" fontId="27" fillId="0" borderId="30" xfId="0" applyNumberFormat="1" applyFont="1" applyBorder="1" applyAlignment="1">
      <alignment horizontal="left"/>
    </xf>
    <xf numFmtId="164" fontId="28" fillId="0" borderId="30" xfId="0" applyNumberFormat="1" applyFont="1" applyBorder="1" applyAlignment="1">
      <alignment horizontal="left"/>
    </xf>
    <xf numFmtId="0" fontId="27" fillId="0" borderId="30" xfId="0" applyFont="1" applyBorder="1" applyAlignment="1">
      <alignment horizontal="center"/>
    </xf>
    <xf numFmtId="14" fontId="27" fillId="0" borderId="30" xfId="0" applyNumberFormat="1" applyFont="1" applyBorder="1" applyAlignment="1">
      <alignment horizontal="center"/>
    </xf>
    <xf numFmtId="0" fontId="27" fillId="0" borderId="30" xfId="0" applyFont="1" applyBorder="1"/>
    <xf numFmtId="0" fontId="28" fillId="0" borderId="0" xfId="0" applyFont="1" applyAlignment="1">
      <alignment horizontal="left"/>
    </xf>
    <xf numFmtId="14" fontId="28" fillId="0" borderId="30" xfId="0" applyNumberFormat="1" applyFont="1" applyBorder="1" applyAlignment="1">
      <alignment horizontal="left"/>
    </xf>
    <xf numFmtId="0" fontId="27" fillId="0" borderId="0" xfId="0" applyFont="1" applyAlignment="1">
      <alignment horizontal="left"/>
    </xf>
    <xf numFmtId="0" fontId="28" fillId="3" borderId="30" xfId="0" applyFont="1" applyFill="1" applyBorder="1" applyAlignment="1">
      <alignment horizontal="center"/>
    </xf>
    <xf numFmtId="4" fontId="27" fillId="3" borderId="30" xfId="0" applyNumberFormat="1" applyFont="1" applyFill="1" applyBorder="1"/>
    <xf numFmtId="0" fontId="27" fillId="3" borderId="30" xfId="0" applyFont="1" applyFill="1" applyBorder="1" applyAlignment="1">
      <alignment horizontal="right"/>
    </xf>
    <xf numFmtId="0" fontId="28" fillId="3" borderId="30" xfId="0" applyFont="1" applyFill="1" applyBorder="1"/>
    <xf numFmtId="0" fontId="5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10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Fill="1" applyAlignment="1"/>
    <xf numFmtId="0" fontId="16" fillId="0" borderId="0" xfId="1" applyFont="1" applyFill="1" applyAlignment="1"/>
    <xf numFmtId="0" fontId="8" fillId="0" borderId="0" xfId="3" applyFont="1" applyAlignment="1">
      <alignment horizontal="center"/>
    </xf>
    <xf numFmtId="0" fontId="8" fillId="0" borderId="43" xfId="3" applyFont="1" applyBorder="1" applyAlignment="1">
      <alignment horizontal="right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/>
    <xf numFmtId="0" fontId="0" fillId="0" borderId="0" xfId="0" applyProtection="1">
      <protection hidden="1"/>
    </xf>
    <xf numFmtId="0" fontId="29" fillId="4" borderId="0" xfId="0" applyFont="1" applyFill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30" fillId="0" borderId="0" xfId="0" applyFont="1" applyProtection="1">
      <protection hidden="1"/>
    </xf>
    <xf numFmtId="0" fontId="31" fillId="0" borderId="0" xfId="0" applyFont="1" applyAlignment="1" applyProtection="1">
      <alignment horizontal="right"/>
      <protection hidden="1"/>
    </xf>
    <xf numFmtId="0" fontId="32" fillId="0" borderId="0" xfId="0" applyFont="1" applyProtection="1">
      <protection hidden="1"/>
    </xf>
    <xf numFmtId="0" fontId="33" fillId="6" borderId="11" xfId="0" applyFont="1" applyFill="1" applyBorder="1" applyAlignment="1" applyProtection="1">
      <alignment horizontal="left"/>
      <protection hidden="1"/>
    </xf>
    <xf numFmtId="0" fontId="33" fillId="6" borderId="19" xfId="0" applyFont="1" applyFill="1" applyBorder="1" applyAlignment="1" applyProtection="1">
      <alignment horizontal="left"/>
      <protection hidden="1"/>
    </xf>
    <xf numFmtId="0" fontId="33" fillId="6" borderId="44" xfId="0" applyFont="1" applyFill="1" applyBorder="1" applyAlignment="1" applyProtection="1">
      <alignment horizontal="left"/>
      <protection hidden="1"/>
    </xf>
    <xf numFmtId="0" fontId="34" fillId="0" borderId="0" xfId="0" applyFont="1" applyFill="1" applyBorder="1" applyProtection="1">
      <protection hidden="1"/>
    </xf>
    <xf numFmtId="0" fontId="33" fillId="0" borderId="0" xfId="0" applyFont="1" applyProtection="1">
      <protection hidden="1"/>
    </xf>
    <xf numFmtId="0" fontId="0" fillId="6" borderId="45" xfId="0" applyFill="1" applyBorder="1" applyProtection="1">
      <protection hidden="1"/>
    </xf>
    <xf numFmtId="0" fontId="0" fillId="6" borderId="46" xfId="0" applyFill="1" applyBorder="1" applyProtection="1">
      <protection hidden="1"/>
    </xf>
    <xf numFmtId="0" fontId="0" fillId="6" borderId="46" xfId="0" applyFill="1" applyBorder="1" applyAlignment="1" applyProtection="1">
      <alignment horizontal="center"/>
      <protection hidden="1"/>
    </xf>
    <xf numFmtId="0" fontId="0" fillId="6" borderId="40" xfId="0" applyFill="1" applyBorder="1" applyProtection="1">
      <protection hidden="1"/>
    </xf>
    <xf numFmtId="0" fontId="30" fillId="7" borderId="46" xfId="0" applyFont="1" applyFill="1" applyBorder="1" applyAlignment="1" applyProtection="1">
      <alignment horizontal="center"/>
      <protection hidden="1"/>
    </xf>
    <xf numFmtId="0" fontId="0" fillId="6" borderId="47" xfId="0" applyFill="1" applyBorder="1" applyProtection="1">
      <protection hidden="1"/>
    </xf>
    <xf numFmtId="0" fontId="0" fillId="6" borderId="48" xfId="0" applyFill="1" applyBorder="1" applyProtection="1">
      <protection hidden="1"/>
    </xf>
    <xf numFmtId="0" fontId="17" fillId="6" borderId="48" xfId="0" applyFont="1" applyFill="1" applyBorder="1" applyAlignment="1" applyProtection="1">
      <alignment horizontal="center"/>
      <protection hidden="1"/>
    </xf>
    <xf numFmtId="0" fontId="30" fillId="8" borderId="46" xfId="0" applyFont="1" applyFill="1" applyBorder="1" applyAlignment="1" applyProtection="1">
      <alignment horizontal="center"/>
      <protection hidden="1"/>
    </xf>
    <xf numFmtId="0" fontId="35" fillId="8" borderId="49" xfId="0" applyFont="1" applyFill="1" applyBorder="1" applyAlignment="1" applyProtection="1">
      <alignment horizontal="center"/>
      <protection hidden="1"/>
    </xf>
    <xf numFmtId="0" fontId="36" fillId="6" borderId="50" xfId="0" applyFont="1" applyFill="1" applyBorder="1" applyAlignment="1" applyProtection="1">
      <alignment horizontal="center"/>
      <protection hidden="1"/>
    </xf>
    <xf numFmtId="0" fontId="0" fillId="6" borderId="51" xfId="0" applyFill="1" applyBorder="1" applyAlignment="1" applyProtection="1">
      <alignment horizontal="center"/>
      <protection hidden="1"/>
    </xf>
    <xf numFmtId="0" fontId="30" fillId="7" borderId="51" xfId="0" applyFont="1" applyFill="1" applyBorder="1" applyAlignment="1" applyProtection="1">
      <alignment horizontal="center"/>
      <protection hidden="1"/>
    </xf>
    <xf numFmtId="0" fontId="0" fillId="6" borderId="52" xfId="0" applyFill="1" applyBorder="1" applyAlignment="1" applyProtection="1">
      <alignment horizontal="center"/>
      <protection hidden="1"/>
    </xf>
    <xf numFmtId="0" fontId="0" fillId="6" borderId="53" xfId="0" applyFill="1" applyBorder="1" applyAlignment="1" applyProtection="1">
      <alignment horizontal="center"/>
      <protection hidden="1"/>
    </xf>
    <xf numFmtId="0" fontId="30" fillId="8" borderId="51" xfId="0" applyFont="1" applyFill="1" applyBorder="1" applyAlignment="1" applyProtection="1">
      <alignment horizontal="center"/>
      <protection hidden="1"/>
    </xf>
    <xf numFmtId="0" fontId="35" fillId="8" borderId="54" xfId="0" applyFont="1" applyFill="1" applyBorder="1" applyAlignment="1" applyProtection="1">
      <alignment horizontal="center"/>
      <protection hidden="1"/>
    </xf>
    <xf numFmtId="0" fontId="36" fillId="0" borderId="21" xfId="0" applyFont="1" applyBorder="1" applyProtection="1">
      <protection hidden="1"/>
    </xf>
    <xf numFmtId="0" fontId="0" fillId="0" borderId="55" xfId="0" applyBorder="1" applyProtection="1">
      <protection hidden="1"/>
    </xf>
    <xf numFmtId="165" fontId="0" fillId="0" borderId="55" xfId="0" applyNumberFormat="1" applyBorder="1" applyProtection="1">
      <protection hidden="1"/>
    </xf>
    <xf numFmtId="165" fontId="0" fillId="0" borderId="46" xfId="0" applyNumberFormat="1" applyFill="1" applyBorder="1" applyAlignment="1" applyProtection="1">
      <alignment horizontal="center"/>
      <protection hidden="1"/>
    </xf>
    <xf numFmtId="165" fontId="0" fillId="0" borderId="56" xfId="0" applyNumberFormat="1" applyFill="1" applyBorder="1" applyProtection="1">
      <protection locked="0"/>
    </xf>
    <xf numFmtId="165" fontId="0" fillId="0" borderId="21" xfId="0" applyNumberFormat="1" applyFill="1" applyBorder="1" applyProtection="1">
      <protection locked="0"/>
    </xf>
    <xf numFmtId="165" fontId="0" fillId="0" borderId="46" xfId="0" applyNumberFormat="1" applyFill="1" applyBorder="1" applyProtection="1">
      <protection locked="0"/>
    </xf>
    <xf numFmtId="165" fontId="30" fillId="7" borderId="57" xfId="0" applyNumberFormat="1" applyFont="1" applyFill="1" applyBorder="1" applyAlignment="1" applyProtection="1">
      <alignment horizontal="right"/>
      <protection locked="0"/>
    </xf>
    <xf numFmtId="165" fontId="0" fillId="0" borderId="58" xfId="0" applyNumberFormat="1" applyBorder="1" applyProtection="1">
      <protection locked="0"/>
    </xf>
    <xf numFmtId="165" fontId="0" fillId="0" borderId="59" xfId="0" applyNumberFormat="1" applyBorder="1" applyProtection="1">
      <protection locked="0"/>
    </xf>
    <xf numFmtId="165" fontId="0" fillId="0" borderId="31" xfId="0" applyNumberFormat="1" applyBorder="1" applyProtection="1">
      <protection locked="0"/>
    </xf>
    <xf numFmtId="165" fontId="0" fillId="0" borderId="31" xfId="0" applyNumberFormat="1" applyFill="1" applyBorder="1" applyProtection="1">
      <protection locked="0"/>
    </xf>
    <xf numFmtId="165" fontId="30" fillId="8" borderId="56" xfId="0" applyNumberFormat="1" applyFont="1" applyFill="1" applyBorder="1" applyAlignment="1" applyProtection="1">
      <alignment horizontal="center"/>
      <protection hidden="1"/>
    </xf>
    <xf numFmtId="3" fontId="30" fillId="8" borderId="60" xfId="0" applyNumberFormat="1" applyFont="1" applyFill="1" applyBorder="1" applyAlignment="1" applyProtection="1">
      <alignment horizontal="center"/>
      <protection hidden="1"/>
    </xf>
    <xf numFmtId="0" fontId="36" fillId="0" borderId="61" xfId="0" applyFont="1" applyBorder="1" applyProtection="1">
      <protection hidden="1"/>
    </xf>
    <xf numFmtId="0" fontId="0" fillId="0" borderId="62" xfId="0" applyBorder="1" applyProtection="1">
      <protection hidden="1"/>
    </xf>
    <xf numFmtId="165" fontId="0" fillId="0" borderId="62" xfId="0" applyNumberFormat="1" applyBorder="1" applyProtection="1">
      <protection hidden="1"/>
    </xf>
    <xf numFmtId="165" fontId="0" fillId="0" borderId="62" xfId="0" applyNumberFormat="1" applyBorder="1" applyAlignment="1" applyProtection="1">
      <alignment horizontal="center"/>
      <protection hidden="1"/>
    </xf>
    <xf numFmtId="165" fontId="0" fillId="0" borderId="62" xfId="0" applyNumberFormat="1" applyBorder="1" applyProtection="1">
      <protection locked="0"/>
    </xf>
    <xf numFmtId="165" fontId="0" fillId="0" borderId="61" xfId="0" applyNumberFormat="1" applyBorder="1" applyProtection="1">
      <protection locked="0"/>
    </xf>
    <xf numFmtId="165" fontId="30" fillId="7" borderId="63" xfId="0" applyNumberFormat="1" applyFont="1" applyFill="1" applyBorder="1" applyAlignment="1" applyProtection="1">
      <alignment horizontal="right"/>
      <protection locked="0"/>
    </xf>
    <xf numFmtId="165" fontId="0" fillId="0" borderId="64" xfId="0" applyNumberFormat="1" applyBorder="1" applyProtection="1">
      <protection locked="0"/>
    </xf>
    <xf numFmtId="165" fontId="0" fillId="0" borderId="53" xfId="0" applyNumberFormat="1" applyBorder="1" applyProtection="1">
      <protection locked="0"/>
    </xf>
    <xf numFmtId="165" fontId="0" fillId="0" borderId="65" xfId="0" applyNumberFormat="1" applyBorder="1" applyProtection="1">
      <protection locked="0"/>
    </xf>
    <xf numFmtId="165" fontId="30" fillId="8" borderId="62" xfId="0" applyNumberFormat="1" applyFont="1" applyFill="1" applyBorder="1" applyProtection="1">
      <protection hidden="1"/>
    </xf>
    <xf numFmtId="3" fontId="30" fillId="8" borderId="63" xfId="0" applyNumberFormat="1" applyFont="1" applyFill="1" applyBorder="1" applyAlignment="1" applyProtection="1">
      <alignment horizontal="center"/>
      <protection hidden="1"/>
    </xf>
    <xf numFmtId="0" fontId="36" fillId="0" borderId="20" xfId="0" applyFont="1" applyBorder="1" applyProtection="1">
      <protection hidden="1"/>
    </xf>
    <xf numFmtId="0" fontId="0" fillId="0" borderId="55" xfId="0" applyBorder="1" applyAlignment="1" applyProtection="1">
      <alignment horizontal="center"/>
      <protection hidden="1"/>
    </xf>
    <xf numFmtId="3" fontId="0" fillId="0" borderId="55" xfId="0" applyNumberFormat="1" applyBorder="1" applyProtection="1">
      <protection hidden="1"/>
    </xf>
    <xf numFmtId="3" fontId="11" fillId="0" borderId="66" xfId="0" applyNumberFormat="1" applyFont="1" applyBorder="1" applyAlignment="1" applyProtection="1">
      <alignment horizontal="center"/>
      <protection hidden="1"/>
    </xf>
    <xf numFmtId="0" fontId="0" fillId="0" borderId="66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55" xfId="0" applyBorder="1" applyProtection="1">
      <protection locked="0"/>
    </xf>
    <xf numFmtId="3" fontId="30" fillId="7" borderId="57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3" fontId="0" fillId="0" borderId="67" xfId="0" applyNumberFormat="1" applyBorder="1" applyProtection="1">
      <protection locked="0"/>
    </xf>
    <xf numFmtId="3" fontId="0" fillId="0" borderId="44" xfId="0" applyNumberFormat="1" applyBorder="1" applyProtection="1">
      <protection locked="0"/>
    </xf>
    <xf numFmtId="3" fontId="0" fillId="0" borderId="30" xfId="0" applyNumberFormat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19" xfId="0" applyBorder="1" applyProtection="1">
      <protection locked="0"/>
    </xf>
    <xf numFmtId="3" fontId="30" fillId="8" borderId="66" xfId="0" applyNumberFormat="1" applyFont="1" applyFill="1" applyBorder="1" applyAlignment="1" applyProtection="1">
      <alignment horizontal="center"/>
      <protection hidden="1"/>
    </xf>
    <xf numFmtId="3" fontId="30" fillId="8" borderId="68" xfId="0" applyNumberFormat="1" applyFont="1" applyFill="1" applyBorder="1" applyAlignment="1" applyProtection="1">
      <alignment horizontal="center"/>
      <protection hidden="1"/>
    </xf>
    <xf numFmtId="0" fontId="36" fillId="0" borderId="69" xfId="0" applyFont="1" applyBorder="1" applyProtection="1">
      <protection hidden="1"/>
    </xf>
    <xf numFmtId="0" fontId="0" fillId="0" borderId="66" xfId="0" applyBorder="1" applyAlignment="1" applyProtection="1">
      <alignment horizontal="center"/>
      <protection hidden="1"/>
    </xf>
    <xf numFmtId="3" fontId="0" fillId="0" borderId="66" xfId="0" applyNumberFormat="1" applyBorder="1" applyProtection="1">
      <protection hidden="1"/>
    </xf>
    <xf numFmtId="0" fontId="0" fillId="0" borderId="69" xfId="0" applyBorder="1" applyProtection="1">
      <protection locked="0"/>
    </xf>
    <xf numFmtId="3" fontId="30" fillId="7" borderId="68" xfId="0" applyNumberFormat="1" applyFont="1" applyFill="1" applyBorder="1" applyAlignment="1" applyProtection="1">
      <alignment horizontal="center"/>
      <protection locked="0"/>
    </xf>
    <xf numFmtId="3" fontId="0" fillId="0" borderId="19" xfId="0" applyNumberFormat="1" applyBorder="1" applyProtection="1">
      <protection locked="0"/>
    </xf>
    <xf numFmtId="3" fontId="0" fillId="0" borderId="29" xfId="0" applyNumberFormat="1" applyBorder="1" applyProtection="1">
      <protection locked="0"/>
    </xf>
    <xf numFmtId="3" fontId="0" fillId="0" borderId="70" xfId="0" applyNumberFormat="1" applyBorder="1" applyProtection="1">
      <protection locked="0"/>
    </xf>
    <xf numFmtId="3" fontId="0" fillId="0" borderId="43" xfId="0" applyNumberFormat="1" applyBorder="1" applyProtection="1">
      <protection locked="0"/>
    </xf>
    <xf numFmtId="0" fontId="0" fillId="0" borderId="71" xfId="0" applyBorder="1" applyAlignment="1" applyProtection="1">
      <alignment horizontal="center"/>
      <protection hidden="1"/>
    </xf>
    <xf numFmtId="3" fontId="0" fillId="0" borderId="71" xfId="0" applyNumberFormat="1" applyBorder="1" applyProtection="1">
      <protection hidden="1"/>
    </xf>
    <xf numFmtId="3" fontId="11" fillId="0" borderId="56" xfId="0" applyNumberFormat="1" applyFont="1" applyFill="1" applyBorder="1" applyAlignment="1" applyProtection="1">
      <alignment horizontal="center"/>
      <protection hidden="1"/>
    </xf>
    <xf numFmtId="0" fontId="0" fillId="0" borderId="56" xfId="0" applyFill="1" applyBorder="1" applyProtection="1">
      <protection locked="0"/>
    </xf>
    <xf numFmtId="0" fontId="0" fillId="0" borderId="21" xfId="0" applyFill="1" applyBorder="1" applyProtection="1">
      <protection locked="0"/>
    </xf>
    <xf numFmtId="3" fontId="30" fillId="7" borderId="72" xfId="0" applyNumberFormat="1" applyFont="1" applyFill="1" applyBorder="1" applyAlignment="1" applyProtection="1">
      <alignment horizontal="center"/>
      <protection locked="0"/>
    </xf>
    <xf numFmtId="3" fontId="0" fillId="0" borderId="38" xfId="0" applyNumberFormat="1" applyBorder="1" applyProtection="1">
      <protection locked="0"/>
    </xf>
    <xf numFmtId="3" fontId="0" fillId="0" borderId="5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0" fontId="0" fillId="0" borderId="31" xfId="0" applyBorder="1" applyProtection="1">
      <protection locked="0"/>
    </xf>
    <xf numFmtId="0" fontId="0" fillId="0" borderId="31" xfId="0" applyFill="1" applyBorder="1" applyProtection="1">
      <protection locked="0"/>
    </xf>
    <xf numFmtId="3" fontId="30" fillId="8" borderId="56" xfId="0" applyNumberFormat="1" applyFont="1" applyFill="1" applyBorder="1" applyAlignment="1" applyProtection="1">
      <alignment horizontal="center"/>
      <protection hidden="1"/>
    </xf>
    <xf numFmtId="0" fontId="36" fillId="8" borderId="73" xfId="0" applyFont="1" applyFill="1" applyBorder="1" applyProtection="1">
      <protection hidden="1"/>
    </xf>
    <xf numFmtId="0" fontId="30" fillId="8" borderId="74" xfId="0" applyFont="1" applyFill="1" applyBorder="1" applyAlignment="1" applyProtection="1">
      <alignment horizontal="center"/>
      <protection hidden="1"/>
    </xf>
    <xf numFmtId="3" fontId="30" fillId="8" borderId="74" xfId="0" applyNumberFormat="1" applyFont="1" applyFill="1" applyBorder="1" applyProtection="1">
      <protection hidden="1"/>
    </xf>
    <xf numFmtId="3" fontId="30" fillId="8" borderId="74" xfId="0" applyNumberFormat="1" applyFont="1" applyFill="1" applyBorder="1" applyAlignment="1" applyProtection="1">
      <alignment horizontal="center"/>
      <protection hidden="1"/>
    </xf>
    <xf numFmtId="0" fontId="30" fillId="8" borderId="74" xfId="0" applyFont="1" applyFill="1" applyBorder="1" applyProtection="1">
      <protection hidden="1"/>
    </xf>
    <xf numFmtId="0" fontId="30" fillId="8" borderId="73" xfId="0" applyFont="1" applyFill="1" applyBorder="1" applyProtection="1">
      <protection hidden="1"/>
    </xf>
    <xf numFmtId="3" fontId="30" fillId="9" borderId="75" xfId="0" applyNumberFormat="1" applyFont="1" applyFill="1" applyBorder="1" applyAlignment="1" applyProtection="1">
      <alignment horizontal="center"/>
      <protection hidden="1"/>
    </xf>
    <xf numFmtId="3" fontId="30" fillId="8" borderId="76" xfId="0" applyNumberFormat="1" applyFont="1" applyFill="1" applyBorder="1" applyProtection="1">
      <protection locked="0"/>
    </xf>
    <xf numFmtId="3" fontId="30" fillId="8" borderId="77" xfId="0" applyNumberFormat="1" applyFont="1" applyFill="1" applyBorder="1" applyProtection="1">
      <protection locked="0"/>
    </xf>
    <xf numFmtId="3" fontId="30" fillId="8" borderId="78" xfId="0" applyNumberFormat="1" applyFont="1" applyFill="1" applyBorder="1" applyProtection="1">
      <protection locked="0"/>
    </xf>
    <xf numFmtId="0" fontId="30" fillId="8" borderId="77" xfId="0" applyFont="1" applyFill="1" applyBorder="1" applyProtection="1">
      <protection locked="0"/>
    </xf>
    <xf numFmtId="0" fontId="30" fillId="8" borderId="76" xfId="0" applyFont="1" applyFill="1" applyBorder="1" applyProtection="1">
      <protection locked="0"/>
    </xf>
    <xf numFmtId="3" fontId="30" fillId="8" borderId="75" xfId="0" applyNumberFormat="1" applyFont="1" applyFill="1" applyBorder="1" applyAlignment="1" applyProtection="1">
      <alignment horizontal="center"/>
      <protection hidden="1"/>
    </xf>
    <xf numFmtId="0" fontId="0" fillId="0" borderId="62" xfId="0" applyBorder="1" applyAlignment="1" applyProtection="1">
      <alignment horizontal="center"/>
      <protection hidden="1"/>
    </xf>
    <xf numFmtId="3" fontId="0" fillId="0" borderId="62" xfId="0" applyNumberFormat="1" applyBorder="1" applyProtection="1">
      <protection hidden="1"/>
    </xf>
    <xf numFmtId="3" fontId="11" fillId="0" borderId="62" xfId="0" applyNumberFormat="1" applyFont="1" applyBorder="1" applyAlignment="1" applyProtection="1">
      <alignment horizontal="center"/>
      <protection hidden="1"/>
    </xf>
    <xf numFmtId="0" fontId="0" fillId="0" borderId="79" xfId="0" applyBorder="1" applyProtection="1">
      <protection locked="0"/>
    </xf>
    <xf numFmtId="0" fontId="0" fillId="0" borderId="71" xfId="0" applyBorder="1" applyProtection="1">
      <protection locked="0"/>
    </xf>
    <xf numFmtId="3" fontId="30" fillId="7" borderId="63" xfId="0" applyNumberFormat="1" applyFont="1" applyFill="1" applyBorder="1" applyAlignment="1" applyProtection="1">
      <alignment horizontal="center"/>
      <protection locked="0"/>
    </xf>
    <xf numFmtId="3" fontId="30" fillId="8" borderId="71" xfId="0" applyNumberFormat="1" applyFont="1" applyFill="1" applyBorder="1" applyAlignment="1" applyProtection="1">
      <alignment horizontal="center"/>
      <protection hidden="1"/>
    </xf>
    <xf numFmtId="3" fontId="30" fillId="8" borderId="72" xfId="0" applyNumberFormat="1" applyFont="1" applyFill="1" applyBorder="1" applyAlignment="1" applyProtection="1">
      <alignment horizontal="center"/>
      <protection hidden="1"/>
    </xf>
    <xf numFmtId="0" fontId="36" fillId="0" borderId="55" xfId="0" applyFont="1" applyBorder="1" applyProtection="1">
      <protection hidden="1"/>
    </xf>
    <xf numFmtId="3" fontId="37" fillId="0" borderId="55" xfId="0" applyNumberFormat="1" applyFont="1" applyFill="1" applyBorder="1" applyAlignment="1" applyProtection="1">
      <alignment horizontal="center"/>
      <protection hidden="1"/>
    </xf>
    <xf numFmtId="0" fontId="0" fillId="0" borderId="80" xfId="0" applyBorder="1" applyProtection="1">
      <protection locked="0"/>
    </xf>
    <xf numFmtId="0" fontId="0" fillId="0" borderId="47" xfId="0" applyBorder="1" applyProtection="1">
      <protection locked="0"/>
    </xf>
    <xf numFmtId="3" fontId="38" fillId="7" borderId="57" xfId="0" applyNumberFormat="1" applyFont="1" applyFill="1" applyBorder="1" applyProtection="1">
      <protection locked="0"/>
    </xf>
    <xf numFmtId="1" fontId="0" fillId="0" borderId="48" xfId="0" applyNumberFormat="1" applyBorder="1" applyProtection="1">
      <protection locked="0"/>
    </xf>
    <xf numFmtId="1" fontId="0" fillId="0" borderId="67" xfId="0" applyNumberFormat="1" applyBorder="1" applyProtection="1">
      <protection locked="0"/>
    </xf>
    <xf numFmtId="0" fontId="0" fillId="0" borderId="67" xfId="0" applyBorder="1" applyProtection="1">
      <protection locked="0"/>
    </xf>
    <xf numFmtId="0" fontId="0" fillId="0" borderId="48" xfId="0" applyBorder="1" applyProtection="1">
      <protection locked="0"/>
    </xf>
    <xf numFmtId="3" fontId="38" fillId="8" borderId="47" xfId="0" applyNumberFormat="1" applyFont="1" applyFill="1" applyBorder="1" applyAlignment="1" applyProtection="1">
      <alignment horizontal="right" indent="1"/>
      <protection hidden="1"/>
    </xf>
    <xf numFmtId="166" fontId="38" fillId="8" borderId="80" xfId="4" applyNumberFormat="1" applyFont="1" applyFill="1" applyBorder="1" applyAlignment="1" applyProtection="1">
      <alignment horizontal="center"/>
      <protection hidden="1"/>
    </xf>
    <xf numFmtId="3" fontId="37" fillId="0" borderId="66" xfId="0" applyNumberFormat="1" applyFont="1" applyFill="1" applyBorder="1" applyAlignment="1" applyProtection="1">
      <alignment horizontal="center"/>
      <protection hidden="1"/>
    </xf>
    <xf numFmtId="3" fontId="38" fillId="7" borderId="68" xfId="0" applyNumberFormat="1" applyFont="1" applyFill="1" applyBorder="1" applyProtection="1">
      <protection locked="0"/>
    </xf>
    <xf numFmtId="1" fontId="0" fillId="0" borderId="19" xfId="0" applyNumberFormat="1" applyBorder="1" applyProtection="1">
      <protection locked="0"/>
    </xf>
    <xf numFmtId="1" fontId="0" fillId="0" borderId="30" xfId="0" applyNumberFormat="1" applyBorder="1" applyProtection="1">
      <protection locked="0"/>
    </xf>
    <xf numFmtId="3" fontId="38" fillId="8" borderId="69" xfId="0" applyNumberFormat="1" applyFont="1" applyFill="1" applyBorder="1" applyAlignment="1" applyProtection="1">
      <alignment horizontal="right" indent="1"/>
      <protection hidden="1"/>
    </xf>
    <xf numFmtId="166" fontId="38" fillId="8" borderId="66" xfId="4" applyNumberFormat="1" applyFont="1" applyFill="1" applyBorder="1" applyAlignment="1" applyProtection="1">
      <alignment horizontal="center"/>
      <protection hidden="1"/>
    </xf>
    <xf numFmtId="3" fontId="37" fillId="0" borderId="62" xfId="0" applyNumberFormat="1" applyFont="1" applyFill="1" applyBorder="1" applyAlignment="1" applyProtection="1">
      <alignment horizontal="center"/>
      <protection hidden="1"/>
    </xf>
    <xf numFmtId="0" fontId="0" fillId="0" borderId="50" xfId="0" applyFill="1" applyBorder="1" applyProtection="1">
      <protection locked="0"/>
    </xf>
    <xf numFmtId="0" fontId="0" fillId="0" borderId="51" xfId="0" applyFill="1" applyBorder="1" applyProtection="1">
      <protection locked="0"/>
    </xf>
    <xf numFmtId="3" fontId="38" fillId="7" borderId="63" xfId="0" applyNumberFormat="1" applyFont="1" applyFill="1" applyBorder="1" applyProtection="1">
      <protection locked="0"/>
    </xf>
    <xf numFmtId="1" fontId="0" fillId="0" borderId="0" xfId="0" applyNumberFormat="1" applyBorder="1" applyProtection="1">
      <protection locked="0"/>
    </xf>
    <xf numFmtId="1" fontId="0" fillId="0" borderId="31" xfId="0" applyNumberFormat="1" applyBorder="1" applyProtection="1">
      <protection locked="0"/>
    </xf>
    <xf numFmtId="3" fontId="38" fillId="8" borderId="50" xfId="0" applyNumberFormat="1" applyFont="1" applyFill="1" applyBorder="1" applyAlignment="1" applyProtection="1">
      <alignment horizontal="right" indent="1"/>
      <protection hidden="1"/>
    </xf>
    <xf numFmtId="166" fontId="38" fillId="8" borderId="62" xfId="4" applyNumberFormat="1" applyFont="1" applyFill="1" applyBorder="1" applyAlignment="1" applyProtection="1">
      <alignment horizontal="center"/>
      <protection hidden="1"/>
    </xf>
    <xf numFmtId="3" fontId="39" fillId="0" borderId="55" xfId="0" applyNumberFormat="1" applyFont="1" applyFill="1" applyBorder="1" applyAlignment="1" applyProtection="1">
      <alignment horizontal="center"/>
      <protection hidden="1"/>
    </xf>
    <xf numFmtId="0" fontId="0" fillId="0" borderId="47" xfId="0" applyFill="1" applyBorder="1" applyProtection="1">
      <protection locked="0"/>
    </xf>
    <xf numFmtId="0" fontId="0" fillId="0" borderId="80" xfId="0" applyFill="1" applyBorder="1" applyProtection="1">
      <protection locked="0"/>
    </xf>
    <xf numFmtId="3" fontId="38" fillId="7" borderId="43" xfId="0" applyNumberFormat="1" applyFont="1" applyFill="1" applyBorder="1" applyProtection="1">
      <protection locked="0"/>
    </xf>
    <xf numFmtId="1" fontId="0" fillId="0" borderId="58" xfId="0" applyNumberFormat="1" applyBorder="1" applyProtection="1">
      <protection locked="0"/>
    </xf>
    <xf numFmtId="0" fontId="0" fillId="0" borderId="81" xfId="0" applyBorder="1" applyProtection="1">
      <protection locked="0"/>
    </xf>
    <xf numFmtId="3" fontId="38" fillId="8" borderId="19" xfId="0" applyNumberFormat="1" applyFont="1" applyFill="1" applyBorder="1" applyAlignment="1" applyProtection="1">
      <alignment horizontal="right" indent="1"/>
      <protection hidden="1"/>
    </xf>
    <xf numFmtId="166" fontId="38" fillId="8" borderId="55" xfId="4" applyNumberFormat="1" applyFont="1" applyFill="1" applyBorder="1" applyAlignment="1" applyProtection="1">
      <alignment horizontal="center"/>
      <protection hidden="1"/>
    </xf>
    <xf numFmtId="3" fontId="39" fillId="0" borderId="66" xfId="0" applyNumberFormat="1" applyFont="1" applyFill="1" applyBorder="1" applyAlignment="1" applyProtection="1">
      <alignment horizontal="center"/>
      <protection hidden="1"/>
    </xf>
    <xf numFmtId="3" fontId="38" fillId="7" borderId="19" xfId="0" applyNumberFormat="1" applyFont="1" applyFill="1" applyBorder="1" applyProtection="1">
      <protection locked="0"/>
    </xf>
    <xf numFmtId="1" fontId="0" fillId="0" borderId="69" xfId="0" applyNumberFormat="1" applyBorder="1" applyProtection="1">
      <protection locked="0"/>
    </xf>
    <xf numFmtId="0" fontId="0" fillId="0" borderId="68" xfId="0" applyBorder="1" applyProtection="1">
      <protection locked="0"/>
    </xf>
    <xf numFmtId="0" fontId="37" fillId="0" borderId="66" xfId="0" applyFont="1" applyBorder="1" applyAlignment="1" applyProtection="1">
      <alignment horizontal="center"/>
      <protection hidden="1"/>
    </xf>
    <xf numFmtId="3" fontId="39" fillId="0" borderId="71" xfId="0" applyNumberFormat="1" applyFont="1" applyFill="1" applyBorder="1" applyAlignment="1" applyProtection="1">
      <alignment horizontal="center"/>
      <protection hidden="1"/>
    </xf>
    <xf numFmtId="3" fontId="38" fillId="7" borderId="82" xfId="0" applyNumberFormat="1" applyFont="1" applyFill="1" applyBorder="1" applyProtection="1">
      <protection locked="0"/>
    </xf>
    <xf numFmtId="1" fontId="0" fillId="0" borderId="50" xfId="0" applyNumberFormat="1" applyFill="1" applyBorder="1" applyProtection="1">
      <protection locked="0"/>
    </xf>
    <xf numFmtId="0" fontId="0" fillId="0" borderId="38" xfId="0" applyBorder="1" applyProtection="1">
      <protection locked="0"/>
    </xf>
    <xf numFmtId="0" fontId="0" fillId="0" borderId="26" xfId="0" applyFill="1" applyBorder="1" applyProtection="1">
      <protection locked="0"/>
    </xf>
    <xf numFmtId="3" fontId="38" fillId="8" borderId="82" xfId="0" applyNumberFormat="1" applyFont="1" applyFill="1" applyBorder="1" applyAlignment="1" applyProtection="1">
      <alignment horizontal="right" indent="1"/>
      <protection hidden="1"/>
    </xf>
    <xf numFmtId="166" fontId="38" fillId="8" borderId="71" xfId="4" applyNumberFormat="1" applyFont="1" applyFill="1" applyBorder="1" applyAlignment="1" applyProtection="1">
      <alignment horizontal="center"/>
      <protection hidden="1"/>
    </xf>
    <xf numFmtId="0" fontId="40" fillId="8" borderId="73" xfId="0" applyFont="1" applyFill="1" applyBorder="1" applyProtection="1">
      <protection hidden="1"/>
    </xf>
    <xf numFmtId="0" fontId="38" fillId="8" borderId="74" xfId="0" applyFont="1" applyFill="1" applyBorder="1" applyAlignment="1" applyProtection="1">
      <alignment horizontal="center"/>
      <protection hidden="1"/>
    </xf>
    <xf numFmtId="3" fontId="38" fillId="8" borderId="74" xfId="0" applyNumberFormat="1" applyFont="1" applyFill="1" applyBorder="1" applyProtection="1">
      <protection hidden="1"/>
    </xf>
    <xf numFmtId="3" fontId="38" fillId="8" borderId="73" xfId="0" applyNumberFormat="1" applyFont="1" applyFill="1" applyBorder="1" applyProtection="1">
      <protection hidden="1"/>
    </xf>
    <xf numFmtId="3" fontId="38" fillId="9" borderId="75" xfId="0" applyNumberFormat="1" applyFont="1" applyFill="1" applyBorder="1" applyProtection="1">
      <protection hidden="1"/>
    </xf>
    <xf numFmtId="3" fontId="38" fillId="8" borderId="76" xfId="0" applyNumberFormat="1" applyFont="1" applyFill="1" applyBorder="1" applyProtection="1">
      <protection hidden="1"/>
    </xf>
    <xf numFmtId="3" fontId="38" fillId="8" borderId="77" xfId="0" applyNumberFormat="1" applyFont="1" applyFill="1" applyBorder="1" applyProtection="1">
      <protection hidden="1"/>
    </xf>
    <xf numFmtId="3" fontId="38" fillId="8" borderId="73" xfId="0" applyNumberFormat="1" applyFont="1" applyFill="1" applyBorder="1" applyAlignment="1" applyProtection="1">
      <alignment horizontal="right" indent="1"/>
      <protection hidden="1"/>
    </xf>
    <xf numFmtId="166" fontId="38" fillId="8" borderId="74" xfId="4" applyNumberFormat="1" applyFont="1" applyFill="1" applyBorder="1" applyAlignment="1" applyProtection="1">
      <alignment horizontal="center"/>
      <protection hidden="1"/>
    </xf>
    <xf numFmtId="3" fontId="41" fillId="0" borderId="55" xfId="0" applyNumberFormat="1" applyFont="1" applyFill="1" applyBorder="1" applyProtection="1">
      <protection locked="0"/>
    </xf>
    <xf numFmtId="3" fontId="41" fillId="0" borderId="20" xfId="0" applyNumberFormat="1" applyFont="1" applyFill="1" applyBorder="1" applyProtection="1">
      <protection locked="0"/>
    </xf>
    <xf numFmtId="3" fontId="38" fillId="8" borderId="20" xfId="0" applyNumberFormat="1" applyFont="1" applyFill="1" applyBorder="1" applyAlignment="1" applyProtection="1">
      <alignment horizontal="right" indent="1"/>
      <protection hidden="1"/>
    </xf>
    <xf numFmtId="3" fontId="41" fillId="0" borderId="66" xfId="0" applyNumberFormat="1" applyFont="1" applyFill="1" applyBorder="1" applyProtection="1">
      <protection locked="0"/>
    </xf>
    <xf numFmtId="3" fontId="41" fillId="0" borderId="69" xfId="0" applyNumberFormat="1" applyFont="1" applyFill="1" applyBorder="1" applyProtection="1">
      <protection locked="0"/>
    </xf>
    <xf numFmtId="3" fontId="41" fillId="0" borderId="71" xfId="0" applyNumberFormat="1" applyFont="1" applyFill="1" applyBorder="1" applyProtection="1">
      <protection locked="0"/>
    </xf>
    <xf numFmtId="3" fontId="38" fillId="7" borderId="72" xfId="0" applyNumberFormat="1" applyFont="1" applyFill="1" applyBorder="1" applyProtection="1">
      <protection locked="0"/>
    </xf>
    <xf numFmtId="1" fontId="0" fillId="0" borderId="21" xfId="0" applyNumberFormat="1" applyFill="1" applyBorder="1" applyProtection="1">
      <protection locked="0"/>
    </xf>
    <xf numFmtId="3" fontId="38" fillId="8" borderId="74" xfId="0" applyNumberFormat="1" applyFont="1" applyFill="1" applyBorder="1" applyAlignment="1" applyProtection="1">
      <alignment horizontal="center"/>
      <protection hidden="1"/>
    </xf>
    <xf numFmtId="3" fontId="38" fillId="9" borderId="74" xfId="0" applyNumberFormat="1" applyFont="1" applyFill="1" applyBorder="1" applyProtection="1">
      <protection hidden="1"/>
    </xf>
    <xf numFmtId="3" fontId="38" fillId="8" borderId="78" xfId="0" applyNumberFormat="1" applyFont="1" applyFill="1" applyBorder="1" applyProtection="1">
      <protection hidden="1"/>
    </xf>
    <xf numFmtId="0" fontId="0" fillId="0" borderId="56" xfId="0" applyBorder="1" applyProtection="1">
      <protection hidden="1"/>
    </xf>
    <xf numFmtId="3" fontId="0" fillId="0" borderId="56" xfId="0" applyNumberFormat="1" applyBorder="1" applyProtection="1">
      <protection hidden="1"/>
    </xf>
    <xf numFmtId="3" fontId="38" fillId="0" borderId="56" xfId="0" applyNumberFormat="1" applyFont="1" applyFill="1" applyBorder="1" applyAlignment="1" applyProtection="1">
      <alignment horizontal="center"/>
      <protection hidden="1"/>
    </xf>
    <xf numFmtId="3" fontId="38" fillId="0" borderId="56" xfId="0" applyNumberFormat="1" applyFont="1" applyFill="1" applyBorder="1" applyProtection="1">
      <protection hidden="1"/>
    </xf>
    <xf numFmtId="3" fontId="38" fillId="0" borderId="74" xfId="0" applyNumberFormat="1" applyFont="1" applyFill="1" applyBorder="1" applyProtection="1">
      <protection hidden="1"/>
    </xf>
    <xf numFmtId="3" fontId="0" fillId="0" borderId="0" xfId="0" applyNumberFormat="1" applyProtection="1">
      <protection hidden="1"/>
    </xf>
    <xf numFmtId="3" fontId="0" fillId="0" borderId="31" xfId="0" applyNumberFormat="1" applyBorder="1" applyProtection="1">
      <protection hidden="1"/>
    </xf>
    <xf numFmtId="3" fontId="0" fillId="0" borderId="59" xfId="0" applyNumberFormat="1" applyBorder="1" applyProtection="1">
      <protection hidden="1"/>
    </xf>
    <xf numFmtId="3" fontId="0" fillId="0" borderId="83" xfId="0" applyNumberFormat="1" applyBorder="1" applyProtection="1">
      <protection hidden="1"/>
    </xf>
    <xf numFmtId="3" fontId="38" fillId="0" borderId="76" xfId="0" applyNumberFormat="1" applyFont="1" applyFill="1" applyBorder="1" applyAlignment="1" applyProtection="1">
      <alignment horizontal="right" indent="1"/>
      <protection hidden="1"/>
    </xf>
    <xf numFmtId="9" fontId="38" fillId="0" borderId="76" xfId="4" applyFont="1" applyFill="1" applyBorder="1" applyAlignment="1" applyProtection="1">
      <alignment horizontal="center"/>
      <protection hidden="1"/>
    </xf>
    <xf numFmtId="0" fontId="40" fillId="8" borderId="45" xfId="0" applyFont="1" applyFill="1" applyBorder="1" applyProtection="1">
      <protection hidden="1"/>
    </xf>
    <xf numFmtId="3" fontId="38" fillId="8" borderId="74" xfId="0" applyNumberFormat="1" applyFont="1" applyFill="1" applyBorder="1" applyAlignment="1" applyProtection="1">
      <alignment horizontal="right" indent="1"/>
      <protection hidden="1"/>
    </xf>
    <xf numFmtId="3" fontId="38" fillId="8" borderId="83" xfId="0" applyNumberFormat="1" applyFont="1" applyFill="1" applyBorder="1" applyProtection="1">
      <protection hidden="1"/>
    </xf>
    <xf numFmtId="0" fontId="40" fillId="8" borderId="50" xfId="0" applyFont="1" applyFill="1" applyBorder="1" applyProtection="1">
      <protection hidden="1"/>
    </xf>
    <xf numFmtId="0" fontId="38" fillId="8" borderId="51" xfId="0" applyFont="1" applyFill="1" applyBorder="1" applyAlignment="1" applyProtection="1">
      <alignment horizontal="center"/>
      <protection hidden="1"/>
    </xf>
    <xf numFmtId="3" fontId="38" fillId="8" borderId="51" xfId="0" applyNumberFormat="1" applyFont="1" applyFill="1" applyBorder="1" applyProtection="1">
      <protection hidden="1"/>
    </xf>
    <xf numFmtId="3" fontId="38" fillId="8" borderId="51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30" fillId="0" borderId="0" xfId="0" applyFont="1"/>
    <xf numFmtId="0" fontId="29" fillId="0" borderId="0" xfId="0" applyFont="1"/>
    <xf numFmtId="0" fontId="23" fillId="0" borderId="0" xfId="0" applyFont="1"/>
    <xf numFmtId="0" fontId="33" fillId="10" borderId="73" xfId="0" applyFont="1" applyFill="1" applyBorder="1"/>
    <xf numFmtId="0" fontId="34" fillId="10" borderId="76" xfId="0" applyFont="1" applyFill="1" applyBorder="1"/>
    <xf numFmtId="0" fontId="33" fillId="0" borderId="0" xfId="0" applyFont="1"/>
    <xf numFmtId="0" fontId="0" fillId="0" borderId="45" xfId="0" applyBorder="1"/>
    <xf numFmtId="0" fontId="0" fillId="0" borderId="46" xfId="0" applyBorder="1"/>
    <xf numFmtId="0" fontId="30" fillId="0" borderId="46" xfId="0" applyFont="1" applyFill="1" applyBorder="1" applyAlignment="1">
      <alignment horizontal="center"/>
    </xf>
    <xf numFmtId="0" fontId="30" fillId="8" borderId="46" xfId="0" applyFont="1" applyFill="1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17" fillId="0" borderId="48" xfId="0" applyFont="1" applyBorder="1" applyAlignment="1">
      <alignment horizontal="center"/>
    </xf>
    <xf numFmtId="0" fontId="30" fillId="8" borderId="49" xfId="0" applyFont="1" applyFill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39" fillId="0" borderId="52" xfId="0" applyFont="1" applyFill="1" applyBorder="1" applyAlignment="1">
      <alignment horizontal="center"/>
    </xf>
    <xf numFmtId="0" fontId="39" fillId="0" borderId="51" xfId="0" applyFont="1" applyFill="1" applyBorder="1" applyAlignment="1">
      <alignment horizontal="center"/>
    </xf>
    <xf numFmtId="0" fontId="30" fillId="8" borderId="5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30" fillId="8" borderId="54" xfId="0" applyFont="1" applyFill="1" applyBorder="1" applyAlignment="1">
      <alignment horizontal="center"/>
    </xf>
    <xf numFmtId="0" fontId="36" fillId="0" borderId="21" xfId="0" applyFont="1" applyBorder="1"/>
    <xf numFmtId="0" fontId="0" fillId="0" borderId="56" xfId="0" applyBorder="1"/>
    <xf numFmtId="164" fontId="0" fillId="0" borderId="18" xfId="0" applyNumberFormat="1" applyFill="1" applyBorder="1"/>
    <xf numFmtId="164" fontId="0" fillId="0" borderId="56" xfId="0" applyNumberFormat="1" applyFill="1" applyBorder="1"/>
    <xf numFmtId="165" fontId="30" fillId="8" borderId="56" xfId="0" applyNumberFormat="1" applyFont="1" applyFill="1" applyBorder="1" applyAlignment="1">
      <alignment horizontal="right"/>
    </xf>
    <xf numFmtId="164" fontId="49" fillId="0" borderId="58" xfId="0" applyNumberFormat="1" applyFont="1" applyBorder="1"/>
    <xf numFmtId="164" fontId="49" fillId="0" borderId="59" xfId="0" applyNumberFormat="1" applyFont="1" applyBorder="1"/>
    <xf numFmtId="164" fontId="49" fillId="0" borderId="31" xfId="0" applyNumberFormat="1" applyFont="1" applyBorder="1"/>
    <xf numFmtId="164" fontId="49" fillId="0" borderId="31" xfId="0" applyNumberFormat="1" applyFont="1" applyFill="1" applyBorder="1"/>
    <xf numFmtId="3" fontId="30" fillId="8" borderId="56" xfId="0" applyNumberFormat="1" applyFont="1" applyFill="1" applyBorder="1" applyAlignment="1">
      <alignment horizontal="center"/>
    </xf>
    <xf numFmtId="3" fontId="30" fillId="8" borderId="60" xfId="0" applyNumberFormat="1" applyFont="1" applyFill="1" applyBorder="1" applyAlignment="1">
      <alignment horizontal="center"/>
    </xf>
    <xf numFmtId="164" fontId="0" fillId="0" borderId="0" xfId="0" applyNumberFormat="1"/>
    <xf numFmtId="0" fontId="36" fillId="0" borderId="61" xfId="0" applyFont="1" applyBorder="1"/>
    <xf numFmtId="0" fontId="0" fillId="0" borderId="62" xfId="0" applyBorder="1"/>
    <xf numFmtId="164" fontId="0" fillId="0" borderId="64" xfId="0" applyNumberFormat="1" applyBorder="1"/>
    <xf numFmtId="164" fontId="0" fillId="0" borderId="62" xfId="0" applyNumberFormat="1" applyBorder="1"/>
    <xf numFmtId="165" fontId="30" fillId="8" borderId="62" xfId="0" applyNumberFormat="1" applyFont="1" applyFill="1" applyBorder="1" applyAlignment="1">
      <alignment horizontal="right"/>
    </xf>
    <xf numFmtId="164" fontId="49" fillId="0" borderId="64" xfId="0" applyNumberFormat="1" applyFont="1" applyBorder="1"/>
    <xf numFmtId="164" fontId="49" fillId="0" borderId="53" xfId="0" applyNumberFormat="1" applyFont="1" applyBorder="1"/>
    <xf numFmtId="164" fontId="49" fillId="0" borderId="65" xfId="0" applyNumberFormat="1" applyFont="1" applyBorder="1"/>
    <xf numFmtId="164" fontId="30" fillId="8" borderId="62" xfId="0" applyNumberFormat="1" applyFont="1" applyFill="1" applyBorder="1"/>
    <xf numFmtId="3" fontId="30" fillId="8" borderId="63" xfId="0" applyNumberFormat="1" applyFont="1" applyFill="1" applyBorder="1" applyAlignment="1">
      <alignment horizontal="center"/>
    </xf>
    <xf numFmtId="0" fontId="36" fillId="0" borderId="69" xfId="0" applyFont="1" applyBorder="1"/>
    <xf numFmtId="0" fontId="0" fillId="0" borderId="66" xfId="0" applyBorder="1"/>
    <xf numFmtId="3" fontId="0" fillId="0" borderId="19" xfId="0" applyNumberFormat="1" applyBorder="1"/>
    <xf numFmtId="3" fontId="0" fillId="0" borderId="66" xfId="0" applyNumberFormat="1" applyBorder="1"/>
    <xf numFmtId="3" fontId="30" fillId="8" borderId="66" xfId="0" applyNumberFormat="1" applyFont="1" applyFill="1" applyBorder="1" applyAlignment="1">
      <alignment horizontal="center"/>
    </xf>
    <xf numFmtId="3" fontId="49" fillId="0" borderId="19" xfId="0" applyNumberFormat="1" applyFont="1" applyBorder="1"/>
    <xf numFmtId="3" fontId="49" fillId="0" borderId="30" xfId="0" applyNumberFormat="1" applyFont="1" applyBorder="1"/>
    <xf numFmtId="3" fontId="49" fillId="0" borderId="44" xfId="0" applyNumberFormat="1" applyFont="1" applyBorder="1"/>
    <xf numFmtId="3" fontId="30" fillId="8" borderId="68" xfId="0" applyNumberFormat="1" applyFont="1" applyFill="1" applyBorder="1" applyAlignment="1">
      <alignment horizontal="center"/>
    </xf>
    <xf numFmtId="3" fontId="0" fillId="0" borderId="0" xfId="0" applyNumberFormat="1"/>
    <xf numFmtId="49" fontId="0" fillId="0" borderId="66" xfId="0" applyNumberFormat="1" applyBorder="1" applyAlignment="1">
      <alignment horizontal="right"/>
    </xf>
    <xf numFmtId="3" fontId="49" fillId="0" borderId="43" xfId="0" applyNumberFormat="1" applyFont="1" applyBorder="1"/>
    <xf numFmtId="3" fontId="49" fillId="0" borderId="29" xfId="0" applyNumberFormat="1" applyFont="1" applyBorder="1"/>
    <xf numFmtId="3" fontId="49" fillId="0" borderId="70" xfId="0" applyNumberFormat="1" applyFont="1" applyBorder="1"/>
    <xf numFmtId="3" fontId="0" fillId="0" borderId="43" xfId="0" applyNumberFormat="1" applyBorder="1"/>
    <xf numFmtId="3" fontId="0" fillId="0" borderId="55" xfId="0" applyNumberFormat="1" applyBorder="1"/>
    <xf numFmtId="3" fontId="0" fillId="0" borderId="18" xfId="0" applyNumberFormat="1" applyFill="1" applyBorder="1"/>
    <xf numFmtId="3" fontId="0" fillId="0" borderId="56" xfId="0" applyNumberFormat="1" applyFill="1" applyBorder="1"/>
    <xf numFmtId="3" fontId="49" fillId="0" borderId="0" xfId="0" applyNumberFormat="1" applyFont="1"/>
    <xf numFmtId="3" fontId="49" fillId="0" borderId="31" xfId="0" applyNumberFormat="1" applyFont="1" applyBorder="1"/>
    <xf numFmtId="3" fontId="49" fillId="0" borderId="59" xfId="0" applyNumberFormat="1" applyFont="1" applyBorder="1"/>
    <xf numFmtId="3" fontId="49" fillId="0" borderId="31" xfId="0" applyNumberFormat="1" applyFont="1" applyFill="1" applyBorder="1"/>
    <xf numFmtId="0" fontId="36" fillId="8" borderId="73" xfId="0" applyFont="1" applyFill="1" applyBorder="1"/>
    <xf numFmtId="0" fontId="30" fillId="8" borderId="74" xfId="0" applyFont="1" applyFill="1" applyBorder="1"/>
    <xf numFmtId="3" fontId="30" fillId="8" borderId="76" xfId="0" applyNumberFormat="1" applyFont="1" applyFill="1" applyBorder="1"/>
    <xf numFmtId="3" fontId="30" fillId="8" borderId="74" xfId="0" applyNumberFormat="1" applyFont="1" applyFill="1" applyBorder="1"/>
    <xf numFmtId="3" fontId="30" fillId="8" borderId="74" xfId="0" applyNumberFormat="1" applyFont="1" applyFill="1" applyBorder="1" applyAlignment="1">
      <alignment horizontal="center"/>
    </xf>
    <xf numFmtId="3" fontId="30" fillId="8" borderId="77" xfId="0" applyNumberFormat="1" applyFont="1" applyFill="1" applyBorder="1"/>
    <xf numFmtId="3" fontId="30" fillId="8" borderId="78" xfId="0" applyNumberFormat="1" applyFont="1" applyFill="1" applyBorder="1"/>
    <xf numFmtId="3" fontId="30" fillId="8" borderId="75" xfId="0" applyNumberFormat="1" applyFont="1" applyFill="1" applyBorder="1" applyAlignment="1">
      <alignment horizontal="center"/>
    </xf>
    <xf numFmtId="0" fontId="36" fillId="0" borderId="80" xfId="0" applyFont="1" applyBorder="1"/>
    <xf numFmtId="0" fontId="0" fillId="0" borderId="80" xfId="0" applyBorder="1"/>
    <xf numFmtId="3" fontId="39" fillId="0" borderId="40" xfId="0" applyNumberFormat="1" applyFont="1" applyFill="1" applyBorder="1"/>
    <xf numFmtId="3" fontId="39" fillId="0" borderId="46" xfId="0" applyNumberFormat="1" applyFont="1" applyFill="1" applyBorder="1"/>
    <xf numFmtId="3" fontId="30" fillId="8" borderId="46" xfId="0" applyNumberFormat="1" applyFont="1" applyFill="1" applyBorder="1"/>
    <xf numFmtId="3" fontId="49" fillId="0" borderId="48" xfId="0" applyNumberFormat="1" applyFont="1" applyBorder="1"/>
    <xf numFmtId="3" fontId="49" fillId="0" borderId="67" xfId="0" applyNumberFormat="1" applyFont="1" applyBorder="1"/>
    <xf numFmtId="164" fontId="30" fillId="8" borderId="49" xfId="0" applyNumberFormat="1" applyFont="1" applyFill="1" applyBorder="1"/>
    <xf numFmtId="3" fontId="39" fillId="0" borderId="69" xfId="0" applyNumberFormat="1" applyFont="1" applyFill="1" applyBorder="1"/>
    <xf numFmtId="3" fontId="39" fillId="0" borderId="66" xfId="0" applyNumberFormat="1" applyFont="1" applyFill="1" applyBorder="1"/>
    <xf numFmtId="3" fontId="30" fillId="8" borderId="66" xfId="0" applyNumberFormat="1" applyFont="1" applyFill="1" applyBorder="1"/>
    <xf numFmtId="164" fontId="30" fillId="8" borderId="68" xfId="0" applyNumberFormat="1" applyFont="1" applyFill="1" applyBorder="1"/>
    <xf numFmtId="0" fontId="36" fillId="0" borderId="50" xfId="0" applyFont="1" applyBorder="1"/>
    <xf numFmtId="0" fontId="0" fillId="0" borderId="51" xfId="0" applyBorder="1"/>
    <xf numFmtId="3" fontId="39" fillId="0" borderId="52" xfId="0" applyNumberFormat="1" applyFont="1" applyFill="1" applyBorder="1"/>
    <xf numFmtId="3" fontId="39" fillId="0" borderId="51" xfId="0" applyNumberFormat="1" applyFont="1" applyFill="1" applyBorder="1"/>
    <xf numFmtId="3" fontId="30" fillId="8" borderId="51" xfId="0" applyNumberFormat="1" applyFont="1" applyFill="1" applyBorder="1"/>
    <xf numFmtId="3" fontId="49" fillId="0" borderId="52" xfId="0" applyNumberFormat="1" applyFont="1" applyBorder="1"/>
    <xf numFmtId="3" fontId="49" fillId="0" borderId="38" xfId="0" applyNumberFormat="1" applyFont="1" applyBorder="1"/>
    <xf numFmtId="164" fontId="30" fillId="8" borderId="54" xfId="0" applyNumberFormat="1" applyFont="1" applyFill="1" applyBorder="1"/>
    <xf numFmtId="3" fontId="39" fillId="0" borderId="82" xfId="0" applyNumberFormat="1" applyFont="1" applyFill="1" applyBorder="1"/>
    <xf numFmtId="3" fontId="39" fillId="0" borderId="71" xfId="0" applyNumberFormat="1" applyFont="1" applyFill="1" applyBorder="1"/>
    <xf numFmtId="3" fontId="30" fillId="8" borderId="71" xfId="0" applyNumberFormat="1" applyFont="1" applyFill="1" applyBorder="1"/>
    <xf numFmtId="0" fontId="37" fillId="0" borderId="66" xfId="0" applyFont="1" applyBorder="1"/>
    <xf numFmtId="0" fontId="37" fillId="0" borderId="66" xfId="0" applyFont="1" applyBorder="1" applyAlignment="1">
      <alignment horizontal="right"/>
    </xf>
    <xf numFmtId="3" fontId="39" fillId="0" borderId="0" xfId="0" applyNumberFormat="1" applyFont="1" applyFill="1" applyBorder="1"/>
    <xf numFmtId="3" fontId="39" fillId="0" borderId="56" xfId="0" applyNumberFormat="1" applyFont="1" applyFill="1" applyBorder="1"/>
    <xf numFmtId="3" fontId="30" fillId="8" borderId="56" xfId="0" applyNumberFormat="1" applyFont="1" applyFill="1" applyBorder="1"/>
    <xf numFmtId="3" fontId="49" fillId="0" borderId="21" xfId="0" applyNumberFormat="1" applyFont="1" applyFill="1" applyBorder="1"/>
    <xf numFmtId="164" fontId="30" fillId="8" borderId="60" xfId="0" applyNumberFormat="1" applyFont="1" applyFill="1" applyBorder="1"/>
    <xf numFmtId="0" fontId="40" fillId="8" borderId="73" xfId="0" applyFont="1" applyFill="1" applyBorder="1"/>
    <xf numFmtId="0" fontId="38" fillId="8" borderId="74" xfId="0" applyFont="1" applyFill="1" applyBorder="1"/>
    <xf numFmtId="3" fontId="50" fillId="8" borderId="76" xfId="0" applyNumberFormat="1" applyFont="1" applyFill="1" applyBorder="1"/>
    <xf numFmtId="3" fontId="50" fillId="8" borderId="74" xfId="0" applyNumberFormat="1" applyFont="1" applyFill="1" applyBorder="1"/>
    <xf numFmtId="164" fontId="30" fillId="8" borderId="75" xfId="0" applyNumberFormat="1" applyFont="1" applyFill="1" applyBorder="1"/>
    <xf numFmtId="3" fontId="39" fillId="0" borderId="43" xfId="0" applyNumberFormat="1" applyFont="1" applyFill="1" applyBorder="1"/>
    <xf numFmtId="3" fontId="39" fillId="0" borderId="55" xfId="0" applyNumberFormat="1" applyFont="1" applyFill="1" applyBorder="1"/>
    <xf numFmtId="3" fontId="30" fillId="8" borderId="55" xfId="0" applyNumberFormat="1" applyFont="1" applyFill="1" applyBorder="1"/>
    <xf numFmtId="3" fontId="50" fillId="0" borderId="0" xfId="0" applyNumberFormat="1" applyFont="1" applyFill="1" applyBorder="1"/>
    <xf numFmtId="3" fontId="50" fillId="0" borderId="56" xfId="0" applyNumberFormat="1" applyFont="1" applyFill="1" applyBorder="1"/>
    <xf numFmtId="3" fontId="49" fillId="0" borderId="0" xfId="0" applyNumberFormat="1" applyFont="1" applyBorder="1"/>
    <xf numFmtId="3" fontId="30" fillId="8" borderId="75" xfId="0" applyNumberFormat="1" applyFont="1" applyFill="1" applyBorder="1"/>
    <xf numFmtId="0" fontId="38" fillId="8" borderId="74" xfId="0" applyFont="1" applyFill="1" applyBorder="1" applyAlignment="1">
      <alignment horizontal="right"/>
    </xf>
    <xf numFmtId="3" fontId="30" fillId="8" borderId="73" xfId="0" applyNumberFormat="1" applyFont="1" applyFill="1" applyBorder="1"/>
    <xf numFmtId="0" fontId="51" fillId="0" borderId="0" xfId="0" applyFont="1"/>
    <xf numFmtId="0" fontId="29" fillId="0" borderId="0" xfId="0" applyFont="1" applyFill="1"/>
    <xf numFmtId="0" fontId="0" fillId="0" borderId="56" xfId="0" applyFill="1" applyBorder="1"/>
    <xf numFmtId="164" fontId="0" fillId="0" borderId="0" xfId="0" applyNumberFormat="1" applyFill="1"/>
    <xf numFmtId="0" fontId="0" fillId="0" borderId="62" xfId="0" applyFill="1" applyBorder="1"/>
    <xf numFmtId="3" fontId="0" fillId="0" borderId="0" xfId="0" applyNumberFormat="1" applyFill="1"/>
    <xf numFmtId="3" fontId="30" fillId="0" borderId="74" xfId="0" applyNumberFormat="1" applyFont="1" applyFill="1" applyBorder="1" applyAlignment="1">
      <alignment horizontal="center"/>
    </xf>
    <xf numFmtId="0" fontId="51" fillId="0" borderId="0" xfId="0" applyFont="1" applyFill="1"/>
    <xf numFmtId="3" fontId="11" fillId="0" borderId="0" xfId="0" applyNumberFormat="1" applyFont="1" applyFill="1"/>
    <xf numFmtId="0" fontId="0" fillId="0" borderId="0" xfId="0" applyAlignment="1">
      <alignment horizontal="center"/>
    </xf>
    <xf numFmtId="0" fontId="56" fillId="0" borderId="0" xfId="0" applyFont="1"/>
    <xf numFmtId="0" fontId="57" fillId="0" borderId="0" xfId="0" applyFont="1"/>
    <xf numFmtId="0" fontId="58" fillId="0" borderId="0" xfId="0" applyFont="1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46" fillId="0" borderId="0" xfId="0" applyFont="1" applyAlignment="1">
      <alignment horizontal="right"/>
    </xf>
    <xf numFmtId="0" fontId="48" fillId="0" borderId="0" xfId="0" applyFont="1"/>
    <xf numFmtId="0" fontId="59" fillId="0" borderId="0" xfId="0" applyFont="1"/>
    <xf numFmtId="0" fontId="60" fillId="0" borderId="0" xfId="0" applyFont="1" applyFill="1" applyBorder="1"/>
    <xf numFmtId="0" fontId="33" fillId="0" borderId="0" xfId="0" applyFont="1" applyFill="1" applyBorder="1"/>
    <xf numFmtId="0" fontId="34" fillId="0" borderId="0" xfId="0" applyFont="1" applyFill="1" applyBorder="1"/>
    <xf numFmtId="0" fontId="61" fillId="0" borderId="0" xfId="0" applyFont="1" applyFill="1" applyBorder="1" applyAlignment="1">
      <alignment horizontal="center"/>
    </xf>
    <xf numFmtId="0" fontId="29" fillId="6" borderId="73" xfId="0" applyFont="1" applyFill="1" applyBorder="1" applyAlignment="1"/>
    <xf numFmtId="0" fontId="62" fillId="6" borderId="76" xfId="0" applyFont="1" applyFill="1" applyBorder="1" applyAlignment="1"/>
    <xf numFmtId="0" fontId="62" fillId="6" borderId="75" xfId="0" applyFont="1" applyFill="1" applyBorder="1" applyAlignment="1"/>
    <xf numFmtId="0" fontId="0" fillId="6" borderId="45" xfId="0" applyFill="1" applyBorder="1"/>
    <xf numFmtId="0" fontId="0" fillId="6" borderId="46" xfId="0" applyFill="1" applyBorder="1"/>
    <xf numFmtId="0" fontId="0" fillId="6" borderId="46" xfId="0" applyFill="1" applyBorder="1" applyAlignment="1">
      <alignment horizontal="center"/>
    </xf>
    <xf numFmtId="0" fontId="11" fillId="6" borderId="46" xfId="0" applyFont="1" applyFill="1" applyBorder="1"/>
    <xf numFmtId="0" fontId="11" fillId="6" borderId="40" xfId="0" applyFont="1" applyFill="1" applyBorder="1"/>
    <xf numFmtId="0" fontId="30" fillId="7" borderId="46" xfId="0" applyFont="1" applyFill="1" applyBorder="1" applyAlignment="1">
      <alignment horizontal="center"/>
    </xf>
    <xf numFmtId="0" fontId="30" fillId="7" borderId="49" xfId="0" applyFont="1" applyFill="1" applyBorder="1" applyAlignment="1">
      <alignment horizontal="center"/>
    </xf>
    <xf numFmtId="0" fontId="0" fillId="6" borderId="47" xfId="0" applyFill="1" applyBorder="1"/>
    <xf numFmtId="0" fontId="0" fillId="6" borderId="48" xfId="0" applyFill="1" applyBorder="1"/>
    <xf numFmtId="0" fontId="17" fillId="6" borderId="48" xfId="0" applyFont="1" applyFill="1" applyBorder="1" applyAlignment="1">
      <alignment horizontal="center"/>
    </xf>
    <xf numFmtId="0" fontId="36" fillId="6" borderId="50" xfId="0" applyFont="1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11" fillId="6" borderId="51" xfId="0" applyFont="1" applyFill="1" applyBorder="1" applyAlignment="1">
      <alignment horizontal="center"/>
    </xf>
    <xf numFmtId="0" fontId="11" fillId="6" borderId="54" xfId="0" applyFont="1" applyFill="1" applyBorder="1" applyAlignment="1">
      <alignment horizontal="center"/>
    </xf>
    <xf numFmtId="0" fontId="30" fillId="7" borderId="51" xfId="0" applyFont="1" applyFill="1" applyBorder="1" applyAlignment="1">
      <alignment horizontal="center"/>
    </xf>
    <xf numFmtId="0" fontId="30" fillId="7" borderId="54" xfId="0" applyFont="1" applyFill="1" applyBorder="1" applyAlignment="1">
      <alignment horizontal="center"/>
    </xf>
    <xf numFmtId="0" fontId="0" fillId="6" borderId="52" xfId="0" applyFill="1" applyBorder="1" applyAlignment="1">
      <alignment horizontal="center"/>
    </xf>
    <xf numFmtId="0" fontId="0" fillId="6" borderId="53" xfId="0" applyFill="1" applyBorder="1" applyAlignment="1">
      <alignment horizontal="center"/>
    </xf>
    <xf numFmtId="0" fontId="0" fillId="0" borderId="55" xfId="0" applyBorder="1"/>
    <xf numFmtId="165" fontId="0" fillId="0" borderId="55" xfId="0" applyNumberFormat="1" applyBorder="1"/>
    <xf numFmtId="165" fontId="0" fillId="0" borderId="18" xfId="0" applyNumberFormat="1" applyFill="1" applyBorder="1" applyAlignment="1">
      <alignment horizontal="center"/>
    </xf>
    <xf numFmtId="165" fontId="0" fillId="0" borderId="46" xfId="0" applyNumberFormat="1" applyFill="1" applyBorder="1"/>
    <xf numFmtId="165" fontId="0" fillId="0" borderId="0" xfId="0" applyNumberFormat="1" applyFill="1" applyBorder="1" applyProtection="1">
      <protection locked="0"/>
    </xf>
    <xf numFmtId="165" fontId="30" fillId="7" borderId="55" xfId="0" applyNumberFormat="1" applyFont="1" applyFill="1" applyBorder="1" applyAlignment="1">
      <alignment horizontal="right"/>
    </xf>
    <xf numFmtId="165" fontId="30" fillId="7" borderId="57" xfId="0" applyNumberFormat="1" applyFont="1" applyFill="1" applyBorder="1" applyAlignment="1">
      <alignment horizontal="right"/>
    </xf>
    <xf numFmtId="165" fontId="30" fillId="8" borderId="56" xfId="0" applyNumberFormat="1" applyFont="1" applyFill="1" applyBorder="1" applyAlignment="1">
      <alignment horizontal="center"/>
    </xf>
    <xf numFmtId="165" fontId="0" fillId="0" borderId="62" xfId="0" applyNumberFormat="1" applyBorder="1"/>
    <xf numFmtId="165" fontId="0" fillId="0" borderId="64" xfId="0" applyNumberFormat="1" applyBorder="1" applyAlignment="1">
      <alignment horizontal="center"/>
    </xf>
    <xf numFmtId="165" fontId="30" fillId="7" borderId="62" xfId="0" applyNumberFormat="1" applyFont="1" applyFill="1" applyBorder="1" applyAlignment="1">
      <alignment horizontal="right"/>
    </xf>
    <xf numFmtId="165" fontId="30" fillId="7" borderId="63" xfId="0" applyNumberFormat="1" applyFont="1" applyFill="1" applyBorder="1" applyAlignment="1">
      <alignment horizontal="right"/>
    </xf>
    <xf numFmtId="165" fontId="30" fillId="8" borderId="62" xfId="0" applyNumberFormat="1" applyFont="1" applyFill="1" applyBorder="1"/>
    <xf numFmtId="0" fontId="36" fillId="0" borderId="20" xfId="0" applyFont="1" applyBorder="1"/>
    <xf numFmtId="0" fontId="0" fillId="0" borderId="55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30" fillId="7" borderId="55" xfId="0" applyNumberFormat="1" applyFont="1" applyFill="1" applyBorder="1" applyAlignment="1">
      <alignment horizontal="center"/>
    </xf>
    <xf numFmtId="3" fontId="30" fillId="7" borderId="57" xfId="0" applyNumberFormat="1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3" fontId="30" fillId="7" borderId="66" xfId="0" applyNumberFormat="1" applyFont="1" applyFill="1" applyBorder="1" applyAlignment="1">
      <alignment horizontal="center"/>
    </xf>
    <xf numFmtId="3" fontId="30" fillId="7" borderId="68" xfId="0" applyNumberFormat="1" applyFont="1" applyFill="1" applyBorder="1" applyAlignment="1">
      <alignment horizontal="center"/>
    </xf>
    <xf numFmtId="0" fontId="0" fillId="0" borderId="71" xfId="0" applyBorder="1" applyAlignment="1">
      <alignment horizontal="center"/>
    </xf>
    <xf numFmtId="3" fontId="0" fillId="0" borderId="71" xfId="0" applyNumberFormat="1" applyBorder="1"/>
    <xf numFmtId="3" fontId="0" fillId="0" borderId="18" xfId="0" applyNumberFormat="1" applyFill="1" applyBorder="1" applyAlignment="1">
      <alignment horizontal="center"/>
    </xf>
    <xf numFmtId="0" fontId="0" fillId="0" borderId="0" xfId="0" applyFill="1" applyBorder="1" applyProtection="1">
      <protection locked="0"/>
    </xf>
    <xf numFmtId="3" fontId="30" fillId="7" borderId="71" xfId="0" applyNumberFormat="1" applyFont="1" applyFill="1" applyBorder="1" applyAlignment="1">
      <alignment horizontal="center"/>
    </xf>
    <xf numFmtId="3" fontId="30" fillId="7" borderId="72" xfId="0" applyNumberFormat="1" applyFont="1" applyFill="1" applyBorder="1" applyAlignment="1">
      <alignment horizontal="center"/>
    </xf>
    <xf numFmtId="0" fontId="30" fillId="8" borderId="74" xfId="0" applyFont="1" applyFill="1" applyBorder="1" applyAlignment="1">
      <alignment horizontal="center"/>
    </xf>
    <xf numFmtId="3" fontId="30" fillId="8" borderId="76" xfId="0" applyNumberFormat="1" applyFont="1" applyFill="1" applyBorder="1" applyAlignment="1">
      <alignment horizontal="center"/>
    </xf>
    <xf numFmtId="3" fontId="30" fillId="7" borderId="74" xfId="0" applyNumberFormat="1" applyFont="1" applyFill="1" applyBorder="1" applyAlignment="1">
      <alignment horizontal="center"/>
    </xf>
    <xf numFmtId="3" fontId="30" fillId="7" borderId="75" xfId="0" applyNumberFormat="1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3" fontId="0" fillId="0" borderId="62" xfId="0" applyNumberFormat="1" applyBorder="1"/>
    <xf numFmtId="3" fontId="0" fillId="0" borderId="61" xfId="0" applyNumberFormat="1" applyBorder="1" applyAlignment="1">
      <alignment horizontal="center"/>
    </xf>
    <xf numFmtId="3" fontId="30" fillId="7" borderId="62" xfId="0" applyNumberFormat="1" applyFont="1" applyFill="1" applyBorder="1" applyAlignment="1">
      <alignment horizontal="center"/>
    </xf>
    <xf numFmtId="3" fontId="30" fillId="7" borderId="63" xfId="0" applyNumberFormat="1" applyFont="1" applyFill="1" applyBorder="1" applyAlignment="1">
      <alignment horizontal="center"/>
    </xf>
    <xf numFmtId="3" fontId="30" fillId="8" borderId="71" xfId="0" applyNumberFormat="1" applyFont="1" applyFill="1" applyBorder="1" applyAlignment="1">
      <alignment horizontal="center"/>
    </xf>
    <xf numFmtId="3" fontId="30" fillId="8" borderId="72" xfId="0" applyNumberFormat="1" applyFont="1" applyFill="1" applyBorder="1" applyAlignment="1">
      <alignment horizontal="center"/>
    </xf>
    <xf numFmtId="0" fontId="36" fillId="0" borderId="55" xfId="0" applyFont="1" applyBorder="1"/>
    <xf numFmtId="3" fontId="45" fillId="0" borderId="55" xfId="0" applyNumberFormat="1" applyFont="1" applyFill="1" applyBorder="1" applyAlignment="1">
      <alignment horizontal="center"/>
    </xf>
    <xf numFmtId="3" fontId="45" fillId="0" borderId="80" xfId="0" applyNumberFormat="1" applyFont="1" applyFill="1" applyBorder="1" applyProtection="1">
      <protection locked="0"/>
    </xf>
    <xf numFmtId="3" fontId="38" fillId="7" borderId="55" xfId="0" applyNumberFormat="1" applyFont="1" applyFill="1" applyBorder="1" applyProtection="1">
      <protection locked="0"/>
    </xf>
    <xf numFmtId="3" fontId="38" fillId="8" borderId="47" xfId="0" applyNumberFormat="1" applyFont="1" applyFill="1" applyBorder="1"/>
    <xf numFmtId="3" fontId="38" fillId="8" borderId="46" xfId="0" applyNumberFormat="1" applyFont="1" applyFill="1" applyBorder="1"/>
    <xf numFmtId="3" fontId="45" fillId="0" borderId="66" xfId="0" applyNumberFormat="1" applyFont="1" applyFill="1" applyBorder="1" applyAlignment="1">
      <alignment horizontal="center"/>
    </xf>
    <xf numFmtId="3" fontId="45" fillId="0" borderId="66" xfId="0" applyNumberFormat="1" applyFont="1" applyFill="1" applyBorder="1" applyProtection="1">
      <protection locked="0"/>
    </xf>
    <xf numFmtId="3" fontId="38" fillId="7" borderId="66" xfId="0" applyNumberFormat="1" applyFont="1" applyFill="1" applyBorder="1" applyProtection="1">
      <protection locked="0"/>
    </xf>
    <xf numFmtId="3" fontId="38" fillId="8" borderId="69" xfId="0" applyNumberFormat="1" applyFont="1" applyFill="1" applyBorder="1"/>
    <xf numFmtId="3" fontId="38" fillId="8" borderId="66" xfId="0" applyNumberFormat="1" applyFont="1" applyFill="1" applyBorder="1"/>
    <xf numFmtId="3" fontId="45" fillId="0" borderId="62" xfId="0" applyNumberFormat="1" applyFont="1" applyFill="1" applyBorder="1" applyAlignment="1">
      <alignment horizontal="center"/>
    </xf>
    <xf numFmtId="3" fontId="45" fillId="0" borderId="62" xfId="0" applyNumberFormat="1" applyFont="1" applyFill="1" applyBorder="1" applyProtection="1">
      <protection locked="0"/>
    </xf>
    <xf numFmtId="3" fontId="38" fillId="7" borderId="62" xfId="0" applyNumberFormat="1" applyFont="1" applyFill="1" applyBorder="1" applyProtection="1">
      <protection locked="0"/>
    </xf>
    <xf numFmtId="3" fontId="38" fillId="8" borderId="50" xfId="0" applyNumberFormat="1" applyFont="1" applyFill="1" applyBorder="1"/>
    <xf numFmtId="3" fontId="38" fillId="8" borderId="62" xfId="0" applyNumberFormat="1" applyFont="1" applyFill="1" applyBorder="1"/>
    <xf numFmtId="3" fontId="41" fillId="0" borderId="55" xfId="0" applyNumberFormat="1" applyFont="1" applyFill="1" applyBorder="1" applyAlignment="1">
      <alignment horizontal="center"/>
    </xf>
    <xf numFmtId="3" fontId="38" fillId="8" borderId="19" xfId="0" applyNumberFormat="1" applyFont="1" applyFill="1" applyBorder="1"/>
    <xf numFmtId="3" fontId="41" fillId="0" borderId="66" xfId="0" applyNumberFormat="1" applyFont="1" applyFill="1" applyBorder="1" applyAlignment="1">
      <alignment horizontal="center"/>
    </xf>
    <xf numFmtId="0" fontId="37" fillId="0" borderId="66" xfId="0" applyFont="1" applyBorder="1" applyAlignment="1">
      <alignment horizontal="center"/>
    </xf>
    <xf numFmtId="3" fontId="41" fillId="0" borderId="71" xfId="0" applyNumberFormat="1" applyFont="1" applyFill="1" applyBorder="1" applyAlignment="1">
      <alignment horizontal="center"/>
    </xf>
    <xf numFmtId="0" fontId="0" fillId="0" borderId="52" xfId="0" applyFill="1" applyBorder="1" applyProtection="1">
      <protection locked="0"/>
    </xf>
    <xf numFmtId="3" fontId="38" fillId="7" borderId="71" xfId="0" applyNumberFormat="1" applyFont="1" applyFill="1" applyBorder="1" applyProtection="1">
      <protection locked="0"/>
    </xf>
    <xf numFmtId="3" fontId="38" fillId="8" borderId="82" xfId="0" applyNumberFormat="1" applyFont="1" applyFill="1" applyBorder="1"/>
    <xf numFmtId="3" fontId="38" fillId="8" borderId="71" xfId="0" applyNumberFormat="1" applyFont="1" applyFill="1" applyBorder="1"/>
    <xf numFmtId="0" fontId="38" fillId="8" borderId="74" xfId="0" applyFont="1" applyFill="1" applyBorder="1" applyAlignment="1">
      <alignment horizontal="center"/>
    </xf>
    <xf numFmtId="3" fontId="38" fillId="8" borderId="74" xfId="0" applyNumberFormat="1" applyFont="1" applyFill="1" applyBorder="1"/>
    <xf numFmtId="3" fontId="38" fillId="8" borderId="74" xfId="0" applyNumberFormat="1" applyFont="1" applyFill="1" applyBorder="1" applyAlignment="1">
      <alignment horizontal="center"/>
    </xf>
    <xf numFmtId="3" fontId="38" fillId="8" borderId="74" xfId="0" applyNumberFormat="1" applyFont="1" applyFill="1" applyBorder="1" applyProtection="1">
      <protection locked="0"/>
    </xf>
    <xf numFmtId="3" fontId="38" fillId="8" borderId="76" xfId="0" applyNumberFormat="1" applyFont="1" applyFill="1" applyBorder="1" applyProtection="1">
      <protection locked="0"/>
    </xf>
    <xf numFmtId="3" fontId="38" fillId="7" borderId="74" xfId="0" applyNumberFormat="1" applyFont="1" applyFill="1" applyBorder="1" applyProtection="1"/>
    <xf numFmtId="3" fontId="38" fillId="7" borderId="75" xfId="0" applyNumberFormat="1" applyFont="1" applyFill="1" applyBorder="1" applyProtection="1"/>
    <xf numFmtId="3" fontId="38" fillId="8" borderId="76" xfId="0" applyNumberFormat="1" applyFont="1" applyFill="1" applyBorder="1"/>
    <xf numFmtId="3" fontId="38" fillId="8" borderId="77" xfId="0" applyNumberFormat="1" applyFont="1" applyFill="1" applyBorder="1"/>
    <xf numFmtId="3" fontId="38" fillId="8" borderId="78" xfId="0" applyNumberFormat="1" applyFont="1" applyFill="1" applyBorder="1"/>
    <xf numFmtId="3" fontId="38" fillId="8" borderId="73" xfId="0" applyNumberFormat="1" applyFont="1" applyFill="1" applyBorder="1"/>
    <xf numFmtId="3" fontId="38" fillId="8" borderId="20" xfId="0" applyNumberFormat="1" applyFont="1" applyFill="1" applyBorder="1"/>
    <xf numFmtId="3" fontId="38" fillId="8" borderId="55" xfId="0" applyNumberFormat="1" applyFont="1" applyFill="1" applyBorder="1"/>
    <xf numFmtId="3" fontId="41" fillId="0" borderId="79" xfId="0" applyNumberFormat="1" applyFont="1" applyFill="1" applyBorder="1" applyProtection="1">
      <protection locked="0"/>
    </xf>
    <xf numFmtId="3" fontId="38" fillId="8" borderId="73" xfId="0" applyNumberFormat="1" applyFont="1" applyFill="1" applyBorder="1" applyProtection="1">
      <protection locked="0"/>
    </xf>
    <xf numFmtId="3" fontId="38" fillId="7" borderId="78" xfId="0" applyNumberFormat="1" applyFont="1" applyFill="1" applyBorder="1" applyProtection="1"/>
    <xf numFmtId="3" fontId="0" fillId="0" borderId="56" xfId="0" applyNumberFormat="1" applyBorder="1"/>
    <xf numFmtId="3" fontId="38" fillId="0" borderId="56" xfId="0" applyNumberFormat="1" applyFont="1" applyFill="1" applyBorder="1" applyAlignment="1">
      <alignment horizontal="center"/>
    </xf>
    <xf numFmtId="3" fontId="38" fillId="0" borderId="21" xfId="0" applyNumberFormat="1" applyFont="1" applyFill="1" applyBorder="1" applyProtection="1">
      <protection locked="0"/>
    </xf>
    <xf numFmtId="3" fontId="38" fillId="0" borderId="74" xfId="0" applyNumberFormat="1" applyFont="1" applyFill="1" applyBorder="1" applyProtection="1">
      <protection locked="0"/>
    </xf>
    <xf numFmtId="3" fontId="38" fillId="0" borderId="75" xfId="0" applyNumberFormat="1" applyFont="1" applyFill="1" applyBorder="1" applyProtection="1">
      <protection locked="0"/>
    </xf>
    <xf numFmtId="3" fontId="0" fillId="0" borderId="31" xfId="0" applyNumberFormat="1" applyBorder="1"/>
    <xf numFmtId="3" fontId="0" fillId="0" borderId="59" xfId="0" applyNumberFormat="1" applyBorder="1"/>
    <xf numFmtId="3" fontId="0" fillId="0" borderId="0" xfId="0" applyNumberFormat="1" applyBorder="1"/>
    <xf numFmtId="3" fontId="38" fillId="0" borderId="74" xfId="0" applyNumberFormat="1" applyFont="1" applyFill="1" applyBorder="1"/>
    <xf numFmtId="164" fontId="38" fillId="0" borderId="75" xfId="0" applyNumberFormat="1" applyFont="1" applyFill="1" applyBorder="1"/>
    <xf numFmtId="0" fontId="40" fillId="8" borderId="45" xfId="0" applyFont="1" applyFill="1" applyBorder="1"/>
    <xf numFmtId="3" fontId="38" fillId="8" borderId="83" xfId="0" applyNumberFormat="1" applyFont="1" applyFill="1" applyBorder="1"/>
    <xf numFmtId="0" fontId="40" fillId="8" borderId="50" xfId="0" applyFont="1" applyFill="1" applyBorder="1"/>
    <xf numFmtId="0" fontId="38" fillId="8" borderId="51" xfId="0" applyFont="1" applyFill="1" applyBorder="1" applyAlignment="1">
      <alignment horizontal="center"/>
    </xf>
    <xf numFmtId="3" fontId="38" fillId="8" borderId="51" xfId="0" applyNumberFormat="1" applyFont="1" applyFill="1" applyBorder="1"/>
    <xf numFmtId="3" fontId="38" fillId="8" borderId="51" xfId="0" applyNumberFormat="1" applyFont="1" applyFill="1" applyBorder="1" applyAlignment="1">
      <alignment horizontal="center"/>
    </xf>
    <xf numFmtId="3" fontId="38" fillId="8" borderId="50" xfId="0" applyNumberFormat="1" applyFont="1" applyFill="1" applyBorder="1" applyProtection="1">
      <protection locked="0"/>
    </xf>
    <xf numFmtId="0" fontId="40" fillId="8" borderId="0" xfId="0" applyFont="1" applyFill="1" applyBorder="1"/>
    <xf numFmtId="0" fontId="63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/>
    <xf numFmtId="0" fontId="35" fillId="0" borderId="0" xfId="0" applyFont="1"/>
    <xf numFmtId="0" fontId="64" fillId="0" borderId="0" xfId="0" applyFont="1"/>
    <xf numFmtId="0" fontId="65" fillId="0" borderId="0" xfId="0" applyFont="1"/>
    <xf numFmtId="0" fontId="66" fillId="10" borderId="73" xfId="0" applyFont="1" applyFill="1" applyBorder="1" applyAlignment="1">
      <alignment horizontal="center" vertical="center"/>
    </xf>
    <xf numFmtId="0" fontId="65" fillId="0" borderId="76" xfId="0" applyFont="1" applyBorder="1" applyAlignment="1">
      <alignment horizontal="center" vertical="center"/>
    </xf>
    <xf numFmtId="0" fontId="65" fillId="0" borderId="75" xfId="0" applyFont="1" applyBorder="1" applyAlignment="1">
      <alignment horizontal="center" vertical="center"/>
    </xf>
    <xf numFmtId="0" fontId="34" fillId="5" borderId="0" xfId="0" applyFont="1" applyFill="1" applyBorder="1"/>
    <xf numFmtId="0" fontId="44" fillId="0" borderId="45" xfId="0" applyFont="1" applyBorder="1"/>
    <xf numFmtId="0" fontId="44" fillId="0" borderId="49" xfId="0" applyFont="1" applyBorder="1"/>
    <xf numFmtId="0" fontId="0" fillId="0" borderId="49" xfId="0" applyBorder="1"/>
    <xf numFmtId="0" fontId="35" fillId="8" borderId="49" xfId="0" applyFont="1" applyFill="1" applyBorder="1" applyAlignment="1">
      <alignment horizontal="center"/>
    </xf>
    <xf numFmtId="0" fontId="44" fillId="0" borderId="47" xfId="0" applyFont="1" applyBorder="1"/>
    <xf numFmtId="0" fontId="44" fillId="0" borderId="48" xfId="0" applyFont="1" applyBorder="1"/>
    <xf numFmtId="0" fontId="66" fillId="0" borderId="48" xfId="0" applyFont="1" applyBorder="1" applyAlignment="1">
      <alignment horizontal="center"/>
    </xf>
    <xf numFmtId="0" fontId="35" fillId="8" borderId="46" xfId="0" applyFont="1" applyFill="1" applyBorder="1" applyAlignment="1">
      <alignment horizontal="center"/>
    </xf>
    <xf numFmtId="0" fontId="67" fillId="0" borderId="50" xfId="0" applyFont="1" applyBorder="1" applyAlignment="1">
      <alignment horizontal="center"/>
    </xf>
    <xf numFmtId="0" fontId="67" fillId="0" borderId="54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35" fillId="0" borderId="51" xfId="0" applyFont="1" applyBorder="1" applyAlignment="1">
      <alignment horizontal="center"/>
    </xf>
    <xf numFmtId="0" fontId="35" fillId="8" borderId="54" xfId="0" applyFont="1" applyFill="1" applyBorder="1" applyAlignment="1">
      <alignment horizontal="center"/>
    </xf>
    <xf numFmtId="0" fontId="44" fillId="0" borderId="52" xfId="0" applyFont="1" applyBorder="1" applyAlignment="1">
      <alignment horizontal="center"/>
    </xf>
    <xf numFmtId="0" fontId="44" fillId="0" borderId="53" xfId="0" applyFont="1" applyBorder="1" applyAlignment="1">
      <alignment horizontal="center"/>
    </xf>
    <xf numFmtId="0" fontId="35" fillId="8" borderId="51" xfId="0" applyFont="1" applyFill="1" applyBorder="1" applyAlignment="1">
      <alignment horizontal="center"/>
    </xf>
    <xf numFmtId="0" fontId="44" fillId="0" borderId="21" xfId="0" applyFont="1" applyBorder="1" applyAlignment="1">
      <alignment vertical="center"/>
    </xf>
    <xf numFmtId="0" fontId="35" fillId="0" borderId="60" xfId="0" applyFont="1" applyBorder="1"/>
    <xf numFmtId="0" fontId="0" fillId="0" borderId="60" xfId="0" applyBorder="1"/>
    <xf numFmtId="165" fontId="0" fillId="0" borderId="60" xfId="0" applyNumberFormat="1" applyBorder="1"/>
    <xf numFmtId="0" fontId="68" fillId="0" borderId="56" xfId="0" applyFont="1" applyFill="1" applyBorder="1"/>
    <xf numFmtId="0" fontId="68" fillId="0" borderId="1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1" fontId="69" fillId="8" borderId="46" xfId="0" applyNumberFormat="1" applyFont="1" applyFill="1" applyBorder="1" applyAlignment="1">
      <alignment horizontal="right" vertical="center"/>
    </xf>
    <xf numFmtId="3" fontId="68" fillId="0" borderId="58" xfId="0" applyNumberFormat="1" applyFont="1" applyBorder="1" applyAlignment="1">
      <alignment vertical="center"/>
    </xf>
    <xf numFmtId="3" fontId="68" fillId="0" borderId="59" xfId="0" applyNumberFormat="1" applyFont="1" applyBorder="1" applyAlignment="1">
      <alignment vertical="center"/>
    </xf>
    <xf numFmtId="3" fontId="68" fillId="0" borderId="31" xfId="0" applyNumberFormat="1" applyFont="1" applyBorder="1" applyAlignment="1">
      <alignment vertical="center"/>
    </xf>
    <xf numFmtId="0" fontId="68" fillId="0" borderId="31" xfId="0" applyFont="1" applyBorder="1" applyAlignment="1">
      <alignment vertical="center"/>
    </xf>
    <xf numFmtId="0" fontId="68" fillId="0" borderId="31" xfId="0" applyFont="1" applyFill="1" applyBorder="1" applyAlignment="1">
      <alignment vertical="center"/>
    </xf>
    <xf numFmtId="3" fontId="69" fillId="8" borderId="56" xfId="0" applyNumberFormat="1" applyFont="1" applyFill="1" applyBorder="1" applyAlignment="1">
      <alignment horizontal="center" vertical="center"/>
    </xf>
    <xf numFmtId="3" fontId="69" fillId="8" borderId="60" xfId="0" applyNumberFormat="1" applyFont="1" applyFill="1" applyBorder="1" applyAlignment="1">
      <alignment horizontal="center" vertical="center"/>
    </xf>
    <xf numFmtId="0" fontId="44" fillId="0" borderId="61" xfId="0" applyFont="1" applyBorder="1" applyAlignment="1">
      <alignment vertical="center"/>
    </xf>
    <xf numFmtId="0" fontId="35" fillId="0" borderId="63" xfId="0" applyFont="1" applyBorder="1"/>
    <xf numFmtId="0" fontId="0" fillId="0" borderId="63" xfId="0" applyBorder="1"/>
    <xf numFmtId="165" fontId="0" fillId="0" borderId="63" xfId="0" applyNumberFormat="1" applyBorder="1"/>
    <xf numFmtId="2" fontId="68" fillId="0" borderId="62" xfId="0" applyNumberFormat="1" applyFont="1" applyBorder="1"/>
    <xf numFmtId="2" fontId="68" fillId="0" borderId="84" xfId="0" applyNumberFormat="1" applyFont="1" applyBorder="1" applyAlignment="1">
      <alignment vertical="center"/>
    </xf>
    <xf numFmtId="2" fontId="68" fillId="0" borderId="64" xfId="0" applyNumberFormat="1" applyFont="1" applyBorder="1" applyAlignment="1">
      <alignment vertical="center"/>
    </xf>
    <xf numFmtId="2" fontId="69" fillId="8" borderId="62" xfId="0" applyNumberFormat="1" applyFont="1" applyFill="1" applyBorder="1" applyAlignment="1">
      <alignment horizontal="right" vertical="center"/>
    </xf>
    <xf numFmtId="4" fontId="68" fillId="0" borderId="64" xfId="0" applyNumberFormat="1" applyFont="1" applyBorder="1" applyAlignment="1">
      <alignment vertical="center"/>
    </xf>
    <xf numFmtId="4" fontId="68" fillId="0" borderId="53" xfId="0" applyNumberFormat="1" applyFont="1" applyBorder="1" applyAlignment="1">
      <alignment vertical="center"/>
    </xf>
    <xf numFmtId="4" fontId="68" fillId="0" borderId="65" xfId="0" applyNumberFormat="1" applyFont="1" applyBorder="1" applyAlignment="1">
      <alignment vertical="center"/>
    </xf>
    <xf numFmtId="2" fontId="68" fillId="0" borderId="53" xfId="0" applyNumberFormat="1" applyFont="1" applyBorder="1" applyAlignment="1">
      <alignment vertical="center"/>
    </xf>
    <xf numFmtId="164" fontId="69" fillId="8" borderId="62" xfId="0" applyNumberFormat="1" applyFont="1" applyFill="1" applyBorder="1" applyAlignment="1">
      <alignment vertical="center"/>
    </xf>
    <xf numFmtId="3" fontId="69" fillId="8" borderId="63" xfId="0" applyNumberFormat="1" applyFont="1" applyFill="1" applyBorder="1" applyAlignment="1">
      <alignment horizontal="center" vertical="center"/>
    </xf>
    <xf numFmtId="0" fontId="44" fillId="0" borderId="69" xfId="0" applyFont="1" applyBorder="1" applyAlignment="1">
      <alignment vertical="center"/>
    </xf>
    <xf numFmtId="0" fontId="70" fillId="0" borderId="68" xfId="0" applyFont="1" applyBorder="1" applyAlignment="1">
      <alignment horizontal="center" vertical="center"/>
    </xf>
    <xf numFmtId="3" fontId="0" fillId="0" borderId="68" xfId="0" applyNumberFormat="1" applyBorder="1"/>
    <xf numFmtId="3" fontId="68" fillId="0" borderId="80" xfId="0" applyNumberFormat="1" applyFont="1" applyBorder="1"/>
    <xf numFmtId="3" fontId="68" fillId="0" borderId="13" xfId="0" applyNumberFormat="1" applyFont="1" applyBorder="1" applyAlignment="1">
      <alignment vertical="center"/>
    </xf>
    <xf numFmtId="3" fontId="68" fillId="0" borderId="19" xfId="0" applyNumberFormat="1" applyFont="1" applyBorder="1" applyAlignment="1">
      <alignment vertical="center"/>
    </xf>
    <xf numFmtId="3" fontId="69" fillId="8" borderId="66" xfId="0" applyNumberFormat="1" applyFont="1" applyFill="1" applyBorder="1" applyAlignment="1">
      <alignment horizontal="center" vertical="center"/>
    </xf>
    <xf numFmtId="3" fontId="68" fillId="0" borderId="67" xfId="0" applyNumberFormat="1" applyFont="1" applyBorder="1" applyAlignment="1">
      <alignment vertical="center"/>
    </xf>
    <xf numFmtId="3" fontId="68" fillId="0" borderId="44" xfId="0" applyNumberFormat="1" applyFont="1" applyBorder="1" applyAlignment="1">
      <alignment vertical="center"/>
    </xf>
    <xf numFmtId="3" fontId="68" fillId="0" borderId="30" xfId="0" applyNumberFormat="1" applyFont="1" applyBorder="1" applyAlignment="1">
      <alignment vertical="center"/>
    </xf>
    <xf numFmtId="3" fontId="69" fillId="8" borderId="68" xfId="0" applyNumberFormat="1" applyFont="1" applyFill="1" applyBorder="1" applyAlignment="1">
      <alignment horizontal="center" vertical="center"/>
    </xf>
    <xf numFmtId="0" fontId="35" fillId="0" borderId="68" xfId="0" applyFont="1" applyBorder="1"/>
    <xf numFmtId="3" fontId="0" fillId="0" borderId="57" xfId="0" applyNumberFormat="1" applyBorder="1"/>
    <xf numFmtId="3" fontId="68" fillId="0" borderId="66" xfId="0" applyNumberFormat="1" applyFont="1" applyBorder="1"/>
    <xf numFmtId="3" fontId="68" fillId="0" borderId="43" xfId="0" applyNumberFormat="1" applyFont="1" applyBorder="1" applyAlignment="1">
      <alignment vertical="center"/>
    </xf>
    <xf numFmtId="3" fontId="68" fillId="0" borderId="29" xfId="0" applyNumberFormat="1" applyFont="1" applyBorder="1" applyAlignment="1">
      <alignment vertical="center"/>
    </xf>
    <xf numFmtId="3" fontId="68" fillId="0" borderId="70" xfId="0" applyNumberFormat="1" applyFont="1" applyBorder="1" applyAlignment="1">
      <alignment vertical="center"/>
    </xf>
    <xf numFmtId="0" fontId="70" fillId="0" borderId="60" xfId="0" applyFont="1" applyBorder="1" applyAlignment="1">
      <alignment horizontal="center" vertical="center"/>
    </xf>
    <xf numFmtId="3" fontId="0" fillId="0" borderId="60" xfId="0" applyNumberFormat="1" applyBorder="1"/>
    <xf numFmtId="3" fontId="68" fillId="0" borderId="56" xfId="0" applyNumberFormat="1" applyFont="1" applyFill="1" applyBorder="1"/>
    <xf numFmtId="3" fontId="68" fillId="0" borderId="17" xfId="0" applyNumberFormat="1" applyFont="1" applyFill="1" applyBorder="1" applyAlignment="1">
      <alignment vertical="center"/>
    </xf>
    <xf numFmtId="3" fontId="68" fillId="0" borderId="59" xfId="0" applyNumberFormat="1" applyFont="1" applyFill="1" applyBorder="1" applyAlignment="1">
      <alignment vertical="center"/>
    </xf>
    <xf numFmtId="3" fontId="68" fillId="0" borderId="0" xfId="0" applyNumberFormat="1" applyFont="1" applyAlignment="1">
      <alignment vertical="center"/>
    </xf>
    <xf numFmtId="3" fontId="68" fillId="0" borderId="31" xfId="0" applyNumberFormat="1" applyFont="1" applyFill="1" applyBorder="1" applyAlignment="1">
      <alignment vertical="center"/>
    </xf>
    <xf numFmtId="0" fontId="35" fillId="8" borderId="73" xfId="0" applyFont="1" applyFill="1" applyBorder="1" applyAlignment="1">
      <alignment vertical="center"/>
    </xf>
    <xf numFmtId="0" fontId="35" fillId="8" borderId="75" xfId="0" applyFont="1" applyFill="1" applyBorder="1"/>
    <xf numFmtId="0" fontId="71" fillId="8" borderId="75" xfId="0" applyFont="1" applyFill="1" applyBorder="1" applyAlignment="1">
      <alignment horizontal="center" vertical="center"/>
    </xf>
    <xf numFmtId="3" fontId="69" fillId="8" borderId="74" xfId="0" applyNumberFormat="1" applyFont="1" applyFill="1" applyBorder="1"/>
    <xf numFmtId="3" fontId="69" fillId="8" borderId="85" xfId="0" applyNumberFormat="1" applyFont="1" applyFill="1" applyBorder="1" applyAlignment="1">
      <alignment vertical="center"/>
    </xf>
    <xf numFmtId="3" fontId="69" fillId="8" borderId="76" xfId="0" applyNumberFormat="1" applyFont="1" applyFill="1" applyBorder="1" applyAlignment="1">
      <alignment vertical="center"/>
    </xf>
    <xf numFmtId="3" fontId="69" fillId="8" borderId="74" xfId="0" applyNumberFormat="1" applyFont="1" applyFill="1" applyBorder="1" applyAlignment="1">
      <alignment horizontal="center" vertical="center"/>
    </xf>
    <xf numFmtId="3" fontId="69" fillId="8" borderId="77" xfId="0" applyNumberFormat="1" applyFont="1" applyFill="1" applyBorder="1" applyAlignment="1">
      <alignment vertical="center"/>
    </xf>
    <xf numFmtId="3" fontId="69" fillId="8" borderId="78" xfId="0" applyNumberFormat="1" applyFont="1" applyFill="1" applyBorder="1" applyAlignment="1">
      <alignment vertical="center"/>
    </xf>
    <xf numFmtId="3" fontId="69" fillId="8" borderId="75" xfId="0" applyNumberFormat="1" applyFont="1" applyFill="1" applyBorder="1" applyAlignment="1">
      <alignment horizontal="center" vertical="center"/>
    </xf>
    <xf numFmtId="3" fontId="68" fillId="0" borderId="62" xfId="0" applyNumberFormat="1" applyFont="1" applyBorder="1"/>
    <xf numFmtId="3" fontId="69" fillId="8" borderId="62" xfId="0" applyNumberFormat="1" applyFont="1" applyFill="1" applyBorder="1" applyAlignment="1">
      <alignment horizontal="center" vertical="center"/>
    </xf>
    <xf numFmtId="0" fontId="44" fillId="0" borderId="47" xfId="0" applyFont="1" applyBorder="1" applyAlignment="1">
      <alignment vertical="center"/>
    </xf>
    <xf numFmtId="0" fontId="72" fillId="0" borderId="86" xfId="0" applyFont="1" applyBorder="1" applyAlignment="1">
      <alignment horizontal="center"/>
    </xf>
    <xf numFmtId="3" fontId="0" fillId="0" borderId="86" xfId="0" applyNumberFormat="1" applyBorder="1"/>
    <xf numFmtId="3" fontId="68" fillId="0" borderId="80" xfId="0" applyNumberFormat="1" applyFont="1" applyFill="1" applyBorder="1"/>
    <xf numFmtId="3" fontId="68" fillId="0" borderId="58" xfId="0" applyNumberFormat="1" applyFont="1" applyFill="1" applyBorder="1"/>
    <xf numFmtId="3" fontId="68" fillId="0" borderId="86" xfId="0" applyNumberFormat="1" applyFont="1" applyFill="1" applyBorder="1"/>
    <xf numFmtId="3" fontId="69" fillId="8" borderId="49" xfId="0" applyNumberFormat="1" applyFont="1" applyFill="1" applyBorder="1" applyAlignment="1">
      <alignment vertical="center"/>
    </xf>
    <xf numFmtId="3" fontId="68" fillId="0" borderId="48" xfId="0" applyNumberFormat="1" applyFont="1" applyBorder="1" applyAlignment="1">
      <alignment vertical="center"/>
    </xf>
    <xf numFmtId="3" fontId="69" fillId="8" borderId="46" xfId="0" applyNumberFormat="1" applyFont="1" applyFill="1" applyBorder="1" applyAlignment="1">
      <alignment vertical="center"/>
    </xf>
    <xf numFmtId="164" fontId="69" fillId="8" borderId="49" xfId="0" applyNumberFormat="1" applyFont="1" applyFill="1" applyBorder="1" applyAlignment="1">
      <alignment vertical="center"/>
    </xf>
    <xf numFmtId="0" fontId="72" fillId="0" borderId="68" xfId="0" applyFont="1" applyBorder="1" applyAlignment="1">
      <alignment horizontal="center"/>
    </xf>
    <xf numFmtId="3" fontId="68" fillId="0" borderId="66" xfId="0" applyNumberFormat="1" applyFont="1" applyFill="1" applyBorder="1"/>
    <xf numFmtId="3" fontId="68" fillId="0" borderId="13" xfId="0" applyNumberFormat="1" applyFont="1" applyFill="1" applyBorder="1"/>
    <xf numFmtId="3" fontId="68" fillId="0" borderId="68" xfId="0" applyNumberFormat="1" applyFont="1" applyFill="1" applyBorder="1"/>
    <xf numFmtId="3" fontId="69" fillId="8" borderId="68" xfId="0" applyNumberFormat="1" applyFont="1" applyFill="1" applyBorder="1" applyAlignment="1">
      <alignment vertical="center"/>
    </xf>
    <xf numFmtId="3" fontId="69" fillId="8" borderId="66" xfId="0" applyNumberFormat="1" applyFont="1" applyFill="1" applyBorder="1" applyAlignment="1">
      <alignment vertical="center"/>
    </xf>
    <xf numFmtId="164" fontId="69" fillId="8" borderId="68" xfId="0" applyNumberFormat="1" applyFont="1" applyFill="1" applyBorder="1" applyAlignment="1">
      <alignment vertical="center"/>
    </xf>
    <xf numFmtId="0" fontId="44" fillId="0" borderId="50" xfId="0" applyFont="1" applyBorder="1" applyAlignment="1">
      <alignment vertical="center"/>
    </xf>
    <xf numFmtId="0" fontId="72" fillId="0" borderId="54" xfId="0" applyFont="1" applyBorder="1" applyAlignment="1">
      <alignment horizontal="center"/>
    </xf>
    <xf numFmtId="3" fontId="0" fillId="0" borderId="54" xfId="0" applyNumberFormat="1" applyBorder="1"/>
    <xf numFmtId="3" fontId="68" fillId="0" borderId="51" xfId="0" applyNumberFormat="1" applyFont="1" applyFill="1" applyBorder="1"/>
    <xf numFmtId="3" fontId="69" fillId="8" borderId="63" xfId="0" applyNumberFormat="1" applyFont="1" applyFill="1" applyBorder="1" applyAlignment="1">
      <alignment vertical="center"/>
    </xf>
    <xf numFmtId="3" fontId="68" fillId="0" borderId="52" xfId="0" applyNumberFormat="1" applyFont="1" applyBorder="1" applyAlignment="1">
      <alignment vertical="center"/>
    </xf>
    <xf numFmtId="3" fontId="68" fillId="0" borderId="38" xfId="0" applyNumberFormat="1" applyFont="1" applyBorder="1" applyAlignment="1">
      <alignment vertical="center"/>
    </xf>
    <xf numFmtId="3" fontId="69" fillId="8" borderId="51" xfId="0" applyNumberFormat="1" applyFont="1" applyFill="1" applyBorder="1" applyAlignment="1">
      <alignment vertical="center"/>
    </xf>
    <xf numFmtId="164" fontId="69" fillId="8" borderId="54" xfId="0" applyNumberFormat="1" applyFont="1" applyFill="1" applyBorder="1" applyAlignment="1">
      <alignment vertical="center"/>
    </xf>
    <xf numFmtId="0" fontId="44" fillId="0" borderId="86" xfId="0" applyFont="1" applyBorder="1" applyAlignment="1">
      <alignment horizontal="center" vertical="center"/>
    </xf>
    <xf numFmtId="3" fontId="69" fillId="8" borderId="57" xfId="0" applyNumberFormat="1" applyFont="1" applyFill="1" applyBorder="1" applyAlignment="1">
      <alignment vertical="center"/>
    </xf>
    <xf numFmtId="0" fontId="44" fillId="0" borderId="60" xfId="0" applyFont="1" applyBorder="1" applyAlignment="1">
      <alignment horizontal="center" vertical="center"/>
    </xf>
    <xf numFmtId="3" fontId="68" fillId="0" borderId="55" xfId="0" applyNumberFormat="1" applyFont="1" applyFill="1" applyBorder="1"/>
    <xf numFmtId="0" fontId="44" fillId="0" borderId="68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3" fontId="69" fillId="8" borderId="72" xfId="0" applyNumberFormat="1" applyFont="1" applyFill="1" applyBorder="1" applyAlignment="1">
      <alignment vertical="center"/>
    </xf>
    <xf numFmtId="3" fontId="68" fillId="0" borderId="21" xfId="0" applyNumberFormat="1" applyFont="1" applyFill="1" applyBorder="1" applyAlignment="1">
      <alignment vertical="center"/>
    </xf>
    <xf numFmtId="3" fontId="69" fillId="8" borderId="56" xfId="0" applyNumberFormat="1" applyFont="1" applyFill="1" applyBorder="1" applyAlignment="1">
      <alignment vertical="center"/>
    </xf>
    <xf numFmtId="164" fontId="69" fillId="8" borderId="60" xfId="0" applyNumberFormat="1" applyFont="1" applyFill="1" applyBorder="1" applyAlignment="1">
      <alignment vertical="center"/>
    </xf>
    <xf numFmtId="0" fontId="69" fillId="8" borderId="73" xfId="0" applyFont="1" applyFill="1" applyBorder="1" applyAlignment="1">
      <alignment vertical="center"/>
    </xf>
    <xf numFmtId="0" fontId="44" fillId="8" borderId="60" xfId="0" applyFont="1" applyFill="1" applyBorder="1" applyAlignment="1">
      <alignment horizontal="center" vertical="center"/>
    </xf>
    <xf numFmtId="0" fontId="70" fillId="8" borderId="75" xfId="0" applyFont="1" applyFill="1" applyBorder="1" applyAlignment="1">
      <alignment horizontal="center" vertical="center"/>
    </xf>
    <xf numFmtId="3" fontId="38" fillId="8" borderId="75" xfId="0" applyNumberFormat="1" applyFont="1" applyFill="1" applyBorder="1"/>
    <xf numFmtId="3" fontId="69" fillId="8" borderId="75" xfId="0" applyNumberFormat="1" applyFont="1" applyFill="1" applyBorder="1" applyAlignment="1">
      <alignment vertical="center"/>
    </xf>
    <xf numFmtId="3" fontId="69" fillId="8" borderId="74" xfId="0" applyNumberFormat="1" applyFont="1" applyFill="1" applyBorder="1" applyAlignment="1">
      <alignment vertical="center"/>
    </xf>
    <xf numFmtId="164" fontId="69" fillId="8" borderId="75" xfId="0" applyNumberFormat="1" applyFont="1" applyFill="1" applyBorder="1" applyAlignment="1">
      <alignment vertical="center"/>
    </xf>
    <xf numFmtId="0" fontId="70" fillId="0" borderId="68" xfId="0" applyFont="1" applyBorder="1"/>
    <xf numFmtId="0" fontId="70" fillId="0" borderId="63" xfId="0" applyFont="1" applyBorder="1"/>
    <xf numFmtId="0" fontId="70" fillId="0" borderId="60" xfId="0" applyFont="1" applyBorder="1" applyAlignment="1">
      <alignment horizontal="center"/>
    </xf>
    <xf numFmtId="0" fontId="69" fillId="8" borderId="60" xfId="0" applyFont="1" applyFill="1" applyBorder="1"/>
    <xf numFmtId="0" fontId="35" fillId="0" borderId="75" xfId="0" applyFont="1" applyBorder="1"/>
    <xf numFmtId="3" fontId="69" fillId="0" borderId="56" xfId="0" applyNumberFormat="1" applyFont="1" applyFill="1" applyBorder="1"/>
    <xf numFmtId="3" fontId="69" fillId="8" borderId="60" xfId="0" applyNumberFormat="1" applyFont="1" applyFill="1" applyBorder="1" applyAlignment="1">
      <alignment vertical="center"/>
    </xf>
    <xf numFmtId="3" fontId="68" fillId="0" borderId="0" xfId="0" applyNumberFormat="1" applyFont="1" applyBorder="1" applyAlignment="1">
      <alignment vertical="center"/>
    </xf>
    <xf numFmtId="0" fontId="68" fillId="8" borderId="73" xfId="0" applyFont="1" applyFill="1" applyBorder="1" applyAlignment="1">
      <alignment vertical="center"/>
    </xf>
    <xf numFmtId="0" fontId="69" fillId="8" borderId="75" xfId="0" applyFont="1" applyFill="1" applyBorder="1"/>
    <xf numFmtId="0" fontId="71" fillId="8" borderId="75" xfId="0" applyFont="1" applyFill="1" applyBorder="1" applyAlignment="1">
      <alignment horizontal="center"/>
    </xf>
    <xf numFmtId="0" fontId="73" fillId="8" borderId="75" xfId="0" applyFont="1" applyFill="1" applyBorder="1" applyAlignment="1">
      <alignment horizontal="center"/>
    </xf>
    <xf numFmtId="3" fontId="69" fillId="8" borderId="73" xfId="0" applyNumberFormat="1" applyFont="1" applyFill="1" applyBorder="1" applyAlignment="1">
      <alignment vertical="center"/>
    </xf>
    <xf numFmtId="0" fontId="66" fillId="0" borderId="0" xfId="0" applyFont="1"/>
    <xf numFmtId="0" fontId="47" fillId="0" borderId="0" xfId="0" applyFont="1"/>
    <xf numFmtId="0" fontId="63" fillId="0" borderId="0" xfId="0" applyFont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74" fillId="0" borderId="0" xfId="0" applyFont="1"/>
    <xf numFmtId="0" fontId="75" fillId="0" borderId="0" xfId="5" applyFont="1" applyFill="1" applyAlignment="1"/>
    <xf numFmtId="0" fontId="76" fillId="0" borderId="0" xfId="5" applyFont="1" applyFill="1" applyAlignment="1">
      <alignment horizontal="left" indent="1"/>
    </xf>
    <xf numFmtId="0" fontId="75" fillId="0" borderId="0" xfId="5" applyFont="1" applyFill="1" applyAlignment="1">
      <alignment horizontal="right"/>
    </xf>
    <xf numFmtId="0" fontId="75" fillId="0" borderId="0" xfId="5" applyFont="1" applyFill="1" applyAlignment="1">
      <alignment horizontal="center"/>
    </xf>
    <xf numFmtId="3" fontId="75" fillId="0" borderId="0" xfId="5" applyNumberFormat="1" applyFont="1" applyFill="1" applyAlignment="1"/>
    <xf numFmtId="3" fontId="77" fillId="0" borderId="0" xfId="5" applyNumberFormat="1" applyFont="1" applyFill="1" applyAlignment="1"/>
    <xf numFmtId="0" fontId="77" fillId="0" borderId="0" xfId="5" applyFont="1" applyFill="1" applyAlignment="1"/>
    <xf numFmtId="10" fontId="76" fillId="0" borderId="0" xfId="5" applyNumberFormat="1" applyFont="1" applyFill="1" applyAlignment="1">
      <alignment horizontal="left" indent="1"/>
    </xf>
    <xf numFmtId="0" fontId="78" fillId="0" borderId="87" xfId="5" applyFont="1" applyFill="1" applyBorder="1" applyAlignment="1"/>
    <xf numFmtId="0" fontId="78" fillId="0" borderId="88" xfId="5" applyFont="1" applyFill="1" applyBorder="1" applyAlignment="1"/>
    <xf numFmtId="3" fontId="78" fillId="0" borderId="88" xfId="5" applyNumberFormat="1" applyFont="1" applyFill="1" applyBorder="1" applyAlignment="1"/>
    <xf numFmtId="3" fontId="78" fillId="0" borderId="0" xfId="5" applyNumberFormat="1" applyFont="1" applyFill="1" applyAlignment="1"/>
    <xf numFmtId="3" fontId="76" fillId="0" borderId="0" xfId="5" applyNumberFormat="1" applyFont="1" applyFill="1" applyAlignment="1"/>
    <xf numFmtId="0" fontId="77" fillId="0" borderId="0" xfId="5" applyFont="1" applyFill="1" applyAlignment="1">
      <alignment horizontal="left" indent="1"/>
    </xf>
    <xf numFmtId="0" fontId="79" fillId="0" borderId="89" xfId="5" applyFont="1" applyFill="1" applyBorder="1" applyAlignment="1">
      <alignment horizontal="center" vertical="center"/>
    </xf>
    <xf numFmtId="0" fontId="80" fillId="0" borderId="89" xfId="5" applyFont="1" applyFill="1" applyBorder="1" applyAlignment="1">
      <alignment horizontal="center" vertical="center"/>
    </xf>
    <xf numFmtId="3" fontId="80" fillId="0" borderId="89" xfId="5" applyNumberFormat="1" applyFont="1" applyFill="1" applyBorder="1" applyAlignment="1">
      <alignment horizontal="center" vertical="center"/>
    </xf>
    <xf numFmtId="0" fontId="77" fillId="0" borderId="89" xfId="5" applyFont="1" applyFill="1" applyBorder="1" applyAlignment="1">
      <alignment horizontal="center" vertical="center"/>
    </xf>
    <xf numFmtId="3" fontId="80" fillId="11" borderId="89" xfId="5" applyNumberFormat="1" applyFont="1" applyFill="1" applyBorder="1" applyAlignment="1">
      <alignment horizontal="center"/>
    </xf>
    <xf numFmtId="3" fontId="77" fillId="0" borderId="89" xfId="5" applyNumberFormat="1" applyFont="1" applyFill="1" applyBorder="1" applyAlignment="1">
      <alignment horizontal="center"/>
    </xf>
    <xf numFmtId="0" fontId="77" fillId="0" borderId="90" xfId="5" applyFont="1" applyFill="1" applyBorder="1" applyAlignment="1">
      <alignment horizontal="center"/>
    </xf>
    <xf numFmtId="0" fontId="77" fillId="0" borderId="91" xfId="5" applyFont="1" applyFill="1" applyBorder="1" applyAlignment="1">
      <alignment horizontal="center"/>
    </xf>
    <xf numFmtId="0" fontId="80" fillId="0" borderId="89" xfId="5" applyFont="1" applyFill="1" applyBorder="1" applyAlignment="1">
      <alignment horizontal="center"/>
    </xf>
    <xf numFmtId="3" fontId="80" fillId="0" borderId="92" xfId="5" applyNumberFormat="1" applyFont="1" applyFill="1" applyBorder="1" applyAlignment="1">
      <alignment horizontal="center" shrinkToFit="1"/>
    </xf>
    <xf numFmtId="3" fontId="77" fillId="11" borderId="93" xfId="5" applyNumberFormat="1" applyFont="1" applyFill="1" applyBorder="1" applyAlignment="1">
      <alignment horizontal="center"/>
    </xf>
    <xf numFmtId="3" fontId="77" fillId="12" borderId="94" xfId="5" applyNumberFormat="1" applyFont="1" applyFill="1" applyBorder="1" applyAlignment="1">
      <alignment horizontal="center"/>
    </xf>
    <xf numFmtId="3" fontId="80" fillId="0" borderId="93" xfId="5" applyNumberFormat="1" applyFont="1" applyFill="1" applyBorder="1" applyAlignment="1">
      <alignment horizontal="center"/>
    </xf>
    <xf numFmtId="3" fontId="80" fillId="0" borderId="0" xfId="5" applyNumberFormat="1" applyFont="1" applyFill="1" applyAlignment="1">
      <alignment horizontal="center"/>
    </xf>
    <xf numFmtId="0" fontId="77" fillId="0" borderId="93" xfId="5" applyFont="1" applyFill="1" applyBorder="1" applyAlignment="1">
      <alignment horizontal="center"/>
    </xf>
    <xf numFmtId="0" fontId="77" fillId="0" borderId="92" xfId="5" applyFont="1" applyFill="1" applyBorder="1" applyAlignment="1">
      <alignment horizontal="center" shrinkToFit="1"/>
    </xf>
    <xf numFmtId="0" fontId="80" fillId="0" borderId="93" xfId="5" applyFont="1" applyFill="1" applyBorder="1" applyAlignment="1">
      <alignment horizontal="center"/>
    </xf>
    <xf numFmtId="0" fontId="81" fillId="0" borderId="95" xfId="5" applyFont="1" applyFill="1" applyBorder="1" applyAlignment="1">
      <alignment horizontal="left" indent="1"/>
    </xf>
    <xf numFmtId="0" fontId="82" fillId="0" borderId="89" xfId="5" applyFont="1" applyFill="1" applyBorder="1" applyAlignment="1"/>
    <xf numFmtId="165" fontId="82" fillId="0" borderId="90" xfId="5" applyNumberFormat="1" applyFont="1" applyFill="1" applyBorder="1" applyAlignment="1">
      <alignment horizontal="center"/>
    </xf>
    <xf numFmtId="3" fontId="82" fillId="0" borderId="91" xfId="5" applyNumberFormat="1" applyFont="1" applyFill="1" applyBorder="1" applyAlignment="1">
      <alignment horizontal="right"/>
    </xf>
    <xf numFmtId="3" fontId="82" fillId="0" borderId="90" xfId="5" applyNumberFormat="1" applyFont="1" applyFill="1" applyBorder="1" applyAlignment="1">
      <alignment horizontal="right"/>
    </xf>
    <xf numFmtId="3" fontId="82" fillId="0" borderId="95" xfId="5" applyNumberFormat="1" applyFont="1" applyFill="1" applyBorder="1" applyAlignment="1">
      <alignment horizontal="right"/>
    </xf>
    <xf numFmtId="3" fontId="83" fillId="0" borderId="90" xfId="5" applyNumberFormat="1" applyFont="1" applyFill="1" applyBorder="1" applyAlignment="1">
      <alignment horizontal="right"/>
    </xf>
    <xf numFmtId="3" fontId="83" fillId="0" borderId="95" xfId="5" applyNumberFormat="1" applyFont="1" applyFill="1" applyBorder="1" applyAlignment="1">
      <alignment horizontal="right"/>
    </xf>
    <xf numFmtId="165" fontId="84" fillId="0" borderId="96" xfId="5" applyNumberFormat="1" applyFont="1" applyFill="1" applyBorder="1" applyAlignment="1">
      <alignment horizontal="right"/>
    </xf>
    <xf numFmtId="2" fontId="83" fillId="0" borderId="90" xfId="5" applyNumberFormat="1" applyFont="1" applyFill="1" applyBorder="1" applyAlignment="1">
      <alignment horizontal="right"/>
    </xf>
    <xf numFmtId="3" fontId="84" fillId="0" borderId="87" xfId="5" applyNumberFormat="1" applyFont="1" applyFill="1" applyBorder="1" applyAlignment="1">
      <alignment horizontal="right"/>
    </xf>
    <xf numFmtId="3" fontId="84" fillId="11" borderId="89" xfId="5" applyNumberFormat="1" applyFont="1" applyFill="1" applyBorder="1" applyAlignment="1">
      <alignment horizontal="right"/>
    </xf>
    <xf numFmtId="4" fontId="83" fillId="12" borderId="95" xfId="5" applyNumberFormat="1" applyFont="1" applyFill="1" applyBorder="1" applyAlignment="1">
      <alignment horizontal="right"/>
    </xf>
    <xf numFmtId="4" fontId="82" fillId="0" borderId="89" xfId="5" applyNumberFormat="1" applyFont="1" applyFill="1" applyBorder="1" applyAlignment="1" applyProtection="1">
      <alignment horizontal="right"/>
      <protection locked="0"/>
    </xf>
    <xf numFmtId="165" fontId="84" fillId="0" borderId="88" xfId="5" applyNumberFormat="1" applyFont="1" applyFill="1" applyBorder="1" applyAlignment="1">
      <alignment horizontal="right"/>
    </xf>
    <xf numFmtId="3" fontId="84" fillId="0" borderId="88" xfId="5" applyNumberFormat="1" applyFont="1" applyFill="1" applyBorder="1" applyAlignment="1">
      <alignment horizontal="right"/>
    </xf>
    <xf numFmtId="0" fontId="82" fillId="0" borderId="0" xfId="5" applyFont="1" applyFill="1" applyAlignment="1">
      <alignment horizontal="right"/>
    </xf>
    <xf numFmtId="2" fontId="82" fillId="0" borderId="89" xfId="5" applyNumberFormat="1" applyFont="1" applyFill="1" applyBorder="1" applyAlignment="1">
      <alignment horizontal="right"/>
    </xf>
    <xf numFmtId="2" fontId="83" fillId="0" borderId="91" xfId="5" applyNumberFormat="1" applyFont="1" applyFill="1" applyBorder="1" applyAlignment="1">
      <alignment horizontal="right"/>
    </xf>
    <xf numFmtId="0" fontId="81" fillId="0" borderId="96" xfId="5" applyFont="1" applyFill="1" applyBorder="1" applyAlignment="1">
      <alignment horizontal="left" indent="1"/>
    </xf>
    <xf numFmtId="165" fontId="82" fillId="0" borderId="89" xfId="5" applyNumberFormat="1" applyFont="1" applyFill="1" applyBorder="1" applyAlignment="1">
      <alignment horizontal="center"/>
    </xf>
    <xf numFmtId="3" fontId="82" fillId="0" borderId="88" xfId="5" applyNumberFormat="1" applyFont="1" applyFill="1" applyBorder="1" applyAlignment="1">
      <alignment horizontal="right"/>
    </xf>
    <xf numFmtId="3" fontId="82" fillId="0" borderId="89" xfId="5" applyNumberFormat="1" applyFont="1" applyFill="1" applyBorder="1" applyAlignment="1">
      <alignment horizontal="right"/>
    </xf>
    <xf numFmtId="3" fontId="82" fillId="0" borderId="96" xfId="5" applyNumberFormat="1" applyFont="1" applyFill="1" applyBorder="1" applyAlignment="1">
      <alignment horizontal="right"/>
    </xf>
    <xf numFmtId="3" fontId="83" fillId="0" borderId="89" xfId="5" applyNumberFormat="1" applyFont="1" applyFill="1" applyBorder="1" applyAlignment="1">
      <alignment horizontal="right"/>
    </xf>
    <xf numFmtId="3" fontId="83" fillId="0" borderId="96" xfId="5" applyNumberFormat="1" applyFont="1" applyFill="1" applyBorder="1" applyAlignment="1">
      <alignment horizontal="right"/>
    </xf>
    <xf numFmtId="2" fontId="83" fillId="0" borderId="89" xfId="5" applyNumberFormat="1" applyFont="1" applyFill="1" applyBorder="1" applyAlignment="1">
      <alignment horizontal="right"/>
    </xf>
    <xf numFmtId="4" fontId="83" fillId="12" borderId="96" xfId="5" applyNumberFormat="1" applyFont="1" applyFill="1" applyBorder="1" applyAlignment="1">
      <alignment horizontal="right"/>
    </xf>
    <xf numFmtId="2" fontId="83" fillId="0" borderId="88" xfId="5" applyNumberFormat="1" applyFont="1" applyFill="1" applyBorder="1" applyAlignment="1">
      <alignment horizontal="right"/>
    </xf>
    <xf numFmtId="0" fontId="81" fillId="0" borderId="97" xfId="5" applyFont="1" applyFill="1" applyBorder="1" applyAlignment="1">
      <alignment horizontal="left" indent="1"/>
    </xf>
    <xf numFmtId="0" fontId="82" fillId="0" borderId="98" xfId="5" applyFont="1" applyFill="1" applyBorder="1" applyAlignment="1">
      <alignment horizontal="center"/>
    </xf>
    <xf numFmtId="3" fontId="82" fillId="0" borderId="98" xfId="5" applyNumberFormat="1" applyFont="1" applyFill="1" applyBorder="1" applyAlignment="1">
      <alignment horizontal="center"/>
    </xf>
    <xf numFmtId="3" fontId="82" fillId="0" borderId="99" xfId="5" applyNumberFormat="1" applyFont="1" applyFill="1" applyBorder="1" applyAlignment="1">
      <alignment horizontal="right"/>
    </xf>
    <xf numFmtId="3" fontId="82" fillId="0" borderId="98" xfId="5" applyNumberFormat="1" applyFont="1" applyFill="1" applyBorder="1" applyAlignment="1">
      <alignment horizontal="right"/>
    </xf>
    <xf numFmtId="3" fontId="82" fillId="0" borderId="97" xfId="5" applyNumberFormat="1" applyFont="1" applyFill="1" applyBorder="1" applyAlignment="1">
      <alignment horizontal="right"/>
    </xf>
    <xf numFmtId="3" fontId="83" fillId="0" borderId="98" xfId="5" applyNumberFormat="1" applyFont="1" applyFill="1" applyBorder="1" applyAlignment="1">
      <alignment horizontal="right"/>
    </xf>
    <xf numFmtId="3" fontId="83" fillId="0" borderId="97" xfId="5" applyNumberFormat="1" applyFont="1" applyFill="1" applyBorder="1" applyAlignment="1">
      <alignment horizontal="right"/>
    </xf>
    <xf numFmtId="3" fontId="84" fillId="0" borderId="97" xfId="5" applyNumberFormat="1" applyFont="1" applyFill="1" applyBorder="1" applyAlignment="1">
      <alignment horizontal="right"/>
    </xf>
    <xf numFmtId="3" fontId="84" fillId="0" borderId="100" xfId="5" applyNumberFormat="1" applyFont="1" applyFill="1" applyBorder="1" applyAlignment="1">
      <alignment horizontal="right"/>
    </xf>
    <xf numFmtId="3" fontId="84" fillId="11" borderId="98" xfId="5" applyNumberFormat="1" applyFont="1" applyFill="1" applyBorder="1" applyAlignment="1">
      <alignment horizontal="right"/>
    </xf>
    <xf numFmtId="3" fontId="83" fillId="12" borderId="97" xfId="5" applyNumberFormat="1" applyFont="1" applyFill="1" applyBorder="1" applyAlignment="1">
      <alignment horizontal="right"/>
    </xf>
    <xf numFmtId="3" fontId="82" fillId="0" borderId="89" xfId="5" applyNumberFormat="1" applyFont="1" applyFill="1" applyBorder="1" applyAlignment="1" applyProtection="1">
      <alignment horizontal="right"/>
      <protection locked="0"/>
    </xf>
    <xf numFmtId="3" fontId="84" fillId="0" borderId="99" xfId="5" applyNumberFormat="1" applyFont="1" applyFill="1" applyBorder="1" applyAlignment="1">
      <alignment horizontal="right"/>
    </xf>
    <xf numFmtId="3" fontId="84" fillId="0" borderId="98" xfId="5" applyNumberFormat="1" applyFont="1" applyFill="1" applyBorder="1" applyAlignment="1">
      <alignment horizontal="right"/>
    </xf>
    <xf numFmtId="0" fontId="82" fillId="0" borderId="98" xfId="5" applyFont="1" applyFill="1" applyBorder="1" applyAlignment="1">
      <alignment horizontal="right"/>
    </xf>
    <xf numFmtId="3" fontId="83" fillId="0" borderId="99" xfId="5" applyNumberFormat="1" applyFont="1" applyFill="1" applyBorder="1" applyAlignment="1">
      <alignment horizontal="right"/>
    </xf>
    <xf numFmtId="0" fontId="82" fillId="0" borderId="89" xfId="5" applyFont="1" applyFill="1" applyBorder="1" applyAlignment="1">
      <alignment horizontal="center"/>
    </xf>
    <xf numFmtId="3" fontId="82" fillId="0" borderId="89" xfId="5" applyNumberFormat="1" applyFont="1" applyFill="1" applyBorder="1" applyAlignment="1">
      <alignment horizontal="center"/>
    </xf>
    <xf numFmtId="3" fontId="84" fillId="0" borderId="96" xfId="5" applyNumberFormat="1" applyFont="1" applyFill="1" applyBorder="1" applyAlignment="1">
      <alignment horizontal="right"/>
    </xf>
    <xf numFmtId="3" fontId="83" fillId="12" borderId="96" xfId="5" applyNumberFormat="1" applyFont="1" applyFill="1" applyBorder="1" applyAlignment="1">
      <alignment horizontal="right"/>
    </xf>
    <xf numFmtId="3" fontId="84" fillId="0" borderId="89" xfId="5" applyNumberFormat="1" applyFont="1" applyFill="1" applyBorder="1" applyAlignment="1">
      <alignment horizontal="right"/>
    </xf>
    <xf numFmtId="0" fontId="82" fillId="0" borderId="89" xfId="5" applyFont="1" applyFill="1" applyBorder="1" applyAlignment="1">
      <alignment horizontal="right"/>
    </xf>
    <xf numFmtId="3" fontId="83" fillId="0" borderId="88" xfId="5" applyNumberFormat="1" applyFont="1" applyFill="1" applyBorder="1" applyAlignment="1">
      <alignment horizontal="right"/>
    </xf>
    <xf numFmtId="0" fontId="81" fillId="0" borderId="94" xfId="5" applyFont="1" applyFill="1" applyBorder="1" applyAlignment="1">
      <alignment horizontal="left" indent="1"/>
    </xf>
    <xf numFmtId="0" fontId="82" fillId="0" borderId="90" xfId="5" applyFont="1" applyFill="1" applyBorder="1" applyAlignment="1">
      <alignment horizontal="center"/>
    </xf>
    <xf numFmtId="3" fontId="82" fillId="0" borderId="93" xfId="5" applyNumberFormat="1" applyFont="1" applyFill="1" applyBorder="1" applyAlignment="1">
      <alignment horizontal="center"/>
    </xf>
    <xf numFmtId="3" fontId="82" fillId="0" borderId="92" xfId="5" applyNumberFormat="1" applyFont="1" applyFill="1" applyBorder="1" applyAlignment="1">
      <alignment horizontal="right"/>
    </xf>
    <xf numFmtId="3" fontId="82" fillId="0" borderId="93" xfId="5" applyNumberFormat="1" applyFont="1" applyFill="1" applyBorder="1" applyAlignment="1">
      <alignment horizontal="right"/>
    </xf>
    <xf numFmtId="3" fontId="82" fillId="0" borderId="94" xfId="5" applyNumberFormat="1" applyFont="1" applyFill="1" applyBorder="1" applyAlignment="1">
      <alignment horizontal="right"/>
    </xf>
    <xf numFmtId="3" fontId="83" fillId="0" borderId="93" xfId="5" applyNumberFormat="1" applyFont="1" applyFill="1" applyBorder="1" applyAlignment="1">
      <alignment horizontal="right"/>
    </xf>
    <xf numFmtId="3" fontId="83" fillId="0" borderId="94" xfId="5" applyNumberFormat="1" applyFont="1" applyFill="1" applyBorder="1" applyAlignment="1">
      <alignment horizontal="right"/>
    </xf>
    <xf numFmtId="3" fontId="84" fillId="0" borderId="95" xfId="5" applyNumberFormat="1" applyFont="1" applyFill="1" applyBorder="1" applyAlignment="1">
      <alignment horizontal="right"/>
    </xf>
    <xf numFmtId="3" fontId="84" fillId="0" borderId="101" xfId="5" applyNumberFormat="1" applyFont="1" applyFill="1" applyBorder="1" applyAlignment="1">
      <alignment horizontal="right"/>
    </xf>
    <xf numFmtId="3" fontId="84" fillId="11" borderId="90" xfId="5" applyNumberFormat="1" applyFont="1" applyFill="1" applyBorder="1" applyAlignment="1">
      <alignment horizontal="right"/>
    </xf>
    <xf numFmtId="3" fontId="83" fillId="12" borderId="94" xfId="5" applyNumberFormat="1" applyFont="1" applyFill="1" applyBorder="1" applyAlignment="1">
      <alignment horizontal="right"/>
    </xf>
    <xf numFmtId="3" fontId="84" fillId="0" borderId="91" xfId="5" applyNumberFormat="1" applyFont="1" applyFill="1" applyBorder="1" applyAlignment="1">
      <alignment horizontal="right"/>
    </xf>
    <xf numFmtId="3" fontId="84" fillId="0" borderId="90" xfId="5" applyNumberFormat="1" applyFont="1" applyFill="1" applyBorder="1" applyAlignment="1">
      <alignment horizontal="right"/>
    </xf>
    <xf numFmtId="0" fontId="82" fillId="0" borderId="90" xfId="5" applyFont="1" applyFill="1" applyBorder="1" applyAlignment="1">
      <alignment horizontal="right"/>
    </xf>
    <xf numFmtId="3" fontId="83" fillId="0" borderId="92" xfId="5" applyNumberFormat="1" applyFont="1" applyFill="1" applyBorder="1" applyAlignment="1">
      <alignment horizontal="right"/>
    </xf>
    <xf numFmtId="0" fontId="84" fillId="0" borderId="89" xfId="5" applyFont="1" applyFill="1" applyBorder="1" applyAlignment="1">
      <alignment horizontal="center"/>
    </xf>
    <xf numFmtId="3" fontId="84" fillId="0" borderId="89" xfId="5" applyNumberFormat="1" applyFont="1" applyFill="1" applyBorder="1" applyAlignment="1">
      <alignment horizontal="center"/>
    </xf>
    <xf numFmtId="0" fontId="85" fillId="0" borderId="96" xfId="5" applyFont="1" applyFill="1" applyBorder="1" applyAlignment="1">
      <alignment horizontal="right"/>
    </xf>
    <xf numFmtId="0" fontId="85" fillId="0" borderId="89" xfId="5" applyFont="1" applyFill="1" applyBorder="1" applyAlignment="1">
      <alignment horizontal="right"/>
    </xf>
    <xf numFmtId="3" fontId="84" fillId="13" borderId="96" xfId="5" applyNumberFormat="1" applyFont="1" applyFill="1" applyBorder="1" applyAlignment="1">
      <alignment horizontal="right"/>
    </xf>
    <xf numFmtId="3" fontId="84" fillId="13" borderId="89" xfId="5" applyNumberFormat="1" applyFont="1" applyFill="1" applyBorder="1" applyAlignment="1">
      <alignment horizontal="right"/>
    </xf>
    <xf numFmtId="3" fontId="82" fillId="0" borderId="90" xfId="5" applyNumberFormat="1" applyFont="1" applyFill="1" applyBorder="1" applyAlignment="1">
      <alignment horizontal="center"/>
    </xf>
    <xf numFmtId="3" fontId="84" fillId="11" borderId="91" xfId="5" applyNumberFormat="1" applyFont="1" applyFill="1" applyBorder="1" applyAlignment="1">
      <alignment horizontal="right"/>
    </xf>
    <xf numFmtId="3" fontId="84" fillId="12" borderId="95" xfId="5" applyNumberFormat="1" applyFont="1" applyFill="1" applyBorder="1" applyAlignment="1">
      <alignment horizontal="right"/>
    </xf>
    <xf numFmtId="0" fontId="81" fillId="0" borderId="89" xfId="5" applyFont="1" applyFill="1" applyBorder="1" applyAlignment="1">
      <alignment horizontal="left" indent="1"/>
    </xf>
    <xf numFmtId="3" fontId="83" fillId="0" borderId="89" xfId="5" applyNumberFormat="1" applyFont="1" applyFill="1" applyBorder="1" applyAlignment="1">
      <alignment horizontal="center"/>
    </xf>
    <xf numFmtId="164" fontId="83" fillId="0" borderId="96" xfId="5" applyNumberFormat="1" applyFont="1" applyFill="1" applyBorder="1" applyAlignment="1">
      <alignment horizontal="right"/>
    </xf>
    <xf numFmtId="3" fontId="83" fillId="0" borderId="89" xfId="5" applyNumberFormat="1" applyFont="1" applyFill="1" applyBorder="1" applyAlignment="1" applyProtection="1">
      <alignment horizontal="right"/>
      <protection locked="0"/>
    </xf>
    <xf numFmtId="3" fontId="83" fillId="11" borderId="87" xfId="5" applyNumberFormat="1" applyFont="1" applyFill="1" applyBorder="1" applyAlignment="1" applyProtection="1">
      <alignment horizontal="right"/>
      <protection locked="0"/>
    </xf>
    <xf numFmtId="3" fontId="83" fillId="12" borderId="96" xfId="5" applyNumberFormat="1" applyFont="1" applyFill="1" applyBorder="1" applyAlignment="1" applyProtection="1">
      <alignment horizontal="right"/>
      <protection locked="0"/>
    </xf>
    <xf numFmtId="164" fontId="84" fillId="0" borderId="88" xfId="5" applyNumberFormat="1" applyFont="1" applyFill="1" applyBorder="1" applyAlignment="1">
      <alignment horizontal="right"/>
    </xf>
    <xf numFmtId="164" fontId="83" fillId="0" borderId="88" xfId="5" applyNumberFormat="1" applyFont="1" applyFill="1" applyBorder="1" applyAlignment="1">
      <alignment horizontal="right"/>
    </xf>
    <xf numFmtId="164" fontId="83" fillId="0" borderId="89" xfId="5" applyNumberFormat="1" applyFont="1" applyFill="1" applyBorder="1" applyAlignment="1">
      <alignment horizontal="right"/>
    </xf>
    <xf numFmtId="164" fontId="83" fillId="11" borderId="88" xfId="5" applyNumberFormat="1" applyFont="1" applyFill="1" applyBorder="1" applyAlignment="1" applyProtection="1">
      <alignment horizontal="right"/>
      <protection locked="0"/>
    </xf>
    <xf numFmtId="3" fontId="83" fillId="12" borderId="89" xfId="5" applyNumberFormat="1" applyFont="1" applyFill="1" applyBorder="1" applyAlignment="1" applyProtection="1">
      <alignment horizontal="right"/>
      <protection locked="0"/>
    </xf>
    <xf numFmtId="3" fontId="82" fillId="0" borderId="100" xfId="5" applyNumberFormat="1" applyFont="1" applyFill="1" applyBorder="1" applyAlignment="1" applyProtection="1">
      <alignment horizontal="right"/>
      <protection locked="0"/>
    </xf>
    <xf numFmtId="3" fontId="82" fillId="0" borderId="98" xfId="5" applyNumberFormat="1" applyFont="1" applyFill="1" applyBorder="1" applyAlignment="1" applyProtection="1">
      <alignment horizontal="right"/>
      <protection locked="0"/>
    </xf>
    <xf numFmtId="4" fontId="82" fillId="0" borderId="99" xfId="5" applyNumberFormat="1" applyFont="1" applyFill="1" applyBorder="1" applyAlignment="1" applyProtection="1">
      <alignment horizontal="right"/>
      <protection locked="0"/>
    </xf>
    <xf numFmtId="3" fontId="83" fillId="12" borderId="98" xfId="5" applyNumberFormat="1" applyFont="1" applyFill="1" applyBorder="1" applyAlignment="1" applyProtection="1">
      <alignment horizontal="right"/>
      <protection locked="0"/>
    </xf>
    <xf numFmtId="4" fontId="82" fillId="0" borderId="88" xfId="5" applyNumberFormat="1" applyFont="1" applyFill="1" applyBorder="1" applyAlignment="1" applyProtection="1">
      <alignment horizontal="right"/>
      <protection locked="0"/>
    </xf>
    <xf numFmtId="3" fontId="83" fillId="0" borderId="98" xfId="5" applyNumberFormat="1" applyFont="1" applyFill="1" applyBorder="1" applyAlignment="1">
      <alignment horizontal="center"/>
    </xf>
    <xf numFmtId="164" fontId="83" fillId="0" borderId="97" xfId="5" applyNumberFormat="1" applyFont="1" applyFill="1" applyBorder="1" applyAlignment="1">
      <alignment horizontal="right"/>
    </xf>
    <xf numFmtId="3" fontId="83" fillId="0" borderId="98" xfId="5" applyNumberFormat="1" applyFont="1" applyFill="1" applyBorder="1" applyAlignment="1" applyProtection="1">
      <alignment horizontal="right"/>
      <protection locked="0"/>
    </xf>
    <xf numFmtId="164" fontId="83" fillId="11" borderId="99" xfId="5" applyNumberFormat="1" applyFont="1" applyFill="1" applyBorder="1" applyAlignment="1" applyProtection="1">
      <alignment horizontal="right"/>
      <protection locked="0"/>
    </xf>
    <xf numFmtId="164" fontId="84" fillId="0" borderId="99" xfId="5" applyNumberFormat="1" applyFont="1" applyFill="1" applyBorder="1" applyAlignment="1">
      <alignment horizontal="right"/>
    </xf>
    <xf numFmtId="164" fontId="83" fillId="0" borderId="99" xfId="5" applyNumberFormat="1" applyFont="1" applyFill="1" applyBorder="1" applyAlignment="1">
      <alignment horizontal="right"/>
    </xf>
    <xf numFmtId="164" fontId="83" fillId="0" borderId="98" xfId="5" applyNumberFormat="1" applyFont="1" applyFill="1" applyBorder="1" applyAlignment="1">
      <alignment horizontal="right"/>
    </xf>
    <xf numFmtId="3" fontId="83" fillId="0" borderId="100" xfId="5" applyNumberFormat="1" applyFont="1" applyFill="1" applyBorder="1" applyAlignment="1" applyProtection="1">
      <alignment horizontal="right"/>
      <protection locked="0"/>
    </xf>
    <xf numFmtId="164" fontId="83" fillId="11" borderId="89" xfId="5" applyNumberFormat="1" applyFont="1" applyFill="1" applyBorder="1" applyAlignment="1" applyProtection="1">
      <alignment horizontal="right"/>
      <protection locked="0"/>
    </xf>
    <xf numFmtId="3" fontId="82" fillId="0" borderId="87" xfId="5" applyNumberFormat="1" applyFont="1" applyFill="1" applyBorder="1" applyAlignment="1" applyProtection="1">
      <alignment horizontal="right"/>
      <protection locked="0"/>
    </xf>
    <xf numFmtId="3" fontId="83" fillId="0" borderId="87" xfId="5" applyNumberFormat="1" applyFont="1" applyFill="1" applyBorder="1" applyAlignment="1" applyProtection="1">
      <alignment horizontal="right"/>
      <protection locked="0"/>
    </xf>
    <xf numFmtId="0" fontId="83" fillId="0" borderId="89" xfId="5" applyFont="1" applyFill="1" applyBorder="1" applyAlignment="1">
      <alignment horizontal="center"/>
    </xf>
    <xf numFmtId="3" fontId="83" fillId="0" borderId="90" xfId="5" applyNumberFormat="1" applyFont="1" applyFill="1" applyBorder="1" applyAlignment="1">
      <alignment horizontal="center"/>
    </xf>
    <xf numFmtId="164" fontId="83" fillId="0" borderId="90" xfId="5" applyNumberFormat="1" applyFont="1" applyFill="1" applyBorder="1" applyAlignment="1">
      <alignment horizontal="right"/>
    </xf>
    <xf numFmtId="3" fontId="83" fillId="0" borderId="101" xfId="5" applyNumberFormat="1" applyFont="1" applyFill="1" applyBorder="1" applyAlignment="1" applyProtection="1">
      <alignment horizontal="right"/>
      <protection locked="0"/>
    </xf>
    <xf numFmtId="164" fontId="83" fillId="11" borderId="90" xfId="5" applyNumberFormat="1" applyFont="1" applyFill="1" applyBorder="1" applyAlignment="1" applyProtection="1">
      <alignment horizontal="right"/>
      <protection locked="0"/>
    </xf>
    <xf numFmtId="3" fontId="83" fillId="12" borderId="93" xfId="5" applyNumberFormat="1" applyFont="1" applyFill="1" applyBorder="1" applyAlignment="1" applyProtection="1">
      <alignment horizontal="right"/>
      <protection locked="0"/>
    </xf>
    <xf numFmtId="3" fontId="82" fillId="0" borderId="101" xfId="5" applyNumberFormat="1" applyFont="1" applyFill="1" applyBorder="1" applyAlignment="1" applyProtection="1">
      <alignment horizontal="right"/>
      <protection locked="0"/>
    </xf>
    <xf numFmtId="4" fontId="82" fillId="0" borderId="91" xfId="5" applyNumberFormat="1" applyFont="1" applyFill="1" applyBorder="1" applyAlignment="1" applyProtection="1">
      <alignment horizontal="right"/>
      <protection locked="0"/>
    </xf>
    <xf numFmtId="164" fontId="84" fillId="0" borderId="91" xfId="5" applyNumberFormat="1" applyFont="1" applyFill="1" applyBorder="1" applyAlignment="1">
      <alignment horizontal="right"/>
    </xf>
    <xf numFmtId="164" fontId="83" fillId="0" borderId="91" xfId="5" applyNumberFormat="1" applyFont="1" applyFill="1" applyBorder="1" applyAlignment="1">
      <alignment horizontal="right"/>
    </xf>
    <xf numFmtId="164" fontId="84" fillId="0" borderId="89" xfId="5" applyNumberFormat="1" applyFont="1" applyFill="1" applyBorder="1" applyAlignment="1">
      <alignment horizontal="right"/>
    </xf>
    <xf numFmtId="164" fontId="84" fillId="11" borderId="89" xfId="5" applyNumberFormat="1" applyFont="1" applyFill="1" applyBorder="1" applyAlignment="1">
      <alignment horizontal="right"/>
    </xf>
    <xf numFmtId="164" fontId="84" fillId="13" borderId="96" xfId="5" applyNumberFormat="1" applyFont="1" applyFill="1" applyBorder="1" applyAlignment="1">
      <alignment horizontal="right"/>
    </xf>
    <xf numFmtId="3" fontId="82" fillId="0" borderId="96" xfId="5" applyNumberFormat="1" applyFont="1" applyFill="1" applyBorder="1" applyAlignment="1" applyProtection="1">
      <alignment horizontal="right"/>
      <protection locked="0"/>
    </xf>
    <xf numFmtId="3" fontId="83" fillId="12" borderId="94" xfId="5" applyNumberFormat="1" applyFont="1" applyFill="1" applyBorder="1" applyAlignment="1" applyProtection="1">
      <alignment horizontal="right"/>
      <protection locked="0"/>
    </xf>
    <xf numFmtId="3" fontId="82" fillId="0" borderId="95" xfId="5" applyNumberFormat="1" applyFont="1" applyFill="1" applyBorder="1" applyAlignment="1" applyProtection="1">
      <alignment horizontal="right"/>
      <protection locked="0"/>
    </xf>
    <xf numFmtId="3" fontId="82" fillId="0" borderId="90" xfId="5" applyNumberFormat="1" applyFont="1" applyFill="1" applyBorder="1" applyAlignment="1" applyProtection="1">
      <alignment horizontal="right"/>
      <protection locked="0"/>
    </xf>
    <xf numFmtId="164" fontId="84" fillId="13" borderId="89" xfId="5" applyNumberFormat="1" applyFont="1" applyFill="1" applyBorder="1" applyAlignment="1">
      <alignment horizontal="right"/>
    </xf>
    <xf numFmtId="0" fontId="82" fillId="0" borderId="87" xfId="5" applyFont="1" applyFill="1" applyBorder="1" applyAlignment="1">
      <alignment horizontal="right"/>
    </xf>
    <xf numFmtId="0" fontId="82" fillId="0" borderId="93" xfId="5" applyFont="1" applyFill="1" applyBorder="1" applyAlignment="1"/>
    <xf numFmtId="3" fontId="84" fillId="0" borderId="93" xfId="5" applyNumberFormat="1" applyFont="1" applyFill="1" applyBorder="1" applyAlignment="1">
      <alignment horizontal="center"/>
    </xf>
    <xf numFmtId="3" fontId="84" fillId="0" borderId="92" xfId="5" applyNumberFormat="1" applyFont="1" applyFill="1" applyBorder="1" applyAlignment="1">
      <alignment horizontal="right"/>
    </xf>
    <xf numFmtId="3" fontId="84" fillId="0" borderId="0" xfId="5" applyNumberFormat="1" applyFont="1" applyFill="1" applyAlignment="1">
      <alignment horizontal="right"/>
    </xf>
    <xf numFmtId="3" fontId="84" fillId="0" borderId="94" xfId="5" applyNumberFormat="1" applyFont="1" applyFill="1" applyBorder="1" applyAlignment="1">
      <alignment horizontal="right"/>
    </xf>
    <xf numFmtId="164" fontId="84" fillId="0" borderId="93" xfId="5" applyNumberFormat="1" applyFont="1" applyFill="1" applyBorder="1" applyAlignment="1">
      <alignment horizontal="right"/>
    </xf>
    <xf numFmtId="3" fontId="84" fillId="0" borderId="0" xfId="5" applyNumberFormat="1" applyFont="1" applyFill="1" applyAlignment="1" applyProtection="1">
      <alignment horizontal="right"/>
      <protection locked="0"/>
    </xf>
    <xf numFmtId="3" fontId="82" fillId="11" borderId="92" xfId="5" applyNumberFormat="1" applyFont="1" applyFill="1" applyBorder="1" applyAlignment="1"/>
    <xf numFmtId="164" fontId="84" fillId="13" borderId="94" xfId="5" applyNumberFormat="1" applyFont="1" applyFill="1" applyBorder="1" applyAlignment="1" applyProtection="1">
      <alignment horizontal="right"/>
      <protection locked="0"/>
    </xf>
    <xf numFmtId="3" fontId="82" fillId="13" borderId="93" xfId="5" applyNumberFormat="1" applyFont="1" applyFill="1" applyBorder="1" applyAlignment="1">
      <alignment horizontal="right"/>
    </xf>
    <xf numFmtId="3" fontId="82" fillId="13" borderId="94" xfId="5" applyNumberFormat="1" applyFont="1" applyFill="1" applyBorder="1" applyAlignment="1" applyProtection="1">
      <alignment horizontal="right"/>
      <protection locked="0"/>
    </xf>
    <xf numFmtId="3" fontId="82" fillId="13" borderId="93" xfId="5" applyNumberFormat="1" applyFont="1" applyFill="1" applyBorder="1" applyAlignment="1" applyProtection="1">
      <alignment horizontal="right"/>
      <protection locked="0"/>
    </xf>
    <xf numFmtId="164" fontId="84" fillId="0" borderId="92" xfId="5" applyNumberFormat="1" applyFont="1" applyFill="1" applyBorder="1" applyAlignment="1">
      <alignment horizontal="right"/>
    </xf>
    <xf numFmtId="0" fontId="82" fillId="0" borderId="93" xfId="5" applyFont="1" applyFill="1" applyBorder="1" applyAlignment="1">
      <alignment horizontal="right"/>
    </xf>
    <xf numFmtId="0" fontId="82" fillId="0" borderId="101" xfId="5" applyFont="1" applyFill="1" applyBorder="1" applyAlignment="1">
      <alignment horizontal="right"/>
    </xf>
    <xf numFmtId="0" fontId="84" fillId="0" borderId="98" xfId="5" applyFont="1" applyFill="1" applyBorder="1" applyAlignment="1">
      <alignment horizontal="center"/>
    </xf>
    <xf numFmtId="3" fontId="84" fillId="0" borderId="98" xfId="5" applyNumberFormat="1" applyFont="1" applyFill="1" applyBorder="1" applyAlignment="1">
      <alignment horizontal="center"/>
    </xf>
    <xf numFmtId="0" fontId="82" fillId="0" borderId="100" xfId="5" applyFont="1" applyFill="1" applyBorder="1" applyAlignment="1">
      <alignment horizontal="right"/>
    </xf>
    <xf numFmtId="0" fontId="86" fillId="0" borderId="0" xfId="5" applyFont="1" applyFill="1" applyAlignment="1">
      <alignment horizontal="left" indent="1"/>
    </xf>
    <xf numFmtId="0" fontId="87" fillId="0" borderId="0" xfId="5" applyFont="1" applyFill="1" applyAlignment="1">
      <alignment horizontal="left" indent="1"/>
    </xf>
    <xf numFmtId="0" fontId="88" fillId="0" borderId="0" xfId="5" applyFont="1" applyFill="1" applyAlignment="1">
      <alignment horizontal="left" indent="1"/>
    </xf>
    <xf numFmtId="0" fontId="75" fillId="0" borderId="0" xfId="5" applyFont="1" applyFill="1" applyAlignment="1">
      <alignment horizontal="left" indent="1"/>
    </xf>
    <xf numFmtId="0" fontId="89" fillId="0" borderId="0" xfId="5" applyFont="1" applyFill="1" applyAlignment="1">
      <alignment horizontal="center" shrinkToFit="1"/>
    </xf>
    <xf numFmtId="0" fontId="90" fillId="0" borderId="0" xfId="5" applyFont="1" applyFill="1" applyAlignment="1"/>
    <xf numFmtId="0" fontId="29" fillId="0" borderId="0" xfId="0" applyFont="1" applyFill="1" applyAlignment="1">
      <alignment horizontal="left" inden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3" fontId="30" fillId="0" borderId="0" xfId="0" applyNumberFormat="1" applyFont="1" applyFill="1"/>
    <xf numFmtId="0" fontId="30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3" fillId="0" borderId="0" xfId="0" applyFont="1" applyFill="1" applyAlignment="1">
      <alignment horizontal="left" indent="1"/>
    </xf>
    <xf numFmtId="0" fontId="33" fillId="0" borderId="0" xfId="0" applyFont="1" applyFill="1" applyBorder="1" applyAlignment="1">
      <alignment horizontal="left" indent="1"/>
    </xf>
    <xf numFmtId="0" fontId="91" fillId="0" borderId="0" xfId="0" applyFont="1" applyFill="1" applyBorder="1" applyAlignment="1">
      <alignment horizontal="left" indent="1"/>
    </xf>
    <xf numFmtId="0" fontId="34" fillId="0" borderId="102" xfId="0" applyFont="1" applyFill="1" applyBorder="1"/>
    <xf numFmtId="0" fontId="34" fillId="0" borderId="103" xfId="0" applyFont="1" applyFill="1" applyBorder="1"/>
    <xf numFmtId="3" fontId="34" fillId="0" borderId="103" xfId="0" applyNumberFormat="1" applyFont="1" applyFill="1" applyBorder="1"/>
    <xf numFmtId="3" fontId="34" fillId="0" borderId="0" xfId="0" applyNumberFormat="1" applyFont="1" applyFill="1" applyBorder="1"/>
    <xf numFmtId="3" fontId="33" fillId="0" borderId="0" xfId="0" applyNumberFormat="1" applyFont="1" applyFill="1"/>
    <xf numFmtId="0" fontId="36" fillId="0" borderId="104" xfId="0" applyFont="1" applyFill="1" applyBorder="1" applyAlignment="1">
      <alignment horizontal="left" vertical="center" indent="1"/>
    </xf>
    <xf numFmtId="0" fontId="8" fillId="0" borderId="104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8" fillId="0" borderId="106" xfId="0" applyFont="1" applyFill="1" applyBorder="1"/>
    <xf numFmtId="0" fontId="8" fillId="0" borderId="107" xfId="0" applyFont="1" applyFill="1" applyBorder="1"/>
    <xf numFmtId="3" fontId="8" fillId="0" borderId="104" xfId="0" applyNumberFormat="1" applyFont="1" applyFill="1" applyBorder="1" applyAlignment="1">
      <alignment horizontal="center" vertical="center"/>
    </xf>
    <xf numFmtId="3" fontId="8" fillId="0" borderId="108" xfId="0" applyNumberFormat="1" applyFont="1" applyFill="1" applyBorder="1" applyAlignment="1">
      <alignment horizontal="center" vertical="center"/>
    </xf>
    <xf numFmtId="3" fontId="8" fillId="0" borderId="105" xfId="0" applyNumberFormat="1" applyFont="1" applyFill="1" applyBorder="1" applyAlignment="1">
      <alignment horizontal="center" vertical="center"/>
    </xf>
    <xf numFmtId="3" fontId="30" fillId="14" borderId="109" xfId="0" applyNumberFormat="1" applyFont="1" applyFill="1" applyBorder="1" applyAlignment="1">
      <alignment horizontal="center"/>
    </xf>
    <xf numFmtId="0" fontId="0" fillId="14" borderId="103" xfId="0" applyFill="1" applyBorder="1" applyAlignment="1">
      <alignment horizontal="center"/>
    </xf>
    <xf numFmtId="3" fontId="30" fillId="0" borderId="104" xfId="0" applyNumberFormat="1" applyFont="1" applyFill="1" applyBorder="1" applyAlignment="1">
      <alignment horizontal="center"/>
    </xf>
    <xf numFmtId="3" fontId="30" fillId="0" borderId="107" xfId="0" applyNumberFormat="1" applyFont="1" applyFill="1" applyBorder="1" applyAlignment="1">
      <alignment horizontal="center"/>
    </xf>
    <xf numFmtId="164" fontId="30" fillId="0" borderId="106" xfId="0" applyNumberFormat="1" applyFont="1" applyFill="1" applyBorder="1" applyAlignment="1">
      <alignment horizontal="center"/>
    </xf>
    <xf numFmtId="3" fontId="8" fillId="0" borderId="104" xfId="0" applyNumberFormat="1" applyFont="1" applyFill="1" applyBorder="1" applyAlignment="1">
      <alignment horizontal="center"/>
    </xf>
    <xf numFmtId="0" fontId="8" fillId="0" borderId="110" xfId="0" applyFont="1" applyFill="1" applyBorder="1" applyAlignment="1">
      <alignment horizontal="center" vertical="center"/>
    </xf>
    <xf numFmtId="0" fontId="8" fillId="0" borderId="111" xfId="0" applyFont="1" applyFill="1" applyBorder="1" applyAlignment="1">
      <alignment horizontal="center"/>
    </xf>
    <xf numFmtId="0" fontId="8" fillId="0" borderId="112" xfId="0" applyFont="1" applyFill="1" applyBorder="1" applyAlignment="1">
      <alignment horizontal="center"/>
    </xf>
    <xf numFmtId="3" fontId="8" fillId="0" borderId="110" xfId="0" applyNumberFormat="1" applyFont="1" applyFill="1" applyBorder="1" applyAlignment="1">
      <alignment horizontal="center" vertical="center"/>
    </xf>
    <xf numFmtId="3" fontId="30" fillId="0" borderId="111" xfId="0" applyNumberFormat="1" applyFont="1" applyFill="1" applyBorder="1" applyAlignment="1">
      <alignment horizontal="center"/>
    </xf>
    <xf numFmtId="3" fontId="30" fillId="14" borderId="112" xfId="0" applyNumberFormat="1" applyFont="1" applyFill="1" applyBorder="1" applyAlignment="1">
      <alignment horizontal="center"/>
    </xf>
    <xf numFmtId="3" fontId="30" fillId="0" borderId="113" xfId="0" applyNumberFormat="1" applyFont="1" applyFill="1" applyBorder="1" applyAlignment="1">
      <alignment horizontal="center"/>
    </xf>
    <xf numFmtId="3" fontId="8" fillId="0" borderId="114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30" fillId="0" borderId="112" xfId="0" applyNumberFormat="1" applyFont="1" applyFill="1" applyBorder="1" applyAlignment="1">
      <alignment horizontal="center"/>
    </xf>
    <xf numFmtId="164" fontId="30" fillId="0" borderId="111" xfId="0" applyNumberFormat="1" applyFont="1" applyFill="1" applyBorder="1" applyAlignment="1">
      <alignment horizontal="center" shrinkToFit="1"/>
    </xf>
    <xf numFmtId="3" fontId="8" fillId="0" borderId="115" xfId="0" applyNumberFormat="1" applyFont="1" applyFill="1" applyBorder="1" applyAlignment="1">
      <alignment horizontal="center"/>
    </xf>
    <xf numFmtId="3" fontId="8" fillId="0" borderId="112" xfId="0" applyNumberFormat="1" applyFont="1" applyFill="1" applyBorder="1" applyAlignment="1">
      <alignment horizontal="center"/>
    </xf>
    <xf numFmtId="0" fontId="36" fillId="0" borderId="116" xfId="0" applyFont="1" applyFill="1" applyBorder="1" applyAlignment="1">
      <alignment horizontal="left" indent="1"/>
    </xf>
    <xf numFmtId="0" fontId="0" fillId="0" borderId="117" xfId="0" applyFill="1" applyBorder="1"/>
    <xf numFmtId="165" fontId="0" fillId="0" borderId="56" xfId="0" applyNumberFormat="1" applyFill="1" applyBorder="1" applyAlignment="1">
      <alignment horizontal="center"/>
    </xf>
    <xf numFmtId="3" fontId="0" fillId="0" borderId="106" xfId="0" applyNumberFormat="1" applyFill="1" applyBorder="1" applyAlignment="1">
      <alignment horizontal="right"/>
    </xf>
    <xf numFmtId="3" fontId="0" fillId="0" borderId="107" xfId="0" applyNumberFormat="1" applyFill="1" applyBorder="1" applyAlignment="1">
      <alignment horizontal="right"/>
    </xf>
    <xf numFmtId="3" fontId="30" fillId="0" borderId="106" xfId="0" applyNumberFormat="1" applyFont="1" applyFill="1" applyBorder="1" applyAlignment="1">
      <alignment horizontal="right"/>
    </xf>
    <xf numFmtId="3" fontId="30" fillId="0" borderId="118" xfId="0" applyNumberFormat="1" applyFont="1" applyFill="1" applyBorder="1" applyAlignment="1">
      <alignment horizontal="right"/>
    </xf>
    <xf numFmtId="4" fontId="37" fillId="0" borderId="119" xfId="0" applyNumberFormat="1" applyFont="1" applyFill="1" applyBorder="1" applyAlignment="1">
      <alignment horizontal="right"/>
    </xf>
    <xf numFmtId="3" fontId="30" fillId="0" borderId="120" xfId="0" applyNumberFormat="1" applyFont="1" applyFill="1" applyBorder="1" applyAlignment="1">
      <alignment horizontal="right"/>
    </xf>
    <xf numFmtId="3" fontId="30" fillId="14" borderId="121" xfId="0" applyNumberFormat="1" applyFont="1" applyFill="1" applyBorder="1" applyAlignment="1">
      <alignment horizontal="right"/>
    </xf>
    <xf numFmtId="4" fontId="37" fillId="15" borderId="122" xfId="0" applyNumberFormat="1" applyFont="1" applyFill="1" applyBorder="1" applyAlignment="1">
      <alignment horizontal="right"/>
    </xf>
    <xf numFmtId="4" fontId="0" fillId="0" borderId="47" xfId="0" applyNumberFormat="1" applyFill="1" applyBorder="1" applyAlignment="1" applyProtection="1">
      <alignment horizontal="right"/>
      <protection locked="0"/>
    </xf>
    <xf numFmtId="4" fontId="0" fillId="0" borderId="80" xfId="0" applyNumberFormat="1" applyFill="1" applyBorder="1" applyAlignment="1" applyProtection="1">
      <alignment horizontal="right"/>
      <protection locked="0"/>
    </xf>
    <xf numFmtId="3" fontId="30" fillId="0" borderId="123" xfId="0" applyNumberFormat="1" applyFont="1" applyFill="1" applyBorder="1" applyAlignment="1">
      <alignment horizontal="right"/>
    </xf>
    <xf numFmtId="164" fontId="30" fillId="0" borderId="123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4" fontId="0" fillId="0" borderId="121" xfId="0" applyNumberFormat="1" applyFill="1" applyBorder="1" applyAlignment="1">
      <alignment horizontal="right"/>
    </xf>
    <xf numFmtId="4" fontId="37" fillId="0" borderId="106" xfId="0" applyNumberFormat="1" applyFont="1" applyFill="1" applyBorder="1" applyAlignment="1">
      <alignment horizontal="right"/>
    </xf>
    <xf numFmtId="0" fontId="36" fillId="0" borderId="124" xfId="0" applyFont="1" applyFill="1" applyBorder="1" applyAlignment="1">
      <alignment horizontal="left" indent="1"/>
    </xf>
    <xf numFmtId="0" fontId="0" fillId="0" borderId="125" xfId="0" applyFill="1" applyBorder="1"/>
    <xf numFmtId="165" fontId="0" fillId="0" borderId="126" xfId="0" applyNumberFormat="1" applyFill="1" applyBorder="1" applyAlignment="1">
      <alignment horizontal="center"/>
    </xf>
    <xf numFmtId="3" fontId="0" fillId="0" borderId="127" xfId="0" applyNumberFormat="1" applyFill="1" applyBorder="1" applyAlignment="1">
      <alignment horizontal="right"/>
    </xf>
    <xf numFmtId="3" fontId="0" fillId="0" borderId="125" xfId="0" applyNumberFormat="1" applyFill="1" applyBorder="1" applyAlignment="1">
      <alignment horizontal="right"/>
    </xf>
    <xf numFmtId="3" fontId="30" fillId="0" borderId="127" xfId="0" applyNumberFormat="1" applyFont="1" applyFill="1" applyBorder="1" applyAlignment="1">
      <alignment horizontal="right"/>
    </xf>
    <xf numFmtId="3" fontId="30" fillId="0" borderId="128" xfId="0" applyNumberFormat="1" applyFont="1" applyFill="1" applyBorder="1" applyAlignment="1">
      <alignment horizontal="right"/>
    </xf>
    <xf numFmtId="4" fontId="37" fillId="0" borderId="126" xfId="0" applyNumberFormat="1" applyFont="1" applyFill="1" applyBorder="1" applyAlignment="1">
      <alignment horizontal="right"/>
    </xf>
    <xf numFmtId="3" fontId="30" fillId="14" borderId="125" xfId="0" applyNumberFormat="1" applyFont="1" applyFill="1" applyBorder="1" applyAlignment="1">
      <alignment horizontal="right"/>
    </xf>
    <xf numFmtId="4" fontId="37" fillId="15" borderId="124" xfId="0" applyNumberFormat="1" applyFont="1" applyFill="1" applyBorder="1" applyAlignment="1">
      <alignment horizontal="right"/>
    </xf>
    <xf numFmtId="4" fontId="0" fillId="0" borderId="61" xfId="0" applyNumberFormat="1" applyFill="1" applyBorder="1" applyAlignment="1" applyProtection="1">
      <alignment horizontal="right"/>
      <protection locked="0"/>
    </xf>
    <xf numFmtId="4" fontId="0" fillId="0" borderId="62" xfId="0" applyNumberFormat="1" applyFill="1" applyBorder="1" applyAlignment="1" applyProtection="1">
      <alignment horizontal="right"/>
      <protection locked="0"/>
    </xf>
    <xf numFmtId="164" fontId="30" fillId="0" borderId="127" xfId="0" applyNumberFormat="1" applyFont="1" applyFill="1" applyBorder="1" applyAlignment="1">
      <alignment horizontal="right"/>
    </xf>
    <xf numFmtId="4" fontId="0" fillId="0" borderId="129" xfId="0" applyNumberFormat="1" applyFill="1" applyBorder="1" applyAlignment="1">
      <alignment horizontal="right"/>
    </xf>
    <xf numFmtId="4" fontId="37" fillId="0" borderId="127" xfId="0" applyNumberFormat="1" applyFont="1" applyFill="1" applyBorder="1" applyAlignment="1">
      <alignment horizontal="right"/>
    </xf>
    <xf numFmtId="0" fontId="36" fillId="0" borderId="130" xfId="0" applyFont="1" applyFill="1" applyBorder="1" applyAlignment="1">
      <alignment horizontal="left" indent="1"/>
    </xf>
    <xf numFmtId="0" fontId="0" fillId="0" borderId="117" xfId="0" applyFont="1" applyFill="1" applyBorder="1" applyAlignment="1">
      <alignment horizontal="center"/>
    </xf>
    <xf numFmtId="3" fontId="0" fillId="0" borderId="131" xfId="0" applyNumberFormat="1" applyFont="1" applyFill="1" applyBorder="1" applyAlignment="1">
      <alignment horizontal="center"/>
    </xf>
    <xf numFmtId="3" fontId="0" fillId="0" borderId="132" xfId="0" applyNumberFormat="1" applyFill="1" applyBorder="1" applyAlignment="1">
      <alignment horizontal="right"/>
    </xf>
    <xf numFmtId="3" fontId="0" fillId="0" borderId="133" xfId="0" applyNumberFormat="1" applyFill="1" applyBorder="1" applyAlignment="1">
      <alignment horizontal="right"/>
    </xf>
    <xf numFmtId="3" fontId="37" fillId="0" borderId="132" xfId="0" applyNumberFormat="1" applyFont="1" applyFill="1" applyBorder="1" applyAlignment="1">
      <alignment horizontal="right"/>
    </xf>
    <xf numFmtId="3" fontId="37" fillId="0" borderId="134" xfId="0" applyNumberFormat="1" applyFont="1" applyFill="1" applyBorder="1" applyAlignment="1">
      <alignment horizontal="right"/>
    </xf>
    <xf numFmtId="3" fontId="37" fillId="0" borderId="135" xfId="0" applyNumberFormat="1" applyFont="1" applyFill="1" applyBorder="1" applyAlignment="1">
      <alignment horizontal="right"/>
    </xf>
    <xf numFmtId="3" fontId="37" fillId="0" borderId="131" xfId="0" applyNumberFormat="1" applyFont="1" applyFill="1" applyBorder="1" applyAlignment="1">
      <alignment horizontal="right"/>
    </xf>
    <xf numFmtId="3" fontId="30" fillId="0" borderId="134" xfId="0" applyNumberFormat="1" applyFont="1" applyFill="1" applyBorder="1" applyAlignment="1">
      <alignment horizontal="right"/>
    </xf>
    <xf numFmtId="164" fontId="30" fillId="14" borderId="117" xfId="0" applyNumberFormat="1" applyFont="1" applyFill="1" applyBorder="1" applyAlignment="1">
      <alignment horizontal="right"/>
    </xf>
    <xf numFmtId="3" fontId="37" fillId="15" borderId="130" xfId="0" applyNumberFormat="1" applyFont="1" applyFill="1" applyBorder="1" applyAlignment="1">
      <alignment horizontal="right"/>
    </xf>
    <xf numFmtId="3" fontId="0" fillId="0" borderId="47" xfId="0" applyNumberFormat="1" applyFill="1" applyBorder="1" applyAlignment="1" applyProtection="1">
      <alignment horizontal="right"/>
      <protection locked="0"/>
    </xf>
    <xf numFmtId="3" fontId="0" fillId="0" borderId="20" xfId="0" applyNumberFormat="1" applyFill="1" applyBorder="1" applyAlignment="1" applyProtection="1">
      <alignment horizontal="right"/>
      <protection locked="0"/>
    </xf>
    <xf numFmtId="3" fontId="30" fillId="0" borderId="132" xfId="0" applyNumberFormat="1" applyFont="1" applyFill="1" applyBorder="1" applyAlignment="1">
      <alignment horizontal="right"/>
    </xf>
    <xf numFmtId="164" fontId="30" fillId="0" borderId="132" xfId="0" applyNumberFormat="1" applyFont="1" applyFill="1" applyBorder="1" applyAlignment="1">
      <alignment horizontal="right"/>
    </xf>
    <xf numFmtId="3" fontId="0" fillId="0" borderId="121" xfId="0" applyNumberFormat="1" applyFill="1" applyBorder="1" applyAlignment="1">
      <alignment horizontal="right"/>
    </xf>
    <xf numFmtId="0" fontId="36" fillId="0" borderId="136" xfId="0" applyFont="1" applyFill="1" applyBorder="1" applyAlignment="1">
      <alignment horizontal="left" indent="1"/>
    </xf>
    <xf numFmtId="0" fontId="0" fillId="0" borderId="133" xfId="0" applyFont="1" applyFill="1" applyBorder="1" applyAlignment="1">
      <alignment horizontal="center"/>
    </xf>
    <xf numFmtId="3" fontId="37" fillId="0" borderId="137" xfId="0" applyNumberFormat="1" applyFont="1" applyFill="1" applyBorder="1" applyAlignment="1">
      <alignment horizontal="right"/>
    </xf>
    <xf numFmtId="164" fontId="30" fillId="14" borderId="133" xfId="0" applyNumberFormat="1" applyFont="1" applyFill="1" applyBorder="1" applyAlignment="1">
      <alignment horizontal="right"/>
    </xf>
    <xf numFmtId="3" fontId="37" fillId="15" borderId="136" xfId="0" applyNumberFormat="1" applyFont="1" applyFill="1" applyBorder="1" applyAlignment="1">
      <alignment horizontal="right"/>
    </xf>
    <xf numFmtId="3" fontId="0" fillId="0" borderId="69" xfId="0" applyNumberFormat="1" applyFill="1" applyBorder="1" applyAlignment="1" applyProtection="1">
      <alignment horizontal="right"/>
      <protection locked="0"/>
    </xf>
    <xf numFmtId="4" fontId="0" fillId="0" borderId="66" xfId="0" applyNumberFormat="1" applyFill="1" applyBorder="1" applyAlignment="1" applyProtection="1">
      <alignment horizontal="right"/>
      <protection locked="0"/>
    </xf>
    <xf numFmtId="0" fontId="0" fillId="0" borderId="129" xfId="0" applyFont="1" applyFill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123" xfId="0" applyNumberFormat="1" applyFill="1" applyBorder="1" applyAlignment="1">
      <alignment horizontal="right"/>
    </xf>
    <xf numFmtId="3" fontId="0" fillId="0" borderId="115" xfId="0" applyNumberFormat="1" applyFill="1" applyBorder="1" applyAlignment="1">
      <alignment horizontal="right"/>
    </xf>
    <xf numFmtId="3" fontId="37" fillId="0" borderId="123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3" fontId="37" fillId="0" borderId="56" xfId="0" applyNumberFormat="1" applyFont="1" applyFill="1" applyBorder="1" applyAlignment="1">
      <alignment horizontal="right"/>
    </xf>
    <xf numFmtId="3" fontId="30" fillId="0" borderId="138" xfId="0" applyNumberFormat="1" applyFont="1" applyFill="1" applyBorder="1" applyAlignment="1">
      <alignment horizontal="right"/>
    </xf>
    <xf numFmtId="164" fontId="30" fillId="14" borderId="129" xfId="0" applyNumberFormat="1" applyFont="1" applyFill="1" applyBorder="1" applyAlignment="1">
      <alignment horizontal="right"/>
    </xf>
    <xf numFmtId="3" fontId="37" fillId="15" borderId="116" xfId="0" applyNumberFormat="1" applyFont="1" applyFill="1" applyBorder="1" applyAlignment="1">
      <alignment horizontal="right"/>
    </xf>
    <xf numFmtId="3" fontId="0" fillId="0" borderId="79" xfId="0" applyNumberFormat="1" applyFill="1" applyBorder="1" applyAlignment="1" applyProtection="1">
      <alignment horizontal="right"/>
      <protection locked="0"/>
    </xf>
    <xf numFmtId="4" fontId="0" fillId="0" borderId="71" xfId="0" applyNumberFormat="1" applyFill="1" applyBorder="1" applyAlignment="1" applyProtection="1">
      <alignment horizontal="right"/>
      <protection locked="0"/>
    </xf>
    <xf numFmtId="0" fontId="36" fillId="0" borderId="108" xfId="0" applyFont="1" applyFill="1" applyBorder="1" applyAlignment="1">
      <alignment horizontal="left" indent="1"/>
    </xf>
    <xf numFmtId="0" fontId="30" fillId="0" borderId="104" xfId="0" applyFont="1" applyFill="1" applyBorder="1" applyAlignment="1">
      <alignment horizontal="center"/>
    </xf>
    <xf numFmtId="3" fontId="30" fillId="0" borderId="110" xfId="0" applyNumberFormat="1" applyFont="1" applyFill="1" applyBorder="1" applyAlignment="1">
      <alignment horizontal="center"/>
    </xf>
    <xf numFmtId="3" fontId="38" fillId="0" borderId="103" xfId="0" applyNumberFormat="1" applyFont="1" applyFill="1" applyBorder="1" applyAlignment="1">
      <alignment horizontal="right"/>
    </xf>
    <xf numFmtId="3" fontId="38" fillId="0" borderId="104" xfId="0" applyNumberFormat="1" applyFont="1" applyFill="1" applyBorder="1" applyAlignment="1">
      <alignment horizontal="right"/>
    </xf>
    <xf numFmtId="3" fontId="30" fillId="0" borderId="103" xfId="0" applyNumberFormat="1" applyFont="1" applyFill="1" applyBorder="1" applyAlignment="1">
      <alignment horizontal="right"/>
    </xf>
    <xf numFmtId="3" fontId="30" fillId="0" borderId="102" xfId="0" applyNumberFormat="1" applyFont="1" applyFill="1" applyBorder="1" applyAlignment="1">
      <alignment horizontal="right"/>
    </xf>
    <xf numFmtId="3" fontId="8" fillId="0" borderId="110" xfId="0" applyNumberFormat="1" applyFont="1" applyFill="1" applyBorder="1" applyAlignment="1">
      <alignment horizontal="right"/>
    </xf>
    <xf numFmtId="164" fontId="30" fillId="14" borderId="104" xfId="0" applyNumberFormat="1" applyFont="1" applyFill="1" applyBorder="1" applyAlignment="1">
      <alignment horizontal="right"/>
    </xf>
    <xf numFmtId="3" fontId="30" fillId="16" borderId="108" xfId="0" applyNumberFormat="1" applyFont="1" applyFill="1" applyBorder="1" applyAlignment="1">
      <alignment horizontal="right"/>
    </xf>
    <xf numFmtId="3" fontId="30" fillId="16" borderId="139" xfId="0" applyNumberFormat="1" applyFont="1" applyFill="1" applyBorder="1" applyAlignment="1">
      <alignment horizontal="right"/>
    </xf>
    <xf numFmtId="3" fontId="30" fillId="16" borderId="74" xfId="0" applyNumberFormat="1" applyFont="1" applyFill="1" applyBorder="1" applyAlignment="1">
      <alignment horizontal="right"/>
    </xf>
    <xf numFmtId="164" fontId="30" fillId="0" borderId="103" xfId="0" applyNumberFormat="1" applyFont="1" applyFill="1" applyBorder="1" applyAlignment="1">
      <alignment horizontal="right"/>
    </xf>
    <xf numFmtId="3" fontId="8" fillId="0" borderId="104" xfId="0" applyNumberFormat="1" applyFont="1" applyFill="1" applyBorder="1" applyAlignment="1">
      <alignment horizontal="right"/>
    </xf>
    <xf numFmtId="3" fontId="0" fillId="0" borderId="117" xfId="0" applyNumberFormat="1" applyFill="1" applyBorder="1" applyAlignment="1">
      <alignment horizontal="right"/>
    </xf>
    <xf numFmtId="0" fontId="0" fillId="0" borderId="125" xfId="0" applyFont="1" applyFill="1" applyBorder="1" applyAlignment="1">
      <alignment horizontal="center"/>
    </xf>
    <xf numFmtId="3" fontId="0" fillId="0" borderId="126" xfId="0" applyNumberFormat="1" applyFont="1" applyFill="1" applyBorder="1" applyAlignment="1">
      <alignment horizontal="center"/>
    </xf>
    <xf numFmtId="3" fontId="37" fillId="0" borderId="138" xfId="0" applyNumberFormat="1" applyFont="1" applyFill="1" applyBorder="1" applyAlignment="1">
      <alignment horizontal="right"/>
    </xf>
    <xf numFmtId="3" fontId="37" fillId="0" borderId="140" xfId="0" applyNumberFormat="1" applyFont="1" applyFill="1" applyBorder="1" applyAlignment="1">
      <alignment horizontal="right"/>
    </xf>
    <xf numFmtId="3" fontId="30" fillId="0" borderId="141" xfId="0" applyNumberFormat="1" applyFont="1" applyFill="1" applyBorder="1" applyAlignment="1">
      <alignment horizontal="right"/>
    </xf>
    <xf numFmtId="164" fontId="30" fillId="14" borderId="125" xfId="0" applyNumberFormat="1" applyFont="1" applyFill="1" applyBorder="1" applyAlignment="1">
      <alignment horizontal="right"/>
    </xf>
    <xf numFmtId="3" fontId="37" fillId="15" borderId="142" xfId="0" applyNumberFormat="1" applyFont="1" applyFill="1" applyBorder="1" applyAlignment="1">
      <alignment horizontal="right"/>
    </xf>
    <xf numFmtId="3" fontId="0" fillId="0" borderId="61" xfId="0" applyNumberFormat="1" applyFill="1" applyBorder="1" applyAlignment="1" applyProtection="1">
      <alignment horizontal="right"/>
      <protection locked="0"/>
    </xf>
    <xf numFmtId="164" fontId="30" fillId="0" borderId="138" xfId="0" applyNumberFormat="1" applyFont="1" applyFill="1" applyBorder="1" applyAlignment="1">
      <alignment horizontal="right"/>
    </xf>
    <xf numFmtId="3" fontId="0" fillId="0" borderId="129" xfId="0" applyNumberFormat="1" applyFill="1" applyBorder="1" applyAlignment="1">
      <alignment horizontal="right"/>
    </xf>
    <xf numFmtId="0" fontId="36" fillId="0" borderId="117" xfId="0" applyFont="1" applyFill="1" applyBorder="1" applyAlignment="1">
      <alignment horizontal="left" indent="1"/>
    </xf>
    <xf numFmtId="3" fontId="45" fillId="0" borderId="143" xfId="0" applyNumberFormat="1" applyFont="1" applyFill="1" applyBorder="1" applyAlignment="1">
      <alignment horizontal="center"/>
    </xf>
    <xf numFmtId="3" fontId="0" fillId="0" borderId="120" xfId="0" applyNumberFormat="1" applyFill="1" applyBorder="1" applyAlignment="1">
      <alignment horizontal="right"/>
    </xf>
    <xf numFmtId="3" fontId="0" fillId="0" borderId="121" xfId="0" applyNumberFormat="1" applyFont="1" applyFill="1" applyBorder="1" applyAlignment="1">
      <alignment horizontal="right"/>
    </xf>
    <xf numFmtId="3" fontId="45" fillId="0" borderId="144" xfId="0" applyNumberFormat="1" applyFont="1" applyFill="1" applyBorder="1" applyAlignment="1">
      <alignment horizontal="right"/>
    </xf>
    <xf numFmtId="3" fontId="45" fillId="0" borderId="121" xfId="0" applyNumberFormat="1" applyFont="1" applyFill="1" applyBorder="1" applyAlignment="1">
      <alignment horizontal="right"/>
    </xf>
    <xf numFmtId="3" fontId="45" fillId="0" borderId="134" xfId="0" applyNumberFormat="1" applyFont="1" applyFill="1" applyBorder="1" applyAlignment="1">
      <alignment horizontal="right"/>
    </xf>
    <xf numFmtId="3" fontId="45" fillId="0" borderId="135" xfId="0" applyNumberFormat="1" applyFont="1" applyFill="1" applyBorder="1" applyAlignment="1">
      <alignment horizontal="right"/>
    </xf>
    <xf numFmtId="3" fontId="45" fillId="0" borderId="145" xfId="0" applyNumberFormat="1" applyFont="1" applyFill="1" applyBorder="1" applyAlignment="1">
      <alignment horizontal="right"/>
    </xf>
    <xf numFmtId="3" fontId="45" fillId="0" borderId="134" xfId="0" applyNumberFormat="1" applyFont="1" applyFill="1" applyBorder="1" applyAlignment="1" applyProtection="1">
      <alignment horizontal="right"/>
      <protection locked="0"/>
    </xf>
    <xf numFmtId="3" fontId="45" fillId="14" borderId="134" xfId="0" applyNumberFormat="1" applyFont="1" applyFill="1" applyBorder="1" applyAlignment="1" applyProtection="1">
      <alignment horizontal="right"/>
      <protection locked="0"/>
    </xf>
    <xf numFmtId="3" fontId="45" fillId="15" borderId="144" xfId="0" applyNumberFormat="1" applyFont="1" applyFill="1" applyBorder="1" applyAlignment="1" applyProtection="1">
      <alignment horizontal="right"/>
      <protection locked="0"/>
    </xf>
    <xf numFmtId="3" fontId="0" fillId="0" borderId="146" xfId="0" applyNumberFormat="1" applyFill="1" applyBorder="1" applyAlignment="1" applyProtection="1">
      <alignment horizontal="right"/>
      <protection locked="0"/>
    </xf>
    <xf numFmtId="3" fontId="0" fillId="0" borderId="80" xfId="0" applyNumberFormat="1" applyFill="1" applyBorder="1" applyAlignment="1" applyProtection="1">
      <alignment horizontal="right"/>
      <protection locked="0"/>
    </xf>
    <xf numFmtId="3" fontId="0" fillId="0" borderId="86" xfId="0" applyNumberFormat="1" applyFill="1" applyBorder="1" applyAlignment="1" applyProtection="1">
      <alignment horizontal="right"/>
      <protection locked="0"/>
    </xf>
    <xf numFmtId="3" fontId="38" fillId="0" borderId="120" xfId="0" applyNumberFormat="1" applyFont="1" applyFill="1" applyBorder="1" applyAlignment="1">
      <alignment horizontal="right"/>
    </xf>
    <xf numFmtId="164" fontId="38" fillId="0" borderId="120" xfId="0" applyNumberFormat="1" applyFont="1" applyFill="1" applyBorder="1" applyAlignment="1">
      <alignment horizontal="right"/>
    </xf>
    <xf numFmtId="3" fontId="45" fillId="0" borderId="120" xfId="0" applyNumberFormat="1" applyFont="1" applyFill="1" applyBorder="1" applyAlignment="1">
      <alignment horizontal="right"/>
    </xf>
    <xf numFmtId="3" fontId="45" fillId="0" borderId="131" xfId="0" applyNumberFormat="1" applyFont="1" applyFill="1" applyBorder="1" applyAlignment="1">
      <alignment horizontal="center"/>
    </xf>
    <xf numFmtId="3" fontId="0" fillId="0" borderId="133" xfId="0" applyNumberFormat="1" applyFont="1" applyFill="1" applyBorder="1" applyAlignment="1">
      <alignment horizontal="right"/>
    </xf>
    <xf numFmtId="3" fontId="45" fillId="0" borderId="136" xfId="0" applyNumberFormat="1" applyFont="1" applyFill="1" applyBorder="1" applyAlignment="1">
      <alignment horizontal="right"/>
    </xf>
    <xf numFmtId="3" fontId="45" fillId="0" borderId="133" xfId="0" applyNumberFormat="1" applyFont="1" applyFill="1" applyBorder="1" applyAlignment="1">
      <alignment horizontal="right"/>
    </xf>
    <xf numFmtId="3" fontId="45" fillId="0" borderId="132" xfId="0" applyNumberFormat="1" applyFont="1" applyFill="1" applyBorder="1" applyAlignment="1">
      <alignment horizontal="right"/>
    </xf>
    <xf numFmtId="3" fontId="45" fillId="0" borderId="137" xfId="0" applyNumberFormat="1" applyFont="1" applyFill="1" applyBorder="1" applyAlignment="1">
      <alignment horizontal="right"/>
    </xf>
    <xf numFmtId="3" fontId="45" fillId="0" borderId="131" xfId="0" applyNumberFormat="1" applyFont="1" applyFill="1" applyBorder="1" applyAlignment="1">
      <alignment horizontal="right"/>
    </xf>
    <xf numFmtId="3" fontId="45" fillId="0" borderId="132" xfId="0" applyNumberFormat="1" applyFont="1" applyFill="1" applyBorder="1" applyAlignment="1" applyProtection="1">
      <alignment horizontal="right"/>
      <protection locked="0"/>
    </xf>
    <xf numFmtId="164" fontId="45" fillId="14" borderId="133" xfId="0" applyNumberFormat="1" applyFont="1" applyFill="1" applyBorder="1" applyAlignment="1" applyProtection="1">
      <alignment horizontal="right"/>
      <protection locked="0"/>
    </xf>
    <xf numFmtId="3" fontId="45" fillId="15" borderId="136" xfId="0" applyNumberFormat="1" applyFont="1" applyFill="1" applyBorder="1" applyAlignment="1" applyProtection="1">
      <alignment horizontal="right"/>
      <protection locked="0"/>
    </xf>
    <xf numFmtId="3" fontId="0" fillId="0" borderId="66" xfId="0" applyNumberFormat="1" applyFill="1" applyBorder="1" applyAlignment="1" applyProtection="1">
      <alignment horizontal="right"/>
      <protection locked="0"/>
    </xf>
    <xf numFmtId="3" fontId="0" fillId="0" borderId="68" xfId="0" applyNumberFormat="1" applyFill="1" applyBorder="1" applyAlignment="1" applyProtection="1">
      <alignment horizontal="right"/>
      <protection locked="0"/>
    </xf>
    <xf numFmtId="3" fontId="38" fillId="0" borderId="132" xfId="0" applyNumberFormat="1" applyFont="1" applyFill="1" applyBorder="1" applyAlignment="1">
      <alignment horizontal="right"/>
    </xf>
    <xf numFmtId="3" fontId="45" fillId="0" borderId="126" xfId="0" applyNumberFormat="1" applyFont="1" applyFill="1" applyBorder="1" applyAlignment="1">
      <alignment horizontal="center"/>
    </xf>
    <xf numFmtId="3" fontId="0" fillId="0" borderId="111" xfId="0" applyNumberFormat="1" applyFill="1" applyBorder="1" applyAlignment="1">
      <alignment horizontal="right"/>
    </xf>
    <xf numFmtId="3" fontId="0" fillId="0" borderId="112" xfId="0" applyNumberFormat="1" applyFill="1" applyBorder="1" applyAlignment="1">
      <alignment horizontal="right"/>
    </xf>
    <xf numFmtId="3" fontId="0" fillId="0" borderId="112" xfId="0" applyNumberFormat="1" applyFont="1" applyFill="1" applyBorder="1" applyAlignment="1">
      <alignment horizontal="right"/>
    </xf>
    <xf numFmtId="3" fontId="45" fillId="0" borderId="124" xfId="0" applyNumberFormat="1" applyFont="1" applyFill="1" applyBorder="1" applyAlignment="1">
      <alignment horizontal="right"/>
    </xf>
    <xf numFmtId="3" fontId="45" fillId="0" borderId="125" xfId="0" applyNumberFormat="1" applyFont="1" applyFill="1" applyBorder="1" applyAlignment="1">
      <alignment horizontal="right"/>
    </xf>
    <xf numFmtId="3" fontId="45" fillId="0" borderId="127" xfId="0" applyNumberFormat="1" applyFont="1" applyFill="1" applyBorder="1" applyAlignment="1">
      <alignment horizontal="right"/>
    </xf>
    <xf numFmtId="3" fontId="45" fillId="0" borderId="128" xfId="0" applyNumberFormat="1" applyFont="1" applyFill="1" applyBorder="1" applyAlignment="1">
      <alignment horizontal="right"/>
    </xf>
    <xf numFmtId="3" fontId="45" fillId="0" borderId="126" xfId="0" applyNumberFormat="1" applyFont="1" applyFill="1" applyBorder="1" applyAlignment="1">
      <alignment horizontal="right"/>
    </xf>
    <xf numFmtId="3" fontId="45" fillId="0" borderId="127" xfId="0" applyNumberFormat="1" applyFont="1" applyFill="1" applyBorder="1" applyAlignment="1" applyProtection="1">
      <alignment horizontal="right"/>
      <protection locked="0"/>
    </xf>
    <xf numFmtId="3" fontId="45" fillId="14" borderId="127" xfId="0" applyNumberFormat="1" applyFont="1" applyFill="1" applyBorder="1" applyAlignment="1" applyProtection="1">
      <alignment horizontal="right"/>
      <protection locked="0"/>
    </xf>
    <xf numFmtId="3" fontId="45" fillId="15" borderId="147" xfId="0" applyNumberFormat="1" applyFont="1" applyFill="1" applyBorder="1" applyAlignment="1" applyProtection="1">
      <alignment horizontal="right"/>
      <protection locked="0"/>
    </xf>
    <xf numFmtId="3" fontId="0" fillId="0" borderId="21" xfId="0" applyNumberFormat="1" applyFill="1" applyBorder="1" applyAlignment="1" applyProtection="1">
      <alignment horizontal="right"/>
      <protection locked="0"/>
    </xf>
    <xf numFmtId="3" fontId="0" fillId="0" borderId="71" xfId="0" applyNumberFormat="1" applyFill="1" applyBorder="1" applyAlignment="1" applyProtection="1">
      <alignment horizontal="right"/>
      <protection locked="0"/>
    </xf>
    <xf numFmtId="3" fontId="0" fillId="0" borderId="63" xfId="0" applyNumberFormat="1" applyFill="1" applyBorder="1" applyAlignment="1" applyProtection="1">
      <alignment horizontal="right"/>
      <protection locked="0"/>
    </xf>
    <xf numFmtId="3" fontId="38" fillId="0" borderId="127" xfId="0" applyNumberFormat="1" applyFont="1" applyFill="1" applyBorder="1" applyAlignment="1">
      <alignment horizontal="right"/>
    </xf>
    <xf numFmtId="3" fontId="45" fillId="0" borderId="117" xfId="0" applyNumberFormat="1" applyFont="1" applyFill="1" applyBorder="1" applyAlignment="1">
      <alignment horizontal="right"/>
    </xf>
    <xf numFmtId="3" fontId="45" fillId="0" borderId="130" xfId="0" applyNumberFormat="1" applyFont="1" applyFill="1" applyBorder="1" applyAlignment="1">
      <alignment horizontal="right"/>
    </xf>
    <xf numFmtId="3" fontId="45" fillId="0" borderId="143" xfId="0" applyNumberFormat="1" applyFont="1" applyFill="1" applyBorder="1" applyAlignment="1">
      <alignment horizontal="right"/>
    </xf>
    <xf numFmtId="3" fontId="45" fillId="14" borderId="117" xfId="0" applyNumberFormat="1" applyFont="1" applyFill="1" applyBorder="1" applyAlignment="1" applyProtection="1">
      <alignment horizontal="right"/>
      <protection locked="0"/>
    </xf>
    <xf numFmtId="3" fontId="45" fillId="15" borderId="130" xfId="0" applyNumberFormat="1" applyFont="1" applyFill="1" applyBorder="1" applyAlignment="1" applyProtection="1">
      <alignment horizontal="right"/>
      <protection locked="0"/>
    </xf>
    <xf numFmtId="3" fontId="0" fillId="0" borderId="148" xfId="0" applyNumberFormat="1" applyFill="1" applyBorder="1" applyAlignment="1" applyProtection="1">
      <alignment horizontal="right"/>
      <protection locked="0"/>
    </xf>
    <xf numFmtId="3" fontId="38" fillId="0" borderId="149" xfId="0" applyNumberFormat="1" applyFont="1" applyFill="1" applyBorder="1" applyAlignment="1">
      <alignment horizontal="right"/>
    </xf>
    <xf numFmtId="3" fontId="45" fillId="14" borderId="133" xfId="0" applyNumberFormat="1" applyFont="1" applyFill="1" applyBorder="1" applyAlignment="1" applyProtection="1">
      <alignment horizontal="right"/>
      <protection locked="0"/>
    </xf>
    <xf numFmtId="3" fontId="38" fillId="0" borderId="150" xfId="0" applyNumberFormat="1" applyFont="1" applyFill="1" applyBorder="1" applyAlignment="1">
      <alignment horizontal="right"/>
    </xf>
    <xf numFmtId="0" fontId="37" fillId="0" borderId="133" xfId="0" applyFont="1" applyFill="1" applyBorder="1" applyAlignment="1">
      <alignment horizontal="center"/>
    </xf>
    <xf numFmtId="3" fontId="45" fillId="0" borderId="141" xfId="0" applyNumberFormat="1" applyFont="1" applyFill="1" applyBorder="1" applyAlignment="1">
      <alignment horizontal="center"/>
    </xf>
    <xf numFmtId="3" fontId="0" fillId="0" borderId="115" xfId="0" applyNumberFormat="1" applyFont="1" applyFill="1" applyBorder="1" applyAlignment="1">
      <alignment horizontal="right"/>
    </xf>
    <xf numFmtId="3" fontId="45" fillId="0" borderId="129" xfId="0" applyNumberFormat="1" applyFont="1" applyFill="1" applyBorder="1" applyAlignment="1">
      <alignment horizontal="right"/>
    </xf>
    <xf numFmtId="3" fontId="45" fillId="0" borderId="142" xfId="0" applyNumberFormat="1" applyFont="1" applyFill="1" applyBorder="1" applyAlignment="1">
      <alignment horizontal="right"/>
    </xf>
    <xf numFmtId="3" fontId="45" fillId="0" borderId="141" xfId="0" applyNumberFormat="1" applyFont="1" applyFill="1" applyBorder="1" applyAlignment="1">
      <alignment horizontal="right"/>
    </xf>
    <xf numFmtId="3" fontId="45" fillId="0" borderId="138" xfId="0" applyNumberFormat="1" applyFont="1" applyFill="1" applyBorder="1" applyAlignment="1" applyProtection="1">
      <alignment horizontal="right"/>
      <protection locked="0"/>
    </xf>
    <xf numFmtId="3" fontId="45" fillId="14" borderId="129" xfId="0" applyNumberFormat="1" applyFont="1" applyFill="1" applyBorder="1" applyAlignment="1" applyProtection="1">
      <alignment horizontal="right"/>
      <protection locked="0"/>
    </xf>
    <xf numFmtId="3" fontId="45" fillId="15" borderId="116" xfId="0" applyNumberFormat="1" applyFont="1" applyFill="1" applyBorder="1" applyAlignment="1" applyProtection="1">
      <alignment horizontal="right"/>
      <protection locked="0"/>
    </xf>
    <xf numFmtId="3" fontId="0" fillId="0" borderId="50" xfId="0" applyNumberFormat="1" applyFill="1" applyBorder="1" applyAlignment="1" applyProtection="1">
      <alignment horizontal="right"/>
      <protection locked="0"/>
    </xf>
    <xf numFmtId="3" fontId="0" fillId="0" borderId="62" xfId="0" applyNumberFormat="1" applyFill="1" applyBorder="1" applyAlignment="1" applyProtection="1">
      <alignment horizontal="right"/>
      <protection locked="0"/>
    </xf>
    <xf numFmtId="3" fontId="38" fillId="0" borderId="151" xfId="0" applyNumberFormat="1" applyFont="1" applyFill="1" applyBorder="1" applyAlignment="1">
      <alignment horizontal="right"/>
    </xf>
    <xf numFmtId="3" fontId="45" fillId="0" borderId="138" xfId="0" applyNumberFormat="1" applyFont="1" applyFill="1" applyBorder="1" applyAlignment="1">
      <alignment horizontal="right"/>
    </xf>
    <xf numFmtId="0" fontId="40" fillId="0" borderId="108" xfId="0" applyFont="1" applyFill="1" applyBorder="1" applyAlignment="1">
      <alignment horizontal="left" indent="1"/>
    </xf>
    <xf numFmtId="0" fontId="38" fillId="0" borderId="104" xfId="0" applyFont="1" applyFill="1" applyBorder="1" applyAlignment="1">
      <alignment horizontal="center"/>
    </xf>
    <xf numFmtId="3" fontId="38" fillId="0" borderId="110" xfId="0" applyNumberFormat="1" applyFont="1" applyFill="1" applyBorder="1" applyAlignment="1">
      <alignment horizontal="center"/>
    </xf>
    <xf numFmtId="3" fontId="38" fillId="0" borderId="108" xfId="0" applyNumberFormat="1" applyFont="1" applyFill="1" applyBorder="1" applyAlignment="1">
      <alignment horizontal="right"/>
    </xf>
    <xf numFmtId="3" fontId="38" fillId="0" borderId="110" xfId="0" applyNumberFormat="1" applyFont="1" applyFill="1" applyBorder="1" applyAlignment="1">
      <alignment horizontal="right"/>
    </xf>
    <xf numFmtId="3" fontId="38" fillId="0" borderId="103" xfId="0" applyNumberFormat="1" applyFont="1" applyFill="1" applyBorder="1" applyAlignment="1" applyProtection="1">
      <alignment horizontal="right"/>
    </xf>
    <xf numFmtId="164" fontId="38" fillId="14" borderId="104" xfId="0" applyNumberFormat="1" applyFont="1" applyFill="1" applyBorder="1" applyAlignment="1" applyProtection="1">
      <alignment horizontal="right"/>
    </xf>
    <xf numFmtId="164" fontId="38" fillId="16" borderId="104" xfId="0" applyNumberFormat="1" applyFont="1" applyFill="1" applyBorder="1" applyAlignment="1" applyProtection="1">
      <alignment horizontal="right"/>
    </xf>
    <xf numFmtId="164" fontId="38" fillId="16" borderId="147" xfId="0" applyNumberFormat="1" applyFont="1" applyFill="1" applyBorder="1" applyAlignment="1" applyProtection="1">
      <alignment horizontal="right"/>
    </xf>
    <xf numFmtId="164" fontId="38" fillId="16" borderId="74" xfId="0" applyNumberFormat="1" applyFont="1" applyFill="1" applyBorder="1" applyAlignment="1" applyProtection="1">
      <alignment horizontal="right"/>
    </xf>
    <xf numFmtId="164" fontId="38" fillId="16" borderId="113" xfId="0" applyNumberFormat="1" applyFont="1" applyFill="1" applyBorder="1" applyAlignment="1" applyProtection="1">
      <alignment horizontal="right"/>
    </xf>
    <xf numFmtId="3" fontId="0" fillId="0" borderId="134" xfId="0" applyNumberFormat="1" applyFill="1" applyBorder="1" applyAlignment="1">
      <alignment horizontal="right"/>
    </xf>
    <xf numFmtId="3" fontId="0" fillId="0" borderId="117" xfId="0" applyNumberFormat="1" applyFont="1" applyFill="1" applyBorder="1" applyAlignment="1">
      <alignment horizontal="right"/>
    </xf>
    <xf numFmtId="3" fontId="38" fillId="0" borderId="143" xfId="0" applyNumberFormat="1" applyFont="1" applyFill="1" applyBorder="1" applyAlignment="1">
      <alignment horizontal="right"/>
    </xf>
    <xf numFmtId="164" fontId="45" fillId="14" borderId="117" xfId="0" applyNumberFormat="1" applyFont="1" applyFill="1" applyBorder="1" applyAlignment="1" applyProtection="1">
      <alignment horizontal="right"/>
      <protection locked="0"/>
    </xf>
    <xf numFmtId="3" fontId="45" fillId="15" borderId="121" xfId="0" applyNumberFormat="1" applyFont="1" applyFill="1" applyBorder="1" applyAlignment="1" applyProtection="1">
      <alignment horizontal="right"/>
      <protection locked="0"/>
    </xf>
    <xf numFmtId="3" fontId="0" fillId="0" borderId="57" xfId="0" applyNumberFormat="1" applyFill="1" applyBorder="1" applyAlignment="1" applyProtection="1">
      <alignment horizontal="right"/>
      <protection locked="0"/>
    </xf>
    <xf numFmtId="3" fontId="38" fillId="0" borderId="117" xfId="0" applyNumberFormat="1" applyFont="1" applyFill="1" applyBorder="1" applyAlignment="1">
      <alignment horizontal="right"/>
    </xf>
    <xf numFmtId="3" fontId="45" fillId="15" borderId="133" xfId="0" applyNumberFormat="1" applyFont="1" applyFill="1" applyBorder="1" applyAlignment="1" applyProtection="1">
      <alignment horizontal="right"/>
      <protection locked="0"/>
    </xf>
    <xf numFmtId="164" fontId="45" fillId="14" borderId="129" xfId="0" applyNumberFormat="1" applyFont="1" applyFill="1" applyBorder="1" applyAlignment="1" applyProtection="1">
      <alignment horizontal="right"/>
      <protection locked="0"/>
    </xf>
    <xf numFmtId="3" fontId="45" fillId="15" borderId="115" xfId="0" applyNumberFormat="1" applyFont="1" applyFill="1" applyBorder="1" applyAlignment="1" applyProtection="1">
      <alignment horizontal="right"/>
      <protection locked="0"/>
    </xf>
    <xf numFmtId="164" fontId="38" fillId="16" borderId="112" xfId="0" applyNumberFormat="1" applyFont="1" applyFill="1" applyBorder="1" applyAlignment="1" applyProtection="1">
      <alignment horizontal="right"/>
    </xf>
    <xf numFmtId="164" fontId="38" fillId="0" borderId="121" xfId="0" applyNumberFormat="1" applyFont="1" applyFill="1" applyBorder="1" applyAlignment="1">
      <alignment horizontal="right"/>
    </xf>
    <xf numFmtId="0" fontId="0" fillId="0" borderId="115" xfId="0" applyFill="1" applyBorder="1"/>
    <xf numFmtId="3" fontId="38" fillId="0" borderId="102" xfId="0" applyNumberFormat="1" applyFont="1" applyFill="1" applyBorder="1" applyAlignment="1">
      <alignment horizontal="right"/>
    </xf>
    <xf numFmtId="3" fontId="0" fillId="0" borderId="56" xfId="0" applyNumberFormat="1" applyFill="1" applyBorder="1" applyAlignment="1">
      <alignment horizontal="right"/>
    </xf>
    <xf numFmtId="3" fontId="38" fillId="0" borderId="103" xfId="0" applyNumberFormat="1" applyFont="1" applyFill="1" applyBorder="1" applyAlignment="1" applyProtection="1">
      <alignment horizontal="right"/>
      <protection locked="0"/>
    </xf>
    <xf numFmtId="164" fontId="38" fillId="14" borderId="104" xfId="0" applyNumberFormat="1" applyFont="1" applyFill="1" applyBorder="1" applyAlignment="1" applyProtection="1">
      <alignment horizontal="right"/>
      <protection locked="0"/>
    </xf>
    <xf numFmtId="3" fontId="0" fillId="16" borderId="115" xfId="0" applyNumberFormat="1" applyFill="1" applyBorder="1" applyAlignment="1">
      <alignment horizontal="right"/>
    </xf>
    <xf numFmtId="3" fontId="0" fillId="16" borderId="135" xfId="0" applyNumberFormat="1" applyFill="1" applyBorder="1" applyAlignment="1" applyProtection="1">
      <alignment horizontal="right"/>
      <protection locked="0"/>
    </xf>
    <xf numFmtId="3" fontId="0" fillId="16" borderId="107" xfId="0" applyNumberFormat="1" applyFill="1" applyBorder="1" applyAlignment="1" applyProtection="1">
      <alignment horizontal="right"/>
      <protection locked="0"/>
    </xf>
    <xf numFmtId="3" fontId="0" fillId="16" borderId="0" xfId="0" applyNumberFormat="1" applyFill="1" applyBorder="1" applyAlignment="1">
      <alignment horizontal="right"/>
    </xf>
    <xf numFmtId="3" fontId="38" fillId="0" borderId="122" xfId="0" applyNumberFormat="1" applyFont="1" applyFill="1" applyBorder="1" applyAlignment="1">
      <alignment horizontal="right"/>
    </xf>
    <xf numFmtId="0" fontId="40" fillId="0" borderId="122" xfId="0" applyFont="1" applyFill="1" applyBorder="1" applyAlignment="1">
      <alignment horizontal="left" indent="1"/>
    </xf>
    <xf numFmtId="164" fontId="38" fillId="14" borderId="104" xfId="0" applyNumberFormat="1" applyFont="1" applyFill="1" applyBorder="1" applyAlignment="1">
      <alignment horizontal="right"/>
    </xf>
    <xf numFmtId="164" fontId="38" fillId="16" borderId="104" xfId="0" applyNumberFormat="1" applyFont="1" applyFill="1" applyBorder="1" applyAlignment="1">
      <alignment horizontal="right"/>
    </xf>
    <xf numFmtId="3" fontId="38" fillId="0" borderId="152" xfId="0" applyNumberFormat="1" applyFont="1" applyFill="1" applyBorder="1" applyAlignment="1">
      <alignment horizontal="right"/>
    </xf>
    <xf numFmtId="3" fontId="38" fillId="0" borderId="145" xfId="0" applyNumberFormat="1" applyFont="1" applyFill="1" applyBorder="1" applyAlignment="1">
      <alignment horizontal="right"/>
    </xf>
    <xf numFmtId="0" fontId="40" fillId="0" borderId="147" xfId="0" applyFont="1" applyFill="1" applyBorder="1" applyAlignment="1">
      <alignment horizontal="left" indent="1"/>
    </xf>
    <xf numFmtId="0" fontId="38" fillId="0" borderId="112" xfId="0" applyFont="1" applyFill="1" applyBorder="1" applyAlignment="1">
      <alignment horizontal="center"/>
    </xf>
    <xf numFmtId="3" fontId="38" fillId="0" borderId="51" xfId="0" applyNumberFormat="1" applyFont="1" applyFill="1" applyBorder="1" applyAlignment="1">
      <alignment horizontal="center"/>
    </xf>
    <xf numFmtId="3" fontId="38" fillId="0" borderId="153" xfId="0" applyNumberFormat="1" applyFont="1" applyFill="1" applyBorder="1" applyAlignment="1">
      <alignment horizontal="right"/>
    </xf>
    <xf numFmtId="164" fontId="38" fillId="0" borderId="103" xfId="0" applyNumberFormat="1" applyFont="1" applyFill="1" applyBorder="1" applyAlignment="1">
      <alignment horizontal="right"/>
    </xf>
    <xf numFmtId="0" fontId="0" fillId="0" borderId="0" xfId="0" applyAlignment="1">
      <alignment horizontal="left" indent="1"/>
    </xf>
    <xf numFmtId="0" fontId="40" fillId="0" borderId="0" xfId="0" applyFont="1" applyFill="1" applyBorder="1" applyAlignment="1">
      <alignment horizontal="left" indent="1"/>
    </xf>
    <xf numFmtId="0" fontId="92" fillId="0" borderId="0" xfId="0" applyFont="1" applyFill="1" applyBorder="1" applyAlignment="1">
      <alignment horizontal="left" indent="1"/>
    </xf>
    <xf numFmtId="0" fontId="93" fillId="0" borderId="0" xfId="0" applyFont="1" applyAlignment="1">
      <alignment horizontal="left" indent="1"/>
    </xf>
    <xf numFmtId="0" fontId="22" fillId="0" borderId="0" xfId="0" applyFont="1" applyAlignment="1">
      <alignment horizontal="left" indent="1"/>
    </xf>
    <xf numFmtId="0" fontId="6" fillId="0" borderId="0" xfId="0" applyFont="1" applyFill="1" applyBorder="1" applyAlignment="1">
      <alignment horizontal="center" shrinkToFit="1"/>
    </xf>
    <xf numFmtId="0" fontId="11" fillId="0" borderId="0" xfId="5" applyFont="1"/>
    <xf numFmtId="0" fontId="29" fillId="0" borderId="0" xfId="5" applyFont="1" applyFill="1" applyAlignment="1">
      <alignment horizontal="left" indent="1"/>
    </xf>
    <xf numFmtId="0" fontId="11" fillId="0" borderId="0" xfId="5" applyFont="1" applyFill="1" applyAlignment="1">
      <alignment horizontal="right"/>
    </xf>
    <xf numFmtId="0" fontId="11" fillId="0" borderId="0" xfId="5" applyFont="1" applyFill="1" applyAlignment="1">
      <alignment horizontal="center"/>
    </xf>
    <xf numFmtId="0" fontId="11" fillId="0" borderId="0" xfId="5" applyFont="1" applyFill="1"/>
    <xf numFmtId="3" fontId="11" fillId="0" borderId="0" xfId="5" applyNumberFormat="1" applyFont="1" applyFill="1"/>
    <xf numFmtId="3" fontId="30" fillId="0" borderId="0" xfId="5" applyNumberFormat="1" applyFont="1" applyFill="1"/>
    <xf numFmtId="164" fontId="11" fillId="0" borderId="0" xfId="5" applyNumberFormat="1" applyFont="1" applyFill="1"/>
    <xf numFmtId="0" fontId="30" fillId="0" borderId="0" xfId="5" applyFont="1" applyFill="1" applyAlignment="1">
      <alignment horizontal="left" indent="1"/>
    </xf>
    <xf numFmtId="0" fontId="11" fillId="0" borderId="0" xfId="5" applyFont="1" applyFill="1" applyAlignment="1">
      <alignment horizontal="left" indent="1"/>
    </xf>
    <xf numFmtId="0" fontId="11" fillId="0" borderId="0" xfId="5" applyFont="1" applyFill="1" applyBorder="1"/>
    <xf numFmtId="0" fontId="11" fillId="0" borderId="0" xfId="5" applyFont="1" applyFill="1" applyBorder="1" applyAlignment="1">
      <alignment horizontal="center"/>
    </xf>
    <xf numFmtId="0" fontId="33" fillId="0" borderId="0" xfId="5" applyFont="1" applyFill="1" applyAlignment="1">
      <alignment horizontal="left" indent="1"/>
    </xf>
    <xf numFmtId="0" fontId="33" fillId="0" borderId="154" xfId="5" applyFont="1" applyFill="1" applyBorder="1" applyAlignment="1">
      <alignment horizontal="left" indent="1"/>
    </xf>
    <xf numFmtId="0" fontId="33" fillId="0" borderId="0" xfId="5" applyFont="1" applyFill="1" applyBorder="1" applyAlignment="1">
      <alignment horizontal="left" indent="1"/>
    </xf>
    <xf numFmtId="0" fontId="23" fillId="0" borderId="155" xfId="5" applyFont="1" applyFill="1" applyBorder="1"/>
    <xf numFmtId="0" fontId="23" fillId="0" borderId="156" xfId="5" applyFont="1" applyFill="1" applyBorder="1"/>
    <xf numFmtId="3" fontId="23" fillId="0" borderId="156" xfId="5" applyNumberFormat="1" applyFont="1" applyFill="1" applyBorder="1"/>
    <xf numFmtId="3" fontId="23" fillId="0" borderId="0" xfId="5" applyNumberFormat="1" applyFont="1" applyFill="1" applyBorder="1"/>
    <xf numFmtId="3" fontId="33" fillId="0" borderId="0" xfId="5" applyNumberFormat="1" applyFont="1" applyFill="1"/>
    <xf numFmtId="0" fontId="36" fillId="0" borderId="157" xfId="5" applyFont="1" applyFill="1" applyBorder="1" applyAlignment="1">
      <alignment horizontal="left" vertical="center" indent="1"/>
    </xf>
    <xf numFmtId="0" fontId="8" fillId="0" borderId="157" xfId="5" applyFont="1" applyFill="1" applyBorder="1" applyAlignment="1">
      <alignment horizontal="center" vertical="center"/>
    </xf>
    <xf numFmtId="0" fontId="8" fillId="0" borderId="158" xfId="5" applyFont="1" applyFill="1" applyBorder="1"/>
    <xf numFmtId="0" fontId="8" fillId="0" borderId="159" xfId="5" applyFont="1" applyFill="1" applyBorder="1"/>
    <xf numFmtId="3" fontId="8" fillId="0" borderId="154" xfId="5" applyNumberFormat="1" applyFont="1" applyFill="1" applyBorder="1" applyAlignment="1">
      <alignment horizontal="center" vertical="center"/>
    </xf>
    <xf numFmtId="3" fontId="8" fillId="0" borderId="160" xfId="5" applyNumberFormat="1" applyFont="1" applyFill="1" applyBorder="1" applyAlignment="1">
      <alignment horizontal="center" vertical="center"/>
    </xf>
    <xf numFmtId="3" fontId="30" fillId="17" borderId="161" xfId="5" applyNumberFormat="1" applyFont="1" applyFill="1" applyBorder="1" applyAlignment="1">
      <alignment horizontal="center"/>
    </xf>
    <xf numFmtId="3" fontId="30" fillId="0" borderId="154" xfId="5" applyNumberFormat="1" applyFont="1" applyFill="1" applyBorder="1" applyAlignment="1">
      <alignment horizontal="center"/>
    </xf>
    <xf numFmtId="3" fontId="30" fillId="0" borderId="159" xfId="5" applyNumberFormat="1" applyFont="1" applyFill="1" applyBorder="1" applyAlignment="1">
      <alignment horizontal="center"/>
    </xf>
    <xf numFmtId="164" fontId="30" fillId="0" borderId="158" xfId="5" applyNumberFormat="1" applyFont="1" applyFill="1" applyBorder="1" applyAlignment="1">
      <alignment horizontal="center"/>
    </xf>
    <xf numFmtId="3" fontId="8" fillId="0" borderId="157" xfId="5" applyNumberFormat="1" applyFont="1" applyFill="1" applyBorder="1" applyAlignment="1">
      <alignment horizontal="center"/>
    </xf>
    <xf numFmtId="0" fontId="8" fillId="0" borderId="162" xfId="5" applyFont="1" applyFill="1" applyBorder="1" applyAlignment="1">
      <alignment horizontal="center"/>
    </xf>
    <xf numFmtId="0" fontId="8" fillId="0" borderId="163" xfId="5" applyFont="1" applyFill="1" applyBorder="1" applyAlignment="1">
      <alignment horizontal="center"/>
    </xf>
    <xf numFmtId="3" fontId="30" fillId="0" borderId="162" xfId="5" applyNumberFormat="1" applyFont="1" applyFill="1" applyBorder="1" applyAlignment="1">
      <alignment horizontal="center"/>
    </xf>
    <xf numFmtId="3" fontId="30" fillId="17" borderId="163" xfId="5" applyNumberFormat="1" applyFont="1" applyFill="1" applyBorder="1" applyAlignment="1">
      <alignment horizontal="center"/>
    </xf>
    <xf numFmtId="3" fontId="30" fillId="0" borderId="164" xfId="5" applyNumberFormat="1" applyFont="1" applyFill="1" applyBorder="1" applyAlignment="1">
      <alignment horizontal="center"/>
    </xf>
    <xf numFmtId="3" fontId="8" fillId="0" borderId="114" xfId="5" applyNumberFormat="1" applyFont="1" applyFill="1" applyBorder="1" applyAlignment="1">
      <alignment horizontal="center"/>
    </xf>
    <xf numFmtId="3" fontId="8" fillId="0" borderId="0" xfId="5" applyNumberFormat="1" applyFont="1" applyFill="1" applyBorder="1" applyAlignment="1">
      <alignment horizontal="center"/>
    </xf>
    <xf numFmtId="3" fontId="30" fillId="0" borderId="163" xfId="5" applyNumberFormat="1" applyFont="1" applyFill="1" applyBorder="1" applyAlignment="1">
      <alignment horizontal="center"/>
    </xf>
    <xf numFmtId="164" fontId="30" fillId="0" borderId="162" xfId="5" applyNumberFormat="1" applyFont="1" applyFill="1" applyBorder="1" applyAlignment="1">
      <alignment horizontal="center" shrinkToFit="1"/>
    </xf>
    <xf numFmtId="3" fontId="8" fillId="0" borderId="165" xfId="5" applyNumberFormat="1" applyFont="1" applyFill="1" applyBorder="1" applyAlignment="1">
      <alignment horizontal="center"/>
    </xf>
    <xf numFmtId="3" fontId="8" fillId="0" borderId="163" xfId="5" applyNumberFormat="1" applyFont="1" applyFill="1" applyBorder="1" applyAlignment="1">
      <alignment horizontal="center"/>
    </xf>
    <xf numFmtId="0" fontId="36" fillId="0" borderId="166" xfId="5" applyFont="1" applyFill="1" applyBorder="1" applyAlignment="1">
      <alignment horizontal="left" indent="1"/>
    </xf>
    <xf numFmtId="0" fontId="11" fillId="0" borderId="167" xfId="5" applyFont="1" applyFill="1" applyBorder="1"/>
    <xf numFmtId="165" fontId="11" fillId="0" borderId="165" xfId="5" applyNumberFormat="1" applyFont="1" applyFill="1" applyBorder="1" applyAlignment="1">
      <alignment horizontal="center"/>
    </xf>
    <xf numFmtId="3" fontId="11" fillId="0" borderId="158" xfId="5" applyNumberFormat="1" applyFont="1" applyFill="1" applyBorder="1" applyAlignment="1">
      <alignment horizontal="right"/>
    </xf>
    <xf numFmtId="3" fontId="11" fillId="0" borderId="159" xfId="5" applyNumberFormat="1" applyFont="1" applyFill="1" applyBorder="1" applyAlignment="1">
      <alignment horizontal="right"/>
    </xf>
    <xf numFmtId="3" fontId="37" fillId="0" borderId="158" xfId="5" applyNumberFormat="1" applyFont="1" applyFill="1" applyBorder="1" applyAlignment="1">
      <alignment horizontal="right"/>
    </xf>
    <xf numFmtId="3" fontId="37" fillId="0" borderId="168" xfId="5" applyNumberFormat="1" applyFont="1" applyFill="1" applyBorder="1" applyAlignment="1">
      <alignment horizontal="right"/>
    </xf>
    <xf numFmtId="2" fontId="37" fillId="0" borderId="169" xfId="5" applyNumberFormat="1" applyFont="1" applyFill="1" applyBorder="1" applyAlignment="1">
      <alignment horizontal="right"/>
    </xf>
    <xf numFmtId="3" fontId="30" fillId="0" borderId="170" xfId="5" applyNumberFormat="1" applyFont="1" applyFill="1" applyBorder="1" applyAlignment="1">
      <alignment horizontal="right"/>
    </xf>
    <xf numFmtId="3" fontId="30" fillId="17" borderId="171" xfId="5" applyNumberFormat="1" applyFont="1" applyFill="1" applyBorder="1" applyAlignment="1">
      <alignment horizontal="right"/>
    </xf>
    <xf numFmtId="4" fontId="37" fillId="18" borderId="172" xfId="5" applyNumberFormat="1" applyFont="1" applyFill="1" applyBorder="1" applyAlignment="1">
      <alignment horizontal="right"/>
    </xf>
    <xf numFmtId="2" fontId="11" fillId="0" borderId="121" xfId="5" applyNumberFormat="1" applyFont="1" applyFill="1" applyBorder="1" applyAlignment="1" applyProtection="1">
      <alignment horizontal="right"/>
      <protection locked="0"/>
    </xf>
    <xf numFmtId="2" fontId="11" fillId="0" borderId="173" xfId="5" applyNumberFormat="1" applyFont="1" applyFill="1" applyBorder="1" applyAlignment="1" applyProtection="1">
      <alignment horizontal="right"/>
      <protection locked="0"/>
    </xf>
    <xf numFmtId="3" fontId="11" fillId="0" borderId="171" xfId="5" applyNumberFormat="1" applyFont="1" applyFill="1" applyBorder="1" applyAlignment="1" applyProtection="1">
      <alignment horizontal="right"/>
      <protection locked="0"/>
    </xf>
    <xf numFmtId="3" fontId="30" fillId="0" borderId="174" xfId="5" applyNumberFormat="1" applyFont="1" applyFill="1" applyBorder="1" applyAlignment="1">
      <alignment horizontal="right"/>
    </xf>
    <xf numFmtId="164" fontId="30" fillId="0" borderId="174" xfId="5" applyNumberFormat="1" applyFont="1" applyFill="1" applyBorder="1" applyAlignment="1">
      <alignment horizontal="right"/>
    </xf>
    <xf numFmtId="3" fontId="11" fillId="0" borderId="0" xfId="5" applyNumberFormat="1" applyFont="1" applyFill="1" applyAlignment="1">
      <alignment horizontal="right"/>
    </xf>
    <xf numFmtId="2" fontId="11" fillId="0" borderId="171" xfId="5" applyNumberFormat="1" applyFont="1" applyFill="1" applyBorder="1" applyAlignment="1">
      <alignment horizontal="right"/>
    </xf>
    <xf numFmtId="2" fontId="37" fillId="0" borderId="158" xfId="5" applyNumberFormat="1" applyFont="1" applyFill="1" applyBorder="1" applyAlignment="1">
      <alignment horizontal="right"/>
    </xf>
    <xf numFmtId="2" fontId="37" fillId="0" borderId="159" xfId="5" applyNumberFormat="1" applyFont="1" applyFill="1" applyBorder="1" applyAlignment="1">
      <alignment horizontal="right"/>
    </xf>
    <xf numFmtId="0" fontId="36" fillId="0" borderId="175" xfId="5" applyFont="1" applyFill="1" applyBorder="1" applyAlignment="1">
      <alignment horizontal="left" indent="1"/>
    </xf>
    <xf numFmtId="0" fontId="11" fillId="0" borderId="176" xfId="5" applyFont="1" applyFill="1" applyBorder="1"/>
    <xf numFmtId="165" fontId="11" fillId="0" borderId="176" xfId="5" applyNumberFormat="1" applyFont="1" applyFill="1" applyBorder="1" applyAlignment="1">
      <alignment horizontal="center"/>
    </xf>
    <xf numFmtId="3" fontId="11" fillId="0" borderId="177" xfId="5" applyNumberFormat="1" applyFont="1" applyFill="1" applyBorder="1" applyAlignment="1">
      <alignment horizontal="right"/>
    </xf>
    <xf numFmtId="3" fontId="11" fillId="0" borderId="176" xfId="5" applyNumberFormat="1" applyFont="1" applyFill="1" applyBorder="1" applyAlignment="1">
      <alignment horizontal="right"/>
    </xf>
    <xf numFmtId="3" fontId="37" fillId="0" borderId="177" xfId="5" applyNumberFormat="1" applyFont="1" applyFill="1" applyBorder="1" applyAlignment="1">
      <alignment horizontal="right"/>
    </xf>
    <xf numFmtId="3" fontId="37" fillId="0" borderId="178" xfId="5" applyNumberFormat="1" applyFont="1" applyFill="1" applyBorder="1" applyAlignment="1">
      <alignment horizontal="right"/>
    </xf>
    <xf numFmtId="2" fontId="37" fillId="0" borderId="179" xfId="5" applyNumberFormat="1" applyFont="1" applyFill="1" applyBorder="1" applyAlignment="1">
      <alignment horizontal="right"/>
    </xf>
    <xf numFmtId="3" fontId="30" fillId="0" borderId="177" xfId="5" applyNumberFormat="1" applyFont="1" applyFill="1" applyBorder="1" applyAlignment="1">
      <alignment horizontal="right"/>
    </xf>
    <xf numFmtId="3" fontId="30" fillId="17" borderId="176" xfId="5" applyNumberFormat="1" applyFont="1" applyFill="1" applyBorder="1" applyAlignment="1">
      <alignment horizontal="right"/>
    </xf>
    <xf numFmtId="4" fontId="37" fillId="18" borderId="175" xfId="5" applyNumberFormat="1" applyFont="1" applyFill="1" applyBorder="1" applyAlignment="1">
      <alignment horizontal="right"/>
    </xf>
    <xf numFmtId="2" fontId="11" fillId="0" borderId="125" xfId="5" applyNumberFormat="1" applyFont="1" applyFill="1" applyBorder="1" applyAlignment="1" applyProtection="1">
      <alignment horizontal="right"/>
      <protection locked="0"/>
    </xf>
    <xf numFmtId="2" fontId="11" fillId="0" borderId="178" xfId="5" applyNumberFormat="1" applyFont="1" applyFill="1" applyBorder="1" applyAlignment="1" applyProtection="1">
      <alignment horizontal="right"/>
      <protection locked="0"/>
    </xf>
    <xf numFmtId="3" fontId="11" fillId="0" borderId="176" xfId="5" applyNumberFormat="1" applyFont="1" applyFill="1" applyBorder="1" applyAlignment="1" applyProtection="1">
      <alignment horizontal="right"/>
      <protection locked="0"/>
    </xf>
    <xf numFmtId="164" fontId="30" fillId="0" borderId="177" xfId="5" applyNumberFormat="1" applyFont="1" applyFill="1" applyBorder="1" applyAlignment="1">
      <alignment horizontal="right"/>
    </xf>
    <xf numFmtId="2" fontId="11" fillId="0" borderId="180" xfId="5" applyNumberFormat="1" applyFont="1" applyFill="1" applyBorder="1" applyAlignment="1">
      <alignment horizontal="right"/>
    </xf>
    <xf numFmtId="2" fontId="37" fillId="0" borderId="177" xfId="5" applyNumberFormat="1" applyFont="1" applyFill="1" applyBorder="1" applyAlignment="1">
      <alignment horizontal="right"/>
    </xf>
    <xf numFmtId="2" fontId="37" fillId="0" borderId="176" xfId="5" applyNumberFormat="1" applyFont="1" applyFill="1" applyBorder="1" applyAlignment="1">
      <alignment horizontal="right"/>
    </xf>
    <xf numFmtId="0" fontId="36" fillId="0" borderId="181" xfId="5" applyFont="1" applyFill="1" applyBorder="1" applyAlignment="1">
      <alignment horizontal="left" indent="1"/>
    </xf>
    <xf numFmtId="0" fontId="11" fillId="0" borderId="167" xfId="5" applyFont="1" applyFill="1" applyBorder="1" applyAlignment="1">
      <alignment horizontal="center"/>
    </xf>
    <xf numFmtId="3" fontId="11" fillId="0" borderId="182" xfId="5" applyNumberFormat="1" applyFont="1" applyFill="1" applyBorder="1" applyAlignment="1">
      <alignment horizontal="center"/>
    </xf>
    <xf numFmtId="3" fontId="11" fillId="0" borderId="183" xfId="5" applyNumberFormat="1" applyFont="1" applyFill="1" applyBorder="1" applyAlignment="1">
      <alignment horizontal="right"/>
    </xf>
    <xf numFmtId="3" fontId="11" fillId="0" borderId="182" xfId="5" applyNumberFormat="1" applyFont="1" applyFill="1" applyBorder="1" applyAlignment="1">
      <alignment horizontal="right"/>
    </xf>
    <xf numFmtId="3" fontId="37" fillId="0" borderId="183" xfId="5" applyNumberFormat="1" applyFont="1" applyFill="1" applyBorder="1" applyAlignment="1">
      <alignment horizontal="right"/>
    </xf>
    <xf numFmtId="3" fontId="37" fillId="0" borderId="184" xfId="5" applyNumberFormat="1" applyFont="1" applyFill="1" applyBorder="1" applyAlignment="1">
      <alignment horizontal="right"/>
    </xf>
    <xf numFmtId="3" fontId="37" fillId="0" borderId="135" xfId="5" applyNumberFormat="1" applyFont="1" applyFill="1" applyBorder="1" applyAlignment="1">
      <alignment horizontal="right"/>
    </xf>
    <xf numFmtId="3" fontId="37" fillId="0" borderId="133" xfId="5" applyNumberFormat="1" applyFont="1" applyFill="1" applyBorder="1" applyAlignment="1">
      <alignment horizontal="right"/>
    </xf>
    <xf numFmtId="3" fontId="30" fillId="0" borderId="184" xfId="5" applyNumberFormat="1" applyFont="1" applyFill="1" applyBorder="1" applyAlignment="1">
      <alignment horizontal="right"/>
    </xf>
    <xf numFmtId="3" fontId="30" fillId="17" borderId="167" xfId="5" applyNumberFormat="1" applyFont="1" applyFill="1" applyBorder="1" applyAlignment="1">
      <alignment horizontal="right"/>
    </xf>
    <xf numFmtId="3" fontId="37" fillId="18" borderId="181" xfId="5" applyNumberFormat="1" applyFont="1" applyFill="1" applyBorder="1" applyAlignment="1">
      <alignment horizontal="right"/>
    </xf>
    <xf numFmtId="2" fontId="11" fillId="0" borderId="185" xfId="5" applyNumberFormat="1" applyFont="1" applyFill="1" applyBorder="1" applyAlignment="1" applyProtection="1">
      <alignment horizontal="right"/>
      <protection locked="0"/>
    </xf>
    <xf numFmtId="3" fontId="11" fillId="0" borderId="135" xfId="5" applyNumberFormat="1" applyFont="1" applyFill="1" applyBorder="1" applyAlignment="1" applyProtection="1">
      <alignment horizontal="right"/>
      <protection locked="0"/>
    </xf>
    <xf numFmtId="3" fontId="11" fillId="0" borderId="167" xfId="5" applyNumberFormat="1" applyFont="1" applyFill="1" applyBorder="1" applyAlignment="1" applyProtection="1">
      <alignment horizontal="right"/>
      <protection locked="0"/>
    </xf>
    <xf numFmtId="3" fontId="30" fillId="0" borderId="183" xfId="5" applyNumberFormat="1" applyFont="1" applyFill="1" applyBorder="1" applyAlignment="1">
      <alignment horizontal="right"/>
    </xf>
    <xf numFmtId="164" fontId="30" fillId="0" borderId="183" xfId="5" applyNumberFormat="1" applyFont="1" applyFill="1" applyBorder="1" applyAlignment="1">
      <alignment horizontal="right"/>
    </xf>
    <xf numFmtId="3" fontId="11" fillId="0" borderId="171" xfId="5" applyNumberFormat="1" applyFont="1" applyFill="1" applyBorder="1" applyAlignment="1">
      <alignment horizontal="right"/>
    </xf>
    <xf numFmtId="3" fontId="37" fillId="0" borderId="182" xfId="5" applyNumberFormat="1" applyFont="1" applyFill="1" applyBorder="1" applyAlignment="1">
      <alignment horizontal="right"/>
    </xf>
    <xf numFmtId="0" fontId="8" fillId="0" borderId="0" xfId="5" applyFont="1" applyAlignment="1">
      <alignment horizontal="right"/>
    </xf>
    <xf numFmtId="0" fontId="36" fillId="0" borderId="186" xfId="5" applyFont="1" applyFill="1" applyBorder="1" applyAlignment="1">
      <alignment horizontal="left" indent="1"/>
    </xf>
    <xf numFmtId="0" fontId="11" fillId="0" borderId="182" xfId="5" applyFont="1" applyFill="1" applyBorder="1" applyAlignment="1">
      <alignment horizontal="center"/>
    </xf>
    <xf numFmtId="3" fontId="37" fillId="0" borderId="137" xfId="5" applyNumberFormat="1" applyFont="1" applyFill="1" applyBorder="1" applyAlignment="1">
      <alignment horizontal="right"/>
    </xf>
    <xf numFmtId="3" fontId="30" fillId="17" borderId="182" xfId="5" applyNumberFormat="1" applyFont="1" applyFill="1" applyBorder="1" applyAlignment="1">
      <alignment horizontal="right"/>
    </xf>
    <xf numFmtId="3" fontId="37" fillId="18" borderId="186" xfId="5" applyNumberFormat="1" applyFont="1" applyFill="1" applyBorder="1" applyAlignment="1">
      <alignment horizontal="right"/>
    </xf>
    <xf numFmtId="2" fontId="11" fillId="0" borderId="187" xfId="5" applyNumberFormat="1" applyFont="1" applyFill="1" applyBorder="1" applyAlignment="1" applyProtection="1">
      <alignment horizontal="right"/>
      <protection locked="0"/>
    </xf>
    <xf numFmtId="3" fontId="11" fillId="0" borderId="137" xfId="5" applyNumberFormat="1" applyFont="1" applyFill="1" applyBorder="1" applyAlignment="1" applyProtection="1">
      <alignment horizontal="right"/>
      <protection locked="0"/>
    </xf>
    <xf numFmtId="3" fontId="11" fillId="0" borderId="182" xfId="5" applyNumberFormat="1" applyFont="1" applyFill="1" applyBorder="1" applyAlignment="1" applyProtection="1">
      <alignment horizontal="right"/>
      <protection locked="0"/>
    </xf>
    <xf numFmtId="0" fontId="11" fillId="0" borderId="180" xfId="5" applyFont="1" applyFill="1" applyBorder="1" applyAlignment="1">
      <alignment horizontal="center"/>
    </xf>
    <xf numFmtId="3" fontId="11" fillId="0" borderId="165" xfId="5" applyNumberFormat="1" applyFont="1" applyFill="1" applyBorder="1" applyAlignment="1">
      <alignment horizontal="center"/>
    </xf>
    <xf numFmtId="3" fontId="11" fillId="0" borderId="174" xfId="5" applyNumberFormat="1" applyFont="1" applyFill="1" applyBorder="1" applyAlignment="1">
      <alignment horizontal="right"/>
    </xf>
    <xf numFmtId="3" fontId="11" fillId="0" borderId="165" xfId="5" applyNumberFormat="1" applyFont="1" applyFill="1" applyBorder="1" applyAlignment="1">
      <alignment horizontal="right"/>
    </xf>
    <xf numFmtId="3" fontId="37" fillId="0" borderId="174" xfId="5" applyNumberFormat="1" applyFont="1" applyFill="1" applyBorder="1" applyAlignment="1">
      <alignment horizontal="right"/>
    </xf>
    <xf numFmtId="3" fontId="37" fillId="0" borderId="0" xfId="5" applyNumberFormat="1" applyFont="1" applyFill="1" applyBorder="1" applyAlignment="1">
      <alignment horizontal="right"/>
    </xf>
    <xf numFmtId="3" fontId="37" fillId="0" borderId="115" xfId="5" applyNumberFormat="1" applyFont="1" applyFill="1" applyBorder="1" applyAlignment="1">
      <alignment horizontal="right"/>
    </xf>
    <xf numFmtId="3" fontId="30" fillId="0" borderId="188" xfId="5" applyNumberFormat="1" applyFont="1" applyFill="1" applyBorder="1" applyAlignment="1">
      <alignment horizontal="right"/>
    </xf>
    <xf numFmtId="3" fontId="30" fillId="17" borderId="180" xfId="5" applyNumberFormat="1" applyFont="1" applyFill="1" applyBorder="1" applyAlignment="1">
      <alignment horizontal="right"/>
    </xf>
    <xf numFmtId="3" fontId="37" fillId="18" borderId="166" xfId="5" applyNumberFormat="1" applyFont="1" applyFill="1" applyBorder="1" applyAlignment="1">
      <alignment horizontal="right"/>
    </xf>
    <xf numFmtId="2" fontId="11" fillId="0" borderId="189" xfId="5" applyNumberFormat="1" applyFont="1" applyFill="1" applyBorder="1" applyAlignment="1" applyProtection="1">
      <alignment horizontal="right"/>
      <protection locked="0"/>
    </xf>
    <xf numFmtId="0" fontId="36" fillId="0" borderId="154" xfId="5" applyFont="1" applyFill="1" applyBorder="1" applyAlignment="1">
      <alignment horizontal="left" indent="1"/>
    </xf>
    <xf numFmtId="0" fontId="30" fillId="0" borderId="157" xfId="5" applyFont="1" applyFill="1" applyBorder="1" applyAlignment="1">
      <alignment horizontal="center"/>
    </xf>
    <xf numFmtId="3" fontId="30" fillId="0" borderId="157" xfId="5" applyNumberFormat="1" applyFont="1" applyFill="1" applyBorder="1" applyAlignment="1">
      <alignment horizontal="center"/>
    </xf>
    <xf numFmtId="3" fontId="38" fillId="0" borderId="156" xfId="5" applyNumberFormat="1" applyFont="1" applyFill="1" applyBorder="1" applyAlignment="1">
      <alignment horizontal="right"/>
    </xf>
    <xf numFmtId="3" fontId="38" fillId="0" borderId="157" xfId="5" applyNumberFormat="1" applyFont="1" applyFill="1" applyBorder="1" applyAlignment="1">
      <alignment horizontal="right"/>
    </xf>
    <xf numFmtId="3" fontId="30" fillId="0" borderId="156" xfId="5" applyNumberFormat="1" applyFont="1" applyFill="1" applyBorder="1" applyAlignment="1">
      <alignment horizontal="right"/>
    </xf>
    <xf numFmtId="3" fontId="8" fillId="0" borderId="157" xfId="5" applyNumberFormat="1" applyFont="1" applyFill="1" applyBorder="1" applyAlignment="1">
      <alignment horizontal="right"/>
    </xf>
    <xf numFmtId="3" fontId="8" fillId="0" borderId="154" xfId="5" applyNumberFormat="1" applyFont="1" applyFill="1" applyBorder="1" applyAlignment="1">
      <alignment horizontal="right"/>
    </xf>
    <xf numFmtId="3" fontId="8" fillId="0" borderId="190" xfId="5" applyNumberFormat="1" applyFont="1" applyFill="1" applyBorder="1" applyAlignment="1">
      <alignment horizontal="right"/>
    </xf>
    <xf numFmtId="3" fontId="30" fillId="17" borderId="154" xfId="5" applyNumberFormat="1" applyFont="1" applyFill="1" applyBorder="1" applyAlignment="1">
      <alignment horizontal="right"/>
    </xf>
    <xf numFmtId="3" fontId="30" fillId="19" borderId="154" xfId="5" applyNumberFormat="1" applyFont="1" applyFill="1" applyBorder="1" applyAlignment="1">
      <alignment horizontal="right"/>
    </xf>
    <xf numFmtId="3" fontId="30" fillId="19" borderId="104" xfId="5" applyNumberFormat="1" applyFont="1" applyFill="1" applyBorder="1" applyAlignment="1">
      <alignment horizontal="right"/>
    </xf>
    <xf numFmtId="3" fontId="30" fillId="19" borderId="155" xfId="5" applyNumberFormat="1" applyFont="1" applyFill="1" applyBorder="1" applyAlignment="1">
      <alignment horizontal="right"/>
    </xf>
    <xf numFmtId="3" fontId="30" fillId="19" borderId="157" xfId="5" applyNumberFormat="1" applyFont="1" applyFill="1" applyBorder="1" applyAlignment="1">
      <alignment horizontal="right"/>
    </xf>
    <xf numFmtId="164" fontId="30" fillId="0" borderId="158" xfId="5" applyNumberFormat="1" applyFont="1" applyFill="1" applyBorder="1" applyAlignment="1">
      <alignment horizontal="right"/>
    </xf>
    <xf numFmtId="3" fontId="37" fillId="17" borderId="167" xfId="5" applyNumberFormat="1" applyFont="1" applyFill="1" applyBorder="1" applyAlignment="1">
      <alignment horizontal="right"/>
    </xf>
    <xf numFmtId="3" fontId="11" fillId="0" borderId="121" xfId="5" applyNumberFormat="1" applyFont="1" applyFill="1" applyBorder="1" applyAlignment="1" applyProtection="1">
      <alignment horizontal="right"/>
      <protection locked="0"/>
    </xf>
    <xf numFmtId="3" fontId="11" fillId="0" borderId="167" xfId="5" applyNumberFormat="1" applyFont="1" applyFill="1" applyBorder="1" applyAlignment="1">
      <alignment horizontal="right"/>
    </xf>
    <xf numFmtId="3" fontId="37" fillId="17" borderId="182" xfId="5" applyNumberFormat="1" applyFont="1" applyFill="1" applyBorder="1" applyAlignment="1">
      <alignment horizontal="right"/>
    </xf>
    <xf numFmtId="3" fontId="11" fillId="0" borderId="133" xfId="5" applyNumberFormat="1" applyFont="1" applyFill="1" applyBorder="1" applyAlignment="1" applyProtection="1">
      <alignment horizontal="right"/>
      <protection locked="0"/>
    </xf>
    <xf numFmtId="164" fontId="37" fillId="17" borderId="182" xfId="5" applyNumberFormat="1" applyFont="1" applyFill="1" applyBorder="1" applyAlignment="1">
      <alignment horizontal="right"/>
    </xf>
    <xf numFmtId="0" fontId="11" fillId="0" borderId="176" xfId="5" applyFont="1" applyFill="1" applyBorder="1" applyAlignment="1">
      <alignment horizontal="center"/>
    </xf>
    <xf numFmtId="3" fontId="11" fillId="0" borderId="176" xfId="5" applyNumberFormat="1" applyFont="1" applyFill="1" applyBorder="1" applyAlignment="1">
      <alignment horizontal="center"/>
    </xf>
    <xf numFmtId="3" fontId="37" fillId="0" borderId="188" xfId="5" applyNumberFormat="1" applyFont="1" applyFill="1" applyBorder="1" applyAlignment="1">
      <alignment horizontal="right"/>
    </xf>
    <xf numFmtId="3" fontId="37" fillId="0" borderId="140" xfId="5" applyNumberFormat="1" applyFont="1" applyFill="1" applyBorder="1" applyAlignment="1">
      <alignment horizontal="right"/>
    </xf>
    <xf numFmtId="3" fontId="37" fillId="0" borderId="129" xfId="5" applyNumberFormat="1" applyFont="1" applyFill="1" applyBorder="1" applyAlignment="1">
      <alignment horizontal="right"/>
    </xf>
    <xf numFmtId="164" fontId="37" fillId="17" borderId="176" xfId="5" applyNumberFormat="1" applyFont="1" applyFill="1" applyBorder="1" applyAlignment="1">
      <alignment horizontal="right"/>
    </xf>
    <xf numFmtId="3" fontId="37" fillId="18" borderId="191" xfId="5" applyNumberFormat="1" applyFont="1" applyFill="1" applyBorder="1" applyAlignment="1">
      <alignment horizontal="right"/>
    </xf>
    <xf numFmtId="3" fontId="11" fillId="0" borderId="125" xfId="5" applyNumberFormat="1" applyFont="1" applyFill="1" applyBorder="1" applyAlignment="1" applyProtection="1">
      <alignment horizontal="right"/>
      <protection locked="0"/>
    </xf>
    <xf numFmtId="3" fontId="11" fillId="0" borderId="140" xfId="5" applyNumberFormat="1" applyFont="1" applyFill="1" applyBorder="1" applyAlignment="1" applyProtection="1">
      <alignment horizontal="right"/>
      <protection locked="0"/>
    </xf>
    <xf numFmtId="3" fontId="11" fillId="0" borderId="180" xfId="5" applyNumberFormat="1" applyFont="1" applyFill="1" applyBorder="1" applyAlignment="1" applyProtection="1">
      <alignment horizontal="right"/>
      <protection locked="0"/>
    </xf>
    <xf numFmtId="164" fontId="30" fillId="0" borderId="188" xfId="5" applyNumberFormat="1" applyFont="1" applyFill="1" applyBorder="1" applyAlignment="1">
      <alignment horizontal="right"/>
    </xf>
    <xf numFmtId="3" fontId="11" fillId="0" borderId="180" xfId="5" applyNumberFormat="1" applyFont="1" applyFill="1" applyBorder="1" applyAlignment="1">
      <alignment horizontal="right"/>
    </xf>
    <xf numFmtId="0" fontId="36" fillId="0" borderId="167" xfId="5" applyFont="1" applyFill="1" applyBorder="1" applyAlignment="1">
      <alignment horizontal="left" indent="1"/>
    </xf>
    <xf numFmtId="3" fontId="45" fillId="0" borderId="167" xfId="5" applyNumberFormat="1" applyFont="1" applyFill="1" applyBorder="1" applyAlignment="1">
      <alignment horizontal="center"/>
    </xf>
    <xf numFmtId="3" fontId="11" fillId="0" borderId="170" xfId="5" applyNumberFormat="1" applyFont="1" applyFill="1" applyBorder="1" applyAlignment="1">
      <alignment horizontal="right"/>
    </xf>
    <xf numFmtId="3" fontId="45" fillId="0" borderId="171" xfId="5" applyNumberFormat="1" applyFont="1" applyFill="1" applyBorder="1" applyAlignment="1">
      <alignment horizontal="right"/>
    </xf>
    <xf numFmtId="3" fontId="45" fillId="0" borderId="167" xfId="5" applyNumberFormat="1" applyFont="1" applyFill="1" applyBorder="1" applyAlignment="1">
      <alignment horizontal="right"/>
    </xf>
    <xf numFmtId="3" fontId="45" fillId="0" borderId="181" xfId="5" applyNumberFormat="1" applyFont="1" applyFill="1" applyBorder="1" applyAlignment="1">
      <alignment horizontal="right"/>
    </xf>
    <xf numFmtId="3" fontId="45" fillId="0" borderId="192" xfId="5" applyNumberFormat="1" applyFont="1" applyFill="1" applyBorder="1" applyAlignment="1">
      <alignment horizontal="right"/>
    </xf>
    <xf numFmtId="3" fontId="45" fillId="0" borderId="184" xfId="5" applyNumberFormat="1" applyFont="1" applyFill="1" applyBorder="1" applyAlignment="1" applyProtection="1">
      <alignment horizontal="right"/>
      <protection locked="0"/>
    </xf>
    <xf numFmtId="3" fontId="45" fillId="17" borderId="184" xfId="5" applyNumberFormat="1" applyFont="1" applyFill="1" applyBorder="1" applyAlignment="1" applyProtection="1">
      <alignment horizontal="right"/>
      <protection locked="0"/>
    </xf>
    <xf numFmtId="3" fontId="45" fillId="18" borderId="193" xfId="5" applyNumberFormat="1" applyFont="1" applyFill="1" applyBorder="1" applyAlignment="1" applyProtection="1">
      <alignment horizontal="right"/>
      <protection locked="0"/>
    </xf>
    <xf numFmtId="164" fontId="11" fillId="0" borderId="170" xfId="5" applyNumberFormat="1" applyFont="1" applyFill="1" applyBorder="1" applyAlignment="1" applyProtection="1">
      <alignment horizontal="right"/>
      <protection locked="0"/>
    </xf>
    <xf numFmtId="3" fontId="11" fillId="0" borderId="170" xfId="5" applyNumberFormat="1" applyFont="1" applyFill="1" applyBorder="1" applyAlignment="1" applyProtection="1">
      <alignment horizontal="right"/>
      <protection locked="0"/>
    </xf>
    <xf numFmtId="3" fontId="38" fillId="0" borderId="173" xfId="5" applyNumberFormat="1" applyFont="1" applyFill="1" applyBorder="1" applyAlignment="1">
      <alignment horizontal="right"/>
    </xf>
    <xf numFmtId="164" fontId="38" fillId="0" borderId="171" xfId="5" applyNumberFormat="1" applyFont="1" applyFill="1" applyBorder="1" applyAlignment="1">
      <alignment horizontal="right"/>
    </xf>
    <xf numFmtId="3" fontId="45" fillId="0" borderId="170" xfId="5" applyNumberFormat="1" applyFont="1" applyFill="1" applyBorder="1" applyAlignment="1">
      <alignment horizontal="right"/>
    </xf>
    <xf numFmtId="3" fontId="45" fillId="0" borderId="182" xfId="5" applyNumberFormat="1" applyFont="1" applyFill="1" applyBorder="1" applyAlignment="1">
      <alignment horizontal="center"/>
    </xf>
    <xf numFmtId="3" fontId="45" fillId="0" borderId="182" xfId="5" applyNumberFormat="1" applyFont="1" applyFill="1" applyBorder="1" applyAlignment="1">
      <alignment horizontal="right"/>
    </xf>
    <xf numFmtId="3" fontId="45" fillId="0" borderId="186" xfId="5" applyNumberFormat="1" applyFont="1" applyFill="1" applyBorder="1" applyAlignment="1">
      <alignment horizontal="right"/>
    </xf>
    <xf numFmtId="3" fontId="45" fillId="0" borderId="133" xfId="5" applyNumberFormat="1" applyFont="1" applyFill="1" applyBorder="1" applyAlignment="1">
      <alignment horizontal="right"/>
    </xf>
    <xf numFmtId="3" fontId="45" fillId="0" borderId="183" xfId="5" applyNumberFormat="1" applyFont="1" applyFill="1" applyBorder="1" applyAlignment="1" applyProtection="1">
      <alignment horizontal="right"/>
      <protection locked="0"/>
    </xf>
    <xf numFmtId="164" fontId="45" fillId="17" borderId="182" xfId="5" applyNumberFormat="1" applyFont="1" applyFill="1" applyBorder="1" applyAlignment="1" applyProtection="1">
      <alignment horizontal="right"/>
      <protection locked="0"/>
    </xf>
    <xf numFmtId="3" fontId="45" fillId="18" borderId="186" xfId="5" applyNumberFormat="1" applyFont="1" applyFill="1" applyBorder="1" applyAlignment="1" applyProtection="1">
      <alignment horizontal="right"/>
      <protection locked="0"/>
    </xf>
    <xf numFmtId="164" fontId="11" fillId="0" borderId="183" xfId="5" applyNumberFormat="1" applyFont="1" applyFill="1" applyBorder="1" applyAlignment="1" applyProtection="1">
      <alignment horizontal="right"/>
      <protection locked="0"/>
    </xf>
    <xf numFmtId="3" fontId="11" fillId="0" borderId="183" xfId="5" applyNumberFormat="1" applyFont="1" applyFill="1" applyBorder="1" applyAlignment="1" applyProtection="1">
      <alignment horizontal="right"/>
      <protection locked="0"/>
    </xf>
    <xf numFmtId="3" fontId="38" fillId="0" borderId="137" xfId="5" applyNumberFormat="1" applyFont="1" applyFill="1" applyBorder="1" applyAlignment="1">
      <alignment horizontal="right"/>
    </xf>
    <xf numFmtId="164" fontId="38" fillId="0" borderId="182" xfId="5" applyNumberFormat="1" applyFont="1" applyFill="1" applyBorder="1" applyAlignment="1">
      <alignment horizontal="right"/>
    </xf>
    <xf numFmtId="3" fontId="45" fillId="0" borderId="183" xfId="5" applyNumberFormat="1" applyFont="1" applyFill="1" applyBorder="1" applyAlignment="1">
      <alignment horizontal="right"/>
    </xf>
    <xf numFmtId="3" fontId="45" fillId="0" borderId="176" xfId="5" applyNumberFormat="1" applyFont="1" applyFill="1" applyBorder="1" applyAlignment="1">
      <alignment horizontal="center"/>
    </xf>
    <xf numFmtId="3" fontId="11" fillId="0" borderId="162" xfId="5" applyNumberFormat="1" applyFont="1" applyFill="1" applyBorder="1" applyAlignment="1">
      <alignment horizontal="right"/>
    </xf>
    <xf numFmtId="3" fontId="11" fillId="0" borderId="163" xfId="5" applyNumberFormat="1" applyFont="1" applyFill="1" applyBorder="1" applyAlignment="1">
      <alignment horizontal="right"/>
    </xf>
    <xf numFmtId="3" fontId="45" fillId="0" borderId="176" xfId="5" applyNumberFormat="1" applyFont="1" applyFill="1" applyBorder="1" applyAlignment="1">
      <alignment horizontal="right"/>
    </xf>
    <xf numFmtId="3" fontId="45" fillId="0" borderId="175" xfId="5" applyNumberFormat="1" applyFont="1" applyFill="1" applyBorder="1" applyAlignment="1">
      <alignment horizontal="right"/>
    </xf>
    <xf numFmtId="3" fontId="45" fillId="0" borderId="179" xfId="5" applyNumberFormat="1" applyFont="1" applyFill="1" applyBorder="1" applyAlignment="1">
      <alignment horizontal="right"/>
    </xf>
    <xf numFmtId="3" fontId="45" fillId="0" borderId="177" xfId="5" applyNumberFormat="1" applyFont="1" applyFill="1" applyBorder="1" applyAlignment="1" applyProtection="1">
      <alignment horizontal="right"/>
      <protection locked="0"/>
    </xf>
    <xf numFmtId="3" fontId="45" fillId="17" borderId="177" xfId="5" applyNumberFormat="1" applyFont="1" applyFill="1" applyBorder="1" applyAlignment="1" applyProtection="1">
      <alignment horizontal="right"/>
      <protection locked="0"/>
    </xf>
    <xf numFmtId="3" fontId="45" fillId="18" borderId="194" xfId="5" applyNumberFormat="1" applyFont="1" applyFill="1" applyBorder="1" applyAlignment="1" applyProtection="1">
      <alignment horizontal="right"/>
      <protection locked="0"/>
    </xf>
    <xf numFmtId="164" fontId="11" fillId="0" borderId="177" xfId="5" applyNumberFormat="1" applyFont="1" applyFill="1" applyBorder="1" applyAlignment="1" applyProtection="1">
      <alignment horizontal="right"/>
      <protection locked="0"/>
    </xf>
    <xf numFmtId="3" fontId="11" fillId="0" borderId="177" xfId="5" applyNumberFormat="1" applyFont="1" applyFill="1" applyBorder="1" applyAlignment="1" applyProtection="1">
      <alignment horizontal="right"/>
      <protection locked="0"/>
    </xf>
    <xf numFmtId="3" fontId="38" fillId="0" borderId="178" xfId="5" applyNumberFormat="1" applyFont="1" applyFill="1" applyBorder="1" applyAlignment="1">
      <alignment horizontal="right"/>
    </xf>
    <xf numFmtId="164" fontId="38" fillId="0" borderId="176" xfId="5" applyNumberFormat="1" applyFont="1" applyFill="1" applyBorder="1" applyAlignment="1">
      <alignment horizontal="right"/>
    </xf>
    <xf numFmtId="3" fontId="45" fillId="0" borderId="177" xfId="5" applyNumberFormat="1" applyFont="1" applyFill="1" applyBorder="1" applyAlignment="1">
      <alignment horizontal="right"/>
    </xf>
    <xf numFmtId="3" fontId="11" fillId="0" borderId="186" xfId="5" applyNumberFormat="1" applyFont="1" applyFill="1" applyBorder="1" applyAlignment="1">
      <alignment horizontal="right"/>
    </xf>
    <xf numFmtId="3" fontId="45" fillId="0" borderId="117" xfId="5" applyNumberFormat="1" applyFont="1" applyFill="1" applyBorder="1" applyAlignment="1">
      <alignment horizontal="right"/>
    </xf>
    <xf numFmtId="3" fontId="45" fillId="17" borderId="167" xfId="5" applyNumberFormat="1" applyFont="1" applyFill="1" applyBorder="1" applyAlignment="1" applyProtection="1">
      <alignment horizontal="right"/>
      <protection locked="0"/>
    </xf>
    <xf numFmtId="3" fontId="45" fillId="18" borderId="181" xfId="5" applyNumberFormat="1" applyFont="1" applyFill="1" applyBorder="1" applyAlignment="1" applyProtection="1">
      <alignment horizontal="right"/>
      <protection locked="0"/>
    </xf>
    <xf numFmtId="3" fontId="11" fillId="0" borderId="181" xfId="5" applyNumberFormat="1" applyFont="1" applyFill="1" applyBorder="1" applyAlignment="1" applyProtection="1">
      <alignment horizontal="right"/>
      <protection locked="0"/>
    </xf>
    <xf numFmtId="164" fontId="11" fillId="0" borderId="171" xfId="5" applyNumberFormat="1" applyFont="1" applyFill="1" applyBorder="1" applyAlignment="1" applyProtection="1">
      <alignment horizontal="right"/>
      <protection locked="0"/>
    </xf>
    <xf numFmtId="3" fontId="38" fillId="0" borderId="184" xfId="5" applyNumberFormat="1" applyFont="1" applyFill="1" applyBorder="1" applyAlignment="1">
      <alignment horizontal="right"/>
    </xf>
    <xf numFmtId="164" fontId="38" fillId="0" borderId="184" xfId="5" applyNumberFormat="1" applyFont="1" applyFill="1" applyBorder="1" applyAlignment="1">
      <alignment horizontal="right"/>
    </xf>
    <xf numFmtId="3" fontId="45" fillId="0" borderId="184" xfId="5" applyNumberFormat="1" applyFont="1" applyFill="1" applyBorder="1" applyAlignment="1">
      <alignment horizontal="right"/>
    </xf>
    <xf numFmtId="3" fontId="45" fillId="17" borderId="182" xfId="5" applyNumberFormat="1" applyFont="1" applyFill="1" applyBorder="1" applyAlignment="1" applyProtection="1">
      <alignment horizontal="right"/>
      <protection locked="0"/>
    </xf>
    <xf numFmtId="3" fontId="11" fillId="0" borderId="186" xfId="5" applyNumberFormat="1" applyFont="1" applyFill="1" applyBorder="1" applyAlignment="1" applyProtection="1">
      <alignment horizontal="right"/>
      <protection locked="0"/>
    </xf>
    <xf numFmtId="164" fontId="11" fillId="0" borderId="182" xfId="5" applyNumberFormat="1" applyFont="1" applyFill="1" applyBorder="1" applyAlignment="1" applyProtection="1">
      <alignment horizontal="right"/>
      <protection locked="0"/>
    </xf>
    <xf numFmtId="3" fontId="38" fillId="0" borderId="183" xfId="5" applyNumberFormat="1" applyFont="1" applyFill="1" applyBorder="1" applyAlignment="1">
      <alignment horizontal="right"/>
    </xf>
    <xf numFmtId="164" fontId="38" fillId="0" borderId="183" xfId="5" applyNumberFormat="1" applyFont="1" applyFill="1" applyBorder="1" applyAlignment="1">
      <alignment horizontal="right"/>
    </xf>
    <xf numFmtId="0" fontId="37" fillId="0" borderId="182" xfId="5" applyFont="1" applyFill="1" applyBorder="1" applyAlignment="1">
      <alignment horizontal="center"/>
    </xf>
    <xf numFmtId="3" fontId="45" fillId="0" borderId="180" xfId="5" applyNumberFormat="1" applyFont="1" applyFill="1" applyBorder="1" applyAlignment="1">
      <alignment horizontal="center"/>
    </xf>
    <xf numFmtId="3" fontId="11" fillId="0" borderId="166" xfId="5" applyNumberFormat="1" applyFont="1" applyFill="1" applyBorder="1" applyAlignment="1">
      <alignment horizontal="right"/>
    </xf>
    <xf numFmtId="3" fontId="45" fillId="0" borderId="180" xfId="5" applyNumberFormat="1" applyFont="1" applyFill="1" applyBorder="1" applyAlignment="1">
      <alignment horizontal="right"/>
    </xf>
    <xf numFmtId="3" fontId="45" fillId="0" borderId="191" xfId="5" applyNumberFormat="1" applyFont="1" applyFill="1" applyBorder="1" applyAlignment="1">
      <alignment horizontal="right"/>
    </xf>
    <xf numFmtId="3" fontId="45" fillId="0" borderId="129" xfId="5" applyNumberFormat="1" applyFont="1" applyFill="1" applyBorder="1" applyAlignment="1">
      <alignment horizontal="right"/>
    </xf>
    <xf numFmtId="3" fontId="45" fillId="0" borderId="188" xfId="5" applyNumberFormat="1" applyFont="1" applyFill="1" applyBorder="1" applyAlignment="1" applyProtection="1">
      <alignment horizontal="right"/>
      <protection locked="0"/>
    </xf>
    <xf numFmtId="3" fontId="45" fillId="17" borderId="180" xfId="5" applyNumberFormat="1" applyFont="1" applyFill="1" applyBorder="1" applyAlignment="1" applyProtection="1">
      <alignment horizontal="right"/>
      <protection locked="0"/>
    </xf>
    <xf numFmtId="3" fontId="45" fillId="18" borderId="166" xfId="5" applyNumberFormat="1" applyFont="1" applyFill="1" applyBorder="1" applyAlignment="1" applyProtection="1">
      <alignment horizontal="right"/>
      <protection locked="0"/>
    </xf>
    <xf numFmtId="3" fontId="11" fillId="0" borderId="175" xfId="5" applyNumberFormat="1" applyFont="1" applyFill="1" applyBorder="1" applyAlignment="1" applyProtection="1">
      <alignment horizontal="right"/>
      <protection locked="0"/>
    </xf>
    <xf numFmtId="164" fontId="11" fillId="0" borderId="180" xfId="5" applyNumberFormat="1" applyFont="1" applyFill="1" applyBorder="1" applyAlignment="1" applyProtection="1">
      <alignment horizontal="right"/>
      <protection locked="0"/>
    </xf>
    <xf numFmtId="3" fontId="11" fillId="0" borderId="188" xfId="5" applyNumberFormat="1" applyFont="1" applyFill="1" applyBorder="1" applyAlignment="1" applyProtection="1">
      <alignment horizontal="right"/>
      <protection locked="0"/>
    </xf>
    <xf numFmtId="3" fontId="38" fillId="0" borderId="177" xfId="5" applyNumberFormat="1" applyFont="1" applyFill="1" applyBorder="1" applyAlignment="1">
      <alignment horizontal="right"/>
    </xf>
    <xf numFmtId="164" fontId="38" fillId="0" borderId="177" xfId="5" applyNumberFormat="1" applyFont="1" applyFill="1" applyBorder="1" applyAlignment="1">
      <alignment horizontal="right"/>
    </xf>
    <xf numFmtId="3" fontId="45" fillId="0" borderId="188" xfId="5" applyNumberFormat="1" applyFont="1" applyFill="1" applyBorder="1" applyAlignment="1">
      <alignment horizontal="right"/>
    </xf>
    <xf numFmtId="0" fontId="40" fillId="0" borderId="154" xfId="5" applyFont="1" applyFill="1" applyBorder="1" applyAlignment="1">
      <alignment horizontal="left" indent="1"/>
    </xf>
    <xf numFmtId="0" fontId="38" fillId="0" borderId="157" xfId="5" applyFont="1" applyFill="1" applyBorder="1" applyAlignment="1">
      <alignment horizontal="center"/>
    </xf>
    <xf numFmtId="3" fontId="38" fillId="0" borderId="157" xfId="5" applyNumberFormat="1" applyFont="1" applyFill="1" applyBorder="1" applyAlignment="1">
      <alignment horizontal="center"/>
    </xf>
    <xf numFmtId="3" fontId="38" fillId="0" borderId="154" xfId="5" applyNumberFormat="1" applyFont="1" applyFill="1" applyBorder="1" applyAlignment="1">
      <alignment horizontal="right"/>
    </xf>
    <xf numFmtId="3" fontId="38" fillId="0" borderId="190" xfId="5" applyNumberFormat="1" applyFont="1" applyFill="1" applyBorder="1" applyAlignment="1">
      <alignment horizontal="right"/>
    </xf>
    <xf numFmtId="3" fontId="38" fillId="0" borderId="156" xfId="5" applyNumberFormat="1" applyFont="1" applyFill="1" applyBorder="1" applyAlignment="1" applyProtection="1">
      <alignment horizontal="right"/>
    </xf>
    <xf numFmtId="164" fontId="38" fillId="17" borderId="157" xfId="5" applyNumberFormat="1" applyFont="1" applyFill="1" applyBorder="1" applyAlignment="1" applyProtection="1">
      <alignment horizontal="right"/>
    </xf>
    <xf numFmtId="164" fontId="38" fillId="19" borderId="157" xfId="5" applyNumberFormat="1" applyFont="1" applyFill="1" applyBorder="1" applyAlignment="1" applyProtection="1">
      <alignment horizontal="right"/>
    </xf>
    <xf numFmtId="164" fontId="38" fillId="19" borderId="194" xfId="5" applyNumberFormat="1" applyFont="1" applyFill="1" applyBorder="1" applyAlignment="1" applyProtection="1">
      <alignment horizontal="right"/>
    </xf>
    <xf numFmtId="164" fontId="38" fillId="19" borderId="104" xfId="5" applyNumberFormat="1" applyFont="1" applyFill="1" applyBorder="1" applyAlignment="1" applyProtection="1">
      <alignment horizontal="right"/>
    </xf>
    <xf numFmtId="164" fontId="38" fillId="0" borderId="156" xfId="5" applyNumberFormat="1" applyFont="1" applyFill="1" applyBorder="1" applyAlignment="1">
      <alignment horizontal="right"/>
    </xf>
    <xf numFmtId="3" fontId="11" fillId="0" borderId="184" xfId="5" applyNumberFormat="1" applyFont="1" applyFill="1" applyBorder="1" applyAlignment="1">
      <alignment horizontal="right"/>
    </xf>
    <xf numFmtId="3" fontId="11" fillId="0" borderId="181" xfId="5" applyNumberFormat="1" applyFont="1" applyFill="1" applyBorder="1" applyAlignment="1">
      <alignment horizontal="right"/>
    </xf>
    <xf numFmtId="3" fontId="38" fillId="0" borderId="167" xfId="5" applyNumberFormat="1" applyFont="1" applyFill="1" applyBorder="1" applyAlignment="1">
      <alignment horizontal="right"/>
    </xf>
    <xf numFmtId="3" fontId="38" fillId="0" borderId="181" xfId="5" applyNumberFormat="1" applyFont="1" applyFill="1" applyBorder="1" applyAlignment="1">
      <alignment horizontal="right"/>
    </xf>
    <xf numFmtId="3" fontId="38" fillId="0" borderId="117" xfId="5" applyNumberFormat="1" applyFont="1" applyFill="1" applyBorder="1" applyAlignment="1">
      <alignment horizontal="right"/>
    </xf>
    <xf numFmtId="164" fontId="45" fillId="17" borderId="167" xfId="5" applyNumberFormat="1" applyFont="1" applyFill="1" applyBorder="1" applyAlignment="1" applyProtection="1">
      <alignment horizontal="right"/>
      <protection locked="0"/>
    </xf>
    <xf numFmtId="3" fontId="45" fillId="18" borderId="171" xfId="5" applyNumberFormat="1" applyFont="1" applyFill="1" applyBorder="1" applyAlignment="1" applyProtection="1">
      <alignment horizontal="right"/>
      <protection locked="0"/>
    </xf>
    <xf numFmtId="164" fontId="11" fillId="0" borderId="167" xfId="5" applyNumberFormat="1" applyFont="1" applyFill="1" applyBorder="1" applyAlignment="1" applyProtection="1">
      <alignment horizontal="right"/>
      <protection locked="0"/>
    </xf>
    <xf numFmtId="3" fontId="11" fillId="0" borderId="184" xfId="5" applyNumberFormat="1" applyFont="1" applyFill="1" applyBorder="1" applyAlignment="1" applyProtection="1">
      <alignment horizontal="right"/>
      <protection locked="0"/>
    </xf>
    <xf numFmtId="3" fontId="38" fillId="0" borderId="170" xfId="5" applyNumberFormat="1" applyFont="1" applyFill="1" applyBorder="1" applyAlignment="1">
      <alignment horizontal="right"/>
    </xf>
    <xf numFmtId="164" fontId="38" fillId="0" borderId="170" xfId="5" applyNumberFormat="1" applyFont="1" applyFill="1" applyBorder="1" applyAlignment="1">
      <alignment horizontal="right"/>
    </xf>
    <xf numFmtId="3" fontId="45" fillId="18" borderId="182" xfId="5" applyNumberFormat="1" applyFont="1" applyFill="1" applyBorder="1" applyAlignment="1" applyProtection="1">
      <alignment horizontal="right"/>
      <protection locked="0"/>
    </xf>
    <xf numFmtId="164" fontId="45" fillId="17" borderId="180" xfId="5" applyNumberFormat="1" applyFont="1" applyFill="1" applyBorder="1" applyAlignment="1" applyProtection="1">
      <alignment horizontal="right"/>
      <protection locked="0"/>
    </xf>
    <xf numFmtId="3" fontId="45" fillId="18" borderId="165" xfId="5" applyNumberFormat="1" applyFont="1" applyFill="1" applyBorder="1" applyAlignment="1" applyProtection="1">
      <alignment horizontal="right"/>
      <protection locked="0"/>
    </xf>
    <xf numFmtId="164" fontId="11" fillId="0" borderId="176" xfId="5" applyNumberFormat="1" applyFont="1" applyFill="1" applyBorder="1" applyAlignment="1" applyProtection="1">
      <alignment horizontal="right"/>
      <protection locked="0"/>
    </xf>
    <xf numFmtId="0" fontId="11" fillId="0" borderId="165" xfId="5" applyFont="1" applyFill="1" applyBorder="1"/>
    <xf numFmtId="3" fontId="38" fillId="0" borderId="165" xfId="5" applyNumberFormat="1" applyFont="1" applyFill="1" applyBorder="1" applyAlignment="1">
      <alignment horizontal="center"/>
    </xf>
    <xf numFmtId="3" fontId="38" fillId="0" borderId="155" xfId="5" applyNumberFormat="1" applyFont="1" applyFill="1" applyBorder="1" applyAlignment="1">
      <alignment horizontal="right"/>
    </xf>
    <xf numFmtId="3" fontId="11" fillId="0" borderId="115" xfId="5" applyNumberFormat="1" applyFont="1" applyFill="1" applyBorder="1" applyAlignment="1">
      <alignment horizontal="right"/>
    </xf>
    <xf numFmtId="3" fontId="38" fillId="0" borderId="156" xfId="5" applyNumberFormat="1" applyFont="1" applyFill="1" applyBorder="1" applyAlignment="1" applyProtection="1">
      <alignment horizontal="right"/>
      <protection locked="0"/>
    </xf>
    <xf numFmtId="164" fontId="38" fillId="17" borderId="157" xfId="5" applyNumberFormat="1" applyFont="1" applyFill="1" applyBorder="1" applyAlignment="1" applyProtection="1">
      <alignment horizontal="right"/>
      <protection locked="0"/>
    </xf>
    <xf numFmtId="3" fontId="11" fillId="19" borderId="165" xfId="5" applyNumberFormat="1" applyFont="1" applyFill="1" applyBorder="1" applyAlignment="1">
      <alignment horizontal="right"/>
    </xf>
    <xf numFmtId="3" fontId="11" fillId="19" borderId="181" xfId="5" applyNumberFormat="1" applyFont="1" applyFill="1" applyBorder="1" applyAlignment="1" applyProtection="1">
      <alignment horizontal="right"/>
      <protection locked="0"/>
    </xf>
    <xf numFmtId="3" fontId="11" fillId="19" borderId="159" xfId="5" applyNumberFormat="1" applyFont="1" applyFill="1" applyBorder="1" applyAlignment="1" applyProtection="1">
      <alignment horizontal="right"/>
      <protection locked="0"/>
    </xf>
    <xf numFmtId="3" fontId="11" fillId="19" borderId="165" xfId="5" applyNumberFormat="1" applyFont="1" applyFill="1" applyBorder="1" applyAlignment="1" applyProtection="1">
      <alignment horizontal="right"/>
      <protection locked="0"/>
    </xf>
    <xf numFmtId="0" fontId="40" fillId="0" borderId="172" xfId="5" applyFont="1" applyFill="1" applyBorder="1" applyAlignment="1">
      <alignment horizontal="left" indent="1"/>
    </xf>
    <xf numFmtId="164" fontId="38" fillId="17" borderId="157" xfId="5" applyNumberFormat="1" applyFont="1" applyFill="1" applyBorder="1" applyAlignment="1">
      <alignment horizontal="right"/>
    </xf>
    <xf numFmtId="164" fontId="38" fillId="19" borderId="157" xfId="5" applyNumberFormat="1" applyFont="1" applyFill="1" applyBorder="1" applyAlignment="1">
      <alignment horizontal="right"/>
    </xf>
    <xf numFmtId="3" fontId="38" fillId="0" borderId="171" xfId="5" applyNumberFormat="1" applyFont="1" applyFill="1" applyBorder="1" applyAlignment="1">
      <alignment horizontal="right"/>
    </xf>
    <xf numFmtId="0" fontId="40" fillId="0" borderId="194" xfId="5" applyFont="1" applyFill="1" applyBorder="1" applyAlignment="1">
      <alignment horizontal="left" indent="1"/>
    </xf>
    <xf numFmtId="0" fontId="38" fillId="0" borderId="163" xfId="5" applyFont="1" applyFill="1" applyBorder="1" applyAlignment="1">
      <alignment horizontal="center"/>
    </xf>
    <xf numFmtId="3" fontId="38" fillId="0" borderId="163" xfId="5" applyNumberFormat="1" applyFont="1" applyFill="1" applyBorder="1" applyAlignment="1">
      <alignment horizontal="center"/>
    </xf>
    <xf numFmtId="3" fontId="38" fillId="0" borderId="195" xfId="5" applyNumberFormat="1" applyFont="1" applyFill="1" applyBorder="1" applyAlignment="1">
      <alignment horizontal="right"/>
    </xf>
    <xf numFmtId="0" fontId="11" fillId="0" borderId="0" xfId="5" applyFont="1" applyAlignment="1">
      <alignment horizontal="left" indent="1"/>
    </xf>
    <xf numFmtId="0" fontId="11" fillId="0" borderId="0" xfId="5" applyFont="1" applyAlignment="1">
      <alignment horizontal="center"/>
    </xf>
    <xf numFmtId="3" fontId="11" fillId="0" borderId="0" xfId="5" applyNumberFormat="1" applyFont="1"/>
    <xf numFmtId="164" fontId="11" fillId="0" borderId="0" xfId="5" applyNumberFormat="1" applyFont="1"/>
    <xf numFmtId="0" fontId="40" fillId="0" borderId="0" xfId="5" applyFont="1" applyFill="1" applyBorder="1" applyAlignment="1">
      <alignment horizontal="left" indent="1"/>
    </xf>
    <xf numFmtId="0" fontId="94" fillId="0" borderId="0" xfId="5" applyFont="1" applyAlignment="1">
      <alignment horizontal="left" indent="1"/>
    </xf>
    <xf numFmtId="0" fontId="22" fillId="0" borderId="0" xfId="5" applyFont="1" applyAlignment="1">
      <alignment horizontal="left" indent="1"/>
    </xf>
    <xf numFmtId="0" fontId="6" fillId="0" borderId="0" xfId="5" applyFont="1" applyFill="1" applyBorder="1" applyAlignment="1">
      <alignment horizontal="center" shrinkToFit="1"/>
    </xf>
    <xf numFmtId="0" fontId="12" fillId="0" borderId="0" xfId="5" applyFont="1"/>
    <xf numFmtId="0" fontId="23" fillId="0" borderId="102" xfId="5" applyFont="1" applyFill="1" applyBorder="1"/>
    <xf numFmtId="0" fontId="23" fillId="0" borderId="103" xfId="5" applyFont="1" applyFill="1" applyBorder="1"/>
    <xf numFmtId="0" fontId="36" fillId="0" borderId="104" xfId="5" applyFont="1" applyFill="1" applyBorder="1" applyAlignment="1">
      <alignment horizontal="left" vertical="center" indent="1"/>
    </xf>
    <xf numFmtId="0" fontId="8" fillId="0" borderId="108" xfId="5" applyFont="1" applyFill="1" applyBorder="1" applyAlignment="1">
      <alignment horizontal="center" vertical="center"/>
    </xf>
    <xf numFmtId="0" fontId="8" fillId="0" borderId="104" xfId="5" applyFont="1" applyFill="1" applyBorder="1" applyAlignment="1">
      <alignment horizontal="center" vertical="center"/>
    </xf>
    <xf numFmtId="0" fontId="8" fillId="0" borderId="106" xfId="5" applyFont="1" applyFill="1" applyBorder="1"/>
    <xf numFmtId="0" fontId="8" fillId="0" borderId="107" xfId="5" applyFont="1" applyFill="1" applyBorder="1"/>
    <xf numFmtId="3" fontId="8" fillId="0" borderId="104" xfId="5" applyNumberFormat="1" applyFont="1" applyFill="1" applyBorder="1" applyAlignment="1">
      <alignment horizontal="center" vertical="center"/>
    </xf>
    <xf numFmtId="3" fontId="8" fillId="0" borderId="108" xfId="5" applyNumberFormat="1" applyFont="1" applyFill="1" applyBorder="1" applyAlignment="1">
      <alignment horizontal="center" vertical="center"/>
    </xf>
    <xf numFmtId="3" fontId="30" fillId="20" borderId="104" xfId="5" applyNumberFormat="1" applyFont="1" applyFill="1" applyBorder="1" applyAlignment="1">
      <alignment horizontal="center"/>
    </xf>
    <xf numFmtId="3" fontId="30" fillId="0" borderId="104" xfId="5" applyNumberFormat="1" applyFont="1" applyFill="1" applyBorder="1" applyAlignment="1">
      <alignment horizontal="center"/>
    </xf>
    <xf numFmtId="3" fontId="30" fillId="0" borderId="107" xfId="5" applyNumberFormat="1" applyFont="1" applyFill="1" applyBorder="1" applyAlignment="1">
      <alignment horizontal="center"/>
    </xf>
    <xf numFmtId="164" fontId="30" fillId="0" borderId="106" xfId="5" applyNumberFormat="1" applyFont="1" applyFill="1" applyBorder="1" applyAlignment="1">
      <alignment horizontal="center"/>
    </xf>
    <xf numFmtId="3" fontId="8" fillId="0" borderId="104" xfId="5" applyNumberFormat="1" applyFont="1" applyFill="1" applyBorder="1" applyAlignment="1">
      <alignment horizontal="center"/>
    </xf>
    <xf numFmtId="0" fontId="8" fillId="0" borderId="111" xfId="5" applyFont="1" applyFill="1" applyBorder="1" applyAlignment="1">
      <alignment horizontal="center"/>
    </xf>
    <xf numFmtId="0" fontId="8" fillId="0" borderId="112" xfId="5" applyFont="1" applyFill="1" applyBorder="1" applyAlignment="1">
      <alignment horizontal="center"/>
    </xf>
    <xf numFmtId="3" fontId="30" fillId="0" borderId="111" xfId="5" applyNumberFormat="1" applyFont="1" applyFill="1" applyBorder="1" applyAlignment="1">
      <alignment horizontal="center"/>
    </xf>
    <xf numFmtId="3" fontId="30" fillId="20" borderId="112" xfId="5" applyNumberFormat="1" applyFont="1" applyFill="1" applyBorder="1" applyAlignment="1">
      <alignment horizontal="center"/>
    </xf>
    <xf numFmtId="3" fontId="30" fillId="18" borderId="113" xfId="5" applyNumberFormat="1" applyFont="1" applyFill="1" applyBorder="1" applyAlignment="1">
      <alignment horizontal="center"/>
    </xf>
    <xf numFmtId="3" fontId="30" fillId="0" borderId="112" xfId="5" applyNumberFormat="1" applyFont="1" applyFill="1" applyBorder="1" applyAlignment="1">
      <alignment horizontal="center"/>
    </xf>
    <xf numFmtId="164" fontId="30" fillId="0" borderId="111" xfId="5" applyNumberFormat="1" applyFont="1" applyFill="1" applyBorder="1" applyAlignment="1">
      <alignment horizontal="center" shrinkToFit="1"/>
    </xf>
    <xf numFmtId="3" fontId="8" fillId="0" borderId="115" xfId="5" applyNumberFormat="1" applyFont="1" applyFill="1" applyBorder="1" applyAlignment="1">
      <alignment horizontal="center"/>
    </xf>
    <xf numFmtId="3" fontId="8" fillId="0" borderId="112" xfId="5" applyNumberFormat="1" applyFont="1" applyFill="1" applyBorder="1" applyAlignment="1">
      <alignment horizontal="center"/>
    </xf>
    <xf numFmtId="0" fontId="36" fillId="0" borderId="116" xfId="5" applyFont="1" applyFill="1" applyBorder="1" applyAlignment="1">
      <alignment horizontal="left" indent="1"/>
    </xf>
    <xf numFmtId="0" fontId="11" fillId="0" borderId="130" xfId="5" applyFont="1" applyFill="1" applyBorder="1"/>
    <xf numFmtId="165" fontId="11" fillId="0" borderId="115" xfId="5" applyNumberFormat="1" applyFont="1" applyFill="1" applyBorder="1" applyAlignment="1">
      <alignment horizontal="center"/>
    </xf>
    <xf numFmtId="3" fontId="11" fillId="0" borderId="106" xfId="5" applyNumberFormat="1" applyFont="1" applyFill="1" applyBorder="1" applyAlignment="1">
      <alignment horizontal="right"/>
    </xf>
    <xf numFmtId="3" fontId="11" fillId="0" borderId="107" xfId="5" applyNumberFormat="1" applyFont="1" applyFill="1" applyBorder="1" applyAlignment="1">
      <alignment horizontal="right"/>
    </xf>
    <xf numFmtId="164" fontId="37" fillId="0" borderId="106" xfId="5" applyNumberFormat="1" applyFont="1" applyFill="1" applyBorder="1" applyAlignment="1">
      <alignment horizontal="right"/>
    </xf>
    <xf numFmtId="164" fontId="37" fillId="0" borderId="118" xfId="5" applyNumberFormat="1" applyFont="1" applyFill="1" applyBorder="1" applyAlignment="1">
      <alignment horizontal="right"/>
    </xf>
    <xf numFmtId="2" fontId="37" fillId="0" borderId="107" xfId="5" applyNumberFormat="1" applyFont="1" applyFill="1" applyBorder="1" applyAlignment="1">
      <alignment horizontal="right"/>
    </xf>
    <xf numFmtId="3" fontId="30" fillId="0" borderId="120" xfId="5" applyNumberFormat="1" applyFont="1" applyFill="1" applyBorder="1" applyAlignment="1">
      <alignment horizontal="right"/>
    </xf>
    <xf numFmtId="3" fontId="30" fillId="20" borderId="121" xfId="5" applyNumberFormat="1" applyFont="1" applyFill="1" applyBorder="1" applyAlignment="1">
      <alignment horizontal="right"/>
    </xf>
    <xf numFmtId="4" fontId="37" fillId="18" borderId="122" xfId="5" applyNumberFormat="1" applyFont="1" applyFill="1" applyBorder="1" applyAlignment="1">
      <alignment horizontal="right"/>
    </xf>
    <xf numFmtId="4" fontId="11" fillId="0" borderId="144" xfId="5" applyNumberFormat="1" applyFont="1" applyFill="1" applyBorder="1" applyAlignment="1" applyProtection="1">
      <alignment horizontal="right"/>
      <protection locked="0"/>
    </xf>
    <xf numFmtId="4" fontId="11" fillId="0" borderId="121" xfId="5" applyNumberFormat="1" applyFont="1" applyFill="1" applyBorder="1" applyAlignment="1" applyProtection="1">
      <alignment horizontal="right"/>
      <protection locked="0"/>
    </xf>
    <xf numFmtId="3" fontId="30" fillId="0" borderId="123" xfId="5" applyNumberFormat="1" applyFont="1" applyFill="1" applyBorder="1" applyAlignment="1">
      <alignment horizontal="right"/>
    </xf>
    <xf numFmtId="164" fontId="30" fillId="0" borderId="123" xfId="5" applyNumberFormat="1" applyFont="1" applyFill="1" applyBorder="1" applyAlignment="1">
      <alignment horizontal="right"/>
    </xf>
    <xf numFmtId="2" fontId="11" fillId="0" borderId="121" xfId="5" applyNumberFormat="1" applyFont="1" applyFill="1" applyBorder="1" applyAlignment="1">
      <alignment horizontal="right"/>
    </xf>
    <xf numFmtId="2" fontId="37" fillId="0" borderId="106" xfId="5" applyNumberFormat="1" applyFont="1" applyFill="1" applyBorder="1" applyAlignment="1">
      <alignment horizontal="right"/>
    </xf>
    <xf numFmtId="0" fontId="36" fillId="0" borderId="124" xfId="5" applyFont="1" applyFill="1" applyBorder="1" applyAlignment="1">
      <alignment horizontal="left" indent="1"/>
    </xf>
    <xf numFmtId="0" fontId="11" fillId="0" borderId="124" xfId="5" applyFont="1" applyFill="1" applyBorder="1"/>
    <xf numFmtId="165" fontId="11" fillId="0" borderId="125" xfId="5" applyNumberFormat="1" applyFont="1" applyFill="1" applyBorder="1" applyAlignment="1">
      <alignment horizontal="center"/>
    </xf>
    <xf numFmtId="3" fontId="11" fillId="0" borderId="127" xfId="5" applyNumberFormat="1" applyFont="1" applyFill="1" applyBorder="1" applyAlignment="1">
      <alignment horizontal="right"/>
    </xf>
    <xf numFmtId="3" fontId="11" fillId="0" borderId="125" xfId="5" applyNumberFormat="1" applyFont="1" applyFill="1" applyBorder="1" applyAlignment="1">
      <alignment horizontal="right"/>
    </xf>
    <xf numFmtId="164" fontId="37" fillId="0" borderId="127" xfId="5" applyNumberFormat="1" applyFont="1" applyFill="1" applyBorder="1" applyAlignment="1">
      <alignment horizontal="right"/>
    </xf>
    <xf numFmtId="164" fontId="37" fillId="0" borderId="128" xfId="5" applyNumberFormat="1" applyFont="1" applyFill="1" applyBorder="1" applyAlignment="1">
      <alignment horizontal="right"/>
    </xf>
    <xf numFmtId="2" fontId="37" fillId="0" borderId="125" xfId="5" applyNumberFormat="1" applyFont="1" applyFill="1" applyBorder="1" applyAlignment="1">
      <alignment horizontal="right"/>
    </xf>
    <xf numFmtId="3" fontId="30" fillId="0" borderId="127" xfId="5" applyNumberFormat="1" applyFont="1" applyFill="1" applyBorder="1" applyAlignment="1">
      <alignment horizontal="right"/>
    </xf>
    <xf numFmtId="164" fontId="30" fillId="20" borderId="125" xfId="5" applyNumberFormat="1" applyFont="1" applyFill="1" applyBorder="1" applyAlignment="1">
      <alignment horizontal="right"/>
    </xf>
    <xf numFmtId="4" fontId="37" fillId="18" borderId="124" xfId="5" applyNumberFormat="1" applyFont="1" applyFill="1" applyBorder="1" applyAlignment="1">
      <alignment horizontal="right"/>
    </xf>
    <xf numFmtId="4" fontId="11" fillId="0" borderId="124" xfId="5" applyNumberFormat="1" applyFont="1" applyFill="1" applyBorder="1" applyAlignment="1" applyProtection="1">
      <alignment horizontal="right"/>
      <protection locked="0"/>
    </xf>
    <xf numFmtId="4" fontId="11" fillId="0" borderId="125" xfId="5" applyNumberFormat="1" applyFont="1" applyFill="1" applyBorder="1" applyAlignment="1" applyProtection="1">
      <alignment horizontal="right"/>
      <protection locked="0"/>
    </xf>
    <xf numFmtId="164" fontId="30" fillId="0" borderId="127" xfId="5" applyNumberFormat="1" applyFont="1" applyFill="1" applyBorder="1" applyAlignment="1">
      <alignment horizontal="right"/>
    </xf>
    <xf numFmtId="2" fontId="11" fillId="0" borderId="129" xfId="5" applyNumberFormat="1" applyFont="1" applyFill="1" applyBorder="1" applyAlignment="1">
      <alignment horizontal="right"/>
    </xf>
    <xf numFmtId="2" fontId="37" fillId="0" borderId="127" xfId="5" applyNumberFormat="1" applyFont="1" applyFill="1" applyBorder="1" applyAlignment="1">
      <alignment horizontal="right"/>
    </xf>
    <xf numFmtId="0" fontId="36" fillId="0" borderId="130" xfId="5" applyFont="1" applyFill="1" applyBorder="1" applyAlignment="1">
      <alignment horizontal="left" indent="1"/>
    </xf>
    <xf numFmtId="0" fontId="11" fillId="0" borderId="130" xfId="5" applyFont="1" applyFill="1" applyBorder="1" applyAlignment="1">
      <alignment horizontal="center"/>
    </xf>
    <xf numFmtId="3" fontId="11" fillId="0" borderId="133" xfId="5" applyNumberFormat="1" applyFont="1" applyFill="1" applyBorder="1" applyAlignment="1">
      <alignment horizontal="center"/>
    </xf>
    <xf numFmtId="3" fontId="11" fillId="0" borderId="132" xfId="5" applyNumberFormat="1" applyFont="1" applyFill="1" applyBorder="1" applyAlignment="1">
      <alignment horizontal="right"/>
    </xf>
    <xf numFmtId="3" fontId="11" fillId="0" borderId="133" xfId="5" applyNumberFormat="1" applyFont="1" applyFill="1" applyBorder="1" applyAlignment="1">
      <alignment horizontal="right"/>
    </xf>
    <xf numFmtId="3" fontId="37" fillId="0" borderId="132" xfId="5" applyNumberFormat="1" applyFont="1" applyFill="1" applyBorder="1" applyAlignment="1">
      <alignment horizontal="right"/>
    </xf>
    <xf numFmtId="3" fontId="30" fillId="0" borderId="134" xfId="5" applyNumberFormat="1" applyFont="1" applyFill="1" applyBorder="1" applyAlignment="1">
      <alignment horizontal="right"/>
    </xf>
    <xf numFmtId="164" fontId="30" fillId="20" borderId="117" xfId="5" applyNumberFormat="1" applyFont="1" applyFill="1" applyBorder="1" applyAlignment="1">
      <alignment horizontal="right"/>
    </xf>
    <xf numFmtId="3" fontId="37" fillId="18" borderId="130" xfId="5" applyNumberFormat="1" applyFont="1" applyFill="1" applyBorder="1" applyAlignment="1">
      <alignment horizontal="right"/>
    </xf>
    <xf numFmtId="3" fontId="11" fillId="0" borderId="144" xfId="5" applyNumberFormat="1" applyFont="1" applyFill="1" applyBorder="1" applyAlignment="1" applyProtection="1">
      <alignment horizontal="right"/>
      <protection locked="0"/>
    </xf>
    <xf numFmtId="3" fontId="11" fillId="0" borderId="130" xfId="5" applyNumberFormat="1" applyFont="1" applyFill="1" applyBorder="1" applyAlignment="1" applyProtection="1">
      <alignment horizontal="right"/>
      <protection locked="0"/>
    </xf>
    <xf numFmtId="3" fontId="30" fillId="0" borderId="132" xfId="5" applyNumberFormat="1" applyFont="1" applyFill="1" applyBorder="1" applyAlignment="1">
      <alignment horizontal="right"/>
    </xf>
    <xf numFmtId="164" fontId="30" fillId="0" borderId="132" xfId="5" applyNumberFormat="1" applyFont="1" applyFill="1" applyBorder="1" applyAlignment="1">
      <alignment horizontal="right"/>
    </xf>
    <xf numFmtId="3" fontId="11" fillId="0" borderId="121" xfId="5" applyNumberFormat="1" applyFont="1" applyFill="1" applyBorder="1" applyAlignment="1">
      <alignment horizontal="right"/>
    </xf>
    <xf numFmtId="0" fontId="36" fillId="0" borderId="136" xfId="5" applyFont="1" applyFill="1" applyBorder="1" applyAlignment="1">
      <alignment horizontal="left" indent="1"/>
    </xf>
    <xf numFmtId="0" fontId="11" fillId="0" borderId="136" xfId="5" applyFont="1" applyFill="1" applyBorder="1" applyAlignment="1">
      <alignment horizontal="center"/>
    </xf>
    <xf numFmtId="164" fontId="30" fillId="20" borderId="133" xfId="5" applyNumberFormat="1" applyFont="1" applyFill="1" applyBorder="1" applyAlignment="1">
      <alignment horizontal="right"/>
    </xf>
    <xf numFmtId="3" fontId="37" fillId="18" borderId="136" xfId="5" applyNumberFormat="1" applyFont="1" applyFill="1" applyBorder="1" applyAlignment="1">
      <alignment horizontal="right"/>
    </xf>
    <xf numFmtId="3" fontId="11" fillId="0" borderId="136" xfId="5" applyNumberFormat="1" applyFont="1" applyFill="1" applyBorder="1" applyAlignment="1" applyProtection="1">
      <alignment horizontal="right"/>
      <protection locked="0"/>
    </xf>
    <xf numFmtId="4" fontId="11" fillId="0" borderId="133" xfId="5" applyNumberFormat="1" applyFont="1" applyFill="1" applyBorder="1" applyAlignment="1" applyProtection="1">
      <alignment horizontal="right"/>
      <protection locked="0"/>
    </xf>
    <xf numFmtId="0" fontId="11" fillId="0" borderId="142" xfId="5" applyFont="1" applyFill="1" applyBorder="1" applyAlignment="1">
      <alignment horizontal="center"/>
    </xf>
    <xf numFmtId="3" fontId="11" fillId="0" borderId="115" xfId="5" applyNumberFormat="1" applyFont="1" applyFill="1" applyBorder="1" applyAlignment="1">
      <alignment horizontal="center"/>
    </xf>
    <xf numFmtId="3" fontId="11" fillId="0" borderId="123" xfId="5" applyNumberFormat="1" applyFont="1" applyFill="1" applyBorder="1" applyAlignment="1">
      <alignment horizontal="right"/>
    </xf>
    <xf numFmtId="3" fontId="37" fillId="0" borderId="123" xfId="5" applyNumberFormat="1" applyFont="1" applyFill="1" applyBorder="1" applyAlignment="1">
      <alignment horizontal="right"/>
    </xf>
    <xf numFmtId="3" fontId="30" fillId="0" borderId="138" xfId="5" applyNumberFormat="1" applyFont="1" applyFill="1" applyBorder="1" applyAlignment="1">
      <alignment horizontal="right"/>
    </xf>
    <xf numFmtId="164" fontId="30" fillId="20" borderId="129" xfId="5" applyNumberFormat="1" applyFont="1" applyFill="1" applyBorder="1" applyAlignment="1">
      <alignment horizontal="right"/>
    </xf>
    <xf numFmtId="3" fontId="37" fillId="18" borderId="116" xfId="5" applyNumberFormat="1" applyFont="1" applyFill="1" applyBorder="1" applyAlignment="1">
      <alignment horizontal="right"/>
    </xf>
    <xf numFmtId="0" fontId="36" fillId="0" borderId="108" xfId="5" applyFont="1" applyFill="1" applyBorder="1" applyAlignment="1">
      <alignment horizontal="left" indent="1"/>
    </xf>
    <xf numFmtId="0" fontId="30" fillId="0" borderId="108" xfId="5" applyFont="1" applyFill="1" applyBorder="1" applyAlignment="1">
      <alignment horizontal="center"/>
    </xf>
    <xf numFmtId="3" fontId="30" fillId="0" borderId="104" xfId="5" applyNumberFormat="1" applyFont="1" applyFill="1" applyBorder="1" applyAlignment="1">
      <alignment horizontal="center"/>
    </xf>
    <xf numFmtId="3" fontId="38" fillId="0" borderId="103" xfId="5" applyNumberFormat="1" applyFont="1" applyFill="1" applyBorder="1" applyAlignment="1">
      <alignment horizontal="right"/>
    </xf>
    <xf numFmtId="3" fontId="38" fillId="0" borderId="104" xfId="5" applyNumberFormat="1" applyFont="1" applyFill="1" applyBorder="1" applyAlignment="1">
      <alignment horizontal="right"/>
    </xf>
    <xf numFmtId="3" fontId="45" fillId="0" borderId="104" xfId="5" applyNumberFormat="1" applyFont="1" applyFill="1" applyBorder="1" applyAlignment="1">
      <alignment horizontal="right"/>
    </xf>
    <xf numFmtId="3" fontId="30" fillId="0" borderId="103" xfId="5" applyNumberFormat="1" applyFont="1" applyFill="1" applyBorder="1" applyAlignment="1">
      <alignment horizontal="right"/>
    </xf>
    <xf numFmtId="3" fontId="8" fillId="0" borderId="104" xfId="5" applyNumberFormat="1" applyFont="1" applyFill="1" applyBorder="1" applyAlignment="1">
      <alignment horizontal="right"/>
    </xf>
    <xf numFmtId="3" fontId="8" fillId="0" borderId="108" xfId="5" applyNumberFormat="1" applyFont="1" applyFill="1" applyBorder="1" applyAlignment="1">
      <alignment horizontal="right"/>
    </xf>
    <xf numFmtId="164" fontId="30" fillId="20" borderId="104" xfId="5" applyNumberFormat="1" applyFont="1" applyFill="1" applyBorder="1" applyAlignment="1">
      <alignment horizontal="right"/>
    </xf>
    <xf numFmtId="3" fontId="30" fillId="21" borderId="108" xfId="5" applyNumberFormat="1" applyFont="1" applyFill="1" applyBorder="1" applyAlignment="1">
      <alignment horizontal="right"/>
    </xf>
    <xf numFmtId="3" fontId="30" fillId="21" borderId="104" xfId="5" applyNumberFormat="1" applyFont="1" applyFill="1" applyBorder="1" applyAlignment="1">
      <alignment horizontal="right"/>
    </xf>
    <xf numFmtId="164" fontId="30" fillId="0" borderId="103" xfId="5" applyNumberFormat="1" applyFont="1" applyFill="1" applyBorder="1" applyAlignment="1">
      <alignment horizontal="right"/>
    </xf>
    <xf numFmtId="3" fontId="11" fillId="0" borderId="117" xfId="5" applyNumberFormat="1" applyFont="1" applyFill="1" applyBorder="1" applyAlignment="1">
      <alignment horizontal="right"/>
    </xf>
    <xf numFmtId="0" fontId="11" fillId="0" borderId="124" xfId="5" applyFont="1" applyFill="1" applyBorder="1" applyAlignment="1">
      <alignment horizontal="center"/>
    </xf>
    <xf numFmtId="3" fontId="11" fillId="0" borderId="125" xfId="5" applyNumberFormat="1" applyFont="1" applyFill="1" applyBorder="1" applyAlignment="1">
      <alignment horizontal="center"/>
    </xf>
    <xf numFmtId="3" fontId="37" fillId="0" borderId="138" xfId="5" applyNumberFormat="1" applyFont="1" applyFill="1" applyBorder="1" applyAlignment="1">
      <alignment horizontal="right"/>
    </xf>
    <xf numFmtId="3" fontId="30" fillId="18" borderId="142" xfId="5" applyNumberFormat="1" applyFont="1" applyFill="1" applyBorder="1" applyAlignment="1">
      <alignment horizontal="right"/>
    </xf>
    <xf numFmtId="3" fontId="11" fillId="0" borderId="124" xfId="5" applyNumberFormat="1" applyFont="1" applyFill="1" applyBorder="1" applyAlignment="1" applyProtection="1">
      <alignment horizontal="right"/>
      <protection locked="0"/>
    </xf>
    <xf numFmtId="3" fontId="11" fillId="0" borderId="142" xfId="5" applyNumberFormat="1" applyFont="1" applyFill="1" applyBorder="1" applyAlignment="1" applyProtection="1">
      <alignment horizontal="right"/>
      <protection locked="0"/>
    </xf>
    <xf numFmtId="4" fontId="11" fillId="0" borderId="129" xfId="5" applyNumberFormat="1" applyFont="1" applyFill="1" applyBorder="1" applyAlignment="1" applyProtection="1">
      <alignment horizontal="right"/>
      <protection locked="0"/>
    </xf>
    <xf numFmtId="164" fontId="30" fillId="0" borderId="138" xfId="5" applyNumberFormat="1" applyFont="1" applyFill="1" applyBorder="1" applyAlignment="1">
      <alignment horizontal="right"/>
    </xf>
    <xf numFmtId="3" fontId="11" fillId="0" borderId="129" xfId="5" applyNumberFormat="1" applyFont="1" applyFill="1" applyBorder="1" applyAlignment="1">
      <alignment horizontal="right"/>
    </xf>
    <xf numFmtId="0" fontId="36" fillId="0" borderId="117" xfId="5" applyFont="1" applyFill="1" applyBorder="1" applyAlignment="1">
      <alignment horizontal="left" indent="1"/>
    </xf>
    <xf numFmtId="3" fontId="45" fillId="0" borderId="117" xfId="5" applyNumberFormat="1" applyFont="1" applyFill="1" applyBorder="1" applyAlignment="1">
      <alignment horizontal="center"/>
    </xf>
    <xf numFmtId="3" fontId="11" fillId="0" borderId="120" xfId="5" applyNumberFormat="1" applyFont="1" applyFill="1" applyBorder="1" applyAlignment="1">
      <alignment horizontal="right"/>
    </xf>
    <xf numFmtId="3" fontId="45" fillId="0" borderId="121" xfId="5" applyNumberFormat="1" applyFont="1" applyFill="1" applyBorder="1" applyAlignment="1">
      <alignment horizontal="right"/>
    </xf>
    <xf numFmtId="3" fontId="45" fillId="0" borderId="130" xfId="5" applyNumberFormat="1" applyFont="1" applyFill="1" applyBorder="1" applyAlignment="1">
      <alignment horizontal="right"/>
    </xf>
    <xf numFmtId="3" fontId="45" fillId="0" borderId="134" xfId="5" applyNumberFormat="1" applyFont="1" applyFill="1" applyBorder="1" applyAlignment="1" applyProtection="1">
      <alignment horizontal="right"/>
      <protection locked="0"/>
    </xf>
    <xf numFmtId="3" fontId="45" fillId="20" borderId="134" xfId="5" applyNumberFormat="1" applyFont="1" applyFill="1" applyBorder="1" applyAlignment="1" applyProtection="1">
      <alignment horizontal="right"/>
      <protection locked="0"/>
    </xf>
    <xf numFmtId="3" fontId="45" fillId="18" borderId="144" xfId="5" applyNumberFormat="1" applyFont="1" applyFill="1" applyBorder="1" applyAlignment="1" applyProtection="1">
      <alignment horizontal="right"/>
      <protection locked="0"/>
    </xf>
    <xf numFmtId="3" fontId="38" fillId="0" borderId="120" xfId="5" applyNumberFormat="1" applyFont="1" applyFill="1" applyBorder="1" applyAlignment="1">
      <alignment horizontal="right"/>
    </xf>
    <xf numFmtId="164" fontId="38" fillId="0" borderId="121" xfId="5" applyNumberFormat="1" applyFont="1" applyFill="1" applyBorder="1" applyAlignment="1">
      <alignment horizontal="right"/>
    </xf>
    <xf numFmtId="3" fontId="45" fillId="0" borderId="120" xfId="5" applyNumberFormat="1" applyFont="1" applyFill="1" applyBorder="1" applyAlignment="1">
      <alignment horizontal="right"/>
    </xf>
    <xf numFmtId="3" fontId="45" fillId="0" borderId="133" xfId="5" applyNumberFormat="1" applyFont="1" applyFill="1" applyBorder="1" applyAlignment="1">
      <alignment horizontal="center"/>
    </xf>
    <xf numFmtId="3" fontId="45" fillId="0" borderId="136" xfId="5" applyNumberFormat="1" applyFont="1" applyFill="1" applyBorder="1" applyAlignment="1">
      <alignment horizontal="right"/>
    </xf>
    <xf numFmtId="3" fontId="45" fillId="0" borderId="132" xfId="5" applyNumberFormat="1" applyFont="1" applyFill="1" applyBorder="1" applyAlignment="1" applyProtection="1">
      <alignment horizontal="right"/>
      <protection locked="0"/>
    </xf>
    <xf numFmtId="164" fontId="45" fillId="20" borderId="133" xfId="5" applyNumberFormat="1" applyFont="1" applyFill="1" applyBorder="1" applyAlignment="1" applyProtection="1">
      <alignment horizontal="right"/>
      <protection locked="0"/>
    </xf>
    <xf numFmtId="3" fontId="45" fillId="18" borderId="136" xfId="5" applyNumberFormat="1" applyFont="1" applyFill="1" applyBorder="1" applyAlignment="1" applyProtection="1">
      <alignment horizontal="right"/>
      <protection locked="0"/>
    </xf>
    <xf numFmtId="3" fontId="11" fillId="0" borderId="117" xfId="5" applyNumberFormat="1" applyFont="1" applyFill="1" applyBorder="1" applyAlignment="1" applyProtection="1">
      <alignment horizontal="right"/>
      <protection locked="0"/>
    </xf>
    <xf numFmtId="3" fontId="38" fillId="0" borderId="132" xfId="5" applyNumberFormat="1" applyFont="1" applyFill="1" applyBorder="1" applyAlignment="1">
      <alignment horizontal="right"/>
    </xf>
    <xf numFmtId="164" fontId="38" fillId="0" borderId="133" xfId="5" applyNumberFormat="1" applyFont="1" applyFill="1" applyBorder="1" applyAlignment="1">
      <alignment horizontal="right"/>
    </xf>
    <xf numFmtId="3" fontId="45" fillId="0" borderId="132" xfId="5" applyNumberFormat="1" applyFont="1" applyFill="1" applyBorder="1" applyAlignment="1">
      <alignment horizontal="right"/>
    </xf>
    <xf numFmtId="3" fontId="45" fillId="0" borderId="125" xfId="5" applyNumberFormat="1" applyFont="1" applyFill="1" applyBorder="1" applyAlignment="1">
      <alignment horizontal="center"/>
    </xf>
    <xf numFmtId="3" fontId="11" fillId="0" borderId="111" xfId="5" applyNumberFormat="1" applyFont="1" applyFill="1" applyBorder="1" applyAlignment="1">
      <alignment horizontal="right"/>
    </xf>
    <xf numFmtId="3" fontId="11" fillId="0" borderId="112" xfId="5" applyNumberFormat="1" applyFont="1" applyFill="1" applyBorder="1" applyAlignment="1">
      <alignment horizontal="right"/>
    </xf>
    <xf numFmtId="3" fontId="45" fillId="0" borderId="125" xfId="5" applyNumberFormat="1" applyFont="1" applyFill="1" applyBorder="1" applyAlignment="1">
      <alignment horizontal="right"/>
    </xf>
    <xf numFmtId="3" fontId="45" fillId="0" borderId="124" xfId="5" applyNumberFormat="1" applyFont="1" applyFill="1" applyBorder="1" applyAlignment="1">
      <alignment horizontal="right"/>
    </xf>
    <xf numFmtId="3" fontId="45" fillId="0" borderId="127" xfId="5" applyNumberFormat="1" applyFont="1" applyFill="1" applyBorder="1" applyAlignment="1" applyProtection="1">
      <alignment horizontal="right"/>
      <protection locked="0"/>
    </xf>
    <xf numFmtId="3" fontId="45" fillId="20" borderId="127" xfId="5" applyNumberFormat="1" applyFont="1" applyFill="1" applyBorder="1" applyAlignment="1" applyProtection="1">
      <alignment horizontal="right"/>
      <protection locked="0"/>
    </xf>
    <xf numFmtId="3" fontId="45" fillId="18" borderId="147" xfId="5" applyNumberFormat="1" applyFont="1" applyFill="1" applyBorder="1" applyAlignment="1" applyProtection="1">
      <alignment horizontal="right"/>
      <protection locked="0"/>
    </xf>
    <xf numFmtId="3" fontId="11" fillId="0" borderId="147" xfId="5" applyNumberFormat="1" applyFont="1" applyFill="1" applyBorder="1" applyAlignment="1" applyProtection="1">
      <alignment horizontal="right"/>
      <protection locked="0"/>
    </xf>
    <xf numFmtId="3" fontId="11" fillId="0" borderId="112" xfId="5" applyNumberFormat="1" applyFont="1" applyFill="1" applyBorder="1" applyAlignment="1" applyProtection="1">
      <alignment horizontal="right"/>
      <protection locked="0"/>
    </xf>
    <xf numFmtId="3" fontId="38" fillId="0" borderId="127" xfId="5" applyNumberFormat="1" applyFont="1" applyFill="1" applyBorder="1" applyAlignment="1">
      <alignment horizontal="right"/>
    </xf>
    <xf numFmtId="164" fontId="38" fillId="0" borderId="125" xfId="5" applyNumberFormat="1" applyFont="1" applyFill="1" applyBorder="1" applyAlignment="1">
      <alignment horizontal="right"/>
    </xf>
    <xf numFmtId="3" fontId="45" fillId="0" borderId="127" xfId="5" applyNumberFormat="1" applyFont="1" applyFill="1" applyBorder="1" applyAlignment="1">
      <alignment horizontal="right"/>
    </xf>
    <xf numFmtId="3" fontId="45" fillId="20" borderId="117" xfId="5" applyNumberFormat="1" applyFont="1" applyFill="1" applyBorder="1" applyAlignment="1" applyProtection="1">
      <alignment horizontal="right"/>
      <protection locked="0"/>
    </xf>
    <xf numFmtId="3" fontId="45" fillId="18" borderId="117" xfId="5" applyNumberFormat="1" applyFont="1" applyFill="1" applyBorder="1" applyAlignment="1" applyProtection="1">
      <alignment horizontal="right"/>
      <protection locked="0"/>
    </xf>
    <xf numFmtId="164" fontId="38" fillId="0" borderId="134" xfId="5" applyNumberFormat="1" applyFont="1" applyFill="1" applyBorder="1" applyAlignment="1">
      <alignment horizontal="right"/>
    </xf>
    <xf numFmtId="3" fontId="45" fillId="0" borderId="134" xfId="5" applyNumberFormat="1" applyFont="1" applyFill="1" applyBorder="1" applyAlignment="1">
      <alignment horizontal="right"/>
    </xf>
    <xf numFmtId="3" fontId="45" fillId="20" borderId="133" xfId="5" applyNumberFormat="1" applyFont="1" applyFill="1" applyBorder="1" applyAlignment="1" applyProtection="1">
      <alignment horizontal="right"/>
      <protection locked="0"/>
    </xf>
    <xf numFmtId="3" fontId="45" fillId="18" borderId="133" xfId="5" applyNumberFormat="1" applyFont="1" applyFill="1" applyBorder="1" applyAlignment="1" applyProtection="1">
      <alignment horizontal="right"/>
      <protection locked="0"/>
    </xf>
    <xf numFmtId="164" fontId="38" fillId="0" borderId="132" xfId="5" applyNumberFormat="1" applyFont="1" applyFill="1" applyBorder="1" applyAlignment="1">
      <alignment horizontal="right"/>
    </xf>
    <xf numFmtId="0" fontId="37" fillId="0" borderId="136" xfId="5" applyFont="1" applyFill="1" applyBorder="1" applyAlignment="1">
      <alignment horizontal="center"/>
    </xf>
    <xf numFmtId="0" fontId="11" fillId="0" borderId="0" xfId="5" applyFont="1" applyAlignment="1">
      <alignment horizontal="right"/>
    </xf>
    <xf numFmtId="3" fontId="45" fillId="0" borderId="129" xfId="5" applyNumberFormat="1" applyFont="1" applyFill="1" applyBorder="1" applyAlignment="1">
      <alignment horizontal="center"/>
    </xf>
    <xf numFmtId="3" fontId="45" fillId="0" borderId="142" xfId="5" applyNumberFormat="1" applyFont="1" applyFill="1" applyBorder="1" applyAlignment="1">
      <alignment horizontal="right"/>
    </xf>
    <xf numFmtId="3" fontId="45" fillId="0" borderId="138" xfId="5" applyNumberFormat="1" applyFont="1" applyFill="1" applyBorder="1" applyAlignment="1" applyProtection="1">
      <alignment horizontal="right"/>
      <protection locked="0"/>
    </xf>
    <xf numFmtId="3" fontId="45" fillId="20" borderId="129" xfId="5" applyNumberFormat="1" applyFont="1" applyFill="1" applyBorder="1" applyAlignment="1" applyProtection="1">
      <alignment horizontal="right"/>
      <protection locked="0"/>
    </xf>
    <xf numFmtId="3" fontId="45" fillId="18" borderId="115" xfId="5" applyNumberFormat="1" applyFont="1" applyFill="1" applyBorder="1" applyAlignment="1" applyProtection="1">
      <alignment horizontal="right"/>
      <protection locked="0"/>
    </xf>
    <xf numFmtId="3" fontId="38" fillId="0" borderId="138" xfId="5" applyNumberFormat="1" applyFont="1" applyFill="1" applyBorder="1" applyAlignment="1">
      <alignment horizontal="right"/>
    </xf>
    <xf numFmtId="164" fontId="38" fillId="0" borderId="138" xfId="5" applyNumberFormat="1" applyFont="1" applyFill="1" applyBorder="1" applyAlignment="1">
      <alignment horizontal="right"/>
    </xf>
    <xf numFmtId="3" fontId="45" fillId="0" borderId="138" xfId="5" applyNumberFormat="1" applyFont="1" applyFill="1" applyBorder="1" applyAlignment="1">
      <alignment horizontal="right"/>
    </xf>
    <xf numFmtId="0" fontId="40" fillId="0" borderId="108" xfId="5" applyFont="1" applyFill="1" applyBorder="1" applyAlignment="1">
      <alignment horizontal="left" indent="1"/>
    </xf>
    <xf numFmtId="0" fontId="38" fillId="0" borderId="108" xfId="5" applyFont="1" applyFill="1" applyBorder="1" applyAlignment="1">
      <alignment horizontal="center"/>
    </xf>
    <xf numFmtId="3" fontId="38" fillId="0" borderId="104" xfId="5" applyNumberFormat="1" applyFont="1" applyFill="1" applyBorder="1" applyAlignment="1">
      <alignment horizontal="center"/>
    </xf>
    <xf numFmtId="3" fontId="38" fillId="0" borderId="108" xfId="5" applyNumberFormat="1" applyFont="1" applyFill="1" applyBorder="1" applyAlignment="1">
      <alignment horizontal="right"/>
    </xf>
    <xf numFmtId="3" fontId="38" fillId="0" borderId="103" xfId="5" applyNumberFormat="1" applyFont="1" applyFill="1" applyBorder="1" applyAlignment="1" applyProtection="1">
      <alignment horizontal="right"/>
    </xf>
    <xf numFmtId="3" fontId="38" fillId="20" borderId="104" xfId="5" applyNumberFormat="1" applyFont="1" applyFill="1" applyBorder="1" applyAlignment="1" applyProtection="1">
      <alignment horizontal="right"/>
    </xf>
    <xf numFmtId="164" fontId="38" fillId="21" borderId="108" xfId="5" applyNumberFormat="1" applyFont="1" applyFill="1" applyBorder="1" applyAlignment="1" applyProtection="1">
      <alignment horizontal="right"/>
    </xf>
    <xf numFmtId="164" fontId="38" fillId="21" borderId="147" xfId="5" applyNumberFormat="1" applyFont="1" applyFill="1" applyBorder="1" applyAlignment="1" applyProtection="1">
      <alignment horizontal="right"/>
    </xf>
    <xf numFmtId="164" fontId="38" fillId="0" borderId="104" xfId="5" applyNumberFormat="1" applyFont="1" applyFill="1" applyBorder="1" applyAlignment="1">
      <alignment horizontal="right"/>
    </xf>
    <xf numFmtId="3" fontId="11" fillId="0" borderId="134" xfId="5" applyNumberFormat="1" applyFont="1" applyFill="1" applyBorder="1" applyAlignment="1">
      <alignment horizontal="right"/>
    </xf>
    <xf numFmtId="164" fontId="45" fillId="20" borderId="117" xfId="5" applyNumberFormat="1" applyFont="1" applyFill="1" applyBorder="1" applyAlignment="1" applyProtection="1">
      <alignment horizontal="right"/>
      <protection locked="0"/>
    </xf>
    <xf numFmtId="3" fontId="45" fillId="18" borderId="121" xfId="5" applyNumberFormat="1" applyFont="1" applyFill="1" applyBorder="1" applyAlignment="1" applyProtection="1">
      <alignment horizontal="right"/>
      <protection locked="0"/>
    </xf>
    <xf numFmtId="3" fontId="38" fillId="0" borderId="133" xfId="5" applyNumberFormat="1" applyFont="1" applyFill="1" applyBorder="1" applyAlignment="1">
      <alignment horizontal="right"/>
    </xf>
    <xf numFmtId="164" fontId="45" fillId="20" borderId="129" xfId="5" applyNumberFormat="1" applyFont="1" applyFill="1" applyBorder="1" applyAlignment="1" applyProtection="1">
      <alignment horizontal="right"/>
      <protection locked="0"/>
    </xf>
    <xf numFmtId="3" fontId="38" fillId="0" borderId="125" xfId="5" applyNumberFormat="1" applyFont="1" applyFill="1" applyBorder="1" applyAlignment="1">
      <alignment horizontal="right"/>
    </xf>
    <xf numFmtId="164" fontId="38" fillId="0" borderId="127" xfId="5" applyNumberFormat="1" applyFont="1" applyFill="1" applyBorder="1" applyAlignment="1">
      <alignment horizontal="right"/>
    </xf>
    <xf numFmtId="164" fontId="38" fillId="20" borderId="104" xfId="5" applyNumberFormat="1" applyFont="1" applyFill="1" applyBorder="1" applyAlignment="1" applyProtection="1">
      <alignment horizontal="right"/>
    </xf>
    <xf numFmtId="3" fontId="38" fillId="21" borderId="104" xfId="5" applyNumberFormat="1" applyFont="1" applyFill="1" applyBorder="1" applyAlignment="1">
      <alignment horizontal="right"/>
    </xf>
    <xf numFmtId="3" fontId="38" fillId="21" borderId="108" xfId="5" applyNumberFormat="1" applyFont="1" applyFill="1" applyBorder="1" applyAlignment="1">
      <alignment horizontal="right"/>
    </xf>
    <xf numFmtId="3" fontId="38" fillId="0" borderId="130" xfId="5" applyNumberFormat="1" applyFont="1" applyFill="1" applyBorder="1" applyAlignment="1">
      <alignment horizontal="right"/>
    </xf>
    <xf numFmtId="164" fontId="38" fillId="0" borderId="117" xfId="5" applyNumberFormat="1" applyFont="1" applyFill="1" applyBorder="1" applyAlignment="1">
      <alignment horizontal="right"/>
    </xf>
    <xf numFmtId="0" fontId="11" fillId="0" borderId="116" xfId="5" applyFont="1" applyFill="1" applyBorder="1"/>
    <xf numFmtId="3" fontId="38" fillId="0" borderId="115" xfId="5" applyNumberFormat="1" applyFont="1" applyFill="1" applyBorder="1" applyAlignment="1">
      <alignment horizontal="center"/>
    </xf>
    <xf numFmtId="3" fontId="38" fillId="0" borderId="102" xfId="5" applyNumberFormat="1" applyFont="1" applyFill="1" applyBorder="1" applyAlignment="1">
      <alignment horizontal="right"/>
    </xf>
    <xf numFmtId="3" fontId="38" fillId="0" borderId="103" xfId="5" applyNumberFormat="1" applyFont="1" applyFill="1" applyBorder="1" applyAlignment="1" applyProtection="1">
      <alignment horizontal="right"/>
      <protection locked="0"/>
    </xf>
    <xf numFmtId="164" fontId="38" fillId="20" borderId="104" xfId="5" applyNumberFormat="1" applyFont="1" applyFill="1" applyBorder="1" applyAlignment="1" applyProtection="1">
      <alignment horizontal="right"/>
      <protection locked="0"/>
    </xf>
    <xf numFmtId="3" fontId="11" fillId="21" borderId="115" xfId="5" applyNumberFormat="1" applyFont="1" applyFill="1" applyBorder="1" applyAlignment="1">
      <alignment horizontal="right"/>
    </xf>
    <xf numFmtId="3" fontId="11" fillId="21" borderId="135" xfId="5" applyNumberFormat="1" applyFont="1" applyFill="1" applyBorder="1" applyAlignment="1" applyProtection="1">
      <alignment horizontal="right"/>
      <protection locked="0"/>
    </xf>
    <xf numFmtId="3" fontId="11" fillId="21" borderId="115" xfId="5" applyNumberFormat="1" applyFont="1" applyFill="1" applyBorder="1" applyAlignment="1" applyProtection="1">
      <alignment horizontal="right"/>
      <protection locked="0"/>
    </xf>
    <xf numFmtId="3" fontId="11" fillId="21" borderId="0" xfId="5" applyNumberFormat="1" applyFont="1" applyFill="1" applyBorder="1" applyAlignment="1">
      <alignment horizontal="right"/>
    </xf>
    <xf numFmtId="3" fontId="38" fillId="0" borderId="144" xfId="5" applyNumberFormat="1" applyFont="1" applyFill="1" applyBorder="1" applyAlignment="1">
      <alignment horizontal="right"/>
    </xf>
    <xf numFmtId="0" fontId="40" fillId="0" borderId="122" xfId="5" applyFont="1" applyFill="1" applyBorder="1" applyAlignment="1">
      <alignment horizontal="left" indent="1"/>
    </xf>
    <xf numFmtId="164" fontId="38" fillId="20" borderId="104" xfId="5" applyNumberFormat="1" applyFont="1" applyFill="1" applyBorder="1" applyAlignment="1">
      <alignment horizontal="right"/>
    </xf>
    <xf numFmtId="3" fontId="38" fillId="21" borderId="103" xfId="5" applyNumberFormat="1" applyFont="1" applyFill="1" applyBorder="1" applyAlignment="1">
      <alignment horizontal="right"/>
    </xf>
    <xf numFmtId="0" fontId="40" fillId="0" borderId="147" xfId="5" applyFont="1" applyFill="1" applyBorder="1" applyAlignment="1">
      <alignment horizontal="left" indent="1"/>
    </xf>
    <xf numFmtId="0" fontId="38" fillId="0" borderId="147" xfId="5" applyFont="1" applyFill="1" applyBorder="1" applyAlignment="1">
      <alignment horizontal="center"/>
    </xf>
    <xf numFmtId="3" fontId="38" fillId="0" borderId="112" xfId="5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3" fontId="0" fillId="0" borderId="0" xfId="0" applyNumberFormat="1" applyFont="1" applyFill="1"/>
    <xf numFmtId="164" fontId="0" fillId="0" borderId="0" xfId="0" applyNumberFormat="1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33" fillId="0" borderId="108" xfId="0" applyFont="1" applyFill="1" applyBorder="1" applyAlignment="1">
      <alignment horizontal="left" indent="1"/>
    </xf>
    <xf numFmtId="0" fontId="23" fillId="0" borderId="102" xfId="0" applyFont="1" applyFill="1" applyBorder="1"/>
    <xf numFmtId="0" fontId="23" fillId="0" borderId="103" xfId="0" applyFont="1" applyFill="1" applyBorder="1"/>
    <xf numFmtId="3" fontId="23" fillId="0" borderId="0" xfId="0" applyNumberFormat="1" applyFont="1" applyFill="1" applyBorder="1"/>
    <xf numFmtId="0" fontId="8" fillId="0" borderId="106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3" fontId="30" fillId="22" borderId="104" xfId="0" applyNumberFormat="1" applyFont="1" applyFill="1" applyBorder="1" applyAlignment="1">
      <alignment horizontal="center"/>
    </xf>
    <xf numFmtId="3" fontId="30" fillId="0" borderId="106" xfId="0" applyNumberFormat="1" applyFont="1" applyFill="1" applyBorder="1" applyAlignment="1">
      <alignment horizontal="center"/>
    </xf>
    <xf numFmtId="0" fontId="8" fillId="0" borderId="111" xfId="0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3" fontId="30" fillId="22" borderId="112" xfId="0" applyNumberFormat="1" applyFont="1" applyFill="1" applyBorder="1" applyAlignment="1">
      <alignment horizontal="center"/>
    </xf>
    <xf numFmtId="0" fontId="0" fillId="0" borderId="117" xfId="0" applyFont="1" applyFill="1" applyBorder="1"/>
    <xf numFmtId="165" fontId="0" fillId="0" borderId="115" xfId="0" applyNumberFormat="1" applyFont="1" applyFill="1" applyBorder="1" applyAlignment="1">
      <alignment horizontal="center"/>
    </xf>
    <xf numFmtId="3" fontId="0" fillId="0" borderId="106" xfId="0" applyNumberFormat="1" applyFont="1" applyFill="1" applyBorder="1" applyAlignment="1">
      <alignment horizontal="right"/>
    </xf>
    <xf numFmtId="3" fontId="0" fillId="0" borderId="107" xfId="0" applyNumberFormat="1" applyFont="1" applyFill="1" applyBorder="1" applyAlignment="1">
      <alignment horizontal="right"/>
    </xf>
    <xf numFmtId="3" fontId="37" fillId="0" borderId="46" xfId="0" applyNumberFormat="1" applyFont="1" applyFill="1" applyBorder="1" applyAlignment="1">
      <alignment horizontal="right"/>
    </xf>
    <xf numFmtId="3" fontId="30" fillId="22" borderId="121" xfId="0" applyNumberFormat="1" applyFont="1" applyFill="1" applyBorder="1" applyAlignment="1">
      <alignment horizontal="right"/>
    </xf>
    <xf numFmtId="4" fontId="37" fillId="23" borderId="122" xfId="0" applyNumberFormat="1" applyFont="1" applyFill="1" applyBorder="1" applyAlignment="1">
      <alignment horizontal="right"/>
    </xf>
    <xf numFmtId="3" fontId="0" fillId="0" borderId="144" xfId="0" applyNumberFormat="1" applyFont="1" applyFill="1" applyBorder="1" applyAlignment="1" applyProtection="1">
      <alignment horizontal="right"/>
      <protection locked="0"/>
    </xf>
    <xf numFmtId="3" fontId="0" fillId="0" borderId="8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Alignment="1">
      <alignment horizontal="right"/>
    </xf>
    <xf numFmtId="3" fontId="37" fillId="0" borderId="106" xfId="0" applyNumberFormat="1" applyFont="1" applyFill="1" applyBorder="1" applyAlignment="1">
      <alignment horizontal="right"/>
    </xf>
    <xf numFmtId="0" fontId="0" fillId="0" borderId="125" xfId="0" applyFont="1" applyFill="1" applyBorder="1"/>
    <xf numFmtId="165" fontId="0" fillId="0" borderId="125" xfId="0" applyNumberFormat="1" applyFont="1" applyFill="1" applyBorder="1" applyAlignment="1">
      <alignment horizontal="center"/>
    </xf>
    <xf numFmtId="3" fontId="0" fillId="0" borderId="127" xfId="0" applyNumberFormat="1" applyFont="1" applyFill="1" applyBorder="1" applyAlignment="1">
      <alignment horizontal="right"/>
    </xf>
    <xf numFmtId="3" fontId="0" fillId="0" borderId="125" xfId="0" applyNumberFormat="1" applyFont="1" applyFill="1" applyBorder="1" applyAlignment="1">
      <alignment horizontal="right"/>
    </xf>
    <xf numFmtId="3" fontId="30" fillId="22" borderId="125" xfId="0" applyNumberFormat="1" applyFont="1" applyFill="1" applyBorder="1" applyAlignment="1">
      <alignment horizontal="right"/>
    </xf>
    <xf numFmtId="4" fontId="37" fillId="23" borderId="124" xfId="0" applyNumberFormat="1" applyFont="1" applyFill="1" applyBorder="1" applyAlignment="1">
      <alignment horizontal="right"/>
    </xf>
    <xf numFmtId="167" fontId="0" fillId="0" borderId="142" xfId="0" applyNumberFormat="1" applyFont="1" applyFill="1" applyBorder="1" applyAlignment="1" applyProtection="1">
      <alignment horizontal="right"/>
      <protection locked="0"/>
    </xf>
    <xf numFmtId="3" fontId="0" fillId="0" borderId="124" xfId="0" applyNumberFormat="1" applyFont="1" applyFill="1" applyBorder="1" applyAlignment="1" applyProtection="1">
      <alignment horizontal="right"/>
      <protection locked="0"/>
    </xf>
    <xf numFmtId="3" fontId="0" fillId="0" borderId="62" xfId="0" applyNumberFormat="1" applyFont="1" applyFill="1" applyBorder="1" applyAlignment="1" applyProtection="1">
      <alignment horizontal="right"/>
      <protection locked="0"/>
    </xf>
    <xf numFmtId="167" fontId="0" fillId="0" borderId="129" xfId="0" applyNumberFormat="1" applyFont="1" applyFill="1" applyBorder="1" applyAlignment="1">
      <alignment horizontal="right"/>
    </xf>
    <xf numFmtId="3" fontId="0" fillId="0" borderId="133" xfId="0" applyNumberFormat="1" applyFont="1" applyFill="1" applyBorder="1" applyAlignment="1">
      <alignment horizontal="center"/>
    </xf>
    <xf numFmtId="3" fontId="0" fillId="0" borderId="132" xfId="0" applyNumberFormat="1" applyFont="1" applyFill="1" applyBorder="1" applyAlignment="1">
      <alignment horizontal="right"/>
    </xf>
    <xf numFmtId="3" fontId="30" fillId="0" borderId="135" xfId="0" applyNumberFormat="1" applyFont="1" applyFill="1" applyBorder="1" applyAlignment="1">
      <alignment horizontal="right"/>
    </xf>
    <xf numFmtId="3" fontId="30" fillId="22" borderId="117" xfId="0" applyNumberFormat="1" applyFont="1" applyFill="1" applyBorder="1" applyAlignment="1">
      <alignment horizontal="right"/>
    </xf>
    <xf numFmtId="3" fontId="37" fillId="23" borderId="130" xfId="0" applyNumberFormat="1" applyFont="1" applyFill="1" applyBorder="1" applyAlignment="1">
      <alignment horizontal="right"/>
    </xf>
    <xf numFmtId="3" fontId="0" fillId="0" borderId="130" xfId="0" applyNumberFormat="1" applyFont="1" applyFill="1" applyBorder="1" applyAlignment="1" applyProtection="1">
      <alignment horizontal="right"/>
      <protection locked="0"/>
    </xf>
    <xf numFmtId="3" fontId="30" fillId="0" borderId="137" xfId="0" applyNumberFormat="1" applyFont="1" applyFill="1" applyBorder="1" applyAlignment="1">
      <alignment horizontal="right"/>
    </xf>
    <xf numFmtId="3" fontId="30" fillId="22" borderId="133" xfId="0" applyNumberFormat="1" applyFont="1" applyFill="1" applyBorder="1" applyAlignment="1">
      <alignment horizontal="right"/>
    </xf>
    <xf numFmtId="3" fontId="37" fillId="23" borderId="136" xfId="0" applyNumberFormat="1" applyFont="1" applyFill="1" applyBorder="1" applyAlignment="1">
      <alignment horizontal="right"/>
    </xf>
    <xf numFmtId="3" fontId="0" fillId="0" borderId="136" xfId="0" applyNumberFormat="1" applyFont="1" applyFill="1" applyBorder="1" applyAlignment="1" applyProtection="1">
      <alignment horizontal="right"/>
      <protection locked="0"/>
    </xf>
    <xf numFmtId="3" fontId="0" fillId="0" borderId="66" xfId="0" applyNumberFormat="1" applyFont="1" applyFill="1" applyBorder="1" applyAlignment="1" applyProtection="1">
      <alignment horizontal="right"/>
      <protection locked="0"/>
    </xf>
    <xf numFmtId="3" fontId="0" fillId="0" borderId="115" xfId="0" applyNumberFormat="1" applyFont="1" applyFill="1" applyBorder="1" applyAlignment="1">
      <alignment horizontal="center"/>
    </xf>
    <xf numFmtId="3" fontId="0" fillId="0" borderId="123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3" fontId="30" fillId="22" borderId="129" xfId="0" applyNumberFormat="1" applyFont="1" applyFill="1" applyBorder="1" applyAlignment="1">
      <alignment horizontal="right"/>
    </xf>
    <xf numFmtId="3" fontId="37" fillId="23" borderId="116" xfId="0" applyNumberFormat="1" applyFont="1" applyFill="1" applyBorder="1" applyAlignment="1">
      <alignment horizontal="right"/>
    </xf>
    <xf numFmtId="3" fontId="30" fillId="0" borderId="104" xfId="0" applyNumberFormat="1" applyFont="1" applyFill="1" applyBorder="1" applyAlignment="1">
      <alignment horizontal="center"/>
    </xf>
    <xf numFmtId="3" fontId="8" fillId="0" borderId="108" xfId="0" applyNumberFormat="1" applyFont="1" applyFill="1" applyBorder="1" applyAlignment="1">
      <alignment horizontal="right"/>
    </xf>
    <xf numFmtId="3" fontId="30" fillId="22" borderId="104" xfId="0" applyNumberFormat="1" applyFont="1" applyFill="1" applyBorder="1" applyAlignment="1">
      <alignment horizontal="right"/>
    </xf>
    <xf numFmtId="3" fontId="8" fillId="16" borderId="108" xfId="0" applyNumberFormat="1" applyFont="1" applyFill="1" applyBorder="1" applyAlignment="1">
      <alignment horizontal="right"/>
    </xf>
    <xf numFmtId="3" fontId="8" fillId="16" borderId="110" xfId="0" applyNumberFormat="1" applyFont="1" applyFill="1" applyBorder="1" applyAlignment="1">
      <alignment horizontal="right"/>
    </xf>
    <xf numFmtId="3" fontId="37" fillId="22" borderId="117" xfId="0" applyNumberFormat="1" applyFont="1" applyFill="1" applyBorder="1" applyAlignment="1">
      <alignment horizontal="right"/>
    </xf>
    <xf numFmtId="3" fontId="37" fillId="22" borderId="133" xfId="0" applyNumberFormat="1" applyFont="1" applyFill="1" applyBorder="1" applyAlignment="1">
      <alignment horizontal="right"/>
    </xf>
    <xf numFmtId="3" fontId="0" fillId="0" borderId="125" xfId="0" applyNumberFormat="1" applyFont="1" applyFill="1" applyBorder="1" applyAlignment="1">
      <alignment horizontal="center"/>
    </xf>
    <xf numFmtId="3" fontId="30" fillId="0" borderId="140" xfId="0" applyNumberFormat="1" applyFont="1" applyFill="1" applyBorder="1" applyAlignment="1">
      <alignment horizontal="right"/>
    </xf>
    <xf numFmtId="3" fontId="37" fillId="0" borderId="141" xfId="0" applyNumberFormat="1" applyFont="1" applyFill="1" applyBorder="1" applyAlignment="1">
      <alignment horizontal="right"/>
    </xf>
    <xf numFmtId="3" fontId="37" fillId="0" borderId="127" xfId="0" applyNumberFormat="1" applyFont="1" applyFill="1" applyBorder="1" applyAlignment="1">
      <alignment horizontal="right"/>
    </xf>
    <xf numFmtId="3" fontId="37" fillId="22" borderId="125" xfId="0" applyNumberFormat="1" applyFont="1" applyFill="1" applyBorder="1" applyAlignment="1">
      <alignment horizontal="right"/>
    </xf>
    <xf numFmtId="3" fontId="37" fillId="23" borderId="142" xfId="0" applyNumberFormat="1" applyFont="1" applyFill="1" applyBorder="1" applyAlignment="1">
      <alignment horizontal="right"/>
    </xf>
    <xf numFmtId="3" fontId="0" fillId="0" borderId="142" xfId="0" applyNumberFormat="1" applyFont="1" applyFill="1" applyBorder="1" applyAlignment="1" applyProtection="1">
      <alignment horizontal="right"/>
      <protection locked="0"/>
    </xf>
    <xf numFmtId="3" fontId="0" fillId="0" borderId="71" xfId="0" applyNumberFormat="1" applyFont="1" applyFill="1" applyBorder="1" applyAlignment="1" applyProtection="1">
      <alignment horizontal="right"/>
      <protection locked="0"/>
    </xf>
    <xf numFmtId="3" fontId="0" fillId="0" borderId="129" xfId="0" applyNumberFormat="1" applyFont="1" applyFill="1" applyBorder="1" applyAlignment="1">
      <alignment horizontal="right"/>
    </xf>
    <xf numFmtId="3" fontId="45" fillId="0" borderId="117" xfId="0" applyNumberFormat="1" applyFont="1" applyFill="1" applyBorder="1" applyAlignment="1">
      <alignment horizontal="center"/>
    </xf>
    <xf numFmtId="3" fontId="0" fillId="0" borderId="120" xfId="0" applyNumberFormat="1" applyFont="1" applyFill="1" applyBorder="1" applyAlignment="1">
      <alignment horizontal="right"/>
    </xf>
    <xf numFmtId="3" fontId="45" fillId="22" borderId="134" xfId="0" applyNumberFormat="1" applyFont="1" applyFill="1" applyBorder="1" applyAlignment="1" applyProtection="1">
      <alignment horizontal="right"/>
      <protection locked="0"/>
    </xf>
    <xf numFmtId="3" fontId="45" fillId="23" borderId="144" xfId="0" applyNumberFormat="1" applyFont="1" applyFill="1" applyBorder="1" applyAlignment="1" applyProtection="1">
      <alignment horizontal="right"/>
      <protection locked="0"/>
    </xf>
    <xf numFmtId="3" fontId="0" fillId="0" borderId="86" xfId="0" applyNumberFormat="1" applyFont="1" applyFill="1" applyBorder="1" applyAlignment="1" applyProtection="1">
      <alignment horizontal="right"/>
      <protection locked="0"/>
    </xf>
    <xf numFmtId="3" fontId="45" fillId="0" borderId="133" xfId="0" applyNumberFormat="1" applyFont="1" applyFill="1" applyBorder="1" applyAlignment="1">
      <alignment horizontal="center"/>
    </xf>
    <xf numFmtId="164" fontId="45" fillId="22" borderId="133" xfId="0" applyNumberFormat="1" applyFont="1" applyFill="1" applyBorder="1" applyAlignment="1" applyProtection="1">
      <alignment horizontal="right"/>
      <protection locked="0"/>
    </xf>
    <xf numFmtId="3" fontId="45" fillId="23" borderId="136" xfId="0" applyNumberFormat="1" applyFont="1" applyFill="1" applyBorder="1" applyAlignment="1" applyProtection="1">
      <alignment horizontal="right"/>
      <protection locked="0"/>
    </xf>
    <xf numFmtId="3" fontId="0" fillId="0" borderId="68" xfId="0" applyNumberFormat="1" applyFont="1" applyFill="1" applyBorder="1" applyAlignment="1" applyProtection="1">
      <alignment horizontal="right"/>
      <protection locked="0"/>
    </xf>
    <xf numFmtId="164" fontId="38" fillId="0" borderId="133" xfId="0" applyNumberFormat="1" applyFont="1" applyFill="1" applyBorder="1" applyAlignment="1">
      <alignment horizontal="right"/>
    </xf>
    <xf numFmtId="3" fontId="45" fillId="0" borderId="125" xfId="0" applyNumberFormat="1" applyFont="1" applyFill="1" applyBorder="1" applyAlignment="1">
      <alignment horizontal="center"/>
    </xf>
    <xf numFmtId="3" fontId="0" fillId="0" borderId="111" xfId="0" applyNumberFormat="1" applyFont="1" applyFill="1" applyBorder="1" applyAlignment="1">
      <alignment horizontal="right"/>
    </xf>
    <xf numFmtId="3" fontId="45" fillId="22" borderId="127" xfId="0" applyNumberFormat="1" applyFont="1" applyFill="1" applyBorder="1" applyAlignment="1" applyProtection="1">
      <alignment horizontal="right"/>
      <protection locked="0"/>
    </xf>
    <xf numFmtId="3" fontId="45" fillId="23" borderId="147" xfId="0" applyNumberFormat="1" applyFont="1" applyFill="1" applyBorder="1" applyAlignment="1" applyProtection="1">
      <alignment horizontal="right"/>
      <protection locked="0"/>
    </xf>
    <xf numFmtId="3" fontId="0" fillId="0" borderId="147" xfId="0" applyNumberFormat="1" applyFont="1" applyFill="1" applyBorder="1" applyAlignment="1" applyProtection="1">
      <alignment horizontal="right"/>
      <protection locked="0"/>
    </xf>
    <xf numFmtId="3" fontId="0" fillId="0" borderId="63" xfId="0" applyNumberFormat="1" applyFont="1" applyFill="1" applyBorder="1" applyAlignment="1" applyProtection="1">
      <alignment horizontal="right"/>
      <protection locked="0"/>
    </xf>
    <xf numFmtId="164" fontId="38" fillId="0" borderId="125" xfId="0" applyNumberFormat="1" applyFont="1" applyFill="1" applyBorder="1" applyAlignment="1">
      <alignment horizontal="right"/>
    </xf>
    <xf numFmtId="0" fontId="95" fillId="0" borderId="117" xfId="0" applyFont="1" applyFill="1" applyBorder="1" applyAlignment="1">
      <alignment horizontal="center"/>
    </xf>
    <xf numFmtId="3" fontId="45" fillId="22" borderId="117" xfId="0" applyNumberFormat="1" applyFont="1" applyFill="1" applyBorder="1" applyAlignment="1" applyProtection="1">
      <alignment horizontal="right"/>
      <protection locked="0"/>
    </xf>
    <xf numFmtId="3" fontId="45" fillId="23" borderId="130" xfId="0" applyNumberFormat="1" applyFont="1" applyFill="1" applyBorder="1" applyAlignment="1" applyProtection="1">
      <alignment horizontal="right"/>
      <protection locked="0"/>
    </xf>
    <xf numFmtId="3" fontId="38" fillId="0" borderId="134" xfId="0" applyNumberFormat="1" applyFont="1" applyFill="1" applyBorder="1" applyAlignment="1">
      <alignment horizontal="right"/>
    </xf>
    <xf numFmtId="164" fontId="38" fillId="0" borderId="117" xfId="0" applyNumberFormat="1" applyFont="1" applyFill="1" applyBorder="1" applyAlignment="1">
      <alignment horizontal="right"/>
    </xf>
    <xf numFmtId="0" fontId="95" fillId="0" borderId="133" xfId="0" applyFont="1" applyFill="1" applyBorder="1" applyAlignment="1">
      <alignment horizontal="center"/>
    </xf>
    <xf numFmtId="3" fontId="45" fillId="22" borderId="133" xfId="0" applyNumberFormat="1" applyFont="1" applyFill="1" applyBorder="1" applyAlignment="1" applyProtection="1">
      <alignment horizontal="right"/>
      <protection locked="0"/>
    </xf>
    <xf numFmtId="3" fontId="38" fillId="0" borderId="132" xfId="0" applyNumberFormat="1" applyFont="1" applyFill="1" applyBorder="1" applyAlignment="1">
      <alignment horizontal="right" shrinkToFit="1"/>
    </xf>
    <xf numFmtId="164" fontId="38" fillId="0" borderId="133" xfId="0" applyNumberFormat="1" applyFont="1" applyFill="1" applyBorder="1" applyAlignment="1">
      <alignment horizontal="right" shrinkToFit="1"/>
    </xf>
    <xf numFmtId="0" fontId="96" fillId="0" borderId="133" xfId="0" applyFont="1" applyFill="1" applyBorder="1" applyAlignment="1">
      <alignment horizontal="center"/>
    </xf>
    <xf numFmtId="0" fontId="95" fillId="0" borderId="129" xfId="0" applyFont="1" applyFill="1" applyBorder="1" applyAlignment="1">
      <alignment horizontal="center"/>
    </xf>
    <xf numFmtId="3" fontId="45" fillId="0" borderId="129" xfId="0" applyNumberFormat="1" applyFont="1" applyFill="1" applyBorder="1" applyAlignment="1">
      <alignment horizontal="center"/>
    </xf>
    <xf numFmtId="3" fontId="45" fillId="22" borderId="129" xfId="0" applyNumberFormat="1" applyFont="1" applyFill="1" applyBorder="1" applyAlignment="1" applyProtection="1">
      <alignment horizontal="right"/>
      <protection locked="0"/>
    </xf>
    <xf numFmtId="3" fontId="45" fillId="23" borderId="116" xfId="0" applyNumberFormat="1" applyFont="1" applyFill="1" applyBorder="1" applyAlignment="1" applyProtection="1">
      <alignment horizontal="right"/>
      <protection locked="0"/>
    </xf>
    <xf numFmtId="0" fontId="97" fillId="0" borderId="104" xfId="0" applyFont="1" applyFill="1" applyBorder="1" applyAlignment="1">
      <alignment horizontal="center"/>
    </xf>
    <xf numFmtId="3" fontId="38" fillId="0" borderId="104" xfId="0" applyNumberFormat="1" applyFont="1" applyFill="1" applyBorder="1" applyAlignment="1">
      <alignment horizontal="center"/>
    </xf>
    <xf numFmtId="164" fontId="38" fillId="22" borderId="104" xfId="0" applyNumberFormat="1" applyFont="1" applyFill="1" applyBorder="1" applyAlignment="1" applyProtection="1">
      <alignment horizontal="right"/>
    </xf>
    <xf numFmtId="164" fontId="38" fillId="16" borderId="108" xfId="0" applyNumberFormat="1" applyFont="1" applyFill="1" applyBorder="1" applyAlignment="1" applyProtection="1">
      <alignment horizontal="right"/>
    </xf>
    <xf numFmtId="164" fontId="38" fillId="16" borderId="116" xfId="0" applyNumberFormat="1" applyFont="1" applyFill="1" applyBorder="1" applyAlignment="1" applyProtection="1">
      <alignment horizontal="right"/>
    </xf>
    <xf numFmtId="164" fontId="38" fillId="16" borderId="196" xfId="0" applyNumberFormat="1" applyFont="1" applyFill="1" applyBorder="1" applyAlignment="1" applyProtection="1">
      <alignment horizontal="right"/>
    </xf>
    <xf numFmtId="164" fontId="38" fillId="0" borderId="104" xfId="0" applyNumberFormat="1" applyFont="1" applyFill="1" applyBorder="1" applyAlignment="1">
      <alignment horizontal="right"/>
    </xf>
    <xf numFmtId="3" fontId="0" fillId="0" borderId="134" xfId="0" applyNumberFormat="1" applyFont="1" applyFill="1" applyBorder="1" applyAlignment="1">
      <alignment horizontal="right"/>
    </xf>
    <xf numFmtId="164" fontId="45" fillId="22" borderId="117" xfId="0" applyNumberFormat="1" applyFont="1" applyFill="1" applyBorder="1" applyAlignment="1" applyProtection="1">
      <alignment horizontal="right"/>
      <protection locked="0"/>
    </xf>
    <xf numFmtId="164" fontId="45" fillId="22" borderId="129" xfId="0" applyNumberFormat="1" applyFont="1" applyFill="1" applyBorder="1" applyAlignment="1" applyProtection="1">
      <alignment horizontal="right"/>
      <protection locked="0"/>
    </xf>
    <xf numFmtId="164" fontId="38" fillId="16" borderId="51" xfId="0" applyNumberFormat="1" applyFont="1" applyFill="1" applyBorder="1" applyAlignment="1" applyProtection="1">
      <alignment horizontal="right"/>
    </xf>
    <xf numFmtId="3" fontId="38" fillId="0" borderId="135" xfId="0" applyNumberFormat="1" applyFont="1" applyFill="1" applyBorder="1" applyAlignment="1">
      <alignment horizontal="right"/>
    </xf>
    <xf numFmtId="0" fontId="0" fillId="0" borderId="115" xfId="0" applyFont="1" applyFill="1" applyBorder="1"/>
    <xf numFmtId="3" fontId="38" fillId="0" borderId="115" xfId="0" applyNumberFormat="1" applyFont="1" applyFill="1" applyBorder="1" applyAlignment="1">
      <alignment horizontal="center"/>
    </xf>
    <xf numFmtId="3" fontId="0" fillId="0" borderId="56" xfId="0" applyNumberFormat="1" applyFont="1" applyFill="1" applyBorder="1" applyAlignment="1">
      <alignment horizontal="right"/>
    </xf>
    <xf numFmtId="164" fontId="38" fillId="22" borderId="104" xfId="0" applyNumberFormat="1" applyFont="1" applyFill="1" applyBorder="1" applyAlignment="1" applyProtection="1">
      <alignment horizontal="right"/>
      <protection locked="0"/>
    </xf>
    <xf numFmtId="3" fontId="0" fillId="16" borderId="115" xfId="0" applyNumberFormat="1" applyFont="1" applyFill="1" applyBorder="1" applyAlignment="1">
      <alignment horizontal="right"/>
    </xf>
    <xf numFmtId="3" fontId="0" fillId="16" borderId="130" xfId="0" applyNumberFormat="1" applyFont="1" applyFill="1" applyBorder="1" applyAlignment="1" applyProtection="1">
      <alignment horizontal="right"/>
      <protection locked="0"/>
    </xf>
    <xf numFmtId="3" fontId="0" fillId="16" borderId="107" xfId="0" applyNumberFormat="1" applyFont="1" applyFill="1" applyBorder="1" applyAlignment="1" applyProtection="1">
      <alignment horizontal="right"/>
      <protection locked="0"/>
    </xf>
    <xf numFmtId="3" fontId="0" fillId="16" borderId="0" xfId="0" applyNumberFormat="1" applyFont="1" applyFill="1" applyBorder="1" applyAlignment="1">
      <alignment horizontal="right"/>
    </xf>
    <xf numFmtId="3" fontId="38" fillId="0" borderId="144" xfId="0" applyNumberFormat="1" applyFont="1" applyFill="1" applyBorder="1" applyAlignment="1">
      <alignment horizontal="right"/>
    </xf>
    <xf numFmtId="164" fontId="38" fillId="22" borderId="104" xfId="0" applyNumberFormat="1" applyFont="1" applyFill="1" applyBorder="1" applyAlignment="1">
      <alignment horizontal="right"/>
    </xf>
    <xf numFmtId="3" fontId="38" fillId="16" borderId="104" xfId="0" applyNumberFormat="1" applyFont="1" applyFill="1" applyBorder="1" applyAlignment="1">
      <alignment horizontal="right"/>
    </xf>
    <xf numFmtId="3" fontId="38" fillId="16" borderId="103" xfId="0" applyNumberFormat="1" applyFont="1" applyFill="1" applyBorder="1" applyAlignment="1">
      <alignment horizontal="right"/>
    </xf>
    <xf numFmtId="3" fontId="38" fillId="0" borderId="112" xfId="0" applyNumberFormat="1" applyFont="1" applyFill="1" applyBorder="1" applyAlignment="1">
      <alignment horizontal="center"/>
    </xf>
    <xf numFmtId="3" fontId="38" fillId="16" borderId="102" xfId="0" applyNumberFormat="1" applyFont="1" applyFill="1" applyBorder="1" applyAlignment="1">
      <alignment horizontal="right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center"/>
    </xf>
    <xf numFmtId="3" fontId="0" fillId="0" borderId="0" xfId="0" applyNumberFormat="1" applyFont="1"/>
    <xf numFmtId="164" fontId="0" fillId="0" borderId="0" xfId="0" applyNumberFormat="1" applyFont="1"/>
    <xf numFmtId="0" fontId="94" fillId="0" borderId="0" xfId="0" applyFont="1" applyAlignment="1">
      <alignment horizontal="left" indent="1"/>
    </xf>
    <xf numFmtId="0" fontId="6" fillId="0" borderId="0" xfId="0" applyFont="1" applyFill="1" applyBorder="1" applyAlignment="1">
      <alignment horizontal="center" vertical="center" shrinkToFit="1"/>
    </xf>
    <xf numFmtId="0" fontId="23" fillId="0" borderId="102" xfId="0" applyFont="1" applyFill="1" applyBorder="1" applyAlignment="1">
      <alignment horizontal="left" indent="1"/>
    </xf>
    <xf numFmtId="0" fontId="23" fillId="0" borderId="103" xfId="0" applyFont="1" applyFill="1" applyBorder="1" applyAlignment="1">
      <alignment horizontal="left" indent="1"/>
    </xf>
    <xf numFmtId="3" fontId="23" fillId="0" borderId="103" xfId="0" applyNumberFormat="1" applyFont="1" applyFill="1" applyBorder="1" applyAlignment="1">
      <alignment horizontal="left" indent="1"/>
    </xf>
    <xf numFmtId="3" fontId="23" fillId="0" borderId="0" xfId="0" applyNumberFormat="1" applyFont="1" applyFill="1" applyBorder="1" applyAlignment="1">
      <alignment horizontal="left" indent="1"/>
    </xf>
    <xf numFmtId="3" fontId="30" fillId="14" borderId="104" xfId="0" applyNumberFormat="1" applyFont="1" applyFill="1" applyBorder="1" applyAlignment="1">
      <alignment horizontal="center"/>
    </xf>
    <xf numFmtId="3" fontId="8" fillId="0" borderId="122" xfId="0" applyNumberFormat="1" applyFont="1" applyFill="1" applyBorder="1" applyAlignment="1">
      <alignment horizontal="center" vertical="center"/>
    </xf>
    <xf numFmtId="3" fontId="30" fillId="23" borderId="113" xfId="0" applyNumberFormat="1" applyFont="1" applyFill="1" applyBorder="1" applyAlignment="1">
      <alignment horizontal="center"/>
    </xf>
    <xf numFmtId="2" fontId="0" fillId="0" borderId="47" xfId="0" applyNumberFormat="1" applyFont="1" applyFill="1" applyBorder="1" applyAlignment="1" applyProtection="1">
      <alignment horizontal="right"/>
      <protection locked="0"/>
    </xf>
    <xf numFmtId="2" fontId="37" fillId="0" borderId="46" xfId="0" applyNumberFormat="1" applyFont="1" applyFill="1" applyBorder="1" applyAlignment="1">
      <alignment horizontal="right"/>
    </xf>
    <xf numFmtId="2" fontId="37" fillId="23" borderId="122" xfId="0" applyNumberFormat="1" applyFont="1" applyFill="1" applyBorder="1" applyAlignment="1">
      <alignment horizontal="right"/>
    </xf>
    <xf numFmtId="2" fontId="0" fillId="0" borderId="144" xfId="0" applyNumberFormat="1" applyFont="1" applyFill="1" applyBorder="1" applyAlignment="1" applyProtection="1">
      <alignment horizontal="right"/>
      <protection locked="0"/>
    </xf>
    <xf numFmtId="2" fontId="0" fillId="0" borderId="80" xfId="0" applyNumberFormat="1" applyFont="1" applyFill="1" applyBorder="1" applyAlignment="1" applyProtection="1">
      <alignment horizontal="right"/>
      <protection locked="0"/>
    </xf>
    <xf numFmtId="2" fontId="0" fillId="0" borderId="121" xfId="0" applyNumberFormat="1" applyFont="1" applyFill="1" applyBorder="1" applyAlignment="1">
      <alignment horizontal="right"/>
    </xf>
    <xf numFmtId="2" fontId="37" fillId="0" borderId="106" xfId="0" applyNumberFormat="1" applyFont="1" applyFill="1" applyBorder="1" applyAlignment="1">
      <alignment horizontal="right"/>
    </xf>
    <xf numFmtId="2" fontId="0" fillId="0" borderId="61" xfId="0" applyNumberFormat="1" applyFont="1" applyFill="1" applyBorder="1" applyAlignment="1" applyProtection="1">
      <alignment horizontal="right"/>
      <protection locked="0"/>
    </xf>
    <xf numFmtId="2" fontId="37" fillId="0" borderId="126" xfId="0" applyNumberFormat="1" applyFont="1" applyFill="1" applyBorder="1" applyAlignment="1">
      <alignment horizontal="right"/>
    </xf>
    <xf numFmtId="2" fontId="37" fillId="23" borderId="124" xfId="0" applyNumberFormat="1" applyFont="1" applyFill="1" applyBorder="1" applyAlignment="1">
      <alignment horizontal="right"/>
    </xf>
    <xf numFmtId="2" fontId="0" fillId="0" borderId="142" xfId="0" applyNumberFormat="1" applyFont="1" applyFill="1" applyBorder="1" applyAlignment="1" applyProtection="1">
      <alignment horizontal="right"/>
      <protection locked="0"/>
    </xf>
    <xf numFmtId="2" fontId="0" fillId="0" borderId="124" xfId="0" applyNumberFormat="1" applyFont="1" applyFill="1" applyBorder="1" applyAlignment="1" applyProtection="1">
      <alignment horizontal="right"/>
      <protection locked="0"/>
    </xf>
    <xf numFmtId="2" fontId="0" fillId="0" borderId="62" xfId="0" applyNumberFormat="1" applyFont="1" applyFill="1" applyBorder="1" applyAlignment="1" applyProtection="1">
      <alignment horizontal="right"/>
      <protection locked="0"/>
    </xf>
    <xf numFmtId="2" fontId="0" fillId="0" borderId="129" xfId="0" applyNumberFormat="1" applyFont="1" applyFill="1" applyBorder="1" applyAlignment="1">
      <alignment horizontal="right"/>
    </xf>
    <xf numFmtId="2" fontId="37" fillId="0" borderId="127" xfId="0" applyNumberFormat="1" applyFont="1" applyFill="1" applyBorder="1" applyAlignment="1">
      <alignment horizontal="right"/>
    </xf>
    <xf numFmtId="3" fontId="30" fillId="14" borderId="117" xfId="0" applyNumberFormat="1" applyFont="1" applyFill="1" applyBorder="1" applyAlignment="1">
      <alignment horizontal="right"/>
    </xf>
    <xf numFmtId="2" fontId="0" fillId="0" borderId="69" xfId="0" applyNumberFormat="1" applyFont="1" applyFill="1" applyBorder="1" applyAlignment="1" applyProtection="1">
      <alignment horizontal="right"/>
      <protection locked="0"/>
    </xf>
    <xf numFmtId="3" fontId="30" fillId="14" borderId="133" xfId="0" applyNumberFormat="1" applyFont="1" applyFill="1" applyBorder="1" applyAlignment="1">
      <alignment horizontal="right"/>
    </xf>
    <xf numFmtId="2" fontId="0" fillId="0" borderId="66" xfId="0" applyNumberFormat="1" applyFont="1" applyFill="1" applyBorder="1" applyAlignment="1" applyProtection="1">
      <alignment horizontal="right"/>
      <protection locked="0"/>
    </xf>
    <xf numFmtId="3" fontId="30" fillId="14" borderId="129" xfId="0" applyNumberFormat="1" applyFont="1" applyFill="1" applyBorder="1" applyAlignment="1">
      <alignment horizontal="right"/>
    </xf>
    <xf numFmtId="3" fontId="30" fillId="0" borderId="104" xfId="0" applyNumberFormat="1" applyFont="1" applyFill="1" applyBorder="1" applyAlignment="1">
      <alignment horizontal="right"/>
    </xf>
    <xf numFmtId="3" fontId="8" fillId="0" borderId="73" xfId="0" applyNumberFormat="1" applyFont="1" applyFill="1" applyBorder="1" applyAlignment="1">
      <alignment horizontal="right"/>
    </xf>
    <xf numFmtId="3" fontId="30" fillId="14" borderId="104" xfId="0" applyNumberFormat="1" applyFont="1" applyFill="1" applyBorder="1" applyAlignment="1">
      <alignment horizontal="right"/>
    </xf>
    <xf numFmtId="3" fontId="8" fillId="16" borderId="73" xfId="0" applyNumberFormat="1" applyFont="1" applyFill="1" applyBorder="1" applyAlignment="1">
      <alignment horizontal="right"/>
    </xf>
    <xf numFmtId="3" fontId="8" fillId="16" borderId="74" xfId="0" applyNumberFormat="1" applyFont="1" applyFill="1" applyBorder="1" applyAlignment="1">
      <alignment horizontal="right"/>
    </xf>
    <xf numFmtId="3" fontId="37" fillId="14" borderId="133" xfId="0" applyNumberFormat="1" applyFont="1" applyFill="1" applyBorder="1" applyAlignment="1">
      <alignment horizontal="right"/>
    </xf>
    <xf numFmtId="3" fontId="37" fillId="14" borderId="125" xfId="0" applyNumberFormat="1" applyFont="1" applyFill="1" applyBorder="1" applyAlignment="1">
      <alignment horizontal="right"/>
    </xf>
    <xf numFmtId="2" fontId="0" fillId="0" borderId="71" xfId="0" applyNumberFormat="1" applyFont="1" applyFill="1" applyBorder="1" applyAlignment="1" applyProtection="1">
      <alignment horizontal="right"/>
      <protection locked="0"/>
    </xf>
    <xf numFmtId="3" fontId="0" fillId="0" borderId="116" xfId="0" applyNumberFormat="1" applyFont="1" applyFill="1" applyBorder="1" applyAlignment="1" applyProtection="1">
      <alignment horizontal="right"/>
      <protection locked="0"/>
    </xf>
    <xf numFmtId="3" fontId="0" fillId="0" borderId="72" xfId="0" applyNumberFormat="1" applyFont="1" applyFill="1" applyBorder="1" applyAlignment="1" applyProtection="1">
      <alignment horizontal="right"/>
      <protection locked="0"/>
    </xf>
    <xf numFmtId="164" fontId="38" fillId="16" borderId="75" xfId="0" applyNumberFormat="1" applyFont="1" applyFill="1" applyBorder="1" applyAlignment="1" applyProtection="1">
      <alignment horizontal="right"/>
    </xf>
    <xf numFmtId="3" fontId="0" fillId="0" borderId="57" xfId="0" applyNumberFormat="1" applyFont="1" applyFill="1" applyBorder="1" applyAlignment="1" applyProtection="1">
      <alignment horizontal="right"/>
      <protection locked="0"/>
    </xf>
    <xf numFmtId="3" fontId="38" fillId="16" borderId="112" xfId="0" applyNumberFormat="1" applyFont="1" applyFill="1" applyBorder="1" applyAlignment="1">
      <alignment horizontal="right"/>
    </xf>
    <xf numFmtId="164" fontId="38" fillId="0" borderId="134" xfId="0" applyNumberFormat="1" applyFont="1" applyFill="1" applyBorder="1" applyAlignment="1">
      <alignment horizontal="right"/>
    </xf>
    <xf numFmtId="3" fontId="0" fillId="16" borderId="115" xfId="0" applyNumberFormat="1" applyFont="1" applyFill="1" applyBorder="1" applyAlignment="1" applyProtection="1">
      <alignment horizontal="right"/>
      <protection locked="0"/>
    </xf>
    <xf numFmtId="3" fontId="38" fillId="0" borderId="130" xfId="0" applyNumberFormat="1" applyFont="1" applyFill="1" applyBorder="1" applyAlignment="1">
      <alignment horizontal="right"/>
    </xf>
    <xf numFmtId="3" fontId="38" fillId="0" borderId="74" xfId="0" applyNumberFormat="1" applyFont="1" applyFill="1" applyBorder="1" applyAlignment="1">
      <alignment horizontal="right"/>
    </xf>
    <xf numFmtId="0" fontId="32" fillId="0" borderId="0" xfId="0" applyFont="1" applyFill="1" applyAlignment="1">
      <alignment horizontal="left" indent="1"/>
    </xf>
    <xf numFmtId="0" fontId="98" fillId="0" borderId="0" xfId="0" applyFont="1" applyFill="1" applyBorder="1" applyAlignment="1">
      <alignment horizontal="left" indent="1"/>
    </xf>
    <xf numFmtId="0" fontId="34" fillId="0" borderId="76" xfId="0" applyFont="1" applyFill="1" applyBorder="1" applyAlignment="1">
      <alignment horizontal="left" indent="1"/>
    </xf>
    <xf numFmtId="0" fontId="34" fillId="0" borderId="75" xfId="0" applyFont="1" applyFill="1" applyBorder="1" applyAlignment="1">
      <alignment horizontal="left" indent="1"/>
    </xf>
    <xf numFmtId="3" fontId="34" fillId="0" borderId="75" xfId="0" applyNumberFormat="1" applyFont="1" applyFill="1" applyBorder="1" applyAlignment="1">
      <alignment horizontal="left" indent="1"/>
    </xf>
    <xf numFmtId="3" fontId="34" fillId="0" borderId="0" xfId="0" applyNumberFormat="1" applyFont="1" applyFill="1" applyBorder="1" applyAlignment="1">
      <alignment horizontal="left" indent="1"/>
    </xf>
    <xf numFmtId="0" fontId="36" fillId="0" borderId="46" xfId="0" applyFont="1" applyFill="1" applyBorder="1" applyAlignment="1">
      <alignment horizontal="left" vertical="center" indent="1"/>
    </xf>
    <xf numFmtId="0" fontId="99" fillId="0" borderId="46" xfId="0" applyFont="1" applyFill="1" applyBorder="1" applyAlignment="1">
      <alignment horizontal="center" vertical="center"/>
    </xf>
    <xf numFmtId="0" fontId="99" fillId="0" borderId="46" xfId="0" applyFont="1" applyFill="1" applyBorder="1"/>
    <xf numFmtId="3" fontId="99" fillId="0" borderId="46" xfId="0" applyNumberFormat="1" applyFont="1" applyFill="1" applyBorder="1" applyAlignment="1">
      <alignment horizontal="center" vertical="center"/>
    </xf>
    <xf numFmtId="3" fontId="30" fillId="14" borderId="73" xfId="0" applyNumberFormat="1" applyFont="1" applyFill="1" applyBorder="1" applyAlignment="1">
      <alignment horizontal="center"/>
    </xf>
    <xf numFmtId="0" fontId="0" fillId="14" borderId="75" xfId="0" applyFill="1" applyBorder="1" applyAlignment="1">
      <alignment horizontal="center"/>
    </xf>
    <xf numFmtId="3" fontId="30" fillId="0" borderId="73" xfId="0" applyNumberFormat="1" applyFont="1" applyFill="1" applyBorder="1" applyAlignment="1">
      <alignment horizontal="center"/>
    </xf>
    <xf numFmtId="0" fontId="0" fillId="0" borderId="76" xfId="0" applyFill="1" applyBorder="1" applyAlignment="1"/>
    <xf numFmtId="0" fontId="0" fillId="0" borderId="75" xfId="0" applyFill="1" applyBorder="1" applyAlignment="1"/>
    <xf numFmtId="3" fontId="30" fillId="0" borderId="46" xfId="0" applyNumberFormat="1" applyFont="1" applyFill="1" applyBorder="1" applyAlignment="1">
      <alignment horizontal="center"/>
    </xf>
    <xf numFmtId="164" fontId="30" fillId="0" borderId="49" xfId="0" applyNumberFormat="1" applyFont="1" applyFill="1" applyBorder="1" applyAlignment="1">
      <alignment horizontal="center"/>
    </xf>
    <xf numFmtId="3" fontId="9" fillId="0" borderId="73" xfId="0" applyNumberFormat="1" applyFont="1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99" fillId="0" borderId="51" xfId="0" applyFont="1" applyFill="1" applyBorder="1" applyAlignment="1">
      <alignment horizontal="left" vertical="center" indent="1"/>
    </xf>
    <xf numFmtId="0" fontId="99" fillId="0" borderId="51" xfId="0" applyFont="1" applyFill="1" applyBorder="1" applyAlignment="1">
      <alignment horizontal="center" vertical="center"/>
    </xf>
    <xf numFmtId="0" fontId="99" fillId="0" borderId="51" xfId="0" applyFont="1" applyFill="1" applyBorder="1" applyAlignment="1">
      <alignment horizontal="center"/>
    </xf>
    <xf numFmtId="3" fontId="30" fillId="0" borderId="51" xfId="0" applyNumberFormat="1" applyFont="1" applyFill="1" applyBorder="1" applyAlignment="1">
      <alignment horizontal="center"/>
    </xf>
    <xf numFmtId="3" fontId="30" fillId="14" borderId="51" xfId="0" applyNumberFormat="1" applyFont="1" applyFill="1" applyBorder="1" applyAlignment="1">
      <alignment horizontal="center"/>
    </xf>
    <xf numFmtId="3" fontId="30" fillId="0" borderId="52" xfId="0" applyNumberFormat="1" applyFont="1" applyFill="1" applyBorder="1" applyAlignment="1">
      <alignment horizontal="center"/>
    </xf>
    <xf numFmtId="3" fontId="99" fillId="0" borderId="31" xfId="0" applyNumberFormat="1" applyFont="1" applyFill="1" applyBorder="1" applyAlignment="1">
      <alignment horizontal="center"/>
    </xf>
    <xf numFmtId="3" fontId="99" fillId="0" borderId="38" xfId="0" applyNumberFormat="1" applyFont="1" applyFill="1" applyBorder="1" applyAlignment="1">
      <alignment horizontal="center"/>
    </xf>
    <xf numFmtId="3" fontId="99" fillId="0" borderId="0" xfId="0" applyNumberFormat="1" applyFont="1" applyFill="1" applyBorder="1" applyAlignment="1">
      <alignment horizontal="center"/>
    </xf>
    <xf numFmtId="164" fontId="30" fillId="0" borderId="54" xfId="0" applyNumberFormat="1" applyFont="1" applyFill="1" applyBorder="1" applyAlignment="1">
      <alignment horizontal="center" shrinkToFit="1"/>
    </xf>
    <xf numFmtId="3" fontId="9" fillId="0" borderId="74" xfId="0" applyNumberFormat="1" applyFont="1" applyFill="1" applyBorder="1" applyAlignment="1">
      <alignment horizontal="center"/>
    </xf>
    <xf numFmtId="0" fontId="36" fillId="0" borderId="21" xfId="0" applyFont="1" applyFill="1" applyBorder="1" applyAlignment="1">
      <alignment horizontal="left" indent="1"/>
    </xf>
    <xf numFmtId="0" fontId="0" fillId="0" borderId="55" xfId="0" applyFill="1" applyBorder="1"/>
    <xf numFmtId="3" fontId="0" fillId="0" borderId="46" xfId="0" applyNumberFormat="1" applyFill="1" applyBorder="1" applyAlignment="1">
      <alignment horizontal="right"/>
    </xf>
    <xf numFmtId="3" fontId="37" fillId="0" borderId="49" xfId="0" applyNumberFormat="1" applyFont="1" applyFill="1" applyBorder="1" applyAlignment="1">
      <alignment horizontal="right"/>
    </xf>
    <xf numFmtId="4" fontId="1" fillId="0" borderId="80" xfId="0" applyNumberFormat="1" applyFont="1" applyFill="1" applyBorder="1" applyAlignment="1" applyProtection="1">
      <alignment horizontal="right"/>
      <protection locked="0"/>
    </xf>
    <xf numFmtId="4" fontId="37" fillId="0" borderId="46" xfId="0" applyNumberFormat="1" applyFont="1" applyFill="1" applyBorder="1" applyAlignment="1">
      <alignment horizontal="right"/>
    </xf>
    <xf numFmtId="3" fontId="30" fillId="0" borderId="80" xfId="0" applyNumberFormat="1" applyFont="1" applyFill="1" applyBorder="1" applyAlignment="1">
      <alignment horizontal="right"/>
    </xf>
    <xf numFmtId="3" fontId="30" fillId="14" borderId="80" xfId="0" applyNumberFormat="1" applyFont="1" applyFill="1" applyBorder="1" applyAlignment="1">
      <alignment horizontal="right"/>
    </xf>
    <xf numFmtId="4" fontId="37" fillId="15" borderId="45" xfId="0" applyNumberFormat="1" applyFont="1" applyFill="1" applyBorder="1" applyAlignment="1">
      <alignment horizontal="right"/>
    </xf>
    <xf numFmtId="4" fontId="1" fillId="0" borderId="40" xfId="0" applyNumberFormat="1" applyFont="1" applyFill="1" applyBorder="1" applyAlignment="1" applyProtection="1">
      <alignment horizontal="right"/>
      <protection locked="0"/>
    </xf>
    <xf numFmtId="3" fontId="30" fillId="0" borderId="60" xfId="0" applyNumberFormat="1" applyFont="1" applyFill="1" applyBorder="1" applyAlignment="1">
      <alignment horizontal="right"/>
    </xf>
    <xf numFmtId="164" fontId="30" fillId="0" borderId="60" xfId="0" applyNumberFormat="1" applyFont="1" applyFill="1" applyBorder="1" applyAlignment="1">
      <alignment horizontal="right"/>
    </xf>
    <xf numFmtId="4" fontId="0" fillId="0" borderId="80" xfId="0" applyNumberFormat="1" applyFill="1" applyBorder="1" applyAlignment="1">
      <alignment horizontal="right"/>
    </xf>
    <xf numFmtId="4" fontId="37" fillId="0" borderId="49" xfId="0" applyNumberFormat="1" applyFont="1" applyFill="1" applyBorder="1" applyAlignment="1">
      <alignment horizontal="right"/>
    </xf>
    <xf numFmtId="0" fontId="36" fillId="0" borderId="61" xfId="0" applyFont="1" applyFill="1" applyBorder="1" applyAlignment="1">
      <alignment horizontal="left" indent="1"/>
    </xf>
    <xf numFmtId="165" fontId="0" fillId="0" borderId="62" xfId="0" applyNumberFormat="1" applyFill="1" applyBorder="1" applyAlignment="1">
      <alignment horizontal="center"/>
    </xf>
    <xf numFmtId="3" fontId="0" fillId="0" borderId="62" xfId="0" applyNumberFormat="1" applyFill="1" applyBorder="1" applyAlignment="1">
      <alignment horizontal="right"/>
    </xf>
    <xf numFmtId="3" fontId="37" fillId="0" borderId="63" xfId="0" applyNumberFormat="1" applyFont="1" applyFill="1" applyBorder="1" applyAlignment="1">
      <alignment horizontal="right"/>
    </xf>
    <xf numFmtId="4" fontId="1" fillId="0" borderId="62" xfId="0" applyNumberFormat="1" applyFont="1" applyFill="1" applyBorder="1" applyAlignment="1" applyProtection="1">
      <alignment horizontal="right"/>
      <protection locked="0"/>
    </xf>
    <xf numFmtId="4" fontId="37" fillId="0" borderId="62" xfId="0" applyNumberFormat="1" applyFont="1" applyFill="1" applyBorder="1" applyAlignment="1">
      <alignment horizontal="right"/>
    </xf>
    <xf numFmtId="3" fontId="30" fillId="0" borderId="62" xfId="0" applyNumberFormat="1" applyFont="1" applyFill="1" applyBorder="1" applyAlignment="1">
      <alignment horizontal="right"/>
    </xf>
    <xf numFmtId="3" fontId="30" fillId="14" borderId="62" xfId="0" applyNumberFormat="1" applyFont="1" applyFill="1" applyBorder="1" applyAlignment="1">
      <alignment horizontal="right"/>
    </xf>
    <xf numFmtId="4" fontId="37" fillId="15" borderId="61" xfId="0" applyNumberFormat="1" applyFont="1" applyFill="1" applyBorder="1" applyAlignment="1">
      <alignment horizontal="right"/>
    </xf>
    <xf numFmtId="4" fontId="1" fillId="0" borderId="82" xfId="0" applyNumberFormat="1" applyFont="1" applyFill="1" applyBorder="1" applyAlignment="1" applyProtection="1">
      <alignment horizontal="right"/>
      <protection locked="0"/>
    </xf>
    <xf numFmtId="3" fontId="30" fillId="0" borderId="63" xfId="0" applyNumberFormat="1" applyFont="1" applyFill="1" applyBorder="1" applyAlignment="1">
      <alignment horizontal="right"/>
    </xf>
    <xf numFmtId="164" fontId="30" fillId="0" borderId="63" xfId="0" applyNumberFormat="1" applyFont="1" applyFill="1" applyBorder="1" applyAlignment="1">
      <alignment horizontal="right"/>
    </xf>
    <xf numFmtId="4" fontId="0" fillId="0" borderId="71" xfId="0" applyNumberFormat="1" applyFill="1" applyBorder="1" applyAlignment="1">
      <alignment horizontal="right"/>
    </xf>
    <xf numFmtId="4" fontId="37" fillId="0" borderId="63" xfId="0" applyNumberFormat="1" applyFont="1" applyFill="1" applyBorder="1" applyAlignment="1">
      <alignment horizontal="right"/>
    </xf>
    <xf numFmtId="0" fontId="36" fillId="0" borderId="20" xfId="0" applyFont="1" applyFill="1" applyBorder="1" applyAlignment="1">
      <alignment horizontal="left" indent="1"/>
    </xf>
    <xf numFmtId="0" fontId="0" fillId="0" borderId="55" xfId="0" applyFill="1" applyBorder="1" applyAlignment="1">
      <alignment horizontal="center"/>
    </xf>
    <xf numFmtId="3" fontId="0" fillId="0" borderId="66" xfId="0" applyNumberFormat="1" applyFill="1" applyBorder="1" applyAlignment="1">
      <alignment horizontal="center"/>
    </xf>
    <xf numFmtId="3" fontId="0" fillId="0" borderId="66" xfId="0" applyNumberFormat="1" applyFill="1" applyBorder="1" applyAlignment="1">
      <alignment horizontal="right"/>
    </xf>
    <xf numFmtId="3" fontId="37" fillId="0" borderId="68" xfId="0" applyNumberFormat="1" applyFont="1" applyFill="1" applyBorder="1" applyAlignment="1">
      <alignment horizontal="right"/>
    </xf>
    <xf numFmtId="3" fontId="37" fillId="0" borderId="57" xfId="0" applyNumberFormat="1" applyFont="1" applyFill="1" applyBorder="1" applyAlignment="1">
      <alignment horizontal="right"/>
    </xf>
    <xf numFmtId="3" fontId="1" fillId="0" borderId="80" xfId="0" applyNumberFormat="1" applyFont="1" applyFill="1" applyBorder="1" applyAlignment="1" applyProtection="1">
      <alignment horizontal="right"/>
      <protection locked="0"/>
    </xf>
    <xf numFmtId="3" fontId="37" fillId="0" borderId="66" xfId="0" applyNumberFormat="1" applyFont="1" applyFill="1" applyBorder="1" applyAlignment="1">
      <alignment horizontal="right"/>
    </xf>
    <xf numFmtId="3" fontId="30" fillId="0" borderId="55" xfId="0" applyNumberFormat="1" applyFont="1" applyFill="1" applyBorder="1" applyAlignment="1">
      <alignment horizontal="right"/>
    </xf>
    <xf numFmtId="3" fontId="30" fillId="14" borderId="55" xfId="0" applyNumberFormat="1" applyFont="1" applyFill="1" applyBorder="1" applyAlignment="1">
      <alignment horizontal="right"/>
    </xf>
    <xf numFmtId="3" fontId="37" fillId="15" borderId="20" xfId="0" applyNumberFormat="1" applyFont="1" applyFill="1" applyBorder="1" applyAlignment="1">
      <alignment horizontal="right"/>
    </xf>
    <xf numFmtId="3" fontId="1" fillId="0" borderId="47" xfId="0" applyNumberFormat="1" applyFont="1" applyFill="1" applyBorder="1" applyAlignment="1" applyProtection="1">
      <alignment horizontal="right"/>
      <protection locked="0"/>
    </xf>
    <xf numFmtId="3" fontId="30" fillId="0" borderId="68" xfId="0" applyNumberFormat="1" applyFont="1" applyFill="1" applyBorder="1" applyAlignment="1">
      <alignment horizontal="right"/>
    </xf>
    <xf numFmtId="164" fontId="30" fillId="0" borderId="68" xfId="0" applyNumberFormat="1" applyFont="1" applyFill="1" applyBorder="1" applyAlignment="1">
      <alignment horizontal="right"/>
    </xf>
    <xf numFmtId="3" fontId="0" fillId="0" borderId="80" xfId="0" applyNumberFormat="1" applyFill="1" applyBorder="1" applyAlignment="1">
      <alignment horizontal="right"/>
    </xf>
    <xf numFmtId="0" fontId="36" fillId="0" borderId="69" xfId="0" applyFont="1" applyFill="1" applyBorder="1" applyAlignment="1">
      <alignment horizontal="left" indent="1"/>
    </xf>
    <xf numFmtId="0" fontId="0" fillId="0" borderId="66" xfId="0" applyFill="1" applyBorder="1" applyAlignment="1">
      <alignment horizontal="center"/>
    </xf>
    <xf numFmtId="3" fontId="1" fillId="0" borderId="66" xfId="0" applyNumberFormat="1" applyFont="1" applyFill="1" applyBorder="1" applyAlignment="1" applyProtection="1">
      <alignment horizontal="right"/>
      <protection locked="0"/>
    </xf>
    <xf numFmtId="3" fontId="30" fillId="0" borderId="66" xfId="0" applyNumberFormat="1" applyFont="1" applyFill="1" applyBorder="1" applyAlignment="1">
      <alignment horizontal="right"/>
    </xf>
    <xf numFmtId="3" fontId="30" fillId="14" borderId="66" xfId="0" applyNumberFormat="1" applyFont="1" applyFill="1" applyBorder="1" applyAlignment="1">
      <alignment horizontal="right"/>
    </xf>
    <xf numFmtId="3" fontId="37" fillId="15" borderId="69" xfId="0" applyNumberFormat="1" applyFont="1" applyFill="1" applyBorder="1" applyAlignment="1">
      <alignment horizontal="right"/>
    </xf>
    <xf numFmtId="3" fontId="1" fillId="0" borderId="69" xfId="0" applyNumberFormat="1" applyFont="1" applyFill="1" applyBorder="1" applyAlignment="1" applyProtection="1">
      <alignment horizontal="right"/>
      <protection locked="0"/>
    </xf>
    <xf numFmtId="0" fontId="0" fillId="0" borderId="71" xfId="0" applyFill="1" applyBorder="1" applyAlignment="1">
      <alignment horizontal="center"/>
    </xf>
    <xf numFmtId="3" fontId="0" fillId="0" borderId="56" xfId="0" applyNumberFormat="1" applyFill="1" applyBorder="1" applyAlignment="1">
      <alignment horizontal="center"/>
    </xf>
    <xf numFmtId="3" fontId="37" fillId="0" borderId="60" xfId="0" applyNumberFormat="1" applyFont="1" applyFill="1" applyBorder="1" applyAlignment="1">
      <alignment horizontal="right"/>
    </xf>
    <xf numFmtId="3" fontId="1" fillId="0" borderId="62" xfId="0" applyNumberFormat="1" applyFont="1" applyFill="1" applyBorder="1" applyAlignment="1" applyProtection="1">
      <alignment horizontal="right"/>
      <protection locked="0"/>
    </xf>
    <xf numFmtId="3" fontId="30" fillId="0" borderId="71" xfId="0" applyNumberFormat="1" applyFont="1" applyFill="1" applyBorder="1" applyAlignment="1">
      <alignment horizontal="right"/>
    </xf>
    <xf numFmtId="3" fontId="30" fillId="14" borderId="71" xfId="0" applyNumberFormat="1" applyFont="1" applyFill="1" applyBorder="1" applyAlignment="1">
      <alignment horizontal="right"/>
    </xf>
    <xf numFmtId="3" fontId="37" fillId="15" borderId="21" xfId="0" applyNumberFormat="1" applyFont="1" applyFill="1" applyBorder="1" applyAlignment="1">
      <alignment horizontal="right"/>
    </xf>
    <xf numFmtId="3" fontId="1" fillId="0" borderId="61" xfId="0" applyNumberFormat="1" applyFont="1" applyFill="1" applyBorder="1" applyAlignment="1" applyProtection="1">
      <alignment horizontal="right"/>
      <protection locked="0"/>
    </xf>
    <xf numFmtId="0" fontId="36" fillId="0" borderId="73" xfId="0" applyFont="1" applyFill="1" applyBorder="1" applyAlignment="1">
      <alignment horizontal="left" indent="1"/>
    </xf>
    <xf numFmtId="0" fontId="30" fillId="0" borderId="74" xfId="0" applyFont="1" applyFill="1" applyBorder="1" applyAlignment="1">
      <alignment horizontal="center"/>
    </xf>
    <xf numFmtId="3" fontId="99" fillId="0" borderId="74" xfId="0" applyNumberFormat="1" applyFont="1" applyFill="1" applyBorder="1" applyAlignment="1">
      <alignment horizontal="right"/>
    </xf>
    <xf numFmtId="3" fontId="30" fillId="0" borderId="74" xfId="0" applyNumberFormat="1" applyFont="1" applyFill="1" applyBorder="1" applyAlignment="1">
      <alignment horizontal="right"/>
    </xf>
    <xf numFmtId="3" fontId="30" fillId="14" borderId="74" xfId="0" applyNumberFormat="1" applyFont="1" applyFill="1" applyBorder="1" applyAlignment="1">
      <alignment horizontal="right"/>
    </xf>
    <xf numFmtId="3" fontId="99" fillId="16" borderId="73" xfId="0" applyNumberFormat="1" applyFont="1" applyFill="1" applyBorder="1" applyAlignment="1">
      <alignment horizontal="right"/>
    </xf>
    <xf numFmtId="3" fontId="99" fillId="16" borderId="74" xfId="0" applyNumberFormat="1" applyFont="1" applyFill="1" applyBorder="1" applyAlignment="1">
      <alignment horizontal="right"/>
    </xf>
    <xf numFmtId="3" fontId="30" fillId="0" borderId="75" xfId="0" applyNumberFormat="1" applyFont="1" applyFill="1" applyBorder="1" applyAlignment="1">
      <alignment horizontal="right"/>
    </xf>
    <xf numFmtId="164" fontId="30" fillId="0" borderId="75" xfId="0" applyNumberFormat="1" applyFont="1" applyFill="1" applyBorder="1" applyAlignment="1">
      <alignment horizontal="right"/>
    </xf>
    <xf numFmtId="3" fontId="0" fillId="0" borderId="55" xfId="0" applyNumberFormat="1" applyFill="1" applyBorder="1" applyAlignment="1" applyProtection="1">
      <alignment horizontal="right"/>
      <protection locked="0"/>
    </xf>
    <xf numFmtId="3" fontId="1" fillId="0" borderId="43" xfId="0" applyNumberFormat="1" applyFont="1" applyFill="1" applyBorder="1" applyAlignment="1" applyProtection="1">
      <alignment horizontal="right"/>
      <protection locked="0"/>
    </xf>
    <xf numFmtId="3" fontId="1" fillId="0" borderId="55" xfId="0" applyNumberFormat="1" applyFont="1" applyFill="1" applyBorder="1" applyAlignment="1">
      <alignment horizontal="right"/>
    </xf>
    <xf numFmtId="3" fontId="1" fillId="0" borderId="66" xfId="0" applyNumberFormat="1" applyFont="1" applyFill="1" applyBorder="1" applyAlignment="1">
      <alignment horizontal="right"/>
    </xf>
    <xf numFmtId="0" fontId="0" fillId="0" borderId="62" xfId="0" applyFill="1" applyBorder="1" applyAlignment="1">
      <alignment horizontal="center"/>
    </xf>
    <xf numFmtId="3" fontId="0" fillId="0" borderId="62" xfId="0" applyNumberFormat="1" applyFill="1" applyBorder="1" applyAlignment="1">
      <alignment horizontal="center"/>
    </xf>
    <xf numFmtId="3" fontId="37" fillId="0" borderId="72" xfId="0" applyNumberFormat="1" applyFont="1" applyFill="1" applyBorder="1" applyAlignment="1">
      <alignment horizontal="right"/>
    </xf>
    <xf numFmtId="3" fontId="30" fillId="0" borderId="72" xfId="0" applyNumberFormat="1" applyFont="1" applyFill="1" applyBorder="1" applyAlignment="1">
      <alignment horizontal="right"/>
    </xf>
    <xf numFmtId="3" fontId="1" fillId="0" borderId="71" xfId="0" applyNumberFormat="1" applyFont="1" applyFill="1" applyBorder="1" applyAlignment="1" applyProtection="1">
      <alignment horizontal="right"/>
      <protection locked="0"/>
    </xf>
    <xf numFmtId="3" fontId="37" fillId="0" borderId="71" xfId="0" applyNumberFormat="1" applyFont="1" applyFill="1" applyBorder="1" applyAlignment="1">
      <alignment horizontal="right"/>
    </xf>
    <xf numFmtId="3" fontId="37" fillId="15" borderId="79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164" fontId="30" fillId="0" borderId="72" xfId="0" applyNumberFormat="1" applyFont="1" applyFill="1" applyBorder="1" applyAlignment="1">
      <alignment horizontal="right"/>
    </xf>
    <xf numFmtId="3" fontId="1" fillId="0" borderId="71" xfId="0" applyNumberFormat="1" applyFont="1" applyFill="1" applyBorder="1" applyAlignment="1">
      <alignment horizontal="right"/>
    </xf>
    <xf numFmtId="0" fontId="36" fillId="0" borderId="55" xfId="0" applyFont="1" applyFill="1" applyBorder="1" applyAlignment="1">
      <alignment horizontal="left" indent="1"/>
    </xf>
    <xf numFmtId="3" fontId="45" fillId="0" borderId="80" xfId="0" applyNumberFormat="1" applyFont="1" applyFill="1" applyBorder="1" applyAlignment="1">
      <alignment horizontal="right"/>
    </xf>
    <xf numFmtId="3" fontId="45" fillId="0" borderId="55" xfId="0" applyNumberFormat="1" applyFont="1" applyFill="1" applyBorder="1" applyAlignment="1">
      <alignment horizontal="right"/>
    </xf>
    <xf numFmtId="3" fontId="45" fillId="0" borderId="55" xfId="0" applyNumberFormat="1" applyFont="1" applyFill="1" applyBorder="1" applyAlignment="1" applyProtection="1">
      <alignment horizontal="right"/>
      <protection locked="0"/>
    </xf>
    <xf numFmtId="3" fontId="45" fillId="14" borderId="55" xfId="0" applyNumberFormat="1" applyFont="1" applyFill="1" applyBorder="1" applyAlignment="1" applyProtection="1">
      <alignment horizontal="right"/>
      <protection locked="0"/>
    </xf>
    <xf numFmtId="3" fontId="45" fillId="15" borderId="47" xfId="0" applyNumberFormat="1" applyFont="1" applyFill="1" applyBorder="1" applyAlignment="1" applyProtection="1">
      <alignment horizontal="right"/>
      <protection locked="0"/>
    </xf>
    <xf numFmtId="3" fontId="0" fillId="0" borderId="47" xfId="0" applyNumberFormat="1" applyFont="1" applyFill="1" applyBorder="1" applyAlignment="1" applyProtection="1">
      <alignment horizontal="right"/>
      <protection locked="0"/>
    </xf>
    <xf numFmtId="3" fontId="1" fillId="0" borderId="86" xfId="0" applyNumberFormat="1" applyFont="1" applyFill="1" applyBorder="1" applyAlignment="1" applyProtection="1">
      <alignment horizontal="right"/>
      <protection locked="0"/>
    </xf>
    <xf numFmtId="3" fontId="38" fillId="0" borderId="86" xfId="0" applyNumberFormat="1" applyFont="1" applyFill="1" applyBorder="1" applyAlignment="1">
      <alignment horizontal="right"/>
    </xf>
    <xf numFmtId="164" fontId="38" fillId="0" borderId="80" xfId="0" applyNumberFormat="1" applyFont="1" applyFill="1" applyBorder="1" applyAlignment="1">
      <alignment horizontal="right"/>
    </xf>
    <xf numFmtId="3" fontId="45" fillId="0" borderId="86" xfId="0" applyNumberFormat="1" applyFont="1" applyFill="1" applyBorder="1" applyAlignment="1">
      <alignment horizontal="right"/>
    </xf>
    <xf numFmtId="3" fontId="45" fillId="0" borderId="66" xfId="0" applyNumberFormat="1" applyFont="1" applyFill="1" applyBorder="1" applyAlignment="1">
      <alignment horizontal="right"/>
    </xf>
    <xf numFmtId="3" fontId="45" fillId="0" borderId="66" xfId="0" applyNumberFormat="1" applyFont="1" applyFill="1" applyBorder="1" applyAlignment="1" applyProtection="1">
      <alignment horizontal="right"/>
      <protection locked="0"/>
    </xf>
    <xf numFmtId="164" fontId="45" fillId="14" borderId="66" xfId="0" applyNumberFormat="1" applyFont="1" applyFill="1" applyBorder="1" applyAlignment="1" applyProtection="1">
      <alignment horizontal="right"/>
      <protection locked="0"/>
    </xf>
    <xf numFmtId="3" fontId="45" fillId="15" borderId="69" xfId="0" applyNumberFormat="1" applyFont="1" applyFill="1" applyBorder="1" applyAlignment="1" applyProtection="1">
      <alignment horizontal="right"/>
      <protection locked="0"/>
    </xf>
    <xf numFmtId="3" fontId="0" fillId="0" borderId="69" xfId="0" applyNumberFormat="1" applyFont="1" applyFill="1" applyBorder="1" applyAlignment="1" applyProtection="1">
      <alignment horizontal="right"/>
      <protection locked="0"/>
    </xf>
    <xf numFmtId="3" fontId="1" fillId="0" borderId="68" xfId="0" applyNumberFormat="1" applyFont="1" applyFill="1" applyBorder="1" applyAlignment="1" applyProtection="1">
      <alignment horizontal="right"/>
      <protection locked="0"/>
    </xf>
    <xf numFmtId="3" fontId="38" fillId="0" borderId="68" xfId="0" applyNumberFormat="1" applyFont="1" applyFill="1" applyBorder="1" applyAlignment="1">
      <alignment horizontal="right" shrinkToFit="1"/>
    </xf>
    <xf numFmtId="164" fontId="38" fillId="0" borderId="66" xfId="0" applyNumberFormat="1" applyFont="1" applyFill="1" applyBorder="1" applyAlignment="1">
      <alignment horizontal="right" shrinkToFit="1"/>
    </xf>
    <xf numFmtId="3" fontId="45" fillId="0" borderId="68" xfId="0" applyNumberFormat="1" applyFont="1" applyFill="1" applyBorder="1" applyAlignment="1">
      <alignment horizontal="right"/>
    </xf>
    <xf numFmtId="3" fontId="0" fillId="0" borderId="51" xfId="0" applyNumberFormat="1" applyFill="1" applyBorder="1" applyAlignment="1">
      <alignment horizontal="right"/>
    </xf>
    <xf numFmtId="3" fontId="45" fillId="0" borderId="62" xfId="0" applyNumberFormat="1" applyFont="1" applyFill="1" applyBorder="1" applyAlignment="1">
      <alignment horizontal="right"/>
    </xf>
    <xf numFmtId="3" fontId="45" fillId="0" borderId="62" xfId="0" applyNumberFormat="1" applyFont="1" applyFill="1" applyBorder="1" applyAlignment="1" applyProtection="1">
      <alignment horizontal="right"/>
      <protection locked="0"/>
    </xf>
    <xf numFmtId="3" fontId="45" fillId="14" borderId="62" xfId="0" applyNumberFormat="1" applyFont="1" applyFill="1" applyBorder="1" applyAlignment="1" applyProtection="1">
      <alignment horizontal="right"/>
      <protection locked="0"/>
    </xf>
    <xf numFmtId="3" fontId="45" fillId="15" borderId="50" xfId="0" applyNumberFormat="1" applyFont="1" applyFill="1" applyBorder="1" applyAlignment="1" applyProtection="1">
      <alignment horizontal="right"/>
      <protection locked="0"/>
    </xf>
    <xf numFmtId="3" fontId="0" fillId="0" borderId="61" xfId="0" applyNumberFormat="1" applyFont="1" applyFill="1" applyBorder="1" applyAlignment="1" applyProtection="1">
      <alignment horizontal="right"/>
      <protection locked="0"/>
    </xf>
    <xf numFmtId="3" fontId="1" fillId="0" borderId="63" xfId="0" applyNumberFormat="1" applyFont="1" applyFill="1" applyBorder="1" applyAlignment="1" applyProtection="1">
      <alignment horizontal="right"/>
      <protection locked="0"/>
    </xf>
    <xf numFmtId="3" fontId="38" fillId="0" borderId="63" xfId="0" applyNumberFormat="1" applyFont="1" applyFill="1" applyBorder="1" applyAlignment="1">
      <alignment horizontal="right"/>
    </xf>
    <xf numFmtId="164" fontId="38" fillId="0" borderId="62" xfId="0" applyNumberFormat="1" applyFont="1" applyFill="1" applyBorder="1" applyAlignment="1">
      <alignment horizontal="right"/>
    </xf>
    <xf numFmtId="3" fontId="45" fillId="0" borderId="63" xfId="0" applyNumberFormat="1" applyFont="1" applyFill="1" applyBorder="1" applyAlignment="1">
      <alignment horizontal="right"/>
    </xf>
    <xf numFmtId="0" fontId="100" fillId="0" borderId="55" xfId="0" applyFont="1" applyFill="1" applyBorder="1" applyAlignment="1">
      <alignment horizontal="center"/>
    </xf>
    <xf numFmtId="164" fontId="45" fillId="14" borderId="55" xfId="0" applyNumberFormat="1" applyFont="1" applyFill="1" applyBorder="1" applyAlignment="1" applyProtection="1">
      <alignment horizontal="right"/>
      <protection locked="0"/>
    </xf>
    <xf numFmtId="3" fontId="45" fillId="15" borderId="20" xfId="0" applyNumberFormat="1" applyFont="1" applyFill="1" applyBorder="1" applyAlignment="1" applyProtection="1">
      <alignment horizontal="right"/>
      <protection locked="0"/>
    </xf>
    <xf numFmtId="3" fontId="0" fillId="0" borderId="20" xfId="0" applyNumberFormat="1" applyFont="1" applyFill="1" applyBorder="1" applyAlignment="1" applyProtection="1">
      <alignment horizontal="right"/>
      <protection locked="0"/>
    </xf>
    <xf numFmtId="3" fontId="38" fillId="0" borderId="57" xfId="0" applyNumberFormat="1" applyFont="1" applyFill="1" applyBorder="1" applyAlignment="1">
      <alignment horizontal="right"/>
    </xf>
    <xf numFmtId="3" fontId="0" fillId="0" borderId="55" xfId="0" applyNumberFormat="1" applyFill="1" applyBorder="1" applyAlignment="1">
      <alignment horizontal="right"/>
    </xf>
    <xf numFmtId="3" fontId="45" fillId="0" borderId="57" xfId="0" applyNumberFormat="1" applyFont="1" applyFill="1" applyBorder="1" applyAlignment="1">
      <alignment horizontal="right"/>
    </xf>
    <xf numFmtId="0" fontId="100" fillId="0" borderId="66" xfId="0" applyFont="1" applyFill="1" applyBorder="1" applyAlignment="1">
      <alignment horizontal="center"/>
    </xf>
    <xf numFmtId="3" fontId="38" fillId="0" borderId="68" xfId="0" applyNumberFormat="1" applyFont="1" applyFill="1" applyBorder="1" applyAlignment="1">
      <alignment horizontal="right"/>
    </xf>
    <xf numFmtId="164" fontId="38" fillId="0" borderId="66" xfId="0" applyNumberFormat="1" applyFont="1" applyFill="1" applyBorder="1" applyAlignment="1">
      <alignment horizontal="right"/>
    </xf>
    <xf numFmtId="0" fontId="96" fillId="0" borderId="66" xfId="0" applyFont="1" applyFill="1" applyBorder="1" applyAlignment="1">
      <alignment horizontal="center"/>
    </xf>
    <xf numFmtId="0" fontId="100" fillId="0" borderId="71" xfId="0" applyFont="1" applyFill="1" applyBorder="1" applyAlignment="1">
      <alignment horizontal="center"/>
    </xf>
    <xf numFmtId="3" fontId="45" fillId="0" borderId="71" xfId="0" applyNumberFormat="1" applyFont="1" applyFill="1" applyBorder="1" applyAlignment="1">
      <alignment horizontal="right"/>
    </xf>
    <xf numFmtId="3" fontId="45" fillId="0" borderId="71" xfId="0" applyNumberFormat="1" applyFont="1" applyFill="1" applyBorder="1" applyAlignment="1" applyProtection="1">
      <alignment horizontal="right"/>
      <protection locked="0"/>
    </xf>
    <xf numFmtId="164" fontId="45" fillId="14" borderId="71" xfId="0" applyNumberFormat="1" applyFont="1" applyFill="1" applyBorder="1" applyAlignment="1" applyProtection="1">
      <alignment horizontal="right"/>
      <protection locked="0"/>
    </xf>
    <xf numFmtId="3" fontId="45" fillId="15" borderId="21" xfId="0" applyNumberFormat="1" applyFont="1" applyFill="1" applyBorder="1" applyAlignment="1" applyProtection="1">
      <alignment horizontal="right"/>
      <protection locked="0"/>
    </xf>
    <xf numFmtId="3" fontId="38" fillId="0" borderId="72" xfId="0" applyNumberFormat="1" applyFont="1" applyFill="1" applyBorder="1" applyAlignment="1">
      <alignment horizontal="right"/>
    </xf>
    <xf numFmtId="3" fontId="0" fillId="0" borderId="71" xfId="0" applyNumberFormat="1" applyFill="1" applyBorder="1" applyAlignment="1">
      <alignment horizontal="right"/>
    </xf>
    <xf numFmtId="3" fontId="45" fillId="0" borderId="72" xfId="0" applyNumberFormat="1" applyFont="1" applyFill="1" applyBorder="1" applyAlignment="1">
      <alignment horizontal="right"/>
    </xf>
    <xf numFmtId="0" fontId="40" fillId="0" borderId="73" xfId="0" applyFont="1" applyFill="1" applyBorder="1" applyAlignment="1">
      <alignment horizontal="left" indent="1"/>
    </xf>
    <xf numFmtId="0" fontId="97" fillId="0" borderId="74" xfId="0" applyFont="1" applyFill="1" applyBorder="1" applyAlignment="1">
      <alignment horizontal="center"/>
    </xf>
    <xf numFmtId="3" fontId="38" fillId="0" borderId="74" xfId="0" applyNumberFormat="1" applyFont="1" applyFill="1" applyBorder="1" applyAlignment="1">
      <alignment horizontal="center"/>
    </xf>
    <xf numFmtId="3" fontId="38" fillId="0" borderId="74" xfId="0" applyNumberFormat="1" applyFont="1" applyFill="1" applyBorder="1" applyAlignment="1" applyProtection="1">
      <alignment horizontal="right"/>
    </xf>
    <xf numFmtId="164" fontId="38" fillId="14" borderId="74" xfId="0" applyNumberFormat="1" applyFont="1" applyFill="1" applyBorder="1" applyAlignment="1" applyProtection="1">
      <alignment horizontal="right"/>
    </xf>
    <xf numFmtId="164" fontId="38" fillId="16" borderId="73" xfId="0" applyNumberFormat="1" applyFont="1" applyFill="1" applyBorder="1" applyAlignment="1" applyProtection="1">
      <alignment horizontal="right"/>
    </xf>
    <xf numFmtId="164" fontId="38" fillId="16" borderId="75" xfId="0" applyNumberFormat="1" applyFont="1" applyFill="1" applyBorder="1" applyAlignment="1" applyProtection="1">
      <alignment horizontal="right" shrinkToFit="1"/>
    </xf>
    <xf numFmtId="3" fontId="38" fillId="0" borderId="75" xfId="0" applyNumberFormat="1" applyFont="1" applyFill="1" applyBorder="1" applyAlignment="1">
      <alignment horizontal="right"/>
    </xf>
    <xf numFmtId="164" fontId="38" fillId="0" borderId="74" xfId="0" applyNumberFormat="1" applyFont="1" applyFill="1" applyBorder="1" applyAlignment="1">
      <alignment horizontal="right"/>
    </xf>
    <xf numFmtId="164" fontId="38" fillId="0" borderId="55" xfId="0" applyNumberFormat="1" applyFont="1" applyFill="1" applyBorder="1" applyAlignment="1">
      <alignment horizontal="right"/>
    </xf>
    <xf numFmtId="3" fontId="38" fillId="16" borderId="74" xfId="0" applyNumberFormat="1" applyFont="1" applyFill="1" applyBorder="1" applyAlignment="1">
      <alignment horizontal="right"/>
    </xf>
    <xf numFmtId="3" fontId="38" fillId="0" borderId="20" xfId="0" applyNumberFormat="1" applyFont="1" applyFill="1" applyBorder="1" applyAlignment="1">
      <alignment horizontal="right"/>
    </xf>
    <xf numFmtId="3" fontId="38" fillId="0" borderId="74" xfId="0" applyNumberFormat="1" applyFont="1" applyFill="1" applyBorder="1" applyAlignment="1" applyProtection="1">
      <alignment horizontal="right"/>
      <protection locked="0"/>
    </xf>
    <xf numFmtId="164" fontId="38" fillId="14" borderId="74" xfId="0" applyNumberFormat="1" applyFont="1" applyFill="1" applyBorder="1" applyAlignment="1" applyProtection="1">
      <alignment horizontal="right"/>
      <protection locked="0"/>
    </xf>
    <xf numFmtId="3" fontId="0" fillId="16" borderId="56" xfId="0" applyNumberFormat="1" applyFill="1" applyBorder="1" applyAlignment="1">
      <alignment horizontal="right"/>
    </xf>
    <xf numFmtId="3" fontId="1" fillId="16" borderId="20" xfId="0" applyNumberFormat="1" applyFont="1" applyFill="1" applyBorder="1" applyAlignment="1" applyProtection="1">
      <alignment horizontal="right"/>
      <protection locked="0"/>
    </xf>
    <xf numFmtId="3" fontId="0" fillId="16" borderId="46" xfId="0" applyNumberFormat="1" applyFill="1" applyBorder="1" applyAlignment="1" applyProtection="1">
      <alignment horizontal="right"/>
      <protection locked="0"/>
    </xf>
    <xf numFmtId="3" fontId="38" fillId="0" borderId="47" xfId="0" applyNumberFormat="1" applyFont="1" applyFill="1" applyBorder="1" applyAlignment="1">
      <alignment horizontal="right"/>
    </xf>
    <xf numFmtId="0" fontId="40" fillId="0" borderId="45" xfId="0" applyFont="1" applyFill="1" applyBorder="1" applyAlignment="1">
      <alignment horizontal="left" indent="1"/>
    </xf>
    <xf numFmtId="0" fontId="38" fillId="0" borderId="74" xfId="0" applyFont="1" applyFill="1" applyBorder="1" applyAlignment="1">
      <alignment horizontal="center"/>
    </xf>
    <xf numFmtId="164" fontId="38" fillId="14" borderId="74" xfId="0" applyNumberFormat="1" applyFont="1" applyFill="1" applyBorder="1" applyAlignment="1">
      <alignment horizontal="right"/>
    </xf>
    <xf numFmtId="3" fontId="38" fillId="16" borderId="75" xfId="0" applyNumberFormat="1" applyFont="1" applyFill="1" applyBorder="1" applyAlignment="1">
      <alignment horizontal="right"/>
    </xf>
    <xf numFmtId="0" fontId="40" fillId="0" borderId="50" xfId="0" applyFont="1" applyFill="1" applyBorder="1" applyAlignment="1">
      <alignment horizontal="left" indent="1"/>
    </xf>
    <xf numFmtId="0" fontId="38" fillId="0" borderId="51" xfId="0" applyFont="1" applyFill="1" applyBorder="1" applyAlignment="1">
      <alignment horizontal="center"/>
    </xf>
    <xf numFmtId="0" fontId="10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03" fillId="0" borderId="0" xfId="0" applyFont="1" applyFill="1" applyBorder="1" applyAlignment="1">
      <alignment horizontal="left" indent="1"/>
    </xf>
    <xf numFmtId="0" fontId="104" fillId="0" borderId="0" xfId="0" applyFont="1" applyFill="1" applyAlignment="1">
      <alignment horizontal="left" indent="1"/>
    </xf>
    <xf numFmtId="0" fontId="105" fillId="0" borderId="0" xfId="0" applyFont="1" applyAlignment="1">
      <alignment horizontal="left" indent="1"/>
    </xf>
    <xf numFmtId="0" fontId="6" fillId="0" borderId="0" xfId="0" applyFont="1" applyFill="1" applyAlignment="1">
      <alignment horizontal="center" shrinkToFit="1"/>
    </xf>
    <xf numFmtId="0" fontId="12" fillId="0" borderId="0" xfId="0" applyFont="1" applyFill="1" applyAlignment="1">
      <alignment horizontal="center" shrinkToFit="1"/>
    </xf>
    <xf numFmtId="0" fontId="108" fillId="0" borderId="0" xfId="0" applyFont="1" applyAlignment="1">
      <alignment horizontal="left" indent="1"/>
    </xf>
    <xf numFmtId="3" fontId="30" fillId="14" borderId="75" xfId="0" applyNumberFormat="1" applyFont="1" applyFill="1" applyBorder="1" applyAlignment="1">
      <alignment horizontal="center"/>
    </xf>
    <xf numFmtId="3" fontId="9" fillId="0" borderId="56" xfId="0" applyNumberFormat="1" applyFont="1" applyFill="1" applyBorder="1" applyAlignment="1">
      <alignment horizontal="center"/>
    </xf>
    <xf numFmtId="3" fontId="9" fillId="0" borderId="51" xfId="0" applyNumberFormat="1" applyFont="1" applyFill="1" applyBorder="1" applyAlignment="1">
      <alignment horizontal="center"/>
    </xf>
    <xf numFmtId="164" fontId="30" fillId="14" borderId="80" xfId="0" applyNumberFormat="1" applyFont="1" applyFill="1" applyBorder="1" applyAlignment="1">
      <alignment horizontal="right"/>
    </xf>
    <xf numFmtId="4" fontId="1" fillId="0" borderId="47" xfId="0" applyNumberFormat="1" applyFont="1" applyFill="1" applyBorder="1" applyAlignment="1" applyProtection="1">
      <alignment horizontal="right"/>
      <protection locked="0"/>
    </xf>
    <xf numFmtId="4" fontId="0" fillId="0" borderId="80" xfId="0" applyNumberFormat="1" applyFont="1" applyFill="1" applyBorder="1" applyAlignment="1">
      <alignment horizontal="right"/>
    </xf>
    <xf numFmtId="3" fontId="37" fillId="0" borderId="62" xfId="0" applyNumberFormat="1" applyFont="1" applyFill="1" applyBorder="1" applyAlignment="1">
      <alignment horizontal="right"/>
    </xf>
    <xf numFmtId="164" fontId="30" fillId="14" borderId="62" xfId="0" applyNumberFormat="1" applyFont="1" applyFill="1" applyBorder="1" applyAlignment="1">
      <alignment horizontal="right"/>
    </xf>
    <xf numFmtId="4" fontId="1" fillId="0" borderId="61" xfId="0" applyNumberFormat="1" applyFont="1" applyFill="1" applyBorder="1" applyAlignment="1" applyProtection="1">
      <alignment horizontal="right"/>
      <protection locked="0"/>
    </xf>
    <xf numFmtId="4" fontId="0" fillId="0" borderId="71" xfId="0" applyNumberFormat="1" applyFont="1" applyFill="1" applyBorder="1" applyAlignment="1">
      <alignment horizontal="right"/>
    </xf>
    <xf numFmtId="164" fontId="30" fillId="14" borderId="55" xfId="0" applyNumberFormat="1" applyFont="1" applyFill="1" applyBorder="1" applyAlignment="1">
      <alignment horizontal="right"/>
    </xf>
    <xf numFmtId="3" fontId="11" fillId="0" borderId="80" xfId="0" applyNumberFormat="1" applyFont="1" applyFill="1" applyBorder="1" applyAlignment="1">
      <alignment horizontal="right"/>
    </xf>
    <xf numFmtId="164" fontId="30" fillId="14" borderId="66" xfId="0" applyNumberFormat="1" applyFont="1" applyFill="1" applyBorder="1" applyAlignment="1">
      <alignment horizontal="right"/>
    </xf>
    <xf numFmtId="3" fontId="11" fillId="0" borderId="66" xfId="0" applyNumberFormat="1" applyFont="1" applyFill="1" applyBorder="1" applyAlignment="1">
      <alignment horizontal="right"/>
    </xf>
    <xf numFmtId="3" fontId="0" fillId="0" borderId="66" xfId="0" applyNumberFormat="1" applyFont="1" applyFill="1" applyBorder="1" applyAlignment="1">
      <alignment horizontal="right"/>
    </xf>
    <xf numFmtId="164" fontId="30" fillId="14" borderId="71" xfId="0" applyNumberFormat="1" applyFont="1" applyFill="1" applyBorder="1" applyAlignment="1">
      <alignment horizontal="right"/>
    </xf>
    <xf numFmtId="3" fontId="0" fillId="0" borderId="62" xfId="0" applyNumberFormat="1" applyFont="1" applyFill="1" applyBorder="1" applyAlignment="1">
      <alignment horizontal="right"/>
    </xf>
    <xf numFmtId="3" fontId="9" fillId="0" borderId="74" xfId="0" applyNumberFormat="1" applyFont="1" applyFill="1" applyBorder="1" applyAlignment="1">
      <alignment horizontal="right"/>
    </xf>
    <xf numFmtId="164" fontId="30" fillId="14" borderId="74" xfId="0" applyNumberFormat="1" applyFont="1" applyFill="1" applyBorder="1" applyAlignment="1">
      <alignment horizontal="right"/>
    </xf>
    <xf numFmtId="3" fontId="9" fillId="16" borderId="73" xfId="0" applyNumberFormat="1" applyFont="1" applyFill="1" applyBorder="1" applyAlignment="1">
      <alignment horizontal="right"/>
    </xf>
    <xf numFmtId="3" fontId="9" fillId="16" borderId="74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3" fontId="37" fillId="0" borderId="55" xfId="0" applyNumberFormat="1" applyFont="1" applyFill="1" applyBorder="1" applyAlignment="1">
      <alignment horizontal="right"/>
    </xf>
    <xf numFmtId="164" fontId="37" fillId="14" borderId="55" xfId="0" applyNumberFormat="1" applyFont="1" applyFill="1" applyBorder="1" applyAlignment="1">
      <alignment horizontal="right"/>
    </xf>
    <xf numFmtId="3" fontId="0" fillId="0" borderId="55" xfId="0" applyNumberFormat="1" applyFont="1" applyFill="1" applyBorder="1" applyAlignment="1">
      <alignment horizontal="right"/>
    </xf>
    <xf numFmtId="164" fontId="37" fillId="14" borderId="66" xfId="0" applyNumberFormat="1" applyFont="1" applyFill="1" applyBorder="1" applyAlignment="1">
      <alignment horizontal="right"/>
    </xf>
    <xf numFmtId="164" fontId="37" fillId="14" borderId="62" xfId="0" applyNumberFormat="1" applyFont="1" applyFill="1" applyBorder="1" applyAlignment="1">
      <alignment horizontal="right"/>
    </xf>
    <xf numFmtId="164" fontId="30" fillId="0" borderId="72" xfId="0" applyNumberFormat="1" applyFont="1" applyFill="1" applyBorder="1" applyAlignment="1">
      <alignment horizontal="right" shrinkToFit="1"/>
    </xf>
    <xf numFmtId="3" fontId="1" fillId="0" borderId="80" xfId="0" applyNumberFormat="1" applyFont="1" applyFill="1" applyBorder="1" applyAlignment="1">
      <alignment horizontal="right"/>
    </xf>
    <xf numFmtId="3" fontId="45" fillId="15" borderId="80" xfId="0" applyNumberFormat="1" applyFont="1" applyFill="1" applyBorder="1" applyAlignment="1" applyProtection="1">
      <alignment horizontal="right"/>
      <protection locked="0"/>
    </xf>
    <xf numFmtId="3" fontId="0" fillId="0" borderId="30" xfId="0" applyNumberFormat="1" applyFill="1" applyBorder="1" applyAlignment="1" applyProtection="1">
      <alignment horizontal="right"/>
      <protection locked="0"/>
    </xf>
    <xf numFmtId="3" fontId="38" fillId="0" borderId="80" xfId="0" applyNumberFormat="1" applyFont="1" applyFill="1" applyBorder="1" applyAlignment="1">
      <alignment horizontal="right"/>
    </xf>
    <xf numFmtId="164" fontId="38" fillId="0" borderId="80" xfId="0" applyNumberFormat="1" applyFont="1" applyFill="1" applyBorder="1" applyAlignment="1">
      <alignment horizontal="right" shrinkToFit="1"/>
    </xf>
    <xf numFmtId="3" fontId="0" fillId="0" borderId="80" xfId="0" applyNumberFormat="1" applyFont="1" applyFill="1" applyBorder="1" applyAlignment="1">
      <alignment horizontal="right"/>
    </xf>
    <xf numFmtId="0" fontId="108" fillId="0" borderId="0" xfId="0" applyFont="1" applyFill="1" applyAlignment="1">
      <alignment horizontal="left" indent="1"/>
    </xf>
    <xf numFmtId="3" fontId="45" fillId="15" borderId="66" xfId="0" applyNumberFormat="1" applyFont="1" applyFill="1" applyBorder="1" applyAlignment="1" applyProtection="1">
      <alignment horizontal="right"/>
      <protection locked="0"/>
    </xf>
    <xf numFmtId="3" fontId="1" fillId="0" borderId="20" xfId="0" applyNumberFormat="1" applyFont="1" applyFill="1" applyBorder="1" applyAlignment="1" applyProtection="1">
      <alignment horizontal="right"/>
      <protection locked="0"/>
    </xf>
    <xf numFmtId="3" fontId="38" fillId="0" borderId="66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3" fontId="45" fillId="15" borderId="51" xfId="0" applyNumberFormat="1" applyFont="1" applyFill="1" applyBorder="1" applyAlignment="1" applyProtection="1">
      <alignment horizontal="right"/>
      <protection locked="0"/>
    </xf>
    <xf numFmtId="3" fontId="1" fillId="0" borderId="50" xfId="0" applyNumberFormat="1" applyFont="1" applyFill="1" applyBorder="1" applyAlignment="1" applyProtection="1">
      <alignment horizontal="right"/>
      <protection locked="0"/>
    </xf>
    <xf numFmtId="3" fontId="0" fillId="0" borderId="54" xfId="0" applyNumberFormat="1" applyFill="1" applyBorder="1" applyAlignment="1" applyProtection="1">
      <alignment horizontal="right"/>
      <protection locked="0"/>
    </xf>
    <xf numFmtId="3" fontId="38" fillId="0" borderId="62" xfId="0" applyNumberFormat="1" applyFont="1" applyFill="1" applyBorder="1" applyAlignment="1">
      <alignment horizontal="right"/>
    </xf>
    <xf numFmtId="164" fontId="38" fillId="0" borderId="62" xfId="0" applyNumberFormat="1" applyFont="1" applyFill="1" applyBorder="1" applyAlignment="1">
      <alignment horizontal="right" shrinkToFit="1"/>
    </xf>
    <xf numFmtId="3" fontId="11" fillId="0" borderId="62" xfId="0" applyNumberFormat="1" applyFont="1" applyFill="1" applyBorder="1" applyAlignment="1">
      <alignment horizontal="right"/>
    </xf>
    <xf numFmtId="3" fontId="45" fillId="15" borderId="55" xfId="0" applyNumberFormat="1" applyFont="1" applyFill="1" applyBorder="1" applyAlignment="1" applyProtection="1">
      <alignment horizontal="right"/>
      <protection locked="0"/>
    </xf>
    <xf numFmtId="3" fontId="11" fillId="0" borderId="55" xfId="0" applyNumberFormat="1" applyFont="1" applyFill="1" applyBorder="1" applyAlignment="1">
      <alignment horizontal="right"/>
    </xf>
    <xf numFmtId="3" fontId="14" fillId="0" borderId="66" xfId="0" applyNumberFormat="1" applyFont="1" applyFill="1" applyBorder="1" applyAlignment="1">
      <alignment horizontal="right"/>
    </xf>
    <xf numFmtId="0" fontId="109" fillId="0" borderId="0" xfId="0" applyFont="1"/>
    <xf numFmtId="3" fontId="45" fillId="15" borderId="56" xfId="0" applyNumberFormat="1" applyFont="1" applyFill="1" applyBorder="1" applyAlignment="1" applyProtection="1">
      <alignment horizontal="right"/>
      <protection locked="0"/>
    </xf>
    <xf numFmtId="3" fontId="14" fillId="0" borderId="71" xfId="0" applyNumberFormat="1" applyFont="1" applyFill="1" applyBorder="1" applyAlignment="1">
      <alignment horizontal="right"/>
    </xf>
    <xf numFmtId="164" fontId="38" fillId="16" borderId="73" xfId="0" applyNumberFormat="1" applyFont="1" applyFill="1" applyBorder="1" applyAlignment="1" applyProtection="1">
      <alignment horizontal="right" shrinkToFit="1"/>
    </xf>
    <xf numFmtId="164" fontId="38" fillId="16" borderId="76" xfId="0" applyNumberFormat="1" applyFont="1" applyFill="1" applyBorder="1" applyAlignment="1" applyProtection="1">
      <alignment horizontal="right" shrinkToFit="1"/>
    </xf>
    <xf numFmtId="164" fontId="38" fillId="0" borderId="74" xfId="0" applyNumberFormat="1" applyFont="1" applyFill="1" applyBorder="1" applyAlignment="1">
      <alignment horizontal="right" shrinkToFit="1"/>
    </xf>
    <xf numFmtId="3" fontId="14" fillId="0" borderId="55" xfId="0" applyNumberFormat="1" applyFont="1" applyFill="1" applyBorder="1" applyAlignment="1">
      <alignment horizontal="right"/>
    </xf>
    <xf numFmtId="3" fontId="38" fillId="16" borderId="51" xfId="0" applyNumberFormat="1" applyFont="1" applyFill="1" applyBorder="1" applyAlignment="1">
      <alignment horizontal="right"/>
    </xf>
    <xf numFmtId="3" fontId="11" fillId="0" borderId="56" xfId="0" applyNumberFormat="1" applyFont="1" applyFill="1" applyBorder="1" applyAlignment="1">
      <alignment horizontal="right"/>
    </xf>
    <xf numFmtId="3" fontId="1" fillId="16" borderId="55" xfId="0" applyNumberFormat="1" applyFont="1" applyFill="1" applyBorder="1" applyAlignment="1" applyProtection="1">
      <alignment horizontal="right"/>
      <protection locked="0"/>
    </xf>
    <xf numFmtId="0" fontId="110" fillId="0" borderId="0" xfId="0" applyFont="1" applyAlignment="1">
      <alignment horizontal="center"/>
    </xf>
    <xf numFmtId="0" fontId="104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11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3" fontId="8" fillId="0" borderId="0" xfId="0" applyNumberFormat="1" applyFont="1"/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20" fillId="0" borderId="0" xfId="0" applyFont="1" applyAlignment="1">
      <alignment horizontal="left" indent="1"/>
    </xf>
    <xf numFmtId="3" fontId="30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112" fillId="0" borderId="0" xfId="0" applyFont="1" applyFill="1" applyBorder="1" applyAlignment="1">
      <alignment horizontal="left" indent="1"/>
    </xf>
    <xf numFmtId="3" fontId="34" fillId="0" borderId="76" xfId="0" applyNumberFormat="1" applyFont="1" applyFill="1" applyBorder="1" applyAlignment="1">
      <alignment horizontal="left" indent="1"/>
    </xf>
    <xf numFmtId="3" fontId="33" fillId="0" borderId="0" xfId="0" applyNumberFormat="1" applyFont="1" applyFill="1" applyBorder="1" applyAlignment="1">
      <alignment horizontal="left" indent="1"/>
    </xf>
    <xf numFmtId="3" fontId="0" fillId="0" borderId="0" xfId="0" applyNumberFormat="1" applyFill="1" applyBorder="1" applyAlignment="1">
      <alignment horizontal="left" indent="1"/>
    </xf>
    <xf numFmtId="164" fontId="0" fillId="0" borderId="0" xfId="0" applyNumberFormat="1" applyFill="1" applyBorder="1" applyAlignment="1">
      <alignment horizontal="left" indent="1"/>
    </xf>
    <xf numFmtId="0" fontId="57" fillId="0" borderId="46" xfId="0" applyFont="1" applyFill="1" applyBorder="1" applyAlignment="1">
      <alignment horizontal="left" vertical="center" indent="1"/>
    </xf>
    <xf numFmtId="0" fontId="9" fillId="0" borderId="46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/>
    </xf>
    <xf numFmtId="3" fontId="9" fillId="0" borderId="46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9" fillId="0" borderId="51" xfId="0" applyFont="1" applyFill="1" applyBorder="1" applyAlignment="1">
      <alignment horizontal="left" vertical="center" indent="1"/>
    </xf>
    <xf numFmtId="0" fontId="9" fillId="0" borderId="51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/>
    </xf>
    <xf numFmtId="3" fontId="30" fillId="15" borderId="52" xfId="0" applyNumberFormat="1" applyFont="1" applyFill="1" applyBorder="1" applyAlignment="1">
      <alignment horizontal="center"/>
    </xf>
    <xf numFmtId="0" fontId="57" fillId="0" borderId="21" xfId="0" applyFont="1" applyFill="1" applyBorder="1" applyAlignment="1">
      <alignment horizontal="left" indent="1"/>
    </xf>
    <xf numFmtId="165" fontId="14" fillId="0" borderId="56" xfId="0" applyNumberFormat="1" applyFont="1" applyFill="1" applyBorder="1" applyAlignment="1">
      <alignment horizontal="center"/>
    </xf>
    <xf numFmtId="3" fontId="14" fillId="0" borderId="46" xfId="0" applyNumberFormat="1" applyFont="1" applyFill="1" applyBorder="1" applyAlignment="1">
      <alignment horizontal="right"/>
    </xf>
    <xf numFmtId="3" fontId="37" fillId="0" borderId="80" xfId="0" applyNumberFormat="1" applyFont="1" applyFill="1" applyBorder="1" applyAlignment="1">
      <alignment horizontal="right"/>
    </xf>
    <xf numFmtId="3" fontId="37" fillId="14" borderId="80" xfId="0" applyNumberFormat="1" applyFont="1" applyFill="1" applyBorder="1" applyAlignment="1">
      <alignment horizontal="right"/>
    </xf>
    <xf numFmtId="164" fontId="37" fillId="0" borderId="6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4" fontId="1" fillId="0" borderId="80" xfId="0" applyNumberFormat="1" applyFont="1" applyFill="1" applyBorder="1" applyAlignment="1">
      <alignment horizontal="right"/>
    </xf>
    <xf numFmtId="0" fontId="57" fillId="0" borderId="61" xfId="0" applyFont="1" applyFill="1" applyBorder="1" applyAlignment="1">
      <alignment horizontal="left" indent="1"/>
    </xf>
    <xf numFmtId="165" fontId="14" fillId="0" borderId="62" xfId="0" applyNumberFormat="1" applyFont="1" applyFill="1" applyBorder="1" applyAlignment="1">
      <alignment horizontal="center"/>
    </xf>
    <xf numFmtId="3" fontId="14" fillId="0" borderId="62" xfId="0" applyNumberFormat="1" applyFont="1" applyFill="1" applyBorder="1" applyAlignment="1">
      <alignment horizontal="right"/>
    </xf>
    <xf numFmtId="3" fontId="37" fillId="14" borderId="62" xfId="0" applyNumberFormat="1" applyFont="1" applyFill="1" applyBorder="1" applyAlignment="1">
      <alignment horizontal="right"/>
    </xf>
    <xf numFmtId="4" fontId="1" fillId="0" borderId="64" xfId="0" applyNumberFormat="1" applyFont="1" applyFill="1" applyBorder="1" applyAlignment="1" applyProtection="1">
      <alignment horizontal="right"/>
      <protection locked="0"/>
    </xf>
    <xf numFmtId="164" fontId="37" fillId="0" borderId="63" xfId="0" applyNumberFormat="1" applyFont="1" applyFill="1" applyBorder="1" applyAlignment="1">
      <alignment horizontal="right"/>
    </xf>
    <xf numFmtId="4" fontId="1" fillId="0" borderId="71" xfId="0" applyNumberFormat="1" applyFont="1" applyFill="1" applyBorder="1" applyAlignment="1">
      <alignment horizontal="right"/>
    </xf>
    <xf numFmtId="0" fontId="57" fillId="0" borderId="20" xfId="0" applyFont="1" applyFill="1" applyBorder="1" applyAlignment="1">
      <alignment horizontal="left" indent="1"/>
    </xf>
    <xf numFmtId="3" fontId="14" fillId="0" borderId="66" xfId="0" applyNumberFormat="1" applyFont="1" applyFill="1" applyBorder="1" applyAlignment="1">
      <alignment horizontal="center"/>
    </xf>
    <xf numFmtId="3" fontId="37" fillId="14" borderId="55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 applyProtection="1">
      <alignment horizontal="right"/>
      <protection locked="0"/>
    </xf>
    <xf numFmtId="164" fontId="37" fillId="0" borderId="68" xfId="0" applyNumberFormat="1" applyFont="1" applyFill="1" applyBorder="1" applyAlignment="1">
      <alignment horizontal="right"/>
    </xf>
    <xf numFmtId="3" fontId="14" fillId="0" borderId="80" xfId="0" applyNumberFormat="1" applyFont="1" applyFill="1" applyBorder="1" applyAlignment="1">
      <alignment horizontal="right"/>
    </xf>
    <xf numFmtId="0" fontId="57" fillId="0" borderId="69" xfId="0" applyFont="1" applyFill="1" applyBorder="1" applyAlignment="1">
      <alignment horizontal="left" indent="1"/>
    </xf>
    <xf numFmtId="3" fontId="37" fillId="14" borderId="66" xfId="0" applyNumberFormat="1" applyFont="1" applyFill="1" applyBorder="1" applyAlignment="1">
      <alignment horizontal="right"/>
    </xf>
    <xf numFmtId="3" fontId="11" fillId="0" borderId="0" xfId="0" applyNumberFormat="1" applyFont="1"/>
    <xf numFmtId="3" fontId="14" fillId="0" borderId="56" xfId="0" applyNumberFormat="1" applyFont="1" applyFill="1" applyBorder="1" applyAlignment="1">
      <alignment horizontal="center"/>
    </xf>
    <xf numFmtId="3" fontId="14" fillId="0" borderId="56" xfId="0" applyNumberFormat="1" applyFont="1" applyFill="1" applyBorder="1" applyAlignment="1">
      <alignment horizontal="right"/>
    </xf>
    <xf numFmtId="164" fontId="37" fillId="14" borderId="71" xfId="0" applyNumberFormat="1" applyFont="1" applyFill="1" applyBorder="1" applyAlignment="1">
      <alignment horizontal="right"/>
    </xf>
    <xf numFmtId="3" fontId="1" fillId="0" borderId="62" xfId="0" applyNumberFormat="1" applyFont="1" applyFill="1" applyBorder="1" applyAlignment="1">
      <alignment horizontal="right"/>
    </xf>
    <xf numFmtId="0" fontId="57" fillId="0" borderId="73" xfId="0" applyFont="1" applyFill="1" applyBorder="1" applyAlignment="1">
      <alignment horizontal="left" indent="1"/>
    </xf>
    <xf numFmtId="3" fontId="8" fillId="0" borderId="74" xfId="0" applyNumberFormat="1" applyFont="1" applyFill="1" applyBorder="1" applyAlignment="1">
      <alignment horizontal="right"/>
    </xf>
    <xf numFmtId="3" fontId="99" fillId="0" borderId="0" xfId="0" applyNumberFormat="1" applyFont="1" applyFill="1" applyAlignment="1">
      <alignment horizontal="right"/>
    </xf>
    <xf numFmtId="3" fontId="1" fillId="0" borderId="55" xfId="0" applyNumberFormat="1" applyFont="1" applyFill="1" applyBorder="1" applyAlignment="1" applyProtection="1">
      <alignment horizontal="right"/>
      <protection locked="0"/>
    </xf>
    <xf numFmtId="3" fontId="109" fillId="0" borderId="0" xfId="0" applyNumberFormat="1" applyFont="1"/>
    <xf numFmtId="3" fontId="14" fillId="0" borderId="62" xfId="0" applyNumberFormat="1" applyFont="1" applyFill="1" applyBorder="1" applyAlignment="1">
      <alignment horizontal="center"/>
    </xf>
    <xf numFmtId="3" fontId="1" fillId="0" borderId="82" xfId="0" applyNumberFormat="1" applyFont="1" applyFill="1" applyBorder="1" applyAlignment="1" applyProtection="1">
      <alignment horizontal="right"/>
      <protection locked="0"/>
    </xf>
    <xf numFmtId="164" fontId="37" fillId="0" borderId="72" xfId="0" applyNumberFormat="1" applyFont="1" applyFill="1" applyBorder="1" applyAlignment="1">
      <alignment horizontal="right"/>
    </xf>
    <xf numFmtId="0" fontId="57" fillId="0" borderId="55" xfId="0" applyFont="1" applyFill="1" applyBorder="1" applyAlignment="1">
      <alignment horizontal="left" indent="1"/>
    </xf>
    <xf numFmtId="3" fontId="14" fillId="0" borderId="55" xfId="0" applyNumberFormat="1" applyFont="1" applyFill="1" applyBorder="1" applyAlignment="1">
      <alignment horizontal="center"/>
    </xf>
    <xf numFmtId="164" fontId="37" fillId="0" borderId="55" xfId="0" applyNumberFormat="1" applyFont="1" applyFill="1" applyBorder="1" applyAlignment="1" applyProtection="1">
      <alignment horizontal="right"/>
      <protection locked="0"/>
    </xf>
    <xf numFmtId="164" fontId="37" fillId="14" borderId="55" xfId="0" applyNumberFormat="1" applyFont="1" applyFill="1" applyBorder="1" applyAlignment="1" applyProtection="1">
      <alignment horizontal="right"/>
      <protection locked="0"/>
    </xf>
    <xf numFmtId="164" fontId="37" fillId="0" borderId="66" xfId="0" applyNumberFormat="1" applyFont="1" applyFill="1" applyBorder="1" applyAlignment="1" applyProtection="1">
      <alignment horizontal="right"/>
      <protection locked="0"/>
    </xf>
    <xf numFmtId="164" fontId="37" fillId="14" borderId="66" xfId="0" applyNumberFormat="1" applyFont="1" applyFill="1" applyBorder="1" applyAlignment="1" applyProtection="1">
      <alignment horizontal="right"/>
      <protection locked="0"/>
    </xf>
    <xf numFmtId="3" fontId="14" fillId="0" borderId="51" xfId="0" applyNumberFormat="1" applyFont="1" applyFill="1" applyBorder="1" applyAlignment="1">
      <alignment horizontal="right"/>
    </xf>
    <xf numFmtId="164" fontId="37" fillId="0" borderId="62" xfId="0" applyNumberFormat="1" applyFont="1" applyFill="1" applyBorder="1" applyAlignment="1" applyProtection="1">
      <alignment horizontal="right"/>
      <protection locked="0"/>
    </xf>
    <xf numFmtId="164" fontId="37" fillId="14" borderId="62" xfId="0" applyNumberFormat="1" applyFont="1" applyFill="1" applyBorder="1" applyAlignment="1" applyProtection="1">
      <alignment horizontal="right"/>
      <protection locked="0"/>
    </xf>
    <xf numFmtId="3" fontId="14" fillId="0" borderId="71" xfId="0" applyNumberFormat="1" applyFont="1" applyFill="1" applyBorder="1" applyAlignment="1">
      <alignment horizontal="center"/>
    </xf>
    <xf numFmtId="164" fontId="37" fillId="0" borderId="71" xfId="0" applyNumberFormat="1" applyFont="1" applyFill="1" applyBorder="1" applyAlignment="1" applyProtection="1">
      <alignment horizontal="right"/>
      <protection locked="0"/>
    </xf>
    <xf numFmtId="164" fontId="37" fillId="14" borderId="71" xfId="0" applyNumberFormat="1" applyFont="1" applyFill="1" applyBorder="1" applyAlignment="1" applyProtection="1">
      <alignment horizontal="right"/>
      <protection locked="0"/>
    </xf>
    <xf numFmtId="164" fontId="30" fillId="0" borderId="74" xfId="0" applyNumberFormat="1" applyFont="1" applyFill="1" applyBorder="1" applyAlignment="1" applyProtection="1">
      <alignment horizontal="right"/>
    </xf>
    <xf numFmtId="164" fontId="30" fillId="14" borderId="74" xfId="0" applyNumberFormat="1" applyFont="1" applyFill="1" applyBorder="1" applyAlignment="1" applyProtection="1">
      <alignment horizontal="right"/>
    </xf>
    <xf numFmtId="164" fontId="30" fillId="16" borderId="74" xfId="0" applyNumberFormat="1" applyFont="1" applyFill="1" applyBorder="1" applyAlignment="1" applyProtection="1">
      <alignment horizontal="right"/>
    </xf>
    <xf numFmtId="164" fontId="30" fillId="16" borderId="73" xfId="0" applyNumberFormat="1" applyFont="1" applyFill="1" applyBorder="1" applyAlignment="1" applyProtection="1">
      <alignment horizontal="right"/>
    </xf>
    <xf numFmtId="3" fontId="38" fillId="16" borderId="39" xfId="0" applyNumberFormat="1" applyFont="1" applyFill="1" applyBorder="1" applyAlignment="1">
      <alignment horizontal="right"/>
    </xf>
    <xf numFmtId="3" fontId="9" fillId="0" borderId="75" xfId="0" applyNumberFormat="1" applyFont="1" applyFill="1" applyBorder="1" applyAlignment="1">
      <alignment horizontal="right"/>
    </xf>
    <xf numFmtId="164" fontId="30" fillId="0" borderId="74" xfId="0" applyNumberFormat="1" applyFont="1" applyFill="1" applyBorder="1" applyAlignment="1" applyProtection="1">
      <alignment horizontal="right"/>
      <protection locked="0"/>
    </xf>
    <xf numFmtId="164" fontId="30" fillId="14" borderId="74" xfId="0" applyNumberFormat="1" applyFont="1" applyFill="1" applyBorder="1" applyAlignment="1" applyProtection="1">
      <alignment horizontal="right"/>
      <protection locked="0"/>
    </xf>
    <xf numFmtId="0" fontId="57" fillId="0" borderId="45" xfId="0" applyFont="1" applyFill="1" applyBorder="1" applyAlignment="1">
      <alignment horizontal="left" indent="1"/>
    </xf>
    <xf numFmtId="164" fontId="30" fillId="0" borderId="74" xfId="0" applyNumberFormat="1" applyFont="1" applyFill="1" applyBorder="1" applyAlignment="1">
      <alignment horizontal="right"/>
    </xf>
    <xf numFmtId="0" fontId="57" fillId="0" borderId="50" xfId="0" applyFont="1" applyFill="1" applyBorder="1" applyAlignment="1">
      <alignment horizontal="left" indent="1"/>
    </xf>
    <xf numFmtId="3" fontId="38" fillId="0" borderId="73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113" fillId="0" borderId="0" xfId="0" applyFont="1" applyAlignment="1">
      <alignment horizontal="left" indent="1"/>
    </xf>
    <xf numFmtId="0" fontId="32" fillId="0" borderId="0" xfId="0" applyFont="1" applyFill="1" applyBorder="1" applyAlignment="1">
      <alignment horizontal="left" indent="1"/>
    </xf>
    <xf numFmtId="0" fontId="34" fillId="0" borderId="0" xfId="0" applyFont="1" applyFill="1" applyBorder="1" applyAlignment="1">
      <alignment horizontal="left" indent="1"/>
    </xf>
    <xf numFmtId="3" fontId="33" fillId="0" borderId="0" xfId="0" applyNumberFormat="1" applyFont="1" applyFill="1" applyBorder="1"/>
    <xf numFmtId="4" fontId="0" fillId="0" borderId="40" xfId="0" applyNumberFormat="1" applyFill="1" applyBorder="1" applyAlignment="1" applyProtection="1">
      <alignment horizontal="right"/>
      <protection locked="0"/>
    </xf>
    <xf numFmtId="4" fontId="0" fillId="0" borderId="64" xfId="0" applyNumberFormat="1" applyFill="1" applyBorder="1" applyAlignment="1" applyProtection="1">
      <alignment horizontal="right"/>
      <protection locked="0"/>
    </xf>
    <xf numFmtId="3" fontId="0" fillId="0" borderId="19" xfId="0" applyNumberFormat="1" applyFill="1" applyBorder="1" applyAlignment="1" applyProtection="1">
      <alignment horizontal="right"/>
      <protection locked="0"/>
    </xf>
    <xf numFmtId="3" fontId="38" fillId="0" borderId="48" xfId="0" applyNumberFormat="1" applyFont="1" applyFill="1" applyBorder="1" applyAlignment="1">
      <alignment horizontal="right"/>
    </xf>
    <xf numFmtId="3" fontId="38" fillId="0" borderId="19" xfId="0" applyNumberFormat="1" applyFont="1" applyFill="1" applyBorder="1" applyAlignment="1">
      <alignment horizontal="right"/>
    </xf>
    <xf numFmtId="3" fontId="0" fillId="0" borderId="51" xfId="0" applyNumberFormat="1" applyFill="1" applyBorder="1" applyAlignment="1" applyProtection="1">
      <alignment horizontal="right"/>
      <protection locked="0"/>
    </xf>
    <xf numFmtId="3" fontId="38" fillId="0" borderId="64" xfId="0" applyNumberFormat="1" applyFont="1" applyFill="1" applyBorder="1" applyAlignment="1">
      <alignment horizontal="right"/>
    </xf>
    <xf numFmtId="164" fontId="38" fillId="0" borderId="57" xfId="0" applyNumberFormat="1" applyFont="1" applyFill="1" applyBorder="1" applyAlignment="1">
      <alignment horizontal="right"/>
    </xf>
    <xf numFmtId="164" fontId="38" fillId="0" borderId="68" xfId="0" applyNumberFormat="1" applyFont="1" applyFill="1" applyBorder="1" applyAlignment="1">
      <alignment horizontal="right"/>
    </xf>
    <xf numFmtId="164" fontId="38" fillId="0" borderId="72" xfId="0" applyNumberFormat="1" applyFont="1" applyFill="1" applyBorder="1" applyAlignment="1">
      <alignment horizontal="right"/>
    </xf>
    <xf numFmtId="164" fontId="38" fillId="16" borderId="74" xfId="0" applyNumberFormat="1" applyFont="1" applyFill="1" applyBorder="1" applyAlignment="1" applyProtection="1">
      <alignment horizontal="right" shrinkToFit="1"/>
    </xf>
    <xf numFmtId="164" fontId="38" fillId="0" borderId="75" xfId="0" applyNumberFormat="1" applyFont="1" applyFill="1" applyBorder="1" applyAlignment="1">
      <alignment horizontal="right"/>
    </xf>
    <xf numFmtId="164" fontId="38" fillId="0" borderId="71" xfId="0" applyNumberFormat="1" applyFont="1" applyFill="1" applyBorder="1" applyAlignment="1">
      <alignment horizontal="right"/>
    </xf>
    <xf numFmtId="3" fontId="38" fillId="16" borderId="50" xfId="0" applyNumberFormat="1" applyFont="1" applyFill="1" applyBorder="1" applyAlignment="1">
      <alignment horizontal="right"/>
    </xf>
    <xf numFmtId="3" fontId="38" fillId="16" borderId="54" xfId="0" applyNumberFormat="1" applyFont="1" applyFill="1" applyBorder="1" applyAlignment="1">
      <alignment horizontal="right"/>
    </xf>
    <xf numFmtId="3" fontId="0" fillId="16" borderId="55" xfId="0" applyNumberFormat="1" applyFill="1" applyBorder="1" applyAlignment="1" applyProtection="1">
      <alignment horizontal="right"/>
      <protection locked="0"/>
    </xf>
    <xf numFmtId="0" fontId="33" fillId="0" borderId="73" xfId="0" applyFont="1" applyFill="1" applyBorder="1" applyAlignment="1">
      <alignment horizontal="left" indent="1"/>
    </xf>
    <xf numFmtId="3" fontId="9" fillId="0" borderId="74" xfId="0" applyNumberFormat="1" applyFont="1" applyFill="1" applyBorder="1" applyAlignment="1" applyProtection="1">
      <alignment horizontal="right"/>
      <protection locked="0"/>
    </xf>
    <xf numFmtId="3" fontId="37" fillId="0" borderId="74" xfId="0" applyNumberFormat="1" applyFont="1" applyFill="1" applyBorder="1" applyAlignment="1">
      <alignment horizontal="right"/>
    </xf>
    <xf numFmtId="3" fontId="37" fillId="14" borderId="74" xfId="0" applyNumberFormat="1" applyFont="1" applyFill="1" applyBorder="1" applyAlignment="1">
      <alignment horizontal="right"/>
    </xf>
    <xf numFmtId="3" fontId="9" fillId="16" borderId="74" xfId="0" applyNumberFormat="1" applyFont="1" applyFill="1" applyBorder="1" applyAlignment="1" applyProtection="1">
      <alignment horizontal="right"/>
      <protection locked="0"/>
    </xf>
    <xf numFmtId="3" fontId="0" fillId="0" borderId="82" xfId="0" applyNumberFormat="1" applyFill="1" applyBorder="1" applyAlignment="1" applyProtection="1">
      <alignment horizontal="right"/>
      <protection locked="0"/>
    </xf>
    <xf numFmtId="164" fontId="45" fillId="0" borderId="80" xfId="0" applyNumberFormat="1" applyFont="1" applyFill="1" applyBorder="1" applyAlignment="1">
      <alignment horizontal="right"/>
    </xf>
    <xf numFmtId="164" fontId="45" fillId="0" borderId="55" xfId="0" applyNumberFormat="1" applyFont="1" applyFill="1" applyBorder="1" applyAlignment="1">
      <alignment horizontal="right"/>
    </xf>
    <xf numFmtId="164" fontId="0" fillId="0" borderId="80" xfId="0" applyNumberFormat="1" applyFill="1" applyBorder="1" applyAlignment="1" applyProtection="1">
      <alignment horizontal="right"/>
      <protection locked="0"/>
    </xf>
    <xf numFmtId="164" fontId="38" fillId="0" borderId="86" xfId="0" applyNumberFormat="1" applyFont="1" applyFill="1" applyBorder="1" applyAlignment="1">
      <alignment horizontal="right"/>
    </xf>
    <xf numFmtId="164" fontId="0" fillId="0" borderId="66" xfId="0" applyNumberFormat="1" applyFill="1" applyBorder="1" applyAlignment="1" applyProtection="1">
      <alignment horizontal="right"/>
      <protection locked="0"/>
    </xf>
    <xf numFmtId="164" fontId="45" fillId="0" borderId="62" xfId="0" applyNumberFormat="1" applyFont="1" applyFill="1" applyBorder="1" applyAlignment="1">
      <alignment horizontal="right"/>
    </xf>
    <xf numFmtId="164" fontId="0" fillId="0" borderId="62" xfId="0" applyNumberFormat="1" applyFill="1" applyBorder="1" applyAlignment="1" applyProtection="1">
      <alignment horizontal="right"/>
      <protection locked="0"/>
    </xf>
    <xf numFmtId="164" fontId="38" fillId="0" borderId="63" xfId="0" applyNumberFormat="1" applyFont="1" applyFill="1" applyBorder="1" applyAlignment="1">
      <alignment horizontal="right"/>
    </xf>
    <xf numFmtId="164" fontId="0" fillId="0" borderId="86" xfId="0" applyNumberFormat="1" applyFill="1" applyBorder="1" applyAlignment="1" applyProtection="1">
      <alignment horizontal="right"/>
      <protection locked="0"/>
    </xf>
    <xf numFmtId="164" fontId="0" fillId="0" borderId="68" xfId="0" applyNumberFormat="1" applyFill="1" applyBorder="1" applyAlignment="1" applyProtection="1">
      <alignment horizontal="right"/>
      <protection locked="0"/>
    </xf>
    <xf numFmtId="164" fontId="0" fillId="0" borderId="63" xfId="0" applyNumberFormat="1" applyFill="1" applyBorder="1" applyAlignment="1" applyProtection="1">
      <alignment horizontal="right"/>
      <protection locked="0"/>
    </xf>
    <xf numFmtId="3" fontId="38" fillId="16" borderId="73" xfId="0" applyNumberFormat="1" applyFont="1" applyFill="1" applyBorder="1" applyAlignment="1">
      <alignment horizontal="right"/>
    </xf>
    <xf numFmtId="3" fontId="38" fillId="16" borderId="45" xfId="0" applyNumberFormat="1" applyFont="1" applyFill="1" applyBorder="1" applyAlignment="1">
      <alignment horizontal="right"/>
    </xf>
    <xf numFmtId="3" fontId="38" fillId="16" borderId="40" xfId="0" applyNumberFormat="1" applyFont="1" applyFill="1" applyBorder="1" applyAlignment="1">
      <alignment horizontal="right"/>
    </xf>
    <xf numFmtId="164" fontId="45" fillId="0" borderId="66" xfId="0" applyNumberFormat="1" applyFont="1" applyFill="1" applyBorder="1" applyAlignment="1">
      <alignment horizontal="right"/>
    </xf>
    <xf numFmtId="3" fontId="1" fillId="16" borderId="29" xfId="0" applyNumberFormat="1" applyFont="1" applyFill="1" applyBorder="1" applyAlignment="1" applyProtection="1">
      <alignment horizontal="right"/>
      <protection locked="0"/>
    </xf>
    <xf numFmtId="164" fontId="38" fillId="0" borderId="20" xfId="0" applyNumberFormat="1" applyFont="1" applyFill="1" applyBorder="1" applyAlignment="1">
      <alignment horizontal="right"/>
    </xf>
    <xf numFmtId="164" fontId="38" fillId="0" borderId="47" xfId="0" applyNumberFormat="1" applyFont="1" applyFill="1" applyBorder="1" applyAlignment="1">
      <alignment horizontal="right"/>
    </xf>
    <xf numFmtId="3" fontId="115" fillId="0" borderId="74" xfId="0" applyNumberFormat="1" applyFont="1" applyFill="1" applyBorder="1" applyAlignment="1">
      <alignment horizontal="right"/>
    </xf>
    <xf numFmtId="164" fontId="38" fillId="0" borderId="73" xfId="0" applyNumberFormat="1" applyFont="1" applyFill="1" applyBorder="1" applyAlignment="1">
      <alignment horizontal="right"/>
    </xf>
    <xf numFmtId="0" fontId="118" fillId="0" borderId="0" xfId="0" applyFont="1" applyFill="1" applyBorder="1" applyAlignment="1">
      <alignment horizontal="left" indent="1"/>
    </xf>
    <xf numFmtId="0" fontId="34" fillId="0" borderId="102" xfId="0" applyFont="1" applyFill="1" applyBorder="1" applyAlignment="1">
      <alignment horizontal="left" indent="1"/>
    </xf>
    <xf numFmtId="0" fontId="119" fillId="0" borderId="104" xfId="0" applyFont="1" applyFill="1" applyBorder="1" applyAlignment="1">
      <alignment horizontal="left" vertical="center" indent="1"/>
    </xf>
    <xf numFmtId="0" fontId="119" fillId="0" borderId="116" xfId="0" applyFont="1" applyFill="1" applyBorder="1" applyAlignment="1">
      <alignment horizontal="left" indent="1"/>
    </xf>
    <xf numFmtId="3" fontId="0" fillId="0" borderId="122" xfId="0" applyNumberFormat="1" applyFont="1" applyFill="1" applyBorder="1" applyAlignment="1">
      <alignment horizontal="right"/>
    </xf>
    <xf numFmtId="3" fontId="30" fillId="0" borderId="121" xfId="0" applyNumberFormat="1" applyFont="1" applyFill="1" applyBorder="1" applyAlignment="1">
      <alignment horizontal="right"/>
    </xf>
    <xf numFmtId="4" fontId="0" fillId="0" borderId="144" xfId="0" applyNumberFormat="1" applyFill="1" applyBorder="1" applyAlignment="1" applyProtection="1">
      <alignment horizontal="right"/>
      <protection locked="0"/>
    </xf>
    <xf numFmtId="4" fontId="0" fillId="0" borderId="121" xfId="0" applyNumberFormat="1" applyFill="1" applyBorder="1" applyAlignment="1" applyProtection="1">
      <alignment horizontal="right"/>
      <protection locked="0"/>
    </xf>
    <xf numFmtId="4" fontId="0" fillId="0" borderId="120" xfId="0" applyNumberFormat="1" applyFill="1" applyBorder="1" applyAlignment="1" applyProtection="1">
      <alignment horizontal="right"/>
      <protection locked="0"/>
    </xf>
    <xf numFmtId="4" fontId="0" fillId="0" borderId="121" xfId="0" applyNumberFormat="1" applyFont="1" applyFill="1" applyBorder="1" applyAlignment="1">
      <alignment horizontal="right"/>
    </xf>
    <xf numFmtId="0" fontId="119" fillId="0" borderId="124" xfId="0" applyFont="1" applyFill="1" applyBorder="1" applyAlignment="1">
      <alignment horizontal="left" indent="1"/>
    </xf>
    <xf numFmtId="3" fontId="0" fillId="0" borderId="124" xfId="0" applyNumberFormat="1" applyFont="1" applyFill="1" applyBorder="1" applyAlignment="1">
      <alignment horizontal="right"/>
    </xf>
    <xf numFmtId="3" fontId="30" fillId="0" borderId="125" xfId="0" applyNumberFormat="1" applyFont="1" applyFill="1" applyBorder="1" applyAlignment="1">
      <alignment horizontal="right"/>
    </xf>
    <xf numFmtId="4" fontId="0" fillId="0" borderId="124" xfId="0" applyNumberFormat="1" applyFill="1" applyBorder="1" applyAlignment="1" applyProtection="1">
      <alignment horizontal="right"/>
      <protection locked="0"/>
    </xf>
    <xf numFmtId="4" fontId="0" fillId="0" borderId="125" xfId="0" applyNumberFormat="1" applyFill="1" applyBorder="1" applyAlignment="1" applyProtection="1">
      <alignment horizontal="right"/>
      <protection locked="0"/>
    </xf>
    <xf numFmtId="4" fontId="0" fillId="0" borderId="127" xfId="0" applyNumberFormat="1" applyFill="1" applyBorder="1" applyAlignment="1" applyProtection="1">
      <alignment horizontal="right"/>
      <protection locked="0"/>
    </xf>
    <xf numFmtId="4" fontId="0" fillId="0" borderId="129" xfId="0" applyNumberFormat="1" applyFont="1" applyFill="1" applyBorder="1" applyAlignment="1">
      <alignment horizontal="right"/>
    </xf>
    <xf numFmtId="0" fontId="119" fillId="0" borderId="130" xfId="0" applyFont="1" applyFill="1" applyBorder="1" applyAlignment="1">
      <alignment horizontal="left" indent="1"/>
    </xf>
    <xf numFmtId="3" fontId="0" fillId="0" borderId="136" xfId="0" applyNumberFormat="1" applyFont="1" applyFill="1" applyBorder="1" applyAlignment="1">
      <alignment horizontal="right"/>
    </xf>
    <xf numFmtId="3" fontId="30" fillId="0" borderId="117" xfId="0" applyNumberFormat="1" applyFont="1" applyFill="1" applyBorder="1" applyAlignment="1">
      <alignment horizontal="right"/>
    </xf>
    <xf numFmtId="3" fontId="0" fillId="0" borderId="144" xfId="0" applyNumberFormat="1" applyFill="1" applyBorder="1" applyAlignment="1" applyProtection="1">
      <alignment horizontal="right"/>
      <protection locked="0"/>
    </xf>
    <xf numFmtId="3" fontId="0" fillId="0" borderId="117" xfId="0" applyNumberFormat="1" applyFill="1" applyBorder="1" applyAlignment="1" applyProtection="1">
      <alignment horizontal="right"/>
      <protection locked="0"/>
    </xf>
    <xf numFmtId="0" fontId="119" fillId="0" borderId="136" xfId="0" applyFont="1" applyFill="1" applyBorder="1" applyAlignment="1">
      <alignment horizontal="left" indent="1"/>
    </xf>
    <xf numFmtId="3" fontId="30" fillId="0" borderId="133" xfId="0" applyNumberFormat="1" applyFont="1" applyFill="1" applyBorder="1" applyAlignment="1">
      <alignment horizontal="right"/>
    </xf>
    <xf numFmtId="3" fontId="0" fillId="0" borderId="136" xfId="0" applyNumberFormat="1" applyFill="1" applyBorder="1" applyAlignment="1" applyProtection="1">
      <alignment horizontal="right"/>
      <protection locked="0"/>
    </xf>
    <xf numFmtId="3" fontId="0" fillId="0" borderId="133" xfId="0" applyNumberFormat="1" applyFill="1" applyBorder="1" applyAlignment="1" applyProtection="1">
      <alignment horizontal="right"/>
      <protection locked="0"/>
    </xf>
    <xf numFmtId="3" fontId="0" fillId="0" borderId="116" xfId="0" applyNumberFormat="1" applyFont="1" applyFill="1" applyBorder="1" applyAlignment="1">
      <alignment horizontal="right"/>
    </xf>
    <xf numFmtId="3" fontId="30" fillId="0" borderId="129" xfId="0" applyNumberFormat="1" applyFont="1" applyFill="1" applyBorder="1" applyAlignment="1">
      <alignment horizontal="right"/>
    </xf>
    <xf numFmtId="3" fontId="0" fillId="0" borderId="142" xfId="0" applyNumberFormat="1" applyFill="1" applyBorder="1" applyAlignment="1" applyProtection="1">
      <alignment horizontal="right"/>
      <protection locked="0"/>
    </xf>
    <xf numFmtId="0" fontId="119" fillId="0" borderId="108" xfId="0" applyFont="1" applyFill="1" applyBorder="1" applyAlignment="1">
      <alignment horizontal="left" indent="1"/>
    </xf>
    <xf numFmtId="0" fontId="8" fillId="0" borderId="104" xfId="0" applyFont="1" applyFill="1" applyBorder="1" applyAlignment="1">
      <alignment horizontal="center"/>
    </xf>
    <xf numFmtId="3" fontId="8" fillId="0" borderId="104" xfId="0" applyNumberFormat="1" applyFont="1" applyFill="1" applyBorder="1" applyAlignment="1">
      <alignment horizontal="center"/>
    </xf>
    <xf numFmtId="3" fontId="8" fillId="0" borderId="103" xfId="0" applyNumberFormat="1" applyFont="1" applyFill="1" applyBorder="1" applyAlignment="1">
      <alignment horizontal="right"/>
    </xf>
    <xf numFmtId="3" fontId="8" fillId="16" borderId="122" xfId="0" applyNumberFormat="1" applyFont="1" applyFill="1" applyBorder="1" applyAlignment="1">
      <alignment horizontal="right"/>
    </xf>
    <xf numFmtId="3" fontId="0" fillId="0" borderId="130" xfId="0" applyNumberFormat="1" applyFill="1" applyBorder="1" applyAlignment="1" applyProtection="1">
      <alignment horizontal="right"/>
      <protection locked="0"/>
    </xf>
    <xf numFmtId="3" fontId="37" fillId="0" borderId="51" xfId="0" applyNumberFormat="1" applyFont="1" applyFill="1" applyBorder="1" applyAlignment="1">
      <alignment horizontal="right"/>
    </xf>
    <xf numFmtId="0" fontId="119" fillId="0" borderId="117" xfId="0" applyFont="1" applyFill="1" applyBorder="1" applyAlignment="1">
      <alignment horizontal="left" indent="1"/>
    </xf>
    <xf numFmtId="3" fontId="0" fillId="0" borderId="117" xfId="0" applyNumberFormat="1" applyFont="1" applyFill="1" applyBorder="1" applyAlignment="1">
      <alignment horizontal="center"/>
    </xf>
    <xf numFmtId="3" fontId="0" fillId="0" borderId="144" xfId="0" applyNumberFormat="1" applyFont="1" applyFill="1" applyBorder="1" applyAlignment="1">
      <alignment horizontal="right"/>
    </xf>
    <xf numFmtId="3" fontId="45" fillId="0" borderId="117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>
      <alignment horizontal="center"/>
    </xf>
    <xf numFmtId="3" fontId="45" fillId="0" borderId="133" xfId="0" applyNumberFormat="1" applyFont="1" applyFill="1" applyBorder="1" applyAlignment="1" applyProtection="1">
      <alignment horizontal="right"/>
      <protection locked="0"/>
    </xf>
    <xf numFmtId="3" fontId="0" fillId="0" borderId="147" xfId="0" applyNumberFormat="1" applyFont="1" applyFill="1" applyBorder="1" applyAlignment="1">
      <alignment horizontal="right"/>
    </xf>
    <xf numFmtId="3" fontId="45" fillId="0" borderId="125" xfId="0" applyNumberFormat="1" applyFont="1" applyFill="1" applyBorder="1" applyAlignment="1" applyProtection="1">
      <alignment horizontal="right"/>
      <protection locked="0"/>
    </xf>
    <xf numFmtId="3" fontId="45" fillId="14" borderId="125" xfId="0" applyNumberFormat="1" applyFont="1" applyFill="1" applyBorder="1" applyAlignment="1" applyProtection="1">
      <alignment horizontal="right"/>
      <protection locked="0"/>
    </xf>
    <xf numFmtId="3" fontId="0" fillId="0" borderId="147" xfId="0" applyNumberFormat="1" applyFill="1" applyBorder="1" applyAlignment="1" applyProtection="1">
      <alignment horizontal="right"/>
      <protection locked="0"/>
    </xf>
    <xf numFmtId="3" fontId="45" fillId="23" borderId="117" xfId="0" applyNumberFormat="1" applyFont="1" applyFill="1" applyBorder="1" applyAlignment="1" applyProtection="1">
      <alignment horizontal="right"/>
      <protection locked="0"/>
    </xf>
    <xf numFmtId="3" fontId="45" fillId="23" borderId="133" xfId="0" applyNumberFormat="1" applyFont="1" applyFill="1" applyBorder="1" applyAlignment="1" applyProtection="1">
      <alignment horizontal="right"/>
      <protection locked="0"/>
    </xf>
    <xf numFmtId="3" fontId="0" fillId="0" borderId="129" xfId="0" applyNumberFormat="1" applyFont="1" applyFill="1" applyBorder="1" applyAlignment="1">
      <alignment horizontal="center"/>
    </xf>
    <xf numFmtId="3" fontId="45" fillId="0" borderId="129" xfId="0" applyNumberFormat="1" applyFont="1" applyFill="1" applyBorder="1" applyAlignment="1" applyProtection="1">
      <alignment horizontal="right"/>
      <protection locked="0"/>
    </xf>
    <xf numFmtId="3" fontId="45" fillId="23" borderId="115" xfId="0" applyNumberFormat="1" applyFont="1" applyFill="1" applyBorder="1" applyAlignment="1" applyProtection="1">
      <alignment horizontal="right"/>
      <protection locked="0"/>
    </xf>
    <xf numFmtId="0" fontId="120" fillId="0" borderId="104" xfId="0" applyFont="1" applyFill="1" applyBorder="1" applyAlignment="1">
      <alignment horizontal="center"/>
    </xf>
    <xf numFmtId="3" fontId="38" fillId="0" borderId="104" xfId="0" applyNumberFormat="1" applyFont="1" applyFill="1" applyBorder="1" applyAlignment="1" applyProtection="1">
      <alignment horizontal="right"/>
    </xf>
    <xf numFmtId="164" fontId="38" fillId="16" borderId="102" xfId="0" applyNumberFormat="1" applyFont="1" applyFill="1" applyBorder="1" applyAlignment="1" applyProtection="1">
      <alignment horizontal="right"/>
    </xf>
    <xf numFmtId="3" fontId="45" fillId="23" borderId="121" xfId="0" applyNumberFormat="1" applyFont="1" applyFill="1" applyBorder="1" applyAlignment="1" applyProtection="1">
      <alignment horizontal="right"/>
      <protection locked="0"/>
    </xf>
    <xf numFmtId="3" fontId="38" fillId="16" borderId="108" xfId="0" applyNumberFormat="1" applyFont="1" applyFill="1" applyBorder="1" applyAlignment="1">
      <alignment horizontal="right"/>
    </xf>
    <xf numFmtId="3" fontId="38" fillId="0" borderId="104" xfId="0" applyNumberFormat="1" applyFont="1" applyFill="1" applyBorder="1" applyAlignment="1" applyProtection="1">
      <alignment horizontal="right"/>
      <protection locked="0"/>
    </xf>
    <xf numFmtId="3" fontId="0" fillId="16" borderId="130" xfId="0" applyNumberFormat="1" applyFill="1" applyBorder="1" applyAlignment="1" applyProtection="1">
      <alignment horizontal="right"/>
      <protection locked="0"/>
    </xf>
    <xf numFmtId="3" fontId="0" fillId="16" borderId="115" xfId="0" applyNumberFormat="1" applyFill="1" applyBorder="1" applyAlignment="1" applyProtection="1">
      <alignment horizontal="right"/>
      <protection locked="0"/>
    </xf>
    <xf numFmtId="0" fontId="119" fillId="0" borderId="122" xfId="0" applyFont="1" applyFill="1" applyBorder="1" applyAlignment="1">
      <alignment horizontal="left" indent="1"/>
    </xf>
    <xf numFmtId="164" fontId="8" fillId="0" borderId="103" xfId="0" applyNumberFormat="1" applyFont="1" applyFill="1" applyBorder="1" applyAlignment="1">
      <alignment horizontal="right"/>
    </xf>
    <xf numFmtId="164" fontId="8" fillId="0" borderId="104" xfId="0" applyNumberFormat="1" applyFont="1" applyFill="1" applyBorder="1" applyAlignment="1">
      <alignment horizontal="right"/>
    </xf>
    <xf numFmtId="0" fontId="119" fillId="0" borderId="147" xfId="0" applyFont="1" applyFill="1" applyBorder="1" applyAlignment="1">
      <alignment horizontal="left" indent="1"/>
    </xf>
    <xf numFmtId="0" fontId="111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21" fillId="0" borderId="0" xfId="0" applyFont="1" applyFill="1" applyBorder="1" applyAlignment="1">
      <alignment horizontal="left" indent="1"/>
    </xf>
    <xf numFmtId="0" fontId="122" fillId="0" borderId="0" xfId="0" applyFont="1" applyAlignment="1">
      <alignment horizontal="left" indent="1"/>
    </xf>
    <xf numFmtId="0" fontId="97" fillId="0" borderId="0" xfId="0" applyFont="1" applyFill="1" applyAlignment="1">
      <alignment horizontal="left" indent="1"/>
    </xf>
    <xf numFmtId="0" fontId="95" fillId="0" borderId="0" xfId="0" applyFont="1" applyFill="1" applyAlignment="1">
      <alignment horizontal="right"/>
    </xf>
    <xf numFmtId="0" fontId="95" fillId="0" borderId="0" xfId="0" applyFont="1" applyFill="1" applyAlignment="1">
      <alignment horizontal="center"/>
    </xf>
    <xf numFmtId="0" fontId="95" fillId="0" borderId="0" xfId="0" applyFont="1" applyFill="1"/>
    <xf numFmtId="3" fontId="95" fillId="0" borderId="0" xfId="0" applyNumberFormat="1" applyFont="1" applyFill="1"/>
    <xf numFmtId="3" fontId="97" fillId="0" borderId="0" xfId="0" applyNumberFormat="1" applyFont="1" applyFill="1"/>
    <xf numFmtId="164" fontId="95" fillId="0" borderId="0" xfId="0" applyNumberFormat="1" applyFont="1" applyFill="1"/>
    <xf numFmtId="0" fontId="95" fillId="0" borderId="0" xfId="0" applyFont="1" applyFill="1" applyAlignment="1">
      <alignment horizontal="left" indent="1"/>
    </xf>
    <xf numFmtId="0" fontId="95" fillId="0" borderId="0" xfId="0" applyFont="1" applyFill="1" applyBorder="1"/>
    <xf numFmtId="0" fontId="95" fillId="0" borderId="0" xfId="0" applyFont="1" applyFill="1" applyBorder="1" applyAlignment="1">
      <alignment horizontal="center"/>
    </xf>
    <xf numFmtId="0" fontId="97" fillId="0" borderId="0" xfId="0" applyFont="1" applyFill="1" applyBorder="1" applyAlignment="1">
      <alignment horizontal="left" indent="1"/>
    </xf>
    <xf numFmtId="0" fontId="125" fillId="0" borderId="0" xfId="0" applyFont="1" applyFill="1" applyBorder="1" applyAlignment="1">
      <alignment horizontal="left" indent="1"/>
    </xf>
    <xf numFmtId="0" fontId="126" fillId="0" borderId="0" xfId="0" applyFont="1" applyFill="1" applyBorder="1" applyAlignment="1">
      <alignment horizontal="left" indent="1"/>
    </xf>
    <xf numFmtId="3" fontId="126" fillId="0" borderId="0" xfId="0" applyNumberFormat="1" applyFont="1" applyFill="1" applyBorder="1"/>
    <xf numFmtId="3" fontId="97" fillId="0" borderId="0" xfId="0" applyNumberFormat="1" applyFont="1" applyFill="1" applyBorder="1"/>
    <xf numFmtId="0" fontId="127" fillId="0" borderId="104" xfId="0" applyFont="1" applyFill="1" applyBorder="1" applyAlignment="1">
      <alignment horizontal="left" vertical="center" indent="1"/>
    </xf>
    <xf numFmtId="0" fontId="128" fillId="0" borderId="104" xfId="0" applyFont="1" applyFill="1" applyBorder="1" applyAlignment="1">
      <alignment horizontal="center" vertical="center"/>
    </xf>
    <xf numFmtId="0" fontId="128" fillId="0" borderId="106" xfId="0" applyFont="1" applyFill="1" applyBorder="1"/>
    <xf numFmtId="0" fontId="128" fillId="0" borderId="107" xfId="0" applyFont="1" applyFill="1" applyBorder="1"/>
    <xf numFmtId="3" fontId="128" fillId="0" borderId="104" xfId="0" applyNumberFormat="1" applyFont="1" applyFill="1" applyBorder="1" applyAlignment="1">
      <alignment horizontal="center" vertical="center"/>
    </xf>
    <xf numFmtId="3" fontId="129" fillId="14" borderId="104" xfId="0" applyNumberFormat="1" applyFont="1" applyFill="1" applyBorder="1" applyAlignment="1">
      <alignment horizontal="center"/>
    </xf>
    <xf numFmtId="3" fontId="129" fillId="0" borderId="104" xfId="0" applyNumberFormat="1" applyFont="1" applyFill="1" applyBorder="1" applyAlignment="1">
      <alignment horizontal="center"/>
    </xf>
    <xf numFmtId="3" fontId="129" fillId="0" borderId="107" xfId="0" applyNumberFormat="1" applyFont="1" applyFill="1" applyBorder="1" applyAlignment="1">
      <alignment horizontal="center"/>
    </xf>
    <xf numFmtId="164" fontId="129" fillId="0" borderId="106" xfId="0" applyNumberFormat="1" applyFont="1" applyFill="1" applyBorder="1" applyAlignment="1">
      <alignment horizontal="center"/>
    </xf>
    <xf numFmtId="3" fontId="130" fillId="0" borderId="0" xfId="0" applyNumberFormat="1" applyFont="1" applyFill="1"/>
    <xf numFmtId="3" fontId="128" fillId="0" borderId="104" xfId="0" applyNumberFormat="1" applyFont="1" applyFill="1" applyBorder="1" applyAlignment="1">
      <alignment horizontal="center"/>
    </xf>
    <xf numFmtId="0" fontId="128" fillId="0" borderId="111" xfId="0" applyFont="1" applyFill="1" applyBorder="1" applyAlignment="1">
      <alignment horizontal="center"/>
    </xf>
    <xf numFmtId="0" fontId="128" fillId="0" borderId="112" xfId="0" applyFont="1" applyFill="1" applyBorder="1" applyAlignment="1">
      <alignment horizontal="center"/>
    </xf>
    <xf numFmtId="0" fontId="128" fillId="0" borderId="107" xfId="0" applyFont="1" applyFill="1" applyBorder="1" applyAlignment="1">
      <alignment horizontal="center" vertical="center"/>
    </xf>
    <xf numFmtId="3" fontId="129" fillId="0" borderId="112" xfId="0" applyNumberFormat="1" applyFont="1" applyFill="1" applyBorder="1" applyAlignment="1">
      <alignment horizontal="center"/>
    </xf>
    <xf numFmtId="3" fontId="129" fillId="14" borderId="112" xfId="0" applyNumberFormat="1" applyFont="1" applyFill="1" applyBorder="1" applyAlignment="1">
      <alignment horizontal="center"/>
    </xf>
    <xf numFmtId="3" fontId="129" fillId="0" borderId="113" xfId="0" applyNumberFormat="1" applyFont="1" applyFill="1" applyBorder="1" applyAlignment="1">
      <alignment horizontal="center"/>
    </xf>
    <xf numFmtId="3" fontId="128" fillId="0" borderId="114" xfId="0" applyNumberFormat="1" applyFont="1" applyFill="1" applyBorder="1" applyAlignment="1">
      <alignment horizontal="center"/>
    </xf>
    <xf numFmtId="3" fontId="128" fillId="0" borderId="197" xfId="0" applyNumberFormat="1" applyFont="1" applyFill="1" applyBorder="1" applyAlignment="1">
      <alignment horizontal="center"/>
    </xf>
    <xf numFmtId="3" fontId="128" fillId="0" borderId="0" xfId="0" applyNumberFormat="1" applyFont="1" applyFill="1" applyBorder="1" applyAlignment="1">
      <alignment horizontal="center"/>
    </xf>
    <xf numFmtId="164" fontId="129" fillId="0" borderId="111" xfId="0" applyNumberFormat="1" applyFont="1" applyFill="1" applyBorder="1" applyAlignment="1">
      <alignment horizontal="center" shrinkToFit="1"/>
    </xf>
    <xf numFmtId="3" fontId="128" fillId="0" borderId="115" xfId="0" applyNumberFormat="1" applyFont="1" applyFill="1" applyBorder="1" applyAlignment="1">
      <alignment horizontal="center"/>
    </xf>
    <xf numFmtId="3" fontId="128" fillId="0" borderId="112" xfId="0" applyNumberFormat="1" applyFont="1" applyFill="1" applyBorder="1" applyAlignment="1">
      <alignment horizontal="center"/>
    </xf>
    <xf numFmtId="0" fontId="127" fillId="0" borderId="116" xfId="0" applyFont="1" applyFill="1" applyBorder="1" applyAlignment="1">
      <alignment horizontal="left" indent="1"/>
    </xf>
    <xf numFmtId="0" fontId="130" fillId="0" borderId="117" xfId="0" applyFont="1" applyFill="1" applyBorder="1"/>
    <xf numFmtId="165" fontId="130" fillId="0" borderId="115" xfId="0" applyNumberFormat="1" applyFont="1" applyFill="1" applyBorder="1" applyAlignment="1">
      <alignment horizontal="center"/>
    </xf>
    <xf numFmtId="3" fontId="130" fillId="0" borderId="106" xfId="0" applyNumberFormat="1" applyFont="1" applyFill="1" applyBorder="1"/>
    <xf numFmtId="3" fontId="130" fillId="0" borderId="107" xfId="0" applyNumberFormat="1" applyFont="1" applyFill="1" applyBorder="1"/>
    <xf numFmtId="3" fontId="131" fillId="0" borderId="107" xfId="0" applyNumberFormat="1" applyFont="1" applyFill="1" applyBorder="1" applyAlignment="1">
      <alignment horizontal="right"/>
    </xf>
    <xf numFmtId="3" fontId="131" fillId="0" borderId="106" xfId="0" applyNumberFormat="1" applyFont="1" applyFill="1" applyBorder="1" applyAlignment="1">
      <alignment horizontal="right"/>
    </xf>
    <xf numFmtId="3" fontId="131" fillId="0" borderId="118" xfId="0" applyNumberFormat="1" applyFont="1" applyFill="1" applyBorder="1" applyAlignment="1">
      <alignment horizontal="right"/>
    </xf>
    <xf numFmtId="3" fontId="131" fillId="0" borderId="46" xfId="0" applyNumberFormat="1" applyFont="1" applyFill="1" applyBorder="1" applyAlignment="1">
      <alignment horizontal="right"/>
    </xf>
    <xf numFmtId="3" fontId="131" fillId="0" borderId="120" xfId="0" applyNumberFormat="1" applyFont="1" applyFill="1" applyBorder="1" applyAlignment="1">
      <alignment horizontal="right"/>
    </xf>
    <xf numFmtId="3" fontId="131" fillId="14" borderId="121" xfId="0" applyNumberFormat="1" applyFont="1" applyFill="1" applyBorder="1" applyAlignment="1">
      <alignment horizontal="right"/>
    </xf>
    <xf numFmtId="3" fontId="131" fillId="15" borderId="122" xfId="0" applyNumberFormat="1" applyFont="1" applyFill="1" applyBorder="1" applyAlignment="1"/>
    <xf numFmtId="3" fontId="130" fillId="0" borderId="121" xfId="0" applyNumberFormat="1" applyFont="1" applyFill="1" applyBorder="1" applyProtection="1">
      <protection locked="0"/>
    </xf>
    <xf numFmtId="3" fontId="130" fillId="0" borderId="118" xfId="0" applyNumberFormat="1" applyFont="1" applyFill="1" applyBorder="1" applyProtection="1">
      <protection locked="0"/>
    </xf>
    <xf numFmtId="3" fontId="131" fillId="0" borderId="123" xfId="0" applyNumberFormat="1" applyFont="1" applyFill="1" applyBorder="1" applyAlignment="1">
      <alignment horizontal="center"/>
    </xf>
    <xf numFmtId="164" fontId="131" fillId="0" borderId="123" xfId="0" applyNumberFormat="1" applyFont="1" applyFill="1" applyBorder="1" applyAlignment="1">
      <alignment horizontal="center"/>
    </xf>
    <xf numFmtId="3" fontId="130" fillId="0" borderId="121" xfId="0" applyNumberFormat="1" applyFont="1" applyFill="1" applyBorder="1"/>
    <xf numFmtId="0" fontId="127" fillId="0" borderId="124" xfId="0" applyFont="1" applyFill="1" applyBorder="1" applyAlignment="1">
      <alignment horizontal="left" indent="1"/>
    </xf>
    <xf numFmtId="0" fontId="130" fillId="0" borderId="125" xfId="0" applyFont="1" applyFill="1" applyBorder="1"/>
    <xf numFmtId="165" fontId="130" fillId="0" borderId="125" xfId="0" applyNumberFormat="1" applyFont="1" applyFill="1" applyBorder="1" applyAlignment="1">
      <alignment horizontal="center"/>
    </xf>
    <xf numFmtId="3" fontId="130" fillId="0" borderId="127" xfId="0" applyNumberFormat="1" applyFont="1" applyFill="1" applyBorder="1"/>
    <xf numFmtId="3" fontId="130" fillId="0" borderId="125" xfId="0" applyNumberFormat="1" applyFont="1" applyFill="1" applyBorder="1"/>
    <xf numFmtId="3" fontId="131" fillId="0" borderId="125" xfId="0" applyNumberFormat="1" applyFont="1" applyFill="1" applyBorder="1" applyAlignment="1">
      <alignment horizontal="right"/>
    </xf>
    <xf numFmtId="3" fontId="131" fillId="0" borderId="127" xfId="0" applyNumberFormat="1" applyFont="1" applyFill="1" applyBorder="1" applyAlignment="1">
      <alignment horizontal="right"/>
    </xf>
    <xf numFmtId="3" fontId="131" fillId="0" borderId="128" xfId="0" applyNumberFormat="1" applyFont="1" applyFill="1" applyBorder="1" applyAlignment="1">
      <alignment horizontal="right"/>
    </xf>
    <xf numFmtId="3" fontId="131" fillId="0" borderId="126" xfId="0" applyNumberFormat="1" applyFont="1" applyFill="1" applyBorder="1" applyAlignment="1">
      <alignment horizontal="right"/>
    </xf>
    <xf numFmtId="3" fontId="131" fillId="14" borderId="125" xfId="0" applyNumberFormat="1" applyFont="1" applyFill="1" applyBorder="1" applyAlignment="1">
      <alignment horizontal="right"/>
    </xf>
    <xf numFmtId="3" fontId="131" fillId="15" borderId="124" xfId="0" applyNumberFormat="1" applyFont="1" applyFill="1" applyBorder="1" applyAlignment="1"/>
    <xf numFmtId="3" fontId="130" fillId="0" borderId="125" xfId="0" applyNumberFormat="1" applyFont="1" applyFill="1" applyBorder="1" applyProtection="1">
      <protection locked="0"/>
    </xf>
    <xf numFmtId="3" fontId="130" fillId="0" borderId="128" xfId="0" applyNumberFormat="1" applyFont="1" applyFill="1" applyBorder="1" applyProtection="1">
      <protection locked="0"/>
    </xf>
    <xf numFmtId="3" fontId="131" fillId="0" borderId="127" xfId="0" applyNumberFormat="1" applyFont="1" applyFill="1" applyBorder="1" applyAlignment="1">
      <alignment horizontal="center"/>
    </xf>
    <xf numFmtId="164" fontId="131" fillId="0" borderId="127" xfId="0" applyNumberFormat="1" applyFont="1" applyFill="1" applyBorder="1" applyAlignment="1">
      <alignment horizontal="center"/>
    </xf>
    <xf numFmtId="3" fontId="130" fillId="0" borderId="129" xfId="0" applyNumberFormat="1" applyFont="1" applyFill="1" applyBorder="1"/>
    <xf numFmtId="0" fontId="127" fillId="0" borderId="130" xfId="0" applyFont="1" applyFill="1" applyBorder="1" applyAlignment="1">
      <alignment horizontal="left" indent="1"/>
    </xf>
    <xf numFmtId="0" fontId="130" fillId="0" borderId="117" xfId="0" applyFont="1" applyFill="1" applyBorder="1" applyAlignment="1">
      <alignment horizontal="center"/>
    </xf>
    <xf numFmtId="3" fontId="130" fillId="0" borderId="133" xfId="0" applyNumberFormat="1" applyFont="1" applyFill="1" applyBorder="1" applyAlignment="1">
      <alignment horizontal="center"/>
    </xf>
    <xf numFmtId="3" fontId="130" fillId="0" borderId="132" xfId="0" applyNumberFormat="1" applyFont="1" applyFill="1" applyBorder="1"/>
    <xf numFmtId="3" fontId="130" fillId="0" borderId="133" xfId="0" applyNumberFormat="1" applyFont="1" applyFill="1" applyBorder="1"/>
    <xf numFmtId="3" fontId="131" fillId="0" borderId="133" xfId="0" applyNumberFormat="1" applyFont="1" applyFill="1" applyBorder="1" applyAlignment="1">
      <alignment horizontal="right"/>
    </xf>
    <xf numFmtId="3" fontId="131" fillId="0" borderId="132" xfId="0" applyNumberFormat="1" applyFont="1" applyFill="1" applyBorder="1" applyAlignment="1">
      <alignment horizontal="right"/>
    </xf>
    <xf numFmtId="3" fontId="131" fillId="0" borderId="134" xfId="0" applyNumberFormat="1" applyFont="1" applyFill="1" applyBorder="1" applyAlignment="1">
      <alignment horizontal="right"/>
    </xf>
    <xf numFmtId="3" fontId="131" fillId="0" borderId="137" xfId="0" applyNumberFormat="1" applyFont="1" applyFill="1" applyBorder="1" applyAlignment="1">
      <alignment horizontal="right"/>
    </xf>
    <xf numFmtId="3" fontId="131" fillId="0" borderId="131" xfId="0" applyNumberFormat="1" applyFont="1" applyFill="1" applyBorder="1" applyAlignment="1">
      <alignment horizontal="right"/>
    </xf>
    <xf numFmtId="3" fontId="131" fillId="0" borderId="134" xfId="0" applyNumberFormat="1" applyFont="1" applyFill="1" applyBorder="1" applyAlignment="1">
      <alignment horizontal="center"/>
    </xf>
    <xf numFmtId="3" fontId="131" fillId="14" borderId="117" xfId="0" applyNumberFormat="1" applyFont="1" applyFill="1" applyBorder="1" applyAlignment="1">
      <alignment horizontal="center"/>
    </xf>
    <xf numFmtId="3" fontId="131" fillId="15" borderId="130" xfId="0" applyNumberFormat="1" applyFont="1" applyFill="1" applyBorder="1" applyAlignment="1"/>
    <xf numFmtId="3" fontId="130" fillId="0" borderId="137" xfId="0" applyNumberFormat="1" applyFont="1" applyFill="1" applyBorder="1" applyProtection="1">
      <protection locked="0"/>
    </xf>
    <xf numFmtId="3" fontId="131" fillId="0" borderId="132" xfId="0" applyNumberFormat="1" applyFont="1" applyFill="1" applyBorder="1" applyAlignment="1">
      <alignment horizontal="center"/>
    </xf>
    <xf numFmtId="164" fontId="131" fillId="0" borderId="132" xfId="0" applyNumberFormat="1" applyFont="1" applyFill="1" applyBorder="1" applyAlignment="1">
      <alignment horizontal="center"/>
    </xf>
    <xf numFmtId="0" fontId="127" fillId="0" borderId="136" xfId="0" applyFont="1" applyFill="1" applyBorder="1" applyAlignment="1">
      <alignment horizontal="left" indent="1"/>
    </xf>
    <xf numFmtId="0" fontId="130" fillId="0" borderId="133" xfId="0" applyFont="1" applyFill="1" applyBorder="1" applyAlignment="1">
      <alignment horizontal="center"/>
    </xf>
    <xf numFmtId="3" fontId="131" fillId="14" borderId="133" xfId="0" applyNumberFormat="1" applyFont="1" applyFill="1" applyBorder="1" applyAlignment="1">
      <alignment horizontal="center"/>
    </xf>
    <xf numFmtId="3" fontId="131" fillId="15" borderId="136" xfId="0" applyNumberFormat="1" applyFont="1" applyFill="1" applyBorder="1" applyAlignment="1"/>
    <xf numFmtId="3" fontId="130" fillId="0" borderId="133" xfId="0" applyNumberFormat="1" applyFont="1" applyFill="1" applyBorder="1" applyProtection="1">
      <protection locked="0"/>
    </xf>
    <xf numFmtId="0" fontId="130" fillId="0" borderId="129" xfId="0" applyFont="1" applyFill="1" applyBorder="1" applyAlignment="1">
      <alignment horizontal="center"/>
    </xf>
    <xf numFmtId="3" fontId="130" fillId="0" borderId="115" xfId="0" applyNumberFormat="1" applyFont="1" applyFill="1" applyBorder="1" applyAlignment="1">
      <alignment horizontal="center"/>
    </xf>
    <xf numFmtId="3" fontId="130" fillId="0" borderId="123" xfId="0" applyNumberFormat="1" applyFont="1" applyFill="1" applyBorder="1"/>
    <xf numFmtId="3" fontId="130" fillId="0" borderId="115" xfId="0" applyNumberFormat="1" applyFont="1" applyFill="1" applyBorder="1"/>
    <xf numFmtId="3" fontId="131" fillId="0" borderId="115" xfId="0" applyNumberFormat="1" applyFont="1" applyFill="1" applyBorder="1" applyAlignment="1">
      <alignment horizontal="right"/>
    </xf>
    <xf numFmtId="3" fontId="131" fillId="0" borderId="123" xfId="0" applyNumberFormat="1" applyFont="1" applyFill="1" applyBorder="1" applyAlignment="1">
      <alignment horizontal="right"/>
    </xf>
    <xf numFmtId="3" fontId="131" fillId="0" borderId="0" xfId="0" applyNumberFormat="1" applyFont="1" applyFill="1" applyBorder="1" applyAlignment="1">
      <alignment horizontal="right"/>
    </xf>
    <xf numFmtId="3" fontId="131" fillId="0" borderId="56" xfId="0" applyNumberFormat="1" applyFont="1" applyFill="1" applyBorder="1" applyAlignment="1">
      <alignment horizontal="right"/>
    </xf>
    <xf numFmtId="3" fontId="131" fillId="0" borderId="138" xfId="0" applyNumberFormat="1" applyFont="1" applyFill="1" applyBorder="1" applyAlignment="1">
      <alignment horizontal="center"/>
    </xf>
    <xf numFmtId="3" fontId="131" fillId="14" borderId="129" xfId="0" applyNumberFormat="1" applyFont="1" applyFill="1" applyBorder="1" applyAlignment="1">
      <alignment horizontal="center"/>
    </xf>
    <xf numFmtId="3" fontId="131" fillId="15" borderId="116" xfId="0" applyNumberFormat="1" applyFont="1" applyFill="1" applyBorder="1" applyAlignment="1"/>
    <xf numFmtId="3" fontId="130" fillId="0" borderId="129" xfId="0" applyNumberFormat="1" applyFont="1" applyFill="1" applyBorder="1" applyProtection="1">
      <protection locked="0"/>
    </xf>
    <xf numFmtId="0" fontId="127" fillId="0" borderId="108" xfId="0" applyFont="1" applyFill="1" applyBorder="1" applyAlignment="1">
      <alignment horizontal="left" indent="1"/>
    </xf>
    <xf numFmtId="0" fontId="129" fillId="0" borderId="104" xfId="0" applyFont="1" applyFill="1" applyBorder="1" applyAlignment="1">
      <alignment horizontal="center"/>
    </xf>
    <xf numFmtId="3" fontId="129" fillId="0" borderId="104" xfId="0" applyNumberFormat="1" applyFont="1" applyFill="1" applyBorder="1" applyAlignment="1">
      <alignment horizontal="center"/>
    </xf>
    <xf numFmtId="3" fontId="129" fillId="0" borderId="103" xfId="0" applyNumberFormat="1" applyFont="1" applyFill="1" applyBorder="1"/>
    <xf numFmtId="3" fontId="129" fillId="0" borderId="104" xfId="0" applyNumberFormat="1" applyFont="1" applyFill="1" applyBorder="1"/>
    <xf numFmtId="3" fontId="131" fillId="0" borderId="104" xfId="0" applyNumberFormat="1" applyFont="1" applyFill="1" applyBorder="1" applyAlignment="1">
      <alignment horizontal="right"/>
    </xf>
    <xf numFmtId="3" fontId="128" fillId="0" borderId="104" xfId="0" applyNumberFormat="1" applyFont="1" applyFill="1" applyBorder="1"/>
    <xf numFmtId="3" fontId="128" fillId="0" borderId="108" xfId="0" applyNumberFormat="1" applyFont="1" applyFill="1" applyBorder="1"/>
    <xf numFmtId="3" fontId="128" fillId="0" borderId="110" xfId="0" applyNumberFormat="1" applyFont="1" applyFill="1" applyBorder="1"/>
    <xf numFmtId="3" fontId="131" fillId="0" borderId="103" xfId="0" applyNumberFormat="1" applyFont="1" applyFill="1" applyBorder="1" applyAlignment="1">
      <alignment horizontal="center"/>
    </xf>
    <xf numFmtId="3" fontId="131" fillId="14" borderId="104" xfId="0" applyNumberFormat="1" applyFont="1" applyFill="1" applyBorder="1" applyAlignment="1">
      <alignment horizontal="center"/>
    </xf>
    <xf numFmtId="3" fontId="128" fillId="16" borderId="108" xfId="0" applyNumberFormat="1" applyFont="1" applyFill="1" applyBorder="1"/>
    <xf numFmtId="3" fontId="128" fillId="16" borderId="104" xfId="0" applyNumberFormat="1" applyFont="1" applyFill="1" applyBorder="1"/>
    <xf numFmtId="164" fontId="131" fillId="0" borderId="103" xfId="0" applyNumberFormat="1" applyFont="1" applyFill="1" applyBorder="1" applyAlignment="1">
      <alignment horizontal="center"/>
    </xf>
    <xf numFmtId="3" fontId="130" fillId="0" borderId="117" xfId="0" applyNumberFormat="1" applyFont="1" applyFill="1" applyBorder="1" applyProtection="1">
      <protection locked="0"/>
    </xf>
    <xf numFmtId="3" fontId="130" fillId="0" borderId="117" xfId="0" applyNumberFormat="1" applyFont="1" applyFill="1" applyBorder="1"/>
    <xf numFmtId="0" fontId="130" fillId="0" borderId="125" xfId="0" applyFont="1" applyFill="1" applyBorder="1" applyAlignment="1">
      <alignment horizontal="center"/>
    </xf>
    <xf numFmtId="3" fontId="130" fillId="0" borderId="125" xfId="0" applyNumberFormat="1" applyFont="1" applyFill="1" applyBorder="1" applyAlignment="1">
      <alignment horizontal="center"/>
    </xf>
    <xf numFmtId="3" fontId="131" fillId="0" borderId="138" xfId="0" applyNumberFormat="1" applyFont="1" applyFill="1" applyBorder="1" applyAlignment="1">
      <alignment horizontal="right"/>
    </xf>
    <xf numFmtId="3" fontId="131" fillId="0" borderId="140" xfId="0" applyNumberFormat="1" applyFont="1" applyFill="1" applyBorder="1" applyAlignment="1">
      <alignment horizontal="right"/>
    </xf>
    <xf numFmtId="3" fontId="131" fillId="0" borderId="141" xfId="0" applyNumberFormat="1" applyFont="1" applyFill="1" applyBorder="1" applyAlignment="1">
      <alignment horizontal="right"/>
    </xf>
    <xf numFmtId="3" fontId="131" fillId="14" borderId="125" xfId="0" applyNumberFormat="1" applyFont="1" applyFill="1" applyBorder="1" applyAlignment="1">
      <alignment horizontal="center"/>
    </xf>
    <xf numFmtId="3" fontId="131" fillId="15" borderId="142" xfId="0" applyNumberFormat="1" applyFont="1" applyFill="1" applyBorder="1" applyAlignment="1"/>
    <xf numFmtId="3" fontId="130" fillId="0" borderId="140" xfId="0" applyNumberFormat="1" applyFont="1" applyFill="1" applyBorder="1" applyProtection="1">
      <protection locked="0"/>
    </xf>
    <xf numFmtId="164" fontId="131" fillId="0" borderId="138" xfId="0" applyNumberFormat="1" applyFont="1" applyFill="1" applyBorder="1" applyAlignment="1">
      <alignment horizontal="center"/>
    </xf>
    <xf numFmtId="0" fontId="127" fillId="0" borderId="117" xfId="0" applyFont="1" applyFill="1" applyBorder="1" applyAlignment="1">
      <alignment horizontal="left" indent="1"/>
    </xf>
    <xf numFmtId="3" fontId="131" fillId="0" borderId="117" xfId="0" applyNumberFormat="1" applyFont="1" applyFill="1" applyBorder="1" applyAlignment="1">
      <alignment horizontal="center"/>
    </xf>
    <xf numFmtId="3" fontId="130" fillId="0" borderId="120" xfId="0" applyNumberFormat="1" applyFont="1" applyFill="1" applyBorder="1"/>
    <xf numFmtId="3" fontId="131" fillId="0" borderId="121" xfId="0" applyNumberFormat="1" applyFont="1" applyFill="1" applyBorder="1" applyAlignment="1">
      <alignment horizontal="right"/>
    </xf>
    <xf numFmtId="3" fontId="131" fillId="0" borderId="130" xfId="0" applyNumberFormat="1" applyFont="1" applyFill="1" applyBorder="1" applyAlignment="1">
      <alignment horizontal="right"/>
    </xf>
    <xf numFmtId="3" fontId="131" fillId="0" borderId="145" xfId="0" applyNumberFormat="1" applyFont="1" applyFill="1" applyBorder="1" applyAlignment="1">
      <alignment horizontal="right"/>
    </xf>
    <xf numFmtId="3" fontId="131" fillId="0" borderId="134" xfId="0" applyNumberFormat="1" applyFont="1" applyFill="1" applyBorder="1" applyProtection="1">
      <protection locked="0"/>
    </xf>
    <xf numFmtId="3" fontId="131" fillId="14" borderId="134" xfId="0" applyNumberFormat="1" applyFont="1" applyFill="1" applyBorder="1" applyProtection="1">
      <protection locked="0"/>
    </xf>
    <xf numFmtId="3" fontId="131" fillId="15" borderId="144" xfId="0" applyNumberFormat="1" applyFont="1" applyFill="1" applyBorder="1" applyAlignment="1" applyProtection="1">
      <protection locked="0"/>
    </xf>
    <xf numFmtId="3" fontId="130" fillId="0" borderId="144" xfId="0" applyNumberFormat="1" applyFont="1" applyFill="1" applyBorder="1" applyAlignment="1" applyProtection="1">
      <alignment horizontal="right"/>
      <protection locked="0"/>
    </xf>
    <xf numFmtId="3" fontId="130" fillId="0" borderId="80" xfId="0" applyNumberFormat="1" applyFont="1" applyFill="1" applyBorder="1" applyProtection="1">
      <protection locked="0"/>
    </xf>
    <xf numFmtId="3" fontId="130" fillId="0" borderId="86" xfId="0" applyNumberFormat="1" applyFont="1" applyFill="1" applyBorder="1" applyProtection="1">
      <protection locked="0"/>
    </xf>
    <xf numFmtId="3" fontId="129" fillId="0" borderId="120" xfId="0" applyNumberFormat="1" applyFont="1" applyFill="1" applyBorder="1"/>
    <xf numFmtId="164" fontId="129" fillId="0" borderId="121" xfId="0" applyNumberFormat="1" applyFont="1" applyFill="1" applyBorder="1"/>
    <xf numFmtId="3" fontId="131" fillId="0" borderId="133" xfId="0" applyNumberFormat="1" applyFont="1" applyFill="1" applyBorder="1" applyAlignment="1">
      <alignment horizontal="center"/>
    </xf>
    <xf numFmtId="3" fontId="131" fillId="0" borderId="136" xfId="0" applyNumberFormat="1" applyFont="1" applyFill="1" applyBorder="1" applyAlignment="1">
      <alignment horizontal="right"/>
    </xf>
    <xf numFmtId="3" fontId="131" fillId="0" borderId="132" xfId="0" applyNumberFormat="1" applyFont="1" applyFill="1" applyBorder="1" applyProtection="1">
      <protection locked="0"/>
    </xf>
    <xf numFmtId="164" fontId="131" fillId="14" borderId="133" xfId="0" applyNumberFormat="1" applyFont="1" applyFill="1" applyBorder="1" applyAlignment="1" applyProtection="1">
      <protection locked="0"/>
    </xf>
    <xf numFmtId="3" fontId="131" fillId="15" borderId="136" xfId="0" applyNumberFormat="1" applyFont="1" applyFill="1" applyBorder="1" applyAlignment="1" applyProtection="1">
      <protection locked="0"/>
    </xf>
    <xf numFmtId="3" fontId="130" fillId="0" borderId="136" xfId="0" applyNumberFormat="1" applyFont="1" applyFill="1" applyBorder="1" applyAlignment="1" applyProtection="1">
      <alignment horizontal="right"/>
      <protection locked="0"/>
    </xf>
    <xf numFmtId="3" fontId="130" fillId="0" borderId="66" xfId="0" applyNumberFormat="1" applyFont="1" applyFill="1" applyBorder="1" applyProtection="1">
      <protection locked="0"/>
    </xf>
    <xf numFmtId="3" fontId="130" fillId="0" borderId="68" xfId="0" applyNumberFormat="1" applyFont="1" applyFill="1" applyBorder="1" applyProtection="1">
      <protection locked="0"/>
    </xf>
    <xf numFmtId="3" fontId="129" fillId="0" borderId="132" xfId="0" applyNumberFormat="1" applyFont="1" applyFill="1" applyBorder="1"/>
    <xf numFmtId="164" fontId="129" fillId="0" borderId="133" xfId="0" applyNumberFormat="1" applyFont="1" applyFill="1" applyBorder="1"/>
    <xf numFmtId="3" fontId="131" fillId="0" borderId="125" xfId="0" applyNumberFormat="1" applyFont="1" applyFill="1" applyBorder="1" applyAlignment="1">
      <alignment horizontal="center"/>
    </xf>
    <xf numFmtId="3" fontId="130" fillId="0" borderId="111" xfId="0" applyNumberFormat="1" applyFont="1" applyFill="1" applyBorder="1"/>
    <xf numFmtId="3" fontId="130" fillId="0" borderId="112" xfId="0" applyNumberFormat="1" applyFont="1" applyFill="1" applyBorder="1"/>
    <xf numFmtId="3" fontId="131" fillId="0" borderId="124" xfId="0" applyNumberFormat="1" applyFont="1" applyFill="1" applyBorder="1" applyAlignment="1">
      <alignment horizontal="right"/>
    </xf>
    <xf numFmtId="3" fontId="131" fillId="0" borderId="127" xfId="0" applyNumberFormat="1" applyFont="1" applyFill="1" applyBorder="1" applyProtection="1">
      <protection locked="0"/>
    </xf>
    <xf numFmtId="3" fontId="131" fillId="14" borderId="127" xfId="0" applyNumberFormat="1" applyFont="1" applyFill="1" applyBorder="1" applyProtection="1">
      <protection locked="0"/>
    </xf>
    <xf numFmtId="3" fontId="131" fillId="15" borderId="147" xfId="0" applyNumberFormat="1" applyFont="1" applyFill="1" applyBorder="1" applyAlignment="1" applyProtection="1">
      <protection locked="0"/>
    </xf>
    <xf numFmtId="3" fontId="130" fillId="0" borderId="124" xfId="0" applyNumberFormat="1" applyFont="1" applyFill="1" applyBorder="1" applyAlignment="1" applyProtection="1">
      <alignment horizontal="right"/>
      <protection locked="0"/>
    </xf>
    <xf numFmtId="3" fontId="130" fillId="0" borderId="62" xfId="0" applyNumberFormat="1" applyFont="1" applyFill="1" applyBorder="1" applyProtection="1">
      <protection locked="0"/>
    </xf>
    <xf numFmtId="3" fontId="130" fillId="0" borderId="63" xfId="0" applyNumberFormat="1" applyFont="1" applyFill="1" applyBorder="1" applyProtection="1">
      <protection locked="0"/>
    </xf>
    <xf numFmtId="3" fontId="129" fillId="0" borderId="127" xfId="0" applyNumberFormat="1" applyFont="1" applyFill="1" applyBorder="1"/>
    <xf numFmtId="164" fontId="129" fillId="0" borderId="125" xfId="0" applyNumberFormat="1" applyFont="1" applyFill="1" applyBorder="1"/>
    <xf numFmtId="3" fontId="131" fillId="0" borderId="117" xfId="0" applyNumberFormat="1" applyFont="1" applyFill="1" applyBorder="1" applyAlignment="1">
      <alignment horizontal="right"/>
    </xf>
    <xf numFmtId="3" fontId="131" fillId="0" borderId="143" xfId="0" applyNumberFormat="1" applyFont="1" applyFill="1" applyBorder="1" applyAlignment="1">
      <alignment horizontal="right"/>
    </xf>
    <xf numFmtId="164" fontId="131" fillId="14" borderId="117" xfId="0" applyNumberFormat="1" applyFont="1" applyFill="1" applyBorder="1" applyProtection="1">
      <protection locked="0"/>
    </xf>
    <xf numFmtId="3" fontId="131" fillId="15" borderId="130" xfId="0" applyNumberFormat="1" applyFont="1" applyFill="1" applyBorder="1" applyAlignment="1" applyProtection="1">
      <protection locked="0"/>
    </xf>
    <xf numFmtId="164" fontId="131" fillId="14" borderId="133" xfId="0" applyNumberFormat="1" applyFont="1" applyFill="1" applyBorder="1" applyProtection="1">
      <protection locked="0"/>
    </xf>
    <xf numFmtId="0" fontId="131" fillId="0" borderId="133" xfId="0" applyFont="1" applyFill="1" applyBorder="1" applyAlignment="1">
      <alignment horizontal="center"/>
    </xf>
    <xf numFmtId="3" fontId="131" fillId="0" borderId="129" xfId="0" applyNumberFormat="1" applyFont="1" applyFill="1" applyBorder="1" applyAlignment="1">
      <alignment horizontal="center"/>
    </xf>
    <xf numFmtId="3" fontId="131" fillId="0" borderId="129" xfId="0" applyNumberFormat="1" applyFont="1" applyFill="1" applyBorder="1" applyAlignment="1">
      <alignment horizontal="right"/>
    </xf>
    <xf numFmtId="3" fontId="131" fillId="0" borderId="142" xfId="0" applyNumberFormat="1" applyFont="1" applyFill="1" applyBorder="1" applyAlignment="1">
      <alignment horizontal="right"/>
    </xf>
    <xf numFmtId="3" fontId="131" fillId="0" borderId="138" xfId="0" applyNumberFormat="1" applyFont="1" applyFill="1" applyBorder="1" applyProtection="1">
      <protection locked="0"/>
    </xf>
    <xf numFmtId="164" fontId="131" fillId="14" borderId="129" xfId="0" applyNumberFormat="1" applyFont="1" applyFill="1" applyBorder="1" applyProtection="1">
      <protection locked="0"/>
    </xf>
    <xf numFmtId="3" fontId="131" fillId="15" borderId="116" xfId="0" applyNumberFormat="1" applyFont="1" applyFill="1" applyBorder="1" applyAlignment="1" applyProtection="1">
      <protection locked="0"/>
    </xf>
    <xf numFmtId="3" fontId="130" fillId="0" borderId="142" xfId="0" applyNumberFormat="1" applyFont="1" applyFill="1" applyBorder="1" applyAlignment="1" applyProtection="1">
      <alignment horizontal="right"/>
      <protection locked="0"/>
    </xf>
    <xf numFmtId="3" fontId="129" fillId="0" borderId="104" xfId="0" applyNumberFormat="1" applyFont="1" applyFill="1" applyBorder="1" applyAlignment="1">
      <alignment horizontal="right"/>
    </xf>
    <xf numFmtId="3" fontId="129" fillId="0" borderId="108" xfId="0" applyNumberFormat="1" applyFont="1" applyFill="1" applyBorder="1" applyAlignment="1">
      <alignment horizontal="right"/>
    </xf>
    <xf numFmtId="3" fontId="129" fillId="0" borderId="110" xfId="0" applyNumberFormat="1" applyFont="1" applyFill="1" applyBorder="1"/>
    <xf numFmtId="3" fontId="129" fillId="0" borderId="103" xfId="0" applyNumberFormat="1" applyFont="1" applyFill="1" applyBorder="1" applyProtection="1"/>
    <xf numFmtId="164" fontId="129" fillId="14" borderId="104" xfId="0" applyNumberFormat="1" applyFont="1" applyFill="1" applyBorder="1" applyAlignment="1" applyProtection="1"/>
    <xf numFmtId="164" fontId="129" fillId="16" borderId="108" xfId="0" applyNumberFormat="1" applyFont="1" applyFill="1" applyBorder="1" applyAlignment="1" applyProtection="1"/>
    <xf numFmtId="164" fontId="129" fillId="16" borderId="102" xfId="0" applyNumberFormat="1" applyFont="1" applyFill="1" applyBorder="1" applyAlignment="1" applyProtection="1"/>
    <xf numFmtId="164" fontId="129" fillId="0" borderId="104" xfId="0" applyNumberFormat="1" applyFont="1" applyFill="1" applyBorder="1"/>
    <xf numFmtId="3" fontId="130" fillId="0" borderId="134" xfId="0" applyNumberFormat="1" applyFont="1" applyFill="1" applyBorder="1"/>
    <xf numFmtId="164" fontId="131" fillId="14" borderId="117" xfId="0" applyNumberFormat="1" applyFont="1" applyFill="1" applyBorder="1" applyAlignment="1" applyProtection="1">
      <protection locked="0"/>
    </xf>
    <xf numFmtId="3" fontId="130" fillId="0" borderId="130" xfId="0" applyNumberFormat="1" applyFont="1" applyFill="1" applyBorder="1" applyAlignment="1" applyProtection="1">
      <alignment horizontal="right"/>
      <protection locked="0"/>
    </xf>
    <xf numFmtId="164" fontId="131" fillId="14" borderId="129" xfId="0" applyNumberFormat="1" applyFont="1" applyFill="1" applyBorder="1" applyAlignment="1" applyProtection="1">
      <protection locked="0"/>
    </xf>
    <xf numFmtId="3" fontId="129" fillId="16" borderId="108" xfId="0" applyNumberFormat="1" applyFont="1" applyFill="1" applyBorder="1" applyAlignment="1"/>
    <xf numFmtId="3" fontId="129" fillId="16" borderId="112" xfId="0" applyNumberFormat="1" applyFont="1" applyFill="1" applyBorder="1"/>
    <xf numFmtId="3" fontId="129" fillId="16" borderId="111" xfId="0" applyNumberFormat="1" applyFont="1" applyFill="1" applyBorder="1"/>
    <xf numFmtId="3" fontId="129" fillId="0" borderId="111" xfId="0" applyNumberFormat="1" applyFont="1" applyFill="1" applyBorder="1"/>
    <xf numFmtId="0" fontId="130" fillId="0" borderId="115" xfId="0" applyFont="1" applyFill="1" applyBorder="1"/>
    <xf numFmtId="3" fontId="129" fillId="0" borderId="115" xfId="0" applyNumberFormat="1" applyFont="1" applyFill="1" applyBorder="1" applyAlignment="1">
      <alignment horizontal="center"/>
    </xf>
    <xf numFmtId="3" fontId="129" fillId="0" borderId="103" xfId="0" applyNumberFormat="1" applyFont="1" applyFill="1" applyBorder="1" applyAlignment="1">
      <alignment horizontal="right"/>
    </xf>
    <xf numFmtId="3" fontId="129" fillId="0" borderId="102" xfId="0" applyNumberFormat="1" applyFont="1" applyFill="1" applyBorder="1" applyAlignment="1">
      <alignment horizontal="right"/>
    </xf>
    <xf numFmtId="3" fontId="130" fillId="0" borderId="56" xfId="0" applyNumberFormat="1" applyFont="1" applyFill="1" applyBorder="1"/>
    <xf numFmtId="3" fontId="129" fillId="0" borderId="103" xfId="0" applyNumberFormat="1" applyFont="1" applyFill="1" applyBorder="1" applyProtection="1">
      <protection locked="0"/>
    </xf>
    <xf numFmtId="164" fontId="129" fillId="14" borderId="104" xfId="0" applyNumberFormat="1" applyFont="1" applyFill="1" applyBorder="1" applyAlignment="1" applyProtection="1">
      <protection locked="0"/>
    </xf>
    <xf numFmtId="3" fontId="130" fillId="16" borderId="115" xfId="0" applyNumberFormat="1" applyFont="1" applyFill="1" applyBorder="1" applyAlignment="1"/>
    <xf numFmtId="3" fontId="130" fillId="16" borderId="117" xfId="0" applyNumberFormat="1" applyFont="1" applyFill="1" applyBorder="1" applyAlignment="1" applyProtection="1">
      <alignment horizontal="right"/>
      <protection locked="0"/>
    </xf>
    <xf numFmtId="3" fontId="130" fillId="16" borderId="115" xfId="0" applyNumberFormat="1" applyFont="1" applyFill="1" applyBorder="1" applyProtection="1">
      <protection locked="0"/>
    </xf>
    <xf numFmtId="3" fontId="130" fillId="16" borderId="0" xfId="0" applyNumberFormat="1" applyFont="1" applyFill="1" applyBorder="1"/>
    <xf numFmtId="3" fontId="129" fillId="0" borderId="130" xfId="0" applyNumberFormat="1" applyFont="1" applyFill="1" applyBorder="1"/>
    <xf numFmtId="164" fontId="129" fillId="0" borderId="198" xfId="0" applyNumberFormat="1" applyFont="1" applyFill="1" applyBorder="1"/>
    <xf numFmtId="0" fontId="127" fillId="0" borderId="122" xfId="0" applyFont="1" applyFill="1" applyBorder="1" applyAlignment="1">
      <alignment horizontal="left" indent="1"/>
    </xf>
    <xf numFmtId="164" fontId="129" fillId="14" borderId="104" xfId="0" applyNumberFormat="1" applyFont="1" applyFill="1" applyBorder="1" applyAlignment="1"/>
    <xf numFmtId="3" fontId="129" fillId="16" borderId="104" xfId="0" applyNumberFormat="1" applyFont="1" applyFill="1" applyBorder="1" applyAlignment="1"/>
    <xf numFmtId="3" fontId="129" fillId="16" borderId="104" xfId="0" applyNumberFormat="1" applyFont="1" applyFill="1" applyBorder="1"/>
    <xf numFmtId="3" fontId="129" fillId="16" borderId="103" xfId="0" applyNumberFormat="1" applyFont="1" applyFill="1" applyBorder="1"/>
    <xf numFmtId="3" fontId="129" fillId="0" borderId="144" xfId="0" applyNumberFormat="1" applyFont="1" applyFill="1" applyBorder="1"/>
    <xf numFmtId="0" fontId="127" fillId="0" borderId="147" xfId="0" applyFont="1" applyFill="1" applyBorder="1" applyAlignment="1">
      <alignment horizontal="left" indent="1"/>
    </xf>
    <xf numFmtId="0" fontId="129" fillId="0" borderId="112" xfId="0" applyFont="1" applyFill="1" applyBorder="1" applyAlignment="1">
      <alignment horizontal="center"/>
    </xf>
    <xf numFmtId="3" fontId="129" fillId="0" borderId="153" xfId="0" applyNumberFormat="1" applyFont="1" applyFill="1" applyBorder="1"/>
    <xf numFmtId="3" fontId="129" fillId="0" borderId="108" xfId="0" applyNumberFormat="1" applyFont="1" applyFill="1" applyBorder="1"/>
    <xf numFmtId="0" fontId="95" fillId="0" borderId="0" xfId="0" applyFont="1" applyAlignment="1">
      <alignment horizontal="left" indent="1"/>
    </xf>
    <xf numFmtId="0" fontId="95" fillId="0" borderId="0" xfId="0" applyFont="1"/>
    <xf numFmtId="0" fontId="95" fillId="0" borderId="0" xfId="0" applyFont="1" applyAlignment="1">
      <alignment horizontal="center"/>
    </xf>
    <xf numFmtId="3" fontId="95" fillId="0" borderId="0" xfId="0" applyNumberFormat="1" applyFont="1"/>
    <xf numFmtId="164" fontId="95" fillId="0" borderId="0" xfId="0" applyNumberFormat="1" applyFont="1"/>
    <xf numFmtId="0" fontId="132" fillId="0" borderId="0" xfId="0" applyFont="1" applyFill="1" applyBorder="1" applyAlignment="1">
      <alignment horizontal="left" indent="1"/>
    </xf>
    <xf numFmtId="0" fontId="133" fillId="0" borderId="0" xfId="0" applyFont="1" applyFill="1" applyBorder="1" applyAlignment="1">
      <alignment horizontal="left" indent="1"/>
    </xf>
    <xf numFmtId="0" fontId="134" fillId="0" borderId="0" xfId="0" applyFont="1" applyAlignment="1">
      <alignment horizontal="left" indent="1"/>
    </xf>
    <xf numFmtId="0" fontId="135" fillId="0" borderId="0" xfId="0" applyFont="1" applyAlignment="1">
      <alignment horizontal="left" indent="1"/>
    </xf>
    <xf numFmtId="3" fontId="95" fillId="0" borderId="0" xfId="0" applyNumberFormat="1" applyFont="1" applyAlignment="1">
      <alignment horizontal="left" indent="1"/>
    </xf>
    <xf numFmtId="0" fontId="47" fillId="0" borderId="0" xfId="0" applyFont="1" applyAlignment="1">
      <alignment horizontal="left" indent="1"/>
    </xf>
    <xf numFmtId="0" fontId="47" fillId="0" borderId="0" xfId="0" applyFont="1" applyAlignment="1">
      <alignment horizontal="center"/>
    </xf>
    <xf numFmtId="3" fontId="47" fillId="0" borderId="0" xfId="0" applyNumberFormat="1" applyFont="1"/>
    <xf numFmtId="3" fontId="47" fillId="0" borderId="0" xfId="0" applyNumberFormat="1" applyFont="1" applyFill="1"/>
    <xf numFmtId="164" fontId="47" fillId="0" borderId="0" xfId="0" applyNumberFormat="1" applyFont="1"/>
  </cellXfs>
  <cellStyles count="6">
    <cellStyle name="Excel Built-in Normal 1" xfId="5"/>
    <cellStyle name="normální" xfId="0" builtinId="0"/>
    <cellStyle name="normální 2" xfId="1"/>
    <cellStyle name="normální 3" xfId="2"/>
    <cellStyle name="normální_Rezerva 2004 ORJ 110 - k 31102004" xfId="3"/>
    <cellStyle name="procent" xfId="4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tabSelected="1" topLeftCell="A5" workbookViewId="0">
      <selection activeCell="C30" sqref="C30"/>
    </sheetView>
  </sheetViews>
  <sheetFormatPr defaultRowHeight="12.75"/>
  <cols>
    <col min="1" max="1" width="4.7109375" customWidth="1"/>
    <col min="2" max="2" width="26.85546875" customWidth="1"/>
    <col min="3" max="5" width="23.7109375" customWidth="1"/>
  </cols>
  <sheetData>
    <row r="1" spans="1:191" s="2" customFormat="1" ht="15.75" hidden="1">
      <c r="A1" s="1" t="s">
        <v>0</v>
      </c>
    </row>
    <row r="2" spans="1:191" s="2" customFormat="1"/>
    <row r="3" spans="1:191" s="2" customFormat="1" ht="15.75" hidden="1">
      <c r="A3" s="1" t="s">
        <v>1</v>
      </c>
      <c r="B3" s="3"/>
    </row>
    <row r="4" spans="1:191" s="2" customFormat="1" ht="15.75">
      <c r="A4" s="1"/>
      <c r="B4" s="1" t="s">
        <v>2</v>
      </c>
    </row>
    <row r="5" spans="1:191" s="2" customFormat="1" ht="15.75">
      <c r="A5" s="1"/>
    </row>
    <row r="6" spans="1:191" s="2" customFormat="1" ht="20.25">
      <c r="A6" s="329" t="s">
        <v>3</v>
      </c>
      <c r="B6" s="330"/>
      <c r="C6" s="331"/>
      <c r="D6" s="331"/>
      <c r="E6" s="331"/>
    </row>
    <row r="7" spans="1:191" ht="15.75">
      <c r="A7" s="4"/>
      <c r="B7" s="5"/>
      <c r="C7" s="5"/>
      <c r="D7" s="5"/>
      <c r="E7" s="5"/>
    </row>
    <row r="8" spans="1:191" ht="13.5" thickBot="1">
      <c r="A8" s="6"/>
      <c r="C8" s="7"/>
      <c r="D8" s="7"/>
      <c r="E8" s="7" t="s">
        <v>4</v>
      </c>
    </row>
    <row r="9" spans="1:191" ht="18.75" customHeight="1">
      <c r="B9" s="332" t="s">
        <v>5</v>
      </c>
      <c r="C9" s="8" t="s">
        <v>6</v>
      </c>
      <c r="D9" s="8" t="s">
        <v>7</v>
      </c>
      <c r="E9" s="8" t="s">
        <v>8</v>
      </c>
      <c r="F9" s="9" t="s">
        <v>9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191" ht="13.5" customHeight="1" thickBot="1">
      <c r="B10" s="333"/>
      <c r="C10" s="11" t="s">
        <v>10</v>
      </c>
      <c r="D10" s="11" t="s">
        <v>10</v>
      </c>
      <c r="E10" s="11" t="s">
        <v>10</v>
      </c>
      <c r="F10" s="12" t="s">
        <v>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191" ht="13.5" thickTop="1">
      <c r="B11" s="13" t="s">
        <v>12</v>
      </c>
      <c r="C11" s="14">
        <v>322680</v>
      </c>
      <c r="D11" s="14">
        <v>322681</v>
      </c>
      <c r="E11" s="14">
        <v>80491.7</v>
      </c>
      <c r="F11" s="271">
        <f>(E11/D11)*100</f>
        <v>24.944666714185214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191">
      <c r="B12" s="15" t="s">
        <v>13</v>
      </c>
      <c r="C12" s="16">
        <v>56786</v>
      </c>
      <c r="D12" s="16">
        <v>56762</v>
      </c>
      <c r="E12" s="16">
        <v>19081.7</v>
      </c>
      <c r="F12" s="272">
        <f>(E12/D12)*100</f>
        <v>33.617032521757515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1:191">
      <c r="B13" s="15" t="s">
        <v>14</v>
      </c>
      <c r="C13" s="16">
        <v>15251</v>
      </c>
      <c r="D13" s="16">
        <v>14844</v>
      </c>
      <c r="E13" s="16">
        <v>945.1</v>
      </c>
      <c r="F13" s="272">
        <f>(E13/D13)*100</f>
        <v>6.3668822419832933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1:191">
      <c r="B14" s="17" t="s">
        <v>15</v>
      </c>
      <c r="C14" s="16">
        <v>40120</v>
      </c>
      <c r="D14" s="16">
        <v>42915.7</v>
      </c>
      <c r="E14" s="16">
        <f>108356.1-92368.3</f>
        <v>15987.800000000003</v>
      </c>
      <c r="F14" s="272">
        <f>(E14/D14)*100</f>
        <v>37.253965332034674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1:191" ht="19.5" customHeight="1" thickBot="1">
      <c r="B15" s="18" t="s">
        <v>16</v>
      </c>
      <c r="C15" s="19">
        <f>SUM(C11:C14)</f>
        <v>434837</v>
      </c>
      <c r="D15" s="19">
        <f>SUM(D11:D14)</f>
        <v>437202.7</v>
      </c>
      <c r="E15" s="19">
        <f>SUM(E11:E14)</f>
        <v>116506.3</v>
      </c>
      <c r="F15" s="273">
        <f>(E15/D15)*100</f>
        <v>26.648119968152074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1:191" ht="13.5" thickTop="1">
      <c r="B16" s="20"/>
      <c r="C16" s="21"/>
      <c r="D16" s="21"/>
      <c r="E16" s="21"/>
      <c r="F16" s="274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213">
      <c r="A17" s="10"/>
      <c r="B17" s="15" t="s">
        <v>17</v>
      </c>
      <c r="C17" s="16">
        <v>412223</v>
      </c>
      <c r="D17" s="16">
        <v>423504.1</v>
      </c>
      <c r="E17" s="16">
        <f>186717.2-92368.3</f>
        <v>94348.900000000009</v>
      </c>
      <c r="F17" s="272">
        <f>(E17/D17)*100</f>
        <v>22.278155040293594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2" customFormat="1">
      <c r="A18" s="10"/>
      <c r="B18" s="17" t="s">
        <v>18</v>
      </c>
      <c r="C18" s="16">
        <v>73540</v>
      </c>
      <c r="D18" s="16">
        <v>71286.2</v>
      </c>
      <c r="E18" s="16">
        <v>1945.9</v>
      </c>
      <c r="F18" s="272">
        <f>(E18/D18)*100</f>
        <v>2.7297008397137175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213" ht="19.5" customHeight="1" thickBot="1">
      <c r="A19" s="10"/>
      <c r="B19" s="18" t="s">
        <v>19</v>
      </c>
      <c r="C19" s="19">
        <f>SUM(C17:C18)</f>
        <v>485763</v>
      </c>
      <c r="D19" s="19">
        <f>SUM(D17:D18)</f>
        <v>494790.3</v>
      </c>
      <c r="E19" s="19">
        <f>SUM(E17:E18)</f>
        <v>96294.8</v>
      </c>
      <c r="F19" s="273">
        <f>(E19/D19)*100</f>
        <v>19.46173965011036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1:213" ht="13.5" thickTop="1">
      <c r="B20" s="23"/>
      <c r="C20" s="24"/>
      <c r="D20" s="24"/>
      <c r="E20" s="24"/>
      <c r="F20" s="25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1:213">
      <c r="B21" s="26" t="s">
        <v>20</v>
      </c>
      <c r="C21" s="27"/>
      <c r="D21" s="27"/>
      <c r="E21" s="27"/>
      <c r="F21" s="28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1:213">
      <c r="B22" s="26" t="s">
        <v>21</v>
      </c>
      <c r="C22" s="29"/>
      <c r="D22" s="29"/>
      <c r="E22" s="29">
        <v>20211.5</v>
      </c>
      <c r="F22" s="30"/>
    </row>
    <row r="23" spans="1:213" ht="15" customHeight="1" thickBot="1">
      <c r="B23" s="31" t="s">
        <v>22</v>
      </c>
      <c r="C23" s="32">
        <v>50926</v>
      </c>
      <c r="D23" s="32">
        <v>57587.6</v>
      </c>
      <c r="E23" s="32"/>
      <c r="F23" s="33"/>
    </row>
    <row r="26" spans="1:213">
      <c r="B26" s="34" t="s">
        <v>23</v>
      </c>
    </row>
    <row r="27" spans="1:213">
      <c r="B27" s="34" t="s">
        <v>24</v>
      </c>
      <c r="C27" s="34"/>
      <c r="D27" s="34"/>
      <c r="E27" s="34"/>
    </row>
    <row r="28" spans="1:213" ht="15">
      <c r="B28" s="34"/>
      <c r="C28" s="35"/>
      <c r="D28" s="35"/>
      <c r="E28" s="35"/>
    </row>
  </sheetData>
  <mergeCells count="2">
    <mergeCell ref="A6:E6"/>
    <mergeCell ref="B9:B10"/>
  </mergeCells>
  <pageMargins left="0.28000000000000003" right="0.35433070866141736" top="0.98425196850393704" bottom="0.70866141732283472" header="0.51181102362204722" footer="0.5118110236220472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J57"/>
  <sheetViews>
    <sheetView topLeftCell="A16" workbookViewId="0">
      <selection activeCell="A10" sqref="A10"/>
    </sheetView>
  </sheetViews>
  <sheetFormatPr defaultRowHeight="12.75"/>
  <cols>
    <col min="1" max="1" width="33.85546875" style="949" customWidth="1"/>
    <col min="2" max="2" width="12.5703125" style="949" hidden="1" customWidth="1"/>
    <col min="3" max="3" width="6.140625" style="952" customWidth="1"/>
    <col min="4" max="6" width="12.5703125" style="949" hidden="1" customWidth="1"/>
    <col min="7" max="11" width="12.5703125" style="953" hidden="1" customWidth="1"/>
    <col min="12" max="12" width="9.42578125" style="953" customWidth="1"/>
    <col min="13" max="13" width="9.7109375" style="953" customWidth="1"/>
    <col min="14" max="14" width="8.28515625" style="953" customWidth="1"/>
    <col min="15" max="15" width="8.140625" style="953" customWidth="1"/>
    <col min="16" max="16" width="7.28515625" style="953" customWidth="1"/>
    <col min="17" max="17" width="9" style="953" customWidth="1"/>
    <col min="18" max="18" width="8.5703125" style="949" customWidth="1"/>
    <col min="19" max="19" width="8.140625" style="949" customWidth="1"/>
    <col min="20" max="20" width="3.7109375" style="949" customWidth="1"/>
    <col min="21" max="22" width="9" style="949" customWidth="1"/>
    <col min="23" max="23" width="10" style="949" customWidth="1"/>
    <col min="24" max="1024" width="9.28515625" style="949" customWidth="1"/>
    <col min="1025" max="1025" width="10.28515625" customWidth="1"/>
  </cols>
  <sheetData>
    <row r="1" spans="1:1024" s="799" customFormat="1" ht="15.75">
      <c r="A1" s="1126" t="s">
        <v>699</v>
      </c>
      <c r="B1" s="1126"/>
      <c r="C1" s="1126"/>
      <c r="D1" s="1126"/>
      <c r="E1" s="1126"/>
      <c r="F1" s="1126"/>
      <c r="G1" s="1126"/>
      <c r="H1" s="1126"/>
      <c r="I1" s="1126"/>
      <c r="J1" s="1126"/>
      <c r="K1" s="1126"/>
      <c r="L1" s="1126"/>
      <c r="M1" s="1126"/>
      <c r="N1" s="1126"/>
      <c r="O1" s="1126"/>
      <c r="P1" s="1126"/>
      <c r="Q1" s="1126"/>
      <c r="R1" s="1126"/>
      <c r="S1" s="1126"/>
      <c r="T1" s="1126"/>
      <c r="U1" s="1126"/>
      <c r="V1" s="1126"/>
      <c r="W1" s="1126"/>
      <c r="X1" s="1127"/>
      <c r="Y1" s="1127"/>
      <c r="Z1" s="1127"/>
      <c r="AA1" s="1127"/>
      <c r="AB1" s="1127"/>
      <c r="AC1" s="1127"/>
      <c r="AD1" s="1127"/>
      <c r="AE1" s="1127"/>
      <c r="AF1" s="1127"/>
      <c r="AG1" s="1127"/>
      <c r="AH1" s="1127"/>
      <c r="AI1" s="1127"/>
      <c r="AJ1" s="1127"/>
      <c r="AK1" s="1127"/>
      <c r="AL1" s="1127"/>
      <c r="AM1" s="1127"/>
      <c r="AN1" s="1127"/>
      <c r="AO1" s="1127"/>
      <c r="AP1" s="1127"/>
      <c r="AQ1" s="1127"/>
      <c r="AR1" s="1127"/>
      <c r="AS1" s="1127"/>
      <c r="AT1" s="1127"/>
      <c r="AU1" s="1127"/>
      <c r="AV1" s="1127"/>
      <c r="AW1" s="1127"/>
      <c r="AX1" s="1127"/>
      <c r="AY1" s="1127"/>
      <c r="AZ1" s="1127"/>
      <c r="BA1" s="1127"/>
      <c r="BB1" s="1127"/>
      <c r="BC1" s="1127"/>
      <c r="BD1" s="1127"/>
      <c r="BE1" s="1127"/>
      <c r="BF1" s="1127"/>
      <c r="BG1" s="1127"/>
      <c r="BH1" s="1127"/>
      <c r="BI1" s="1127"/>
      <c r="BJ1" s="1127"/>
      <c r="BK1" s="1127"/>
      <c r="BL1" s="1127"/>
      <c r="BM1" s="1127"/>
      <c r="BN1" s="1127"/>
      <c r="BO1" s="1127"/>
      <c r="BP1" s="1127"/>
      <c r="BQ1" s="1127"/>
      <c r="BR1" s="1127"/>
      <c r="BS1" s="1127"/>
      <c r="BT1" s="1127"/>
      <c r="BU1" s="1127"/>
      <c r="BV1" s="1127"/>
      <c r="BW1" s="1127"/>
      <c r="BX1" s="1127"/>
      <c r="BY1" s="1127"/>
      <c r="BZ1" s="1127"/>
      <c r="CA1" s="1127"/>
      <c r="CB1" s="1127"/>
      <c r="CC1" s="1127"/>
      <c r="CD1" s="1127"/>
      <c r="CE1" s="1127"/>
      <c r="CF1" s="1127"/>
      <c r="CG1" s="1127"/>
      <c r="CH1" s="1127"/>
      <c r="CI1" s="1127"/>
      <c r="CJ1" s="1127"/>
      <c r="CK1" s="1127"/>
      <c r="CL1" s="1127"/>
      <c r="CM1" s="1127"/>
      <c r="CN1" s="1127"/>
      <c r="CO1" s="1127"/>
      <c r="CP1" s="1127"/>
      <c r="CQ1" s="1127"/>
      <c r="CR1" s="1127"/>
      <c r="CS1" s="1127"/>
      <c r="CT1" s="1127"/>
      <c r="CU1" s="1127"/>
      <c r="CV1" s="1127"/>
      <c r="CW1" s="1127"/>
      <c r="CX1" s="1127"/>
      <c r="CY1" s="1127"/>
      <c r="CZ1" s="1127"/>
      <c r="DA1" s="1127"/>
      <c r="DB1" s="1127"/>
      <c r="DC1" s="1127"/>
      <c r="DD1" s="1127"/>
      <c r="DE1" s="1127"/>
      <c r="DF1" s="1127"/>
      <c r="DG1" s="1127"/>
      <c r="DH1" s="1127"/>
      <c r="DI1" s="1127"/>
      <c r="DJ1" s="1127"/>
      <c r="DK1" s="1127"/>
      <c r="DL1" s="1127"/>
      <c r="DM1" s="1127"/>
      <c r="DN1" s="1127"/>
      <c r="DO1" s="1127"/>
      <c r="DP1" s="1127"/>
      <c r="DQ1" s="1127"/>
      <c r="DR1" s="1127"/>
      <c r="DS1" s="1127"/>
      <c r="DT1" s="1127"/>
      <c r="DU1" s="1127"/>
      <c r="DV1" s="1127"/>
      <c r="DW1" s="1127"/>
      <c r="DX1" s="1127"/>
      <c r="DY1" s="1127"/>
      <c r="DZ1" s="1127"/>
      <c r="EA1" s="1127"/>
      <c r="EB1" s="1127"/>
      <c r="EC1" s="1127"/>
      <c r="ED1" s="1127"/>
      <c r="EE1" s="1127"/>
      <c r="EF1" s="1127"/>
      <c r="EG1" s="1127"/>
      <c r="EH1" s="1127"/>
      <c r="EI1" s="1127"/>
      <c r="EJ1" s="1127"/>
      <c r="EK1" s="1127"/>
      <c r="EL1" s="1127"/>
      <c r="EM1" s="1127"/>
      <c r="EN1" s="1127"/>
      <c r="EO1" s="1127"/>
      <c r="EP1" s="1127"/>
      <c r="EQ1" s="1127"/>
      <c r="ER1" s="1127"/>
      <c r="ES1" s="1127"/>
      <c r="ET1" s="1127"/>
      <c r="EU1" s="1127"/>
      <c r="EV1" s="1127"/>
      <c r="EW1" s="1127"/>
      <c r="EX1" s="1127"/>
      <c r="EY1" s="1127"/>
      <c r="EZ1" s="1127"/>
      <c r="FA1" s="1127"/>
      <c r="FB1" s="1127"/>
      <c r="FC1" s="1127"/>
      <c r="FD1" s="1127"/>
      <c r="FE1" s="1127"/>
      <c r="FF1" s="1127"/>
      <c r="FG1" s="1127"/>
      <c r="FH1" s="1127"/>
      <c r="FI1" s="1127"/>
      <c r="FJ1" s="1127"/>
      <c r="FK1" s="1127"/>
      <c r="FL1" s="1127"/>
      <c r="FM1" s="1127"/>
      <c r="FN1" s="1127"/>
      <c r="FO1" s="1127"/>
      <c r="FP1" s="1127"/>
      <c r="FQ1" s="1127"/>
      <c r="FR1" s="1127"/>
      <c r="FS1" s="1127"/>
      <c r="FT1" s="1127"/>
      <c r="FU1" s="1127"/>
      <c r="FV1" s="1127"/>
      <c r="FW1" s="1127"/>
      <c r="FX1" s="1127"/>
      <c r="FY1" s="1127"/>
      <c r="FZ1" s="1127"/>
      <c r="GA1" s="1127"/>
      <c r="GB1" s="1127"/>
      <c r="GC1" s="1127"/>
      <c r="GD1" s="1127"/>
      <c r="GE1" s="1127"/>
      <c r="GF1" s="1127"/>
      <c r="GG1" s="1127"/>
      <c r="GH1" s="1127"/>
      <c r="GI1" s="1127"/>
      <c r="GJ1" s="1127"/>
      <c r="GK1" s="1127"/>
      <c r="GL1" s="1127"/>
      <c r="GM1" s="1127"/>
      <c r="GN1" s="1127"/>
      <c r="GO1" s="1127"/>
      <c r="GP1" s="1127"/>
      <c r="GQ1" s="1127"/>
      <c r="GR1" s="1127"/>
      <c r="GS1" s="1127"/>
      <c r="GT1" s="1127"/>
      <c r="GU1" s="1127"/>
      <c r="GV1" s="1127"/>
      <c r="GW1" s="1127"/>
      <c r="GX1" s="1127"/>
      <c r="GY1" s="1127"/>
      <c r="GZ1" s="1127"/>
      <c r="HA1" s="1127"/>
      <c r="HB1" s="1127"/>
      <c r="HC1" s="1127"/>
      <c r="HD1" s="1127"/>
      <c r="HE1" s="1127"/>
      <c r="HF1" s="1127"/>
      <c r="HG1" s="1127"/>
      <c r="HH1" s="1127"/>
      <c r="HI1" s="1127"/>
      <c r="HJ1" s="1127"/>
      <c r="HK1" s="1127"/>
      <c r="HL1" s="1127"/>
      <c r="HM1" s="1127"/>
      <c r="HN1" s="1127"/>
      <c r="HO1" s="1127"/>
      <c r="HP1" s="1127"/>
      <c r="HQ1" s="1127"/>
      <c r="HR1" s="1127"/>
      <c r="HS1" s="1127"/>
      <c r="HT1" s="1127"/>
      <c r="HU1" s="1127"/>
      <c r="HV1" s="1127"/>
      <c r="HW1" s="1127"/>
      <c r="HX1" s="1127"/>
      <c r="HY1" s="1127"/>
      <c r="HZ1" s="1127"/>
      <c r="IA1" s="1127"/>
      <c r="IB1" s="1127"/>
      <c r="IC1" s="1127"/>
      <c r="ID1" s="1127"/>
      <c r="IE1" s="1127"/>
      <c r="IF1" s="1127"/>
      <c r="IG1" s="1127"/>
      <c r="IH1" s="1127"/>
      <c r="II1" s="1127"/>
      <c r="IJ1" s="1127"/>
      <c r="IK1" s="1127"/>
      <c r="IL1" s="1127"/>
      <c r="IM1" s="1127"/>
      <c r="IN1" s="1127"/>
      <c r="IO1" s="1127"/>
      <c r="IP1" s="1127"/>
      <c r="IQ1" s="1127"/>
      <c r="IR1" s="1127"/>
      <c r="IS1" s="1127"/>
      <c r="IT1" s="1127"/>
      <c r="IU1" s="1127"/>
      <c r="IV1" s="1127"/>
      <c r="IW1" s="1127"/>
      <c r="IX1" s="1127"/>
      <c r="IY1" s="1127"/>
      <c r="IZ1" s="1127"/>
      <c r="JA1" s="1127"/>
      <c r="JB1" s="1127"/>
      <c r="JC1" s="1127"/>
      <c r="JD1" s="1127"/>
      <c r="JE1" s="1127"/>
      <c r="JF1" s="1127"/>
      <c r="JG1" s="1127"/>
      <c r="JH1" s="1127"/>
      <c r="JI1" s="1127"/>
      <c r="JJ1" s="1127"/>
      <c r="JK1" s="1127"/>
      <c r="JL1" s="1127"/>
      <c r="JM1" s="1127"/>
      <c r="JN1" s="1127"/>
      <c r="JO1" s="1127"/>
      <c r="JP1" s="1127"/>
      <c r="JQ1" s="1127"/>
      <c r="JR1" s="1127"/>
      <c r="JS1" s="1127"/>
      <c r="JT1" s="1127"/>
      <c r="JU1" s="1127"/>
      <c r="JV1" s="1127"/>
      <c r="JW1" s="1127"/>
      <c r="JX1" s="1127"/>
      <c r="JY1" s="1127"/>
      <c r="JZ1" s="1127"/>
      <c r="KA1" s="1127"/>
      <c r="KB1" s="1127"/>
      <c r="KC1" s="1127"/>
      <c r="KD1" s="1127"/>
      <c r="KE1" s="1127"/>
      <c r="KF1" s="1127"/>
      <c r="KG1" s="1127"/>
      <c r="KH1" s="1127"/>
      <c r="KI1" s="1127"/>
      <c r="KJ1" s="1127"/>
      <c r="KK1" s="1127"/>
      <c r="KL1" s="1127"/>
      <c r="KM1" s="1127"/>
      <c r="KN1" s="1127"/>
      <c r="KO1" s="1127"/>
      <c r="KP1" s="1127"/>
      <c r="KQ1" s="1127"/>
      <c r="KR1" s="1127"/>
      <c r="KS1" s="1127"/>
      <c r="KT1" s="1127"/>
      <c r="KU1" s="1127"/>
      <c r="KV1" s="1127"/>
      <c r="KW1" s="1127"/>
      <c r="KX1" s="1127"/>
      <c r="KY1" s="1127"/>
      <c r="KZ1" s="1127"/>
      <c r="LA1" s="1127"/>
      <c r="LB1" s="1127"/>
      <c r="LC1" s="1127"/>
      <c r="LD1" s="1127"/>
      <c r="LE1" s="1127"/>
      <c r="LF1" s="1127"/>
      <c r="LG1" s="1127"/>
      <c r="LH1" s="1127"/>
      <c r="LI1" s="1127"/>
      <c r="LJ1" s="1127"/>
      <c r="LK1" s="1127"/>
      <c r="LL1" s="1127"/>
      <c r="LM1" s="1127"/>
      <c r="LN1" s="1127"/>
      <c r="LO1" s="1127"/>
      <c r="LP1" s="1127"/>
      <c r="LQ1" s="1127"/>
      <c r="LR1" s="1127"/>
      <c r="LS1" s="1127"/>
      <c r="LT1" s="1127"/>
      <c r="LU1" s="1127"/>
      <c r="LV1" s="1127"/>
      <c r="LW1" s="1127"/>
      <c r="LX1" s="1127"/>
      <c r="LY1" s="1127"/>
      <c r="LZ1" s="1127"/>
      <c r="MA1" s="1127"/>
      <c r="MB1" s="1127"/>
      <c r="MC1" s="1127"/>
      <c r="MD1" s="1127"/>
      <c r="ME1" s="1127"/>
      <c r="MF1" s="1127"/>
      <c r="MG1" s="1127"/>
      <c r="MH1" s="1127"/>
      <c r="MI1" s="1127"/>
      <c r="MJ1" s="1127"/>
      <c r="MK1" s="1127"/>
      <c r="ML1" s="1127"/>
      <c r="MM1" s="1127"/>
      <c r="MN1" s="1127"/>
      <c r="MO1" s="1127"/>
      <c r="MP1" s="1127"/>
      <c r="MQ1" s="1127"/>
      <c r="MR1" s="1127"/>
      <c r="MS1" s="1127"/>
      <c r="MT1" s="1127"/>
      <c r="MU1" s="1127"/>
      <c r="MV1" s="1127"/>
      <c r="MW1" s="1127"/>
      <c r="MX1" s="1127"/>
      <c r="MY1" s="1127"/>
      <c r="MZ1" s="1127"/>
      <c r="NA1" s="1127"/>
      <c r="NB1" s="1127"/>
      <c r="NC1" s="1127"/>
      <c r="ND1" s="1127"/>
      <c r="NE1" s="1127"/>
      <c r="NF1" s="1127"/>
      <c r="NG1" s="1127"/>
      <c r="NH1" s="1127"/>
      <c r="NI1" s="1127"/>
      <c r="NJ1" s="1127"/>
      <c r="NK1" s="1127"/>
      <c r="NL1" s="1127"/>
      <c r="NM1" s="1127"/>
      <c r="NN1" s="1127"/>
      <c r="NO1" s="1127"/>
      <c r="NP1" s="1127"/>
      <c r="NQ1" s="1127"/>
      <c r="NR1" s="1127"/>
      <c r="NS1" s="1127"/>
      <c r="NT1" s="1127"/>
      <c r="NU1" s="1127"/>
      <c r="NV1" s="1127"/>
      <c r="NW1" s="1127"/>
      <c r="NX1" s="1127"/>
      <c r="NY1" s="1127"/>
      <c r="NZ1" s="1127"/>
      <c r="OA1" s="1127"/>
      <c r="OB1" s="1127"/>
      <c r="OC1" s="1127"/>
      <c r="OD1" s="1127"/>
      <c r="OE1" s="1127"/>
      <c r="OF1" s="1127"/>
      <c r="OG1" s="1127"/>
      <c r="OH1" s="1127"/>
      <c r="OI1" s="1127"/>
      <c r="OJ1" s="1127"/>
      <c r="OK1" s="1127"/>
      <c r="OL1" s="1127"/>
      <c r="OM1" s="1127"/>
      <c r="ON1" s="1127"/>
      <c r="OO1" s="1127"/>
      <c r="OP1" s="1127"/>
      <c r="OQ1" s="1127"/>
      <c r="OR1" s="1127"/>
      <c r="OS1" s="1127"/>
      <c r="OT1" s="1127"/>
      <c r="OU1" s="1127"/>
      <c r="OV1" s="1127"/>
      <c r="OW1" s="1127"/>
      <c r="OX1" s="1127"/>
      <c r="OY1" s="1127"/>
      <c r="OZ1" s="1127"/>
      <c r="PA1" s="1127"/>
      <c r="PB1" s="1127"/>
      <c r="PC1" s="1127"/>
      <c r="PD1" s="1127"/>
      <c r="PE1" s="1127"/>
      <c r="PF1" s="1127"/>
      <c r="PG1" s="1127"/>
      <c r="PH1" s="1127"/>
      <c r="PI1" s="1127"/>
      <c r="PJ1" s="1127"/>
      <c r="PK1" s="1127"/>
      <c r="PL1" s="1127"/>
      <c r="PM1" s="1127"/>
      <c r="PN1" s="1127"/>
      <c r="PO1" s="1127"/>
      <c r="PP1" s="1127"/>
      <c r="PQ1" s="1127"/>
      <c r="PR1" s="1127"/>
      <c r="PS1" s="1127"/>
      <c r="PT1" s="1127"/>
      <c r="PU1" s="1127"/>
      <c r="PV1" s="1127"/>
      <c r="PW1" s="1127"/>
      <c r="PX1" s="1127"/>
      <c r="PY1" s="1127"/>
      <c r="PZ1" s="1127"/>
      <c r="QA1" s="1127"/>
      <c r="QB1" s="1127"/>
      <c r="QC1" s="1127"/>
      <c r="QD1" s="1127"/>
      <c r="QE1" s="1127"/>
      <c r="QF1" s="1127"/>
      <c r="QG1" s="1127"/>
      <c r="QH1" s="1127"/>
      <c r="QI1" s="1127"/>
      <c r="QJ1" s="1127"/>
      <c r="QK1" s="1127"/>
      <c r="QL1" s="1127"/>
      <c r="QM1" s="1127"/>
      <c r="QN1" s="1127"/>
      <c r="QO1" s="1127"/>
      <c r="QP1" s="1127"/>
      <c r="QQ1" s="1127"/>
      <c r="QR1" s="1127"/>
      <c r="QS1" s="1127"/>
      <c r="QT1" s="1127"/>
      <c r="QU1" s="1127"/>
      <c r="QV1" s="1127"/>
      <c r="QW1" s="1127"/>
      <c r="QX1" s="1127"/>
      <c r="QY1" s="1127"/>
      <c r="QZ1" s="1127"/>
      <c r="RA1" s="1127"/>
      <c r="RB1" s="1127"/>
      <c r="RC1" s="1127"/>
      <c r="RD1" s="1127"/>
      <c r="RE1" s="1127"/>
      <c r="RF1" s="1127"/>
      <c r="RG1" s="1127"/>
      <c r="RH1" s="1127"/>
      <c r="RI1" s="1127"/>
      <c r="RJ1" s="1127"/>
      <c r="RK1" s="1127"/>
      <c r="RL1" s="1127"/>
      <c r="RM1" s="1127"/>
      <c r="RN1" s="1127"/>
      <c r="RO1" s="1127"/>
      <c r="RP1" s="1127"/>
      <c r="RQ1" s="1127"/>
      <c r="RR1" s="1127"/>
      <c r="RS1" s="1127"/>
      <c r="RT1" s="1127"/>
      <c r="RU1" s="1127"/>
      <c r="RV1" s="1127"/>
      <c r="RW1" s="1127"/>
      <c r="RX1" s="1127"/>
      <c r="RY1" s="1127"/>
      <c r="RZ1" s="1127"/>
      <c r="SA1" s="1127"/>
      <c r="SB1" s="1127"/>
      <c r="SC1" s="1127"/>
      <c r="SD1" s="1127"/>
      <c r="SE1" s="1127"/>
      <c r="SF1" s="1127"/>
      <c r="SG1" s="1127"/>
      <c r="SH1" s="1127"/>
      <c r="SI1" s="1127"/>
      <c r="SJ1" s="1127"/>
      <c r="SK1" s="1127"/>
      <c r="SL1" s="1127"/>
      <c r="SM1" s="1127"/>
      <c r="SN1" s="1127"/>
      <c r="SO1" s="1127"/>
      <c r="SP1" s="1127"/>
      <c r="SQ1" s="1127"/>
      <c r="SR1" s="1127"/>
      <c r="SS1" s="1127"/>
      <c r="ST1" s="1127"/>
      <c r="SU1" s="1127"/>
      <c r="SV1" s="1127"/>
      <c r="SW1" s="1127"/>
      <c r="SX1" s="1127"/>
      <c r="SY1" s="1127"/>
      <c r="SZ1" s="1127"/>
      <c r="TA1" s="1127"/>
      <c r="TB1" s="1127"/>
      <c r="TC1" s="1127"/>
      <c r="TD1" s="1127"/>
      <c r="TE1" s="1127"/>
      <c r="TF1" s="1127"/>
      <c r="TG1" s="1127"/>
      <c r="TH1" s="1127"/>
      <c r="TI1" s="1127"/>
      <c r="TJ1" s="1127"/>
      <c r="TK1" s="1127"/>
      <c r="TL1" s="1127"/>
      <c r="TM1" s="1127"/>
      <c r="TN1" s="1127"/>
      <c r="TO1" s="1127"/>
      <c r="TP1" s="1127"/>
      <c r="TQ1" s="1127"/>
      <c r="TR1" s="1127"/>
      <c r="TS1" s="1127"/>
      <c r="TT1" s="1127"/>
      <c r="TU1" s="1127"/>
      <c r="TV1" s="1127"/>
      <c r="TW1" s="1127"/>
      <c r="TX1" s="1127"/>
      <c r="TY1" s="1127"/>
      <c r="TZ1" s="1127"/>
      <c r="UA1" s="1127"/>
      <c r="UB1" s="1127"/>
      <c r="UC1" s="1127"/>
      <c r="UD1" s="1127"/>
      <c r="UE1" s="1127"/>
      <c r="UF1" s="1127"/>
      <c r="UG1" s="1127"/>
      <c r="UH1" s="1127"/>
      <c r="UI1" s="1127"/>
      <c r="UJ1" s="1127"/>
      <c r="UK1" s="1127"/>
      <c r="UL1" s="1127"/>
      <c r="UM1" s="1127"/>
      <c r="UN1" s="1127"/>
      <c r="UO1" s="1127"/>
      <c r="UP1" s="1127"/>
      <c r="UQ1" s="1127"/>
      <c r="UR1" s="1127"/>
      <c r="US1" s="1127"/>
      <c r="UT1" s="1127"/>
      <c r="UU1" s="1127"/>
      <c r="UV1" s="1127"/>
      <c r="UW1" s="1127"/>
      <c r="UX1" s="1127"/>
      <c r="UY1" s="1127"/>
      <c r="UZ1" s="1127"/>
      <c r="VA1" s="1127"/>
      <c r="VB1" s="1127"/>
      <c r="VC1" s="1127"/>
      <c r="VD1" s="1127"/>
      <c r="VE1" s="1127"/>
      <c r="VF1" s="1127"/>
      <c r="VG1" s="1127"/>
      <c r="VH1" s="1127"/>
      <c r="VI1" s="1127"/>
      <c r="VJ1" s="1127"/>
      <c r="VK1" s="1127"/>
      <c r="VL1" s="1127"/>
      <c r="VM1" s="1127"/>
      <c r="VN1" s="1127"/>
      <c r="VO1" s="1127"/>
      <c r="VP1" s="1127"/>
      <c r="VQ1" s="1127"/>
      <c r="VR1" s="1127"/>
      <c r="VS1" s="1127"/>
      <c r="VT1" s="1127"/>
      <c r="VU1" s="1127"/>
      <c r="VV1" s="1127"/>
      <c r="VW1" s="1127"/>
      <c r="VX1" s="1127"/>
      <c r="VY1" s="1127"/>
      <c r="VZ1" s="1127"/>
      <c r="WA1" s="1127"/>
      <c r="WB1" s="1127"/>
      <c r="WC1" s="1127"/>
      <c r="WD1" s="1127"/>
      <c r="WE1" s="1127"/>
      <c r="WF1" s="1127"/>
      <c r="WG1" s="1127"/>
      <c r="WH1" s="1127"/>
      <c r="WI1" s="1127"/>
      <c r="WJ1" s="1127"/>
      <c r="WK1" s="1127"/>
      <c r="WL1" s="1127"/>
      <c r="WM1" s="1127"/>
      <c r="WN1" s="1127"/>
      <c r="WO1" s="1127"/>
      <c r="WP1" s="1127"/>
      <c r="WQ1" s="1127"/>
      <c r="WR1" s="1127"/>
      <c r="WS1" s="1127"/>
      <c r="WT1" s="1127"/>
      <c r="WU1" s="1127"/>
      <c r="WV1" s="1127"/>
      <c r="WW1" s="1127"/>
      <c r="WX1" s="1127"/>
      <c r="WY1" s="1127"/>
      <c r="WZ1" s="1127"/>
      <c r="XA1" s="1127"/>
      <c r="XB1" s="1127"/>
      <c r="XC1" s="1127"/>
      <c r="XD1" s="1127"/>
      <c r="XE1" s="1127"/>
      <c r="XF1" s="1127"/>
      <c r="XG1" s="1127"/>
      <c r="XH1" s="1127"/>
      <c r="XI1" s="1127"/>
      <c r="XJ1" s="1127"/>
      <c r="XK1" s="1127"/>
      <c r="XL1" s="1127"/>
      <c r="XM1" s="1127"/>
      <c r="XN1" s="1127"/>
      <c r="XO1" s="1127"/>
      <c r="XP1" s="1127"/>
      <c r="XQ1" s="1127"/>
      <c r="XR1" s="1127"/>
      <c r="XS1" s="1127"/>
      <c r="XT1" s="1127"/>
      <c r="XU1" s="1127"/>
      <c r="XV1" s="1127"/>
      <c r="XW1" s="1127"/>
      <c r="XX1" s="1127"/>
      <c r="XY1" s="1127"/>
      <c r="XZ1" s="1127"/>
      <c r="YA1" s="1127"/>
      <c r="YB1" s="1127"/>
      <c r="YC1" s="1127"/>
      <c r="YD1" s="1127"/>
      <c r="YE1" s="1127"/>
      <c r="YF1" s="1127"/>
      <c r="YG1" s="1127"/>
      <c r="YH1" s="1127"/>
      <c r="YI1" s="1127"/>
      <c r="YJ1" s="1127"/>
      <c r="YK1" s="1127"/>
      <c r="YL1" s="1127"/>
      <c r="YM1" s="1127"/>
      <c r="YN1" s="1127"/>
      <c r="YO1" s="1127"/>
      <c r="YP1" s="1127"/>
      <c r="YQ1" s="1127"/>
      <c r="YR1" s="1127"/>
      <c r="YS1" s="1127"/>
      <c r="YT1" s="1127"/>
      <c r="YU1" s="1127"/>
      <c r="YV1" s="1127"/>
      <c r="YW1" s="1127"/>
      <c r="YX1" s="1127"/>
      <c r="YY1" s="1127"/>
      <c r="YZ1" s="1127"/>
      <c r="ZA1" s="1127"/>
      <c r="ZB1" s="1127"/>
      <c r="ZC1" s="1127"/>
      <c r="ZD1" s="1127"/>
      <c r="ZE1" s="1127"/>
      <c r="ZF1" s="1127"/>
      <c r="ZG1" s="1127"/>
      <c r="ZH1" s="1127"/>
      <c r="ZI1" s="1127"/>
      <c r="ZJ1" s="1127"/>
      <c r="ZK1" s="1127"/>
      <c r="ZL1" s="1127"/>
      <c r="ZM1" s="1127"/>
      <c r="ZN1" s="1127"/>
      <c r="ZO1" s="1127"/>
      <c r="ZP1" s="1127"/>
      <c r="ZQ1" s="1127"/>
      <c r="ZR1" s="1127"/>
      <c r="ZS1" s="1127"/>
      <c r="ZT1" s="1127"/>
      <c r="ZU1" s="1127"/>
      <c r="ZV1" s="1127"/>
      <c r="ZW1" s="1127"/>
      <c r="ZX1" s="1127"/>
      <c r="ZY1" s="1127"/>
      <c r="ZZ1" s="1127"/>
      <c r="AAA1" s="1127"/>
      <c r="AAB1" s="1127"/>
      <c r="AAC1" s="1127"/>
      <c r="AAD1" s="1127"/>
      <c r="AAE1" s="1127"/>
      <c r="AAF1" s="1127"/>
      <c r="AAG1" s="1127"/>
      <c r="AAH1" s="1127"/>
      <c r="AAI1" s="1127"/>
      <c r="AAJ1" s="1127"/>
      <c r="AAK1" s="1127"/>
      <c r="AAL1" s="1127"/>
      <c r="AAM1" s="1127"/>
      <c r="AAN1" s="1127"/>
      <c r="AAO1" s="1127"/>
      <c r="AAP1" s="1127"/>
      <c r="AAQ1" s="1127"/>
      <c r="AAR1" s="1127"/>
      <c r="AAS1" s="1127"/>
      <c r="AAT1" s="1127"/>
      <c r="AAU1" s="1127"/>
      <c r="AAV1" s="1127"/>
      <c r="AAW1" s="1127"/>
      <c r="AAX1" s="1127"/>
      <c r="AAY1" s="1127"/>
      <c r="AAZ1" s="1127"/>
      <c r="ABA1" s="1127"/>
      <c r="ABB1" s="1127"/>
      <c r="ABC1" s="1127"/>
      <c r="ABD1" s="1127"/>
      <c r="ABE1" s="1127"/>
      <c r="ABF1" s="1127"/>
      <c r="ABG1" s="1127"/>
      <c r="ABH1" s="1127"/>
      <c r="ABI1" s="1127"/>
      <c r="ABJ1" s="1127"/>
      <c r="ABK1" s="1127"/>
      <c r="ABL1" s="1127"/>
      <c r="ABM1" s="1127"/>
      <c r="ABN1" s="1127"/>
      <c r="ABO1" s="1127"/>
      <c r="ABP1" s="1127"/>
      <c r="ABQ1" s="1127"/>
      <c r="ABR1" s="1127"/>
      <c r="ABS1" s="1127"/>
      <c r="ABT1" s="1127"/>
      <c r="ABU1" s="1127"/>
      <c r="ABV1" s="1127"/>
      <c r="ABW1" s="1127"/>
      <c r="ABX1" s="1127"/>
      <c r="ABY1" s="1127"/>
      <c r="ABZ1" s="1127"/>
      <c r="ACA1" s="1127"/>
      <c r="ACB1" s="1127"/>
      <c r="ACC1" s="1127"/>
      <c r="ACD1" s="1127"/>
      <c r="ACE1" s="1127"/>
      <c r="ACF1" s="1127"/>
      <c r="ACG1" s="1127"/>
      <c r="ACH1" s="1127"/>
      <c r="ACI1" s="1127"/>
      <c r="ACJ1" s="1127"/>
      <c r="ACK1" s="1127"/>
      <c r="ACL1" s="1127"/>
      <c r="ACM1" s="1127"/>
      <c r="ACN1" s="1127"/>
      <c r="ACO1" s="1127"/>
      <c r="ACP1" s="1127"/>
      <c r="ACQ1" s="1127"/>
      <c r="ACR1" s="1127"/>
      <c r="ACS1" s="1127"/>
      <c r="ACT1" s="1127"/>
      <c r="ACU1" s="1127"/>
      <c r="ACV1" s="1127"/>
      <c r="ACW1" s="1127"/>
      <c r="ACX1" s="1127"/>
      <c r="ACY1" s="1127"/>
      <c r="ACZ1" s="1127"/>
      <c r="ADA1" s="1127"/>
      <c r="ADB1" s="1127"/>
      <c r="ADC1" s="1127"/>
      <c r="ADD1" s="1127"/>
      <c r="ADE1" s="1127"/>
      <c r="ADF1" s="1127"/>
      <c r="ADG1" s="1127"/>
      <c r="ADH1" s="1127"/>
      <c r="ADI1" s="1127"/>
      <c r="ADJ1" s="1127"/>
      <c r="ADK1" s="1127"/>
      <c r="ADL1" s="1127"/>
      <c r="ADM1" s="1127"/>
      <c r="ADN1" s="1127"/>
      <c r="ADO1" s="1127"/>
      <c r="ADP1" s="1127"/>
      <c r="ADQ1" s="1127"/>
      <c r="ADR1" s="1127"/>
      <c r="ADS1" s="1127"/>
      <c r="ADT1" s="1127"/>
      <c r="ADU1" s="1127"/>
      <c r="ADV1" s="1127"/>
      <c r="ADW1" s="1127"/>
      <c r="ADX1" s="1127"/>
      <c r="ADY1" s="1127"/>
      <c r="ADZ1" s="1127"/>
      <c r="AEA1" s="1127"/>
      <c r="AEB1" s="1127"/>
      <c r="AEC1" s="1127"/>
      <c r="AED1" s="1127"/>
      <c r="AEE1" s="1127"/>
      <c r="AEF1" s="1127"/>
      <c r="AEG1" s="1127"/>
      <c r="AEH1" s="1127"/>
      <c r="AEI1" s="1127"/>
      <c r="AEJ1" s="1127"/>
      <c r="AEK1" s="1127"/>
      <c r="AEL1" s="1127"/>
      <c r="AEM1" s="1127"/>
      <c r="AEN1" s="1127"/>
      <c r="AEO1" s="1127"/>
      <c r="AEP1" s="1127"/>
      <c r="AEQ1" s="1127"/>
      <c r="AER1" s="1127"/>
      <c r="AES1" s="1127"/>
      <c r="AET1" s="1127"/>
      <c r="AEU1" s="1127"/>
      <c r="AEV1" s="1127"/>
      <c r="AEW1" s="1127"/>
      <c r="AEX1" s="1127"/>
      <c r="AEY1" s="1127"/>
      <c r="AEZ1" s="1127"/>
      <c r="AFA1" s="1127"/>
      <c r="AFB1" s="1127"/>
      <c r="AFC1" s="1127"/>
      <c r="AFD1" s="1127"/>
      <c r="AFE1" s="1127"/>
      <c r="AFF1" s="1127"/>
      <c r="AFG1" s="1127"/>
      <c r="AFH1" s="1127"/>
      <c r="AFI1" s="1127"/>
      <c r="AFJ1" s="1127"/>
      <c r="AFK1" s="1127"/>
      <c r="AFL1" s="1127"/>
      <c r="AFM1" s="1127"/>
      <c r="AFN1" s="1127"/>
      <c r="AFO1" s="1127"/>
      <c r="AFP1" s="1127"/>
      <c r="AFQ1" s="1127"/>
      <c r="AFR1" s="1127"/>
      <c r="AFS1" s="1127"/>
      <c r="AFT1" s="1127"/>
      <c r="AFU1" s="1127"/>
      <c r="AFV1" s="1127"/>
      <c r="AFW1" s="1127"/>
      <c r="AFX1" s="1127"/>
      <c r="AFY1" s="1127"/>
      <c r="AFZ1" s="1127"/>
      <c r="AGA1" s="1127"/>
      <c r="AGB1" s="1127"/>
      <c r="AGC1" s="1127"/>
      <c r="AGD1" s="1127"/>
      <c r="AGE1" s="1127"/>
      <c r="AGF1" s="1127"/>
      <c r="AGG1" s="1127"/>
      <c r="AGH1" s="1127"/>
      <c r="AGI1" s="1127"/>
      <c r="AGJ1" s="1127"/>
      <c r="AGK1" s="1127"/>
      <c r="AGL1" s="1127"/>
      <c r="AGM1" s="1127"/>
      <c r="AGN1" s="1127"/>
      <c r="AGO1" s="1127"/>
      <c r="AGP1" s="1127"/>
      <c r="AGQ1" s="1127"/>
      <c r="AGR1" s="1127"/>
      <c r="AGS1" s="1127"/>
      <c r="AGT1" s="1127"/>
      <c r="AGU1" s="1127"/>
      <c r="AGV1" s="1127"/>
      <c r="AGW1" s="1127"/>
      <c r="AGX1" s="1127"/>
      <c r="AGY1" s="1127"/>
      <c r="AGZ1" s="1127"/>
      <c r="AHA1" s="1127"/>
      <c r="AHB1" s="1127"/>
      <c r="AHC1" s="1127"/>
      <c r="AHD1" s="1127"/>
      <c r="AHE1" s="1127"/>
      <c r="AHF1" s="1127"/>
      <c r="AHG1" s="1127"/>
      <c r="AHH1" s="1127"/>
      <c r="AHI1" s="1127"/>
      <c r="AHJ1" s="1127"/>
      <c r="AHK1" s="1127"/>
      <c r="AHL1" s="1127"/>
      <c r="AHM1" s="1127"/>
      <c r="AHN1" s="1127"/>
      <c r="AHO1" s="1127"/>
      <c r="AHP1" s="1127"/>
      <c r="AHQ1" s="1127"/>
      <c r="AHR1" s="1127"/>
      <c r="AHS1" s="1127"/>
      <c r="AHT1" s="1127"/>
      <c r="AHU1" s="1127"/>
      <c r="AHV1" s="1127"/>
      <c r="AHW1" s="1127"/>
      <c r="AHX1" s="1127"/>
      <c r="AHY1" s="1127"/>
      <c r="AHZ1" s="1127"/>
      <c r="AIA1" s="1127"/>
      <c r="AIB1" s="1127"/>
      <c r="AIC1" s="1127"/>
      <c r="AID1" s="1127"/>
      <c r="AIE1" s="1127"/>
      <c r="AIF1" s="1127"/>
      <c r="AIG1" s="1127"/>
      <c r="AIH1" s="1127"/>
      <c r="AII1" s="1127"/>
      <c r="AIJ1" s="1127"/>
      <c r="AIK1" s="1127"/>
      <c r="AIL1" s="1127"/>
      <c r="AIM1" s="1127"/>
      <c r="AIN1" s="1127"/>
      <c r="AIO1" s="1127"/>
      <c r="AIP1" s="1127"/>
      <c r="AIQ1" s="1127"/>
      <c r="AIR1" s="1127"/>
      <c r="AIS1" s="1127"/>
      <c r="AIT1" s="1127"/>
      <c r="AIU1" s="1127"/>
      <c r="AIV1" s="1127"/>
      <c r="AIW1" s="1127"/>
      <c r="AIX1" s="1127"/>
      <c r="AIY1" s="1127"/>
      <c r="AIZ1" s="1127"/>
      <c r="AJA1" s="1127"/>
      <c r="AJB1" s="1127"/>
      <c r="AJC1" s="1127"/>
      <c r="AJD1" s="1127"/>
      <c r="AJE1" s="1127"/>
      <c r="AJF1" s="1127"/>
      <c r="AJG1" s="1127"/>
      <c r="AJH1" s="1127"/>
      <c r="AJI1" s="1127"/>
      <c r="AJJ1" s="1127"/>
      <c r="AJK1" s="1127"/>
      <c r="AJL1" s="1127"/>
      <c r="AJM1" s="1127"/>
      <c r="AJN1" s="1127"/>
      <c r="AJO1" s="1127"/>
      <c r="AJP1" s="1127"/>
      <c r="AJQ1" s="1127"/>
      <c r="AJR1" s="1127"/>
      <c r="AJS1" s="1127"/>
      <c r="AJT1" s="1127"/>
      <c r="AJU1" s="1127"/>
      <c r="AJV1" s="1127"/>
      <c r="AJW1" s="1127"/>
      <c r="AJX1" s="1127"/>
      <c r="AJY1" s="1127"/>
      <c r="AJZ1" s="1127"/>
      <c r="AKA1" s="1127"/>
      <c r="AKB1" s="1127"/>
      <c r="AKC1" s="1127"/>
      <c r="AKD1" s="1127"/>
      <c r="AKE1" s="1127"/>
      <c r="AKF1" s="1127"/>
      <c r="AKG1" s="1127"/>
      <c r="AKH1" s="1127"/>
      <c r="AKI1" s="1127"/>
      <c r="AKJ1" s="1127"/>
      <c r="AKK1" s="1127"/>
      <c r="AKL1" s="1127"/>
      <c r="AKM1" s="1127"/>
      <c r="AKN1" s="1127"/>
      <c r="AKO1" s="1127"/>
      <c r="AKP1" s="1127"/>
      <c r="AKQ1" s="1127"/>
      <c r="AKR1" s="1127"/>
      <c r="AKS1" s="1127"/>
      <c r="AKT1" s="1127"/>
      <c r="AKU1" s="1127"/>
      <c r="AKV1" s="1127"/>
      <c r="AKW1" s="1127"/>
      <c r="AKX1" s="1127"/>
      <c r="AKY1" s="1127"/>
      <c r="AKZ1" s="1127"/>
      <c r="ALA1" s="1127"/>
      <c r="ALB1" s="1127"/>
      <c r="ALC1" s="1127"/>
      <c r="ALD1" s="1127"/>
      <c r="ALE1" s="1127"/>
      <c r="ALF1" s="1127"/>
      <c r="ALG1" s="1127"/>
      <c r="ALH1" s="1127"/>
      <c r="ALI1" s="1127"/>
      <c r="ALJ1" s="1127"/>
      <c r="ALK1" s="1127"/>
      <c r="ALL1" s="1127"/>
      <c r="ALM1" s="1127"/>
      <c r="ALN1" s="1127"/>
      <c r="ALO1" s="1127"/>
      <c r="ALP1" s="1127"/>
      <c r="ALQ1" s="1127"/>
      <c r="ALR1" s="1127"/>
      <c r="ALS1" s="1127"/>
      <c r="ALT1" s="1127"/>
      <c r="ALU1" s="1127"/>
      <c r="ALV1" s="1127"/>
      <c r="ALW1" s="1127"/>
      <c r="ALX1" s="1127"/>
      <c r="ALY1" s="1127"/>
      <c r="ALZ1" s="1127"/>
      <c r="AMA1" s="1127"/>
      <c r="AMB1" s="1127"/>
      <c r="AMC1" s="1127"/>
      <c r="AMD1" s="1127"/>
      <c r="AME1" s="1127"/>
      <c r="AMF1" s="1127"/>
      <c r="AMG1" s="1127"/>
      <c r="AMH1" s="1127"/>
      <c r="AMI1" s="1127"/>
      <c r="AMJ1" s="1127"/>
    </row>
    <row r="2" spans="1:1024" ht="21.75" customHeight="1">
      <c r="A2" s="950" t="s">
        <v>617</v>
      </c>
      <c r="B2" s="951"/>
      <c r="M2" s="954"/>
      <c r="N2" s="954"/>
    </row>
    <row r="3" spans="1:1024">
      <c r="A3" s="955"/>
      <c r="M3" s="954"/>
      <c r="N3" s="954"/>
    </row>
    <row r="4" spans="1:1024">
      <c r="M4" s="954"/>
      <c r="N4" s="954"/>
    </row>
    <row r="5" spans="1:1024" ht="15.75">
      <c r="A5" s="956" t="s">
        <v>513</v>
      </c>
      <c r="B5" s="950"/>
      <c r="C5" s="950" t="s">
        <v>700</v>
      </c>
      <c r="D5" s="957"/>
      <c r="E5" s="958"/>
      <c r="F5" s="958"/>
      <c r="G5" s="959"/>
      <c r="H5" s="960"/>
      <c r="I5" s="960"/>
      <c r="J5" s="960"/>
      <c r="K5" s="960"/>
      <c r="L5" s="960"/>
      <c r="M5" s="961"/>
      <c r="N5" s="961"/>
    </row>
    <row r="6" spans="1:1024" ht="23.25" customHeight="1">
      <c r="A6" s="962" t="s">
        <v>515</v>
      </c>
      <c r="M6" s="954"/>
      <c r="N6" s="954"/>
    </row>
    <row r="7" spans="1:1024">
      <c r="A7" s="963" t="s">
        <v>195</v>
      </c>
      <c r="B7" s="964" t="s">
        <v>519</v>
      </c>
      <c r="C7" s="964" t="s">
        <v>522</v>
      </c>
      <c r="D7" s="964" t="s">
        <v>701</v>
      </c>
      <c r="E7" s="964" t="s">
        <v>702</v>
      </c>
      <c r="F7" s="965" t="s">
        <v>703</v>
      </c>
      <c r="G7" s="965" t="s">
        <v>704</v>
      </c>
      <c r="H7" s="965" t="s">
        <v>705</v>
      </c>
      <c r="I7" s="966" t="s">
        <v>706</v>
      </c>
      <c r="J7" s="966" t="s">
        <v>707</v>
      </c>
      <c r="K7" s="966" t="s">
        <v>708</v>
      </c>
      <c r="L7" s="967" t="s">
        <v>709</v>
      </c>
      <c r="M7" s="967"/>
      <c r="N7" s="968" t="s">
        <v>710</v>
      </c>
      <c r="O7" s="968"/>
      <c r="P7" s="968"/>
      <c r="Q7" s="968"/>
      <c r="R7" s="969" t="s">
        <v>711</v>
      </c>
      <c r="S7" s="970" t="s">
        <v>518</v>
      </c>
      <c r="U7" s="971" t="s">
        <v>712</v>
      </c>
      <c r="V7" s="971"/>
      <c r="W7" s="971"/>
    </row>
    <row r="8" spans="1:1024">
      <c r="A8" s="963"/>
      <c r="B8" s="964"/>
      <c r="C8" s="964"/>
      <c r="D8" s="964"/>
      <c r="E8" s="964"/>
      <c r="F8" s="965"/>
      <c r="G8" s="965"/>
      <c r="H8" s="965"/>
      <c r="I8" s="966"/>
      <c r="J8" s="966"/>
      <c r="K8" s="966"/>
      <c r="L8" s="972" t="s">
        <v>32</v>
      </c>
      <c r="M8" s="973" t="s">
        <v>33</v>
      </c>
      <c r="N8" s="974" t="s">
        <v>529</v>
      </c>
      <c r="O8" s="975" t="s">
        <v>532</v>
      </c>
      <c r="P8" s="975" t="s">
        <v>535</v>
      </c>
      <c r="Q8" s="976" t="s">
        <v>538</v>
      </c>
      <c r="R8" s="977" t="s">
        <v>539</v>
      </c>
      <c r="S8" s="978" t="s">
        <v>540</v>
      </c>
      <c r="U8" s="979" t="s">
        <v>713</v>
      </c>
      <c r="V8" s="979" t="s">
        <v>714</v>
      </c>
      <c r="W8" s="979" t="s">
        <v>715</v>
      </c>
    </row>
    <row r="9" spans="1:1024">
      <c r="A9" s="980" t="s">
        <v>541</v>
      </c>
      <c r="B9" s="981"/>
      <c r="C9" s="982"/>
      <c r="D9" s="983">
        <v>7</v>
      </c>
      <c r="E9" s="984">
        <v>6</v>
      </c>
      <c r="F9" s="985">
        <v>7</v>
      </c>
      <c r="G9" s="986">
        <v>7</v>
      </c>
      <c r="H9" s="987">
        <v>6</v>
      </c>
      <c r="I9" s="988" t="s">
        <v>542</v>
      </c>
      <c r="J9" s="988">
        <v>6</v>
      </c>
      <c r="K9" s="989">
        <v>15</v>
      </c>
      <c r="L9" s="990"/>
      <c r="M9" s="991"/>
      <c r="N9" s="992">
        <v>17</v>
      </c>
      <c r="O9" s="993"/>
      <c r="P9" s="993"/>
      <c r="Q9" s="993"/>
      <c r="R9" s="994" t="s">
        <v>542</v>
      </c>
      <c r="S9" s="995" t="s">
        <v>542</v>
      </c>
      <c r="T9" s="996"/>
      <c r="U9" s="997"/>
      <c r="V9" s="998"/>
      <c r="W9" s="998"/>
    </row>
    <row r="10" spans="1:1024">
      <c r="A10" s="999" t="s">
        <v>543</v>
      </c>
      <c r="B10" s="981"/>
      <c r="C10" s="1000"/>
      <c r="D10" s="1001">
        <v>7</v>
      </c>
      <c r="E10" s="1002">
        <v>6</v>
      </c>
      <c r="F10" s="1003">
        <v>6</v>
      </c>
      <c r="G10" s="1004">
        <v>6</v>
      </c>
      <c r="H10" s="1005">
        <v>6</v>
      </c>
      <c r="I10" s="988" t="s">
        <v>542</v>
      </c>
      <c r="J10" s="988">
        <v>5</v>
      </c>
      <c r="K10" s="1006">
        <v>13</v>
      </c>
      <c r="L10" s="990"/>
      <c r="M10" s="991"/>
      <c r="N10" s="1007">
        <v>14.596</v>
      </c>
      <c r="O10" s="993"/>
      <c r="P10" s="993"/>
      <c r="Q10" s="993"/>
      <c r="R10" s="994" t="s">
        <v>542</v>
      </c>
      <c r="S10" s="995" t="s">
        <v>542</v>
      </c>
      <c r="T10" s="996"/>
      <c r="U10" s="997"/>
      <c r="V10" s="1008"/>
      <c r="W10" s="1008"/>
    </row>
    <row r="11" spans="1:1024">
      <c r="A11" s="1009" t="s">
        <v>544</v>
      </c>
      <c r="B11" s="1010" t="s">
        <v>545</v>
      </c>
      <c r="C11" s="1011" t="s">
        <v>546</v>
      </c>
      <c r="D11" s="1012">
        <v>1225</v>
      </c>
      <c r="E11" s="1013">
        <v>1285</v>
      </c>
      <c r="F11" s="1014">
        <v>1305</v>
      </c>
      <c r="G11" s="1015">
        <v>1340</v>
      </c>
      <c r="H11" s="1016">
        <v>1267</v>
      </c>
      <c r="I11" s="1017" t="s">
        <v>542</v>
      </c>
      <c r="J11" s="1016">
        <v>1563</v>
      </c>
      <c r="K11" s="1015">
        <v>3421</v>
      </c>
      <c r="L11" s="1018" t="s">
        <v>542</v>
      </c>
      <c r="M11" s="1019" t="s">
        <v>542</v>
      </c>
      <c r="N11" s="1020">
        <v>3439</v>
      </c>
      <c r="O11" s="1021"/>
      <c r="P11" s="1021"/>
      <c r="Q11" s="993"/>
      <c r="R11" s="1022" t="s">
        <v>542</v>
      </c>
      <c r="S11" s="1023" t="s">
        <v>542</v>
      </c>
      <c r="T11" s="996"/>
      <c r="U11" s="1024"/>
      <c r="V11" s="1025"/>
      <c r="W11" s="1025"/>
    </row>
    <row r="12" spans="1:1024">
      <c r="A12" s="999" t="s">
        <v>547</v>
      </c>
      <c r="B12" s="1026" t="s">
        <v>548</v>
      </c>
      <c r="C12" s="1027" t="s">
        <v>549</v>
      </c>
      <c r="D12" s="1001">
        <v>-1225</v>
      </c>
      <c r="E12" s="1013">
        <v>-1285</v>
      </c>
      <c r="F12" s="1003">
        <v>1305</v>
      </c>
      <c r="G12" s="1004">
        <v>1340</v>
      </c>
      <c r="H12" s="1005">
        <v>1267</v>
      </c>
      <c r="I12" s="1028" t="s">
        <v>542</v>
      </c>
      <c r="J12" s="1005">
        <v>1478</v>
      </c>
      <c r="K12" s="1004">
        <v>3321</v>
      </c>
      <c r="L12" s="990" t="s">
        <v>542</v>
      </c>
      <c r="M12" s="991" t="s">
        <v>542</v>
      </c>
      <c r="N12" s="1029">
        <v>3345</v>
      </c>
      <c r="O12" s="1021"/>
      <c r="P12" s="1021"/>
      <c r="Q12" s="993"/>
      <c r="R12" s="995" t="s">
        <v>542</v>
      </c>
      <c r="S12" s="1030" t="s">
        <v>542</v>
      </c>
      <c r="T12" s="996"/>
      <c r="U12" s="1031"/>
      <c r="V12" s="1032"/>
      <c r="W12" s="1032"/>
    </row>
    <row r="13" spans="1:1024">
      <c r="A13" s="999" t="s">
        <v>550</v>
      </c>
      <c r="B13" s="1026" t="s">
        <v>716</v>
      </c>
      <c r="C13" s="1027" t="s">
        <v>552</v>
      </c>
      <c r="D13" s="1001"/>
      <c r="E13" s="1013"/>
      <c r="F13" s="1003"/>
      <c r="G13" s="1004"/>
      <c r="H13" s="1005">
        <v>0</v>
      </c>
      <c r="I13" s="1028" t="s">
        <v>542</v>
      </c>
      <c r="J13" s="1005"/>
      <c r="K13" s="1004"/>
      <c r="L13" s="990" t="s">
        <v>542</v>
      </c>
      <c r="M13" s="991" t="s">
        <v>542</v>
      </c>
      <c r="N13" s="1029"/>
      <c r="O13" s="1021"/>
      <c r="P13" s="1021"/>
      <c r="Q13" s="993"/>
      <c r="R13" s="995" t="s">
        <v>542</v>
      </c>
      <c r="S13" s="1030" t="s">
        <v>542</v>
      </c>
      <c r="T13" s="996"/>
      <c r="U13" s="1031"/>
      <c r="V13" s="1032"/>
      <c r="W13" s="1032"/>
    </row>
    <row r="14" spans="1:1024">
      <c r="A14" s="999" t="s">
        <v>553</v>
      </c>
      <c r="B14" s="1026" t="s">
        <v>717</v>
      </c>
      <c r="C14" s="1027" t="s">
        <v>542</v>
      </c>
      <c r="D14" s="1001">
        <v>117</v>
      </c>
      <c r="E14" s="1013">
        <v>115</v>
      </c>
      <c r="F14" s="1003"/>
      <c r="G14" s="1004">
        <v>145</v>
      </c>
      <c r="H14" s="1005">
        <v>149</v>
      </c>
      <c r="I14" s="1028" t="s">
        <v>542</v>
      </c>
      <c r="J14" s="1005">
        <v>137</v>
      </c>
      <c r="K14" s="1004">
        <v>272</v>
      </c>
      <c r="L14" s="990" t="s">
        <v>542</v>
      </c>
      <c r="M14" s="991" t="s">
        <v>542</v>
      </c>
      <c r="N14" s="1029">
        <v>1500</v>
      </c>
      <c r="O14" s="1021"/>
      <c r="P14" s="1021"/>
      <c r="Q14" s="993"/>
      <c r="R14" s="995" t="s">
        <v>542</v>
      </c>
      <c r="S14" s="1030" t="s">
        <v>542</v>
      </c>
      <c r="T14" s="996"/>
      <c r="U14" s="1031"/>
      <c r="V14" s="1032"/>
      <c r="W14" s="1032"/>
    </row>
    <row r="15" spans="1:1024">
      <c r="A15" s="1033" t="s">
        <v>555</v>
      </c>
      <c r="B15" s="1034" t="s">
        <v>718</v>
      </c>
      <c r="C15" s="1035" t="s">
        <v>557</v>
      </c>
      <c r="D15" s="1036">
        <v>260</v>
      </c>
      <c r="E15" s="1037">
        <v>334</v>
      </c>
      <c r="F15" s="1038">
        <v>316</v>
      </c>
      <c r="G15" s="1039">
        <v>504</v>
      </c>
      <c r="H15" s="1040">
        <v>482</v>
      </c>
      <c r="I15" s="1041" t="s">
        <v>542</v>
      </c>
      <c r="J15" s="1040">
        <v>389</v>
      </c>
      <c r="K15" s="1039">
        <v>1226</v>
      </c>
      <c r="L15" s="1042" t="s">
        <v>542</v>
      </c>
      <c r="M15" s="1043" t="s">
        <v>542</v>
      </c>
      <c r="N15" s="1044">
        <v>1745</v>
      </c>
      <c r="O15" s="1021"/>
      <c r="P15" s="1021"/>
      <c r="Q15" s="993"/>
      <c r="R15" s="1045" t="s">
        <v>542</v>
      </c>
      <c r="S15" s="1046" t="s">
        <v>542</v>
      </c>
      <c r="T15" s="996"/>
      <c r="U15" s="1047"/>
      <c r="V15" s="1048"/>
      <c r="W15" s="1048"/>
    </row>
    <row r="16" spans="1:1024">
      <c r="A16" s="999" t="s">
        <v>558</v>
      </c>
      <c r="B16" s="1049"/>
      <c r="C16" s="1050"/>
      <c r="D16" s="1032">
        <v>383</v>
      </c>
      <c r="E16" s="1004">
        <v>457</v>
      </c>
      <c r="F16" s="1005">
        <v>469</v>
      </c>
      <c r="G16" s="1004">
        <v>649</v>
      </c>
      <c r="H16" s="1005">
        <v>631</v>
      </c>
      <c r="I16" s="1028" t="s">
        <v>542</v>
      </c>
      <c r="J16" s="1051">
        <f>J11-J12+J13+J14+J15</f>
        <v>611</v>
      </c>
      <c r="K16" s="1052">
        <f>K11-K12+K13+K14+K15</f>
        <v>1598</v>
      </c>
      <c r="L16" s="990" t="s">
        <v>542</v>
      </c>
      <c r="M16" s="991" t="s">
        <v>542</v>
      </c>
      <c r="N16" s="1053">
        <f>N11-N12+N13+N14+N15</f>
        <v>3339</v>
      </c>
      <c r="O16" s="1054"/>
      <c r="P16" s="1054"/>
      <c r="Q16" s="1054"/>
      <c r="R16" s="995" t="s">
        <v>542</v>
      </c>
      <c r="S16" s="995" t="s">
        <v>542</v>
      </c>
      <c r="T16" s="996"/>
      <c r="U16" s="1052">
        <f>U11-U12+U13+U14+U15</f>
        <v>0</v>
      </c>
      <c r="V16" s="1052">
        <f>V11-V12+V13+V14+V15</f>
        <v>0</v>
      </c>
      <c r="W16" s="1052">
        <f>W11-W12+W13+W14+W15</f>
        <v>0</v>
      </c>
    </row>
    <row r="17" spans="1:23">
      <c r="A17" s="1033" t="s">
        <v>559</v>
      </c>
      <c r="B17" s="1010" t="s">
        <v>560</v>
      </c>
      <c r="C17" s="1035">
        <v>401</v>
      </c>
      <c r="D17" s="1036"/>
      <c r="E17" s="1037"/>
      <c r="F17" s="1038"/>
      <c r="G17" s="1039"/>
      <c r="H17" s="1040">
        <v>0</v>
      </c>
      <c r="I17" s="1017" t="s">
        <v>542</v>
      </c>
      <c r="J17" s="1040">
        <v>85</v>
      </c>
      <c r="K17" s="1039">
        <v>100</v>
      </c>
      <c r="L17" s="1018" t="s">
        <v>542</v>
      </c>
      <c r="M17" s="1019" t="s">
        <v>542</v>
      </c>
      <c r="N17" s="1020">
        <v>94</v>
      </c>
      <c r="O17" s="1021"/>
      <c r="P17" s="1021"/>
      <c r="Q17" s="993"/>
      <c r="R17" s="1022" t="s">
        <v>542</v>
      </c>
      <c r="S17" s="1023" t="s">
        <v>542</v>
      </c>
      <c r="T17" s="996"/>
      <c r="U17" s="1024"/>
      <c r="V17" s="1048"/>
      <c r="W17" s="1048"/>
    </row>
    <row r="18" spans="1:23">
      <c r="A18" s="999" t="s">
        <v>561</v>
      </c>
      <c r="B18" s="1026" t="s">
        <v>562</v>
      </c>
      <c r="C18" s="1027" t="s">
        <v>563</v>
      </c>
      <c r="D18" s="1001">
        <v>66</v>
      </c>
      <c r="E18" s="1002">
        <v>92</v>
      </c>
      <c r="F18" s="1003">
        <v>50</v>
      </c>
      <c r="G18" s="1004">
        <v>99</v>
      </c>
      <c r="H18" s="1005">
        <v>113</v>
      </c>
      <c r="I18" s="1028" t="s">
        <v>542</v>
      </c>
      <c r="J18" s="1005">
        <v>111</v>
      </c>
      <c r="K18" s="1004">
        <v>376</v>
      </c>
      <c r="L18" s="990" t="s">
        <v>542</v>
      </c>
      <c r="M18" s="991" t="s">
        <v>542</v>
      </c>
      <c r="N18" s="1029">
        <v>390</v>
      </c>
      <c r="O18" s="1021"/>
      <c r="P18" s="1021"/>
      <c r="Q18" s="993"/>
      <c r="R18" s="995" t="s">
        <v>542</v>
      </c>
      <c r="S18" s="1030" t="s">
        <v>542</v>
      </c>
      <c r="T18" s="996"/>
      <c r="U18" s="1031"/>
      <c r="V18" s="1032"/>
      <c r="W18" s="1032"/>
    </row>
    <row r="19" spans="1:23">
      <c r="A19" s="999" t="s">
        <v>564</v>
      </c>
      <c r="B19" s="1026" t="s">
        <v>719</v>
      </c>
      <c r="C19" s="1027" t="s">
        <v>542</v>
      </c>
      <c r="D19" s="1001"/>
      <c r="E19" s="1013"/>
      <c r="F19" s="1003"/>
      <c r="G19" s="1004"/>
      <c r="H19" s="1005">
        <v>0</v>
      </c>
      <c r="I19" s="1028" t="s">
        <v>542</v>
      </c>
      <c r="J19" s="1005"/>
      <c r="K19" s="1004"/>
      <c r="L19" s="990" t="s">
        <v>542</v>
      </c>
      <c r="M19" s="991" t="s">
        <v>542</v>
      </c>
      <c r="N19" s="1029"/>
      <c r="O19" s="1021"/>
      <c r="P19" s="1021"/>
      <c r="Q19" s="993"/>
      <c r="R19" s="995" t="s">
        <v>542</v>
      </c>
      <c r="S19" s="1030" t="s">
        <v>542</v>
      </c>
      <c r="T19" s="996"/>
      <c r="U19" s="1031"/>
      <c r="V19" s="1032"/>
      <c r="W19" s="1032"/>
    </row>
    <row r="20" spans="1:23">
      <c r="A20" s="999" t="s">
        <v>566</v>
      </c>
      <c r="B20" s="1026" t="s">
        <v>565</v>
      </c>
      <c r="C20" s="1027" t="s">
        <v>542</v>
      </c>
      <c r="D20" s="1001">
        <v>173</v>
      </c>
      <c r="E20" s="1013">
        <v>209</v>
      </c>
      <c r="F20" s="1003">
        <v>337</v>
      </c>
      <c r="G20" s="1004">
        <v>299</v>
      </c>
      <c r="H20" s="1005">
        <v>298</v>
      </c>
      <c r="I20" s="1028" t="s">
        <v>542</v>
      </c>
      <c r="J20" s="1005">
        <v>279</v>
      </c>
      <c r="K20" s="1004">
        <v>951</v>
      </c>
      <c r="L20" s="1042" t="s">
        <v>542</v>
      </c>
      <c r="M20" s="991" t="s">
        <v>542</v>
      </c>
      <c r="N20" s="1029">
        <v>2305</v>
      </c>
      <c r="O20" s="1021"/>
      <c r="P20" s="1021"/>
      <c r="Q20" s="993"/>
      <c r="R20" s="995" t="s">
        <v>542</v>
      </c>
      <c r="S20" s="1030" t="s">
        <v>542</v>
      </c>
      <c r="T20" s="996"/>
      <c r="U20" s="1031"/>
      <c r="V20" s="1032"/>
      <c r="W20" s="1032"/>
    </row>
    <row r="21" spans="1:23">
      <c r="A21" s="980" t="s">
        <v>568</v>
      </c>
      <c r="B21" s="1034"/>
      <c r="C21" s="1055" t="s">
        <v>542</v>
      </c>
      <c r="D21" s="983"/>
      <c r="E21" s="1037"/>
      <c r="F21" s="985"/>
      <c r="G21" s="986"/>
      <c r="H21" s="987">
        <v>0</v>
      </c>
      <c r="I21" s="1041" t="s">
        <v>542</v>
      </c>
      <c r="J21" s="1041"/>
      <c r="K21" s="1041"/>
      <c r="L21" s="1046" t="s">
        <v>542</v>
      </c>
      <c r="M21" s="1056" t="s">
        <v>542</v>
      </c>
      <c r="N21" s="1057"/>
      <c r="O21" s="1021"/>
      <c r="P21" s="1021"/>
      <c r="Q21" s="993"/>
      <c r="R21" s="1045" t="s">
        <v>542</v>
      </c>
      <c r="S21" s="1046" t="s">
        <v>542</v>
      </c>
      <c r="T21" s="996"/>
      <c r="U21" s="1047"/>
      <c r="V21" s="1045"/>
      <c r="W21" s="1045"/>
    </row>
    <row r="22" spans="1:23">
      <c r="A22" s="1058" t="s">
        <v>570</v>
      </c>
      <c r="B22" s="1026"/>
      <c r="C22" s="1059" t="s">
        <v>542</v>
      </c>
      <c r="D22" s="1001">
        <v>2336</v>
      </c>
      <c r="E22" s="1002">
        <v>2388</v>
      </c>
      <c r="F22" s="1003">
        <v>2517</v>
      </c>
      <c r="G22" s="1004">
        <v>2378</v>
      </c>
      <c r="H22" s="1005">
        <v>2563</v>
      </c>
      <c r="I22" s="1028">
        <v>2303</v>
      </c>
      <c r="J22" s="1060">
        <v>2311</v>
      </c>
      <c r="K22" s="1060">
        <v>5991</v>
      </c>
      <c r="L22" s="1061">
        <f>L35</f>
        <v>5943</v>
      </c>
      <c r="M22" s="1062">
        <f>M35</f>
        <v>5943</v>
      </c>
      <c r="N22" s="1063">
        <v>1412</v>
      </c>
      <c r="O22" s="1021"/>
      <c r="P22" s="1021"/>
      <c r="Q22" s="993"/>
      <c r="R22" s="995">
        <f t="shared" ref="R22:R41" si="0">SUM(N22:Q22)</f>
        <v>1412</v>
      </c>
      <c r="S22" s="1064">
        <f t="shared" ref="S22:S41" si="1">(R22/M22)*100</f>
        <v>23.759044253743898</v>
      </c>
      <c r="T22" s="996"/>
      <c r="U22" s="1031"/>
      <c r="V22" s="1065"/>
      <c r="W22" s="1066"/>
    </row>
    <row r="23" spans="1:23">
      <c r="A23" s="999" t="s">
        <v>572</v>
      </c>
      <c r="B23" s="1026" t="s">
        <v>573</v>
      </c>
      <c r="C23" s="1059" t="s">
        <v>542</v>
      </c>
      <c r="D23" s="1001"/>
      <c r="E23" s="1002"/>
      <c r="F23" s="1003"/>
      <c r="G23" s="1004"/>
      <c r="H23" s="1005">
        <v>0</v>
      </c>
      <c r="I23" s="1028">
        <f>SUM(E23:H23)</f>
        <v>0</v>
      </c>
      <c r="J23" s="1060"/>
      <c r="K23" s="1060"/>
      <c r="L23" s="1061"/>
      <c r="M23" s="1067"/>
      <c r="N23" s="1068">
        <v>962</v>
      </c>
      <c r="O23" s="1069"/>
      <c r="P23" s="1070"/>
      <c r="Q23" s="1071"/>
      <c r="R23" s="995">
        <f t="shared" si="0"/>
        <v>962</v>
      </c>
      <c r="S23" s="1064" t="e">
        <f t="shared" si="1"/>
        <v>#DIV/0!</v>
      </c>
      <c r="T23" s="996"/>
      <c r="U23" s="1031"/>
      <c r="V23" s="1065"/>
      <c r="W23" s="1066"/>
    </row>
    <row r="24" spans="1:23">
      <c r="A24" s="999" t="s">
        <v>574</v>
      </c>
      <c r="B24" s="1026" t="s">
        <v>573</v>
      </c>
      <c r="C24" s="1059">
        <v>672</v>
      </c>
      <c r="D24" s="1012">
        <v>660</v>
      </c>
      <c r="E24" s="1013">
        <v>670</v>
      </c>
      <c r="F24" s="1014">
        <v>700</v>
      </c>
      <c r="G24" s="1004">
        <v>650</v>
      </c>
      <c r="H24" s="1005">
        <v>760</v>
      </c>
      <c r="I24" s="1028">
        <v>700</v>
      </c>
      <c r="J24" s="1060">
        <v>650</v>
      </c>
      <c r="K24" s="1060">
        <v>1800</v>
      </c>
      <c r="L24" s="1061">
        <f>SUM(L25:L29)</f>
        <v>1800</v>
      </c>
      <c r="M24" s="1062">
        <f>SUM(M25:M29)</f>
        <v>1800</v>
      </c>
      <c r="N24" s="1072">
        <v>450</v>
      </c>
      <c r="O24" s="1069"/>
      <c r="P24" s="1021"/>
      <c r="Q24" s="1073"/>
      <c r="R24" s="995">
        <f t="shared" si="0"/>
        <v>450</v>
      </c>
      <c r="S24" s="1064">
        <f t="shared" si="1"/>
        <v>25</v>
      </c>
      <c r="T24" s="996"/>
      <c r="U24" s="1031"/>
      <c r="V24" s="1065"/>
      <c r="W24" s="1066"/>
    </row>
    <row r="25" spans="1:23">
      <c r="A25" s="1009" t="s">
        <v>575</v>
      </c>
      <c r="B25" s="1010" t="s">
        <v>720</v>
      </c>
      <c r="C25" s="1074">
        <v>501</v>
      </c>
      <c r="D25" s="1012">
        <v>401</v>
      </c>
      <c r="E25" s="1013">
        <v>315</v>
      </c>
      <c r="F25" s="1014">
        <v>161</v>
      </c>
      <c r="G25" s="1015">
        <v>206</v>
      </c>
      <c r="H25" s="1016">
        <v>158</v>
      </c>
      <c r="I25" s="1017">
        <v>186</v>
      </c>
      <c r="J25" s="1017">
        <v>160</v>
      </c>
      <c r="K25" s="1075">
        <v>454</v>
      </c>
      <c r="L25" s="1076">
        <v>350</v>
      </c>
      <c r="M25" s="1077">
        <v>350</v>
      </c>
      <c r="N25" s="1072">
        <v>56</v>
      </c>
      <c r="O25" s="1069"/>
      <c r="P25" s="1070"/>
      <c r="Q25" s="1071"/>
      <c r="R25" s="1022">
        <f t="shared" si="0"/>
        <v>56</v>
      </c>
      <c r="S25" s="1078">
        <f t="shared" si="1"/>
        <v>16</v>
      </c>
      <c r="T25" s="996"/>
      <c r="U25" s="1024"/>
      <c r="V25" s="1079"/>
      <c r="W25" s="1080"/>
    </row>
    <row r="26" spans="1:23">
      <c r="A26" s="999" t="s">
        <v>577</v>
      </c>
      <c r="B26" s="1026" t="s">
        <v>721</v>
      </c>
      <c r="C26" s="1059">
        <v>502</v>
      </c>
      <c r="D26" s="1001">
        <v>149</v>
      </c>
      <c r="E26" s="1002">
        <v>157</v>
      </c>
      <c r="F26" s="1003">
        <v>180</v>
      </c>
      <c r="G26" s="1004">
        <v>154</v>
      </c>
      <c r="H26" s="1005">
        <v>93</v>
      </c>
      <c r="I26" s="1028">
        <v>110</v>
      </c>
      <c r="J26" s="1028">
        <v>113</v>
      </c>
      <c r="K26" s="1066">
        <v>645</v>
      </c>
      <c r="L26" s="1081">
        <v>550</v>
      </c>
      <c r="M26" s="1082">
        <v>550</v>
      </c>
      <c r="N26" s="1068">
        <v>-48</v>
      </c>
      <c r="O26" s="1083"/>
      <c r="P26" s="1021"/>
      <c r="Q26" s="1073"/>
      <c r="R26" s="995">
        <f t="shared" si="0"/>
        <v>-48</v>
      </c>
      <c r="S26" s="1064">
        <f t="shared" si="1"/>
        <v>-8.7272727272727284</v>
      </c>
      <c r="T26" s="996"/>
      <c r="U26" s="1031"/>
      <c r="V26" s="1065"/>
      <c r="W26" s="1066"/>
    </row>
    <row r="27" spans="1:23">
      <c r="A27" s="999" t="s">
        <v>579</v>
      </c>
      <c r="B27" s="1026" t="s">
        <v>722</v>
      </c>
      <c r="C27" s="1059">
        <v>504</v>
      </c>
      <c r="D27" s="1001"/>
      <c r="E27" s="1002"/>
      <c r="F27" s="1003"/>
      <c r="G27" s="1004"/>
      <c r="H27" s="1005">
        <v>0</v>
      </c>
      <c r="I27" s="1028">
        <f>SUM(E27:H27)</f>
        <v>0</v>
      </c>
      <c r="J27" s="1028">
        <v>0</v>
      </c>
      <c r="K27" s="1066"/>
      <c r="L27" s="1084"/>
      <c r="M27" s="1082"/>
      <c r="N27" s="1068"/>
      <c r="O27" s="1083"/>
      <c r="P27" s="1021"/>
      <c r="Q27" s="1073"/>
      <c r="R27" s="995">
        <f t="shared" si="0"/>
        <v>0</v>
      </c>
      <c r="S27" s="1064" t="e">
        <f t="shared" si="1"/>
        <v>#DIV/0!</v>
      </c>
      <c r="T27" s="996"/>
      <c r="U27" s="1031"/>
      <c r="V27" s="1065"/>
      <c r="W27" s="1066"/>
    </row>
    <row r="28" spans="1:23">
      <c r="A28" s="999" t="s">
        <v>581</v>
      </c>
      <c r="B28" s="1026" t="s">
        <v>723</v>
      </c>
      <c r="C28" s="1059">
        <v>511</v>
      </c>
      <c r="D28" s="1001">
        <v>180</v>
      </c>
      <c r="E28" s="1002">
        <v>64</v>
      </c>
      <c r="F28" s="1003">
        <v>191</v>
      </c>
      <c r="G28" s="1004">
        <v>27</v>
      </c>
      <c r="H28" s="1005">
        <v>60</v>
      </c>
      <c r="I28" s="1028">
        <v>72</v>
      </c>
      <c r="J28" s="1028">
        <v>92</v>
      </c>
      <c r="K28" s="1066">
        <v>250</v>
      </c>
      <c r="L28" s="1084">
        <v>400</v>
      </c>
      <c r="M28" s="1082">
        <v>400</v>
      </c>
      <c r="N28" s="1068">
        <v>49</v>
      </c>
      <c r="O28" s="1083"/>
      <c r="P28" s="1021"/>
      <c r="Q28" s="1073"/>
      <c r="R28" s="995">
        <f t="shared" si="0"/>
        <v>49</v>
      </c>
      <c r="S28" s="1064">
        <f t="shared" si="1"/>
        <v>12.25</v>
      </c>
      <c r="T28" s="996"/>
      <c r="U28" s="1031"/>
      <c r="V28" s="1065"/>
      <c r="W28" s="1066"/>
    </row>
    <row r="29" spans="1:23">
      <c r="A29" s="999" t="s">
        <v>583</v>
      </c>
      <c r="B29" s="1026" t="s">
        <v>724</v>
      </c>
      <c r="C29" s="1059">
        <v>518</v>
      </c>
      <c r="D29" s="1001">
        <v>186</v>
      </c>
      <c r="E29" s="1002">
        <v>219</v>
      </c>
      <c r="F29" s="1003">
        <v>197</v>
      </c>
      <c r="G29" s="1004">
        <v>169</v>
      </c>
      <c r="H29" s="1005">
        <v>198</v>
      </c>
      <c r="I29" s="1028">
        <v>267</v>
      </c>
      <c r="J29" s="1028">
        <v>264</v>
      </c>
      <c r="K29" s="1066">
        <v>645</v>
      </c>
      <c r="L29" s="1084">
        <v>500</v>
      </c>
      <c r="M29" s="1082">
        <v>500</v>
      </c>
      <c r="N29" s="1068">
        <v>85</v>
      </c>
      <c r="O29" s="1083"/>
      <c r="P29" s="1021"/>
      <c r="Q29" s="1073"/>
      <c r="R29" s="995">
        <f t="shared" si="0"/>
        <v>85</v>
      </c>
      <c r="S29" s="1064">
        <f t="shared" si="1"/>
        <v>17</v>
      </c>
      <c r="T29" s="996"/>
      <c r="U29" s="1031"/>
      <c r="V29" s="1065"/>
      <c r="W29" s="1066"/>
    </row>
    <row r="30" spans="1:23">
      <c r="A30" s="999" t="s">
        <v>725</v>
      </c>
      <c r="B30" s="1085" t="s">
        <v>726</v>
      </c>
      <c r="C30" s="1059">
        <v>521</v>
      </c>
      <c r="D30" s="1001">
        <v>1216</v>
      </c>
      <c r="E30" s="1002">
        <v>1267</v>
      </c>
      <c r="F30" s="1003">
        <v>1347</v>
      </c>
      <c r="G30" s="1004">
        <v>1276</v>
      </c>
      <c r="H30" s="1005">
        <v>1378</v>
      </c>
      <c r="I30" s="1028">
        <v>1212</v>
      </c>
      <c r="J30" s="1028">
        <v>1262</v>
      </c>
      <c r="K30" s="1066">
        <v>3177</v>
      </c>
      <c r="L30" s="1084">
        <v>3020</v>
      </c>
      <c r="M30" s="1082">
        <v>3020</v>
      </c>
      <c r="N30" s="1068">
        <v>746</v>
      </c>
      <c r="O30" s="1083"/>
      <c r="P30" s="1021"/>
      <c r="Q30" s="1073"/>
      <c r="R30" s="995">
        <f t="shared" si="0"/>
        <v>746</v>
      </c>
      <c r="S30" s="1064">
        <f t="shared" si="1"/>
        <v>24.701986754966889</v>
      </c>
      <c r="T30" s="996"/>
      <c r="U30" s="1031"/>
      <c r="V30" s="1065"/>
      <c r="W30" s="1066"/>
    </row>
    <row r="31" spans="1:23">
      <c r="A31" s="999" t="s">
        <v>587</v>
      </c>
      <c r="B31" s="1085" t="s">
        <v>727</v>
      </c>
      <c r="C31" s="1059" t="s">
        <v>589</v>
      </c>
      <c r="D31" s="1001">
        <v>469</v>
      </c>
      <c r="E31" s="1002">
        <v>487</v>
      </c>
      <c r="F31" s="1003">
        <v>508</v>
      </c>
      <c r="G31" s="1004">
        <v>476</v>
      </c>
      <c r="H31" s="1005">
        <v>514</v>
      </c>
      <c r="I31" s="1028">
        <v>449</v>
      </c>
      <c r="J31" s="1028">
        <v>464</v>
      </c>
      <c r="K31" s="1066">
        <v>1137</v>
      </c>
      <c r="L31" s="1084">
        <v>1072</v>
      </c>
      <c r="M31" s="1082">
        <v>1072</v>
      </c>
      <c r="N31" s="1068">
        <v>265</v>
      </c>
      <c r="O31" s="1083"/>
      <c r="P31" s="1021"/>
      <c r="Q31" s="1073"/>
      <c r="R31" s="995">
        <f t="shared" si="0"/>
        <v>265</v>
      </c>
      <c r="S31" s="1064">
        <f t="shared" si="1"/>
        <v>24.720149253731343</v>
      </c>
      <c r="T31" s="996"/>
      <c r="U31" s="1031"/>
      <c r="V31" s="1065"/>
      <c r="W31" s="1066"/>
    </row>
    <row r="32" spans="1:23">
      <c r="A32" s="999" t="s">
        <v>590</v>
      </c>
      <c r="B32" s="1026" t="s">
        <v>728</v>
      </c>
      <c r="C32" s="1059">
        <v>557</v>
      </c>
      <c r="D32" s="1001"/>
      <c r="E32" s="1002"/>
      <c r="F32" s="1003"/>
      <c r="G32" s="1004"/>
      <c r="H32" s="1005">
        <v>0</v>
      </c>
      <c r="I32" s="1028">
        <f>SUM(E32:H32)</f>
        <v>0</v>
      </c>
      <c r="J32" s="1028">
        <v>0</v>
      </c>
      <c r="K32" s="1066"/>
      <c r="L32" s="1084"/>
      <c r="M32" s="1082"/>
      <c r="N32" s="1068"/>
      <c r="O32" s="1083"/>
      <c r="P32" s="1021"/>
      <c r="Q32" s="1073"/>
      <c r="R32" s="995">
        <f t="shared" si="0"/>
        <v>0</v>
      </c>
      <c r="S32" s="1064" t="e">
        <f t="shared" si="1"/>
        <v>#DIV/0!</v>
      </c>
      <c r="T32" s="996"/>
      <c r="U32" s="1031"/>
      <c r="V32" s="1065"/>
      <c r="W32" s="1066"/>
    </row>
    <row r="33" spans="1:23">
      <c r="A33" s="999" t="s">
        <v>592</v>
      </c>
      <c r="B33" s="1026" t="s">
        <v>729</v>
      </c>
      <c r="C33" s="1059">
        <v>551</v>
      </c>
      <c r="D33" s="1001"/>
      <c r="E33" s="1002"/>
      <c r="F33" s="1003"/>
      <c r="G33" s="1004"/>
      <c r="H33" s="1005">
        <v>0</v>
      </c>
      <c r="I33" s="1028">
        <f>SUM(E33:H33)</f>
        <v>0</v>
      </c>
      <c r="J33" s="1028">
        <v>0</v>
      </c>
      <c r="K33" s="1066">
        <v>21</v>
      </c>
      <c r="L33" s="1084"/>
      <c r="M33" s="1082"/>
      <c r="N33" s="1068">
        <v>5</v>
      </c>
      <c r="O33" s="1083"/>
      <c r="P33" s="1021"/>
      <c r="Q33" s="1073"/>
      <c r="R33" s="995">
        <f t="shared" si="0"/>
        <v>5</v>
      </c>
      <c r="S33" s="1064" t="e">
        <f t="shared" si="1"/>
        <v>#DIV/0!</v>
      </c>
      <c r="T33" s="996"/>
      <c r="U33" s="1031"/>
      <c r="V33" s="1065"/>
      <c r="W33" s="1066"/>
    </row>
    <row r="34" spans="1:23">
      <c r="A34" s="1033" t="s">
        <v>594</v>
      </c>
      <c r="B34" s="1034" t="s">
        <v>730</v>
      </c>
      <c r="C34" s="1086" t="s">
        <v>595</v>
      </c>
      <c r="D34" s="1036">
        <v>19</v>
      </c>
      <c r="E34" s="1037">
        <v>23</v>
      </c>
      <c r="F34" s="1038">
        <v>24</v>
      </c>
      <c r="G34" s="986">
        <v>24</v>
      </c>
      <c r="H34" s="987">
        <v>119</v>
      </c>
      <c r="I34" s="1041">
        <v>247</v>
      </c>
      <c r="J34" s="1041">
        <v>20</v>
      </c>
      <c r="K34" s="1087">
        <v>179</v>
      </c>
      <c r="L34" s="1088">
        <v>51</v>
      </c>
      <c r="M34" s="1089">
        <v>51</v>
      </c>
      <c r="N34" s="1090">
        <v>27</v>
      </c>
      <c r="O34" s="1091"/>
      <c r="P34" s="1021"/>
      <c r="Q34" s="1092"/>
      <c r="R34" s="1045">
        <f t="shared" si="0"/>
        <v>27</v>
      </c>
      <c r="S34" s="1093">
        <f t="shared" si="1"/>
        <v>52.941176470588239</v>
      </c>
      <c r="T34" s="996"/>
      <c r="U34" s="1047"/>
      <c r="V34" s="1094"/>
      <c r="W34" s="1087"/>
    </row>
    <row r="35" spans="1:23">
      <c r="A35" s="999" t="s">
        <v>731</v>
      </c>
      <c r="B35" s="1049" t="s">
        <v>597</v>
      </c>
      <c r="C35" s="1050"/>
      <c r="D35" s="995">
        <f>SUM(D25:D34)</f>
        <v>2620</v>
      </c>
      <c r="E35" s="1030">
        <f>SUM(E25:E34)</f>
        <v>2532</v>
      </c>
      <c r="F35" s="1028">
        <f>SUM(F25:F34)</f>
        <v>2608</v>
      </c>
      <c r="G35" s="1030">
        <f>SUM(G25:G34)</f>
        <v>2332</v>
      </c>
      <c r="H35" s="1028">
        <f>SUM(H25:H34)</f>
        <v>2520</v>
      </c>
      <c r="I35" s="1028">
        <v>2543</v>
      </c>
      <c r="J35" s="1028">
        <f t="shared" ref="J35:Q35" si="2">SUM(J25:J34)</f>
        <v>2375</v>
      </c>
      <c r="K35" s="1095">
        <f t="shared" si="2"/>
        <v>6508</v>
      </c>
      <c r="L35" s="990">
        <f t="shared" si="2"/>
        <v>5943</v>
      </c>
      <c r="M35" s="1096">
        <f t="shared" si="2"/>
        <v>5943</v>
      </c>
      <c r="N35" s="1097">
        <f t="shared" si="2"/>
        <v>1185</v>
      </c>
      <c r="O35" s="1053">
        <f t="shared" si="2"/>
        <v>0</v>
      </c>
      <c r="P35" s="1053">
        <f t="shared" si="2"/>
        <v>0</v>
      </c>
      <c r="Q35" s="1054">
        <f t="shared" si="2"/>
        <v>0</v>
      </c>
      <c r="R35" s="995">
        <f t="shared" si="0"/>
        <v>1185</v>
      </c>
      <c r="S35" s="1064">
        <f t="shared" si="1"/>
        <v>19.939424533064109</v>
      </c>
      <c r="T35" s="996"/>
      <c r="U35" s="1095">
        <f>SUM(U25:U34)</f>
        <v>0</v>
      </c>
      <c r="V35" s="1095">
        <f>SUM(V25:V34)</f>
        <v>0</v>
      </c>
      <c r="W35" s="1095">
        <f>SUM(W25:W34)</f>
        <v>0</v>
      </c>
    </row>
    <row r="36" spans="1:23">
      <c r="A36" s="999" t="s">
        <v>598</v>
      </c>
      <c r="B36" s="1026" t="s">
        <v>732</v>
      </c>
      <c r="C36" s="1059">
        <v>601</v>
      </c>
      <c r="D36" s="1001"/>
      <c r="E36" s="1002"/>
      <c r="F36" s="1003"/>
      <c r="G36" s="1004"/>
      <c r="H36" s="1005">
        <v>0</v>
      </c>
      <c r="I36" s="1028">
        <f>SUM(E36:H36)</f>
        <v>0</v>
      </c>
      <c r="J36" s="1028">
        <v>0</v>
      </c>
      <c r="K36" s="1066"/>
      <c r="L36" s="1084"/>
      <c r="M36" s="1082"/>
      <c r="N36" s="1063"/>
      <c r="O36" s="1098"/>
      <c r="P36" s="1021"/>
      <c r="Q36" s="1071"/>
      <c r="R36" s="995">
        <f t="shared" si="0"/>
        <v>0</v>
      </c>
      <c r="S36" s="1064" t="e">
        <f t="shared" si="1"/>
        <v>#DIV/0!</v>
      </c>
      <c r="T36" s="996"/>
      <c r="U36" s="1031"/>
      <c r="V36" s="1065"/>
      <c r="W36" s="1066"/>
    </row>
    <row r="37" spans="1:23">
      <c r="A37" s="999" t="s">
        <v>600</v>
      </c>
      <c r="B37" s="1026" t="s">
        <v>733</v>
      </c>
      <c r="C37" s="1059">
        <v>602</v>
      </c>
      <c r="D37" s="1001">
        <v>175</v>
      </c>
      <c r="E37" s="1002">
        <v>177</v>
      </c>
      <c r="F37" s="1003">
        <v>173</v>
      </c>
      <c r="G37" s="1004">
        <v>205</v>
      </c>
      <c r="H37" s="1005">
        <v>178</v>
      </c>
      <c r="I37" s="1028">
        <v>131</v>
      </c>
      <c r="J37" s="1028">
        <v>148</v>
      </c>
      <c r="K37" s="1066">
        <v>552</v>
      </c>
      <c r="L37" s="1084"/>
      <c r="M37" s="1082"/>
      <c r="N37" s="1063">
        <v>152</v>
      </c>
      <c r="O37" s="1098"/>
      <c r="P37" s="1021"/>
      <c r="Q37" s="1073"/>
      <c r="R37" s="995">
        <f t="shared" si="0"/>
        <v>152</v>
      </c>
      <c r="S37" s="1064" t="e">
        <f t="shared" si="1"/>
        <v>#DIV/0!</v>
      </c>
      <c r="T37" s="996"/>
      <c r="U37" s="1031"/>
      <c r="V37" s="1065"/>
      <c r="W37" s="1066"/>
    </row>
    <row r="38" spans="1:23">
      <c r="A38" s="999" t="s">
        <v>602</v>
      </c>
      <c r="B38" s="1026" t="s">
        <v>734</v>
      </c>
      <c r="C38" s="1059">
        <v>604</v>
      </c>
      <c r="D38" s="1001"/>
      <c r="E38" s="1002"/>
      <c r="F38" s="1003"/>
      <c r="G38" s="1004"/>
      <c r="H38" s="1005">
        <v>0</v>
      </c>
      <c r="I38" s="1028">
        <f>SUM(E38:H38)</f>
        <v>0</v>
      </c>
      <c r="J38" s="1028">
        <v>0</v>
      </c>
      <c r="K38" s="1066"/>
      <c r="L38" s="1084"/>
      <c r="M38" s="1082"/>
      <c r="N38" s="1063"/>
      <c r="O38" s="1098"/>
      <c r="P38" s="1021"/>
      <c r="Q38" s="1073"/>
      <c r="R38" s="995">
        <f t="shared" si="0"/>
        <v>0</v>
      </c>
      <c r="S38" s="1064" t="e">
        <f t="shared" si="1"/>
        <v>#DIV/0!</v>
      </c>
      <c r="T38" s="996"/>
      <c r="U38" s="1031"/>
      <c r="V38" s="1065"/>
      <c r="W38" s="1066"/>
    </row>
    <row r="39" spans="1:23">
      <c r="A39" s="999" t="s">
        <v>604</v>
      </c>
      <c r="B39" s="1026" t="s">
        <v>735</v>
      </c>
      <c r="C39" s="1059" t="s">
        <v>606</v>
      </c>
      <c r="D39" s="1001">
        <v>2336</v>
      </c>
      <c r="E39" s="1002">
        <v>2388</v>
      </c>
      <c r="F39" s="1003">
        <v>2517</v>
      </c>
      <c r="G39" s="1004">
        <v>2378</v>
      </c>
      <c r="H39" s="1005">
        <v>2563</v>
      </c>
      <c r="I39" s="1028">
        <v>2303</v>
      </c>
      <c r="J39" s="1028">
        <v>2311</v>
      </c>
      <c r="K39" s="1066">
        <v>5991</v>
      </c>
      <c r="L39" s="1084">
        <v>5943</v>
      </c>
      <c r="M39" s="1082">
        <v>5943</v>
      </c>
      <c r="N39" s="1063">
        <v>1412</v>
      </c>
      <c r="O39" s="1098"/>
      <c r="P39" s="1021"/>
      <c r="Q39" s="1073"/>
      <c r="R39" s="995">
        <f t="shared" si="0"/>
        <v>1412</v>
      </c>
      <c r="S39" s="1064">
        <f t="shared" si="1"/>
        <v>23.759044253743898</v>
      </c>
      <c r="T39" s="996"/>
      <c r="U39" s="1031"/>
      <c r="V39" s="1065"/>
      <c r="W39" s="1066"/>
    </row>
    <row r="40" spans="1:23">
      <c r="A40" s="1033" t="s">
        <v>607</v>
      </c>
      <c r="B40" s="1034" t="s">
        <v>730</v>
      </c>
      <c r="C40" s="1086" t="s">
        <v>608</v>
      </c>
      <c r="D40" s="1036">
        <v>135</v>
      </c>
      <c r="E40" s="1037"/>
      <c r="F40" s="1038"/>
      <c r="G40" s="986"/>
      <c r="H40" s="987">
        <v>0</v>
      </c>
      <c r="I40" s="1041">
        <v>110</v>
      </c>
      <c r="J40" s="1041">
        <v>52</v>
      </c>
      <c r="K40" s="1087">
        <v>137</v>
      </c>
      <c r="L40" s="1088"/>
      <c r="M40" s="1089"/>
      <c r="N40" s="1099"/>
      <c r="O40" s="1100"/>
      <c r="P40" s="1101"/>
      <c r="Q40" s="1092"/>
      <c r="R40" s="1045">
        <f t="shared" si="0"/>
        <v>0</v>
      </c>
      <c r="S40" s="1093" t="e">
        <f t="shared" si="1"/>
        <v>#DIV/0!</v>
      </c>
      <c r="T40" s="996"/>
      <c r="U40" s="1047"/>
      <c r="V40" s="1094"/>
      <c r="W40" s="1087"/>
    </row>
    <row r="41" spans="1:23">
      <c r="A41" s="999" t="s">
        <v>609</v>
      </c>
      <c r="B41" s="1049" t="s">
        <v>610</v>
      </c>
      <c r="C41" s="1050" t="s">
        <v>542</v>
      </c>
      <c r="D41" s="995">
        <f>SUM(D36:D40)</f>
        <v>2646</v>
      </c>
      <c r="E41" s="1030">
        <f>SUM(E36:E40)</f>
        <v>2565</v>
      </c>
      <c r="F41" s="1028">
        <f>SUM(F36:F40)</f>
        <v>2690</v>
      </c>
      <c r="G41" s="1030">
        <f>SUM(G36:G40)</f>
        <v>2583</v>
      </c>
      <c r="H41" s="1028">
        <f>SUM(H36:H40)</f>
        <v>2741</v>
      </c>
      <c r="I41" s="1028">
        <v>2544</v>
      </c>
      <c r="J41" s="1028">
        <f t="shared" ref="J41:Q41" si="3">SUM(J36:J40)</f>
        <v>2511</v>
      </c>
      <c r="K41" s="1095">
        <f t="shared" si="3"/>
        <v>6680</v>
      </c>
      <c r="L41" s="990">
        <f t="shared" si="3"/>
        <v>5943</v>
      </c>
      <c r="M41" s="1096">
        <f t="shared" si="3"/>
        <v>5943</v>
      </c>
      <c r="N41" s="1097">
        <f t="shared" si="3"/>
        <v>1564</v>
      </c>
      <c r="O41" s="1102">
        <f t="shared" si="3"/>
        <v>0</v>
      </c>
      <c r="P41" s="1102">
        <f t="shared" si="3"/>
        <v>0</v>
      </c>
      <c r="Q41" s="1102">
        <f t="shared" si="3"/>
        <v>0</v>
      </c>
      <c r="R41" s="995">
        <f t="shared" si="0"/>
        <v>1564</v>
      </c>
      <c r="S41" s="1064">
        <f t="shared" si="1"/>
        <v>26.316675079925961</v>
      </c>
      <c r="T41" s="1103"/>
      <c r="U41" s="1095">
        <f>SUM(U36:U40)</f>
        <v>0</v>
      </c>
      <c r="V41" s="1064">
        <f>SUM(V36:V40)</f>
        <v>0</v>
      </c>
      <c r="W41" s="1095">
        <f>SUM(W36:W40)</f>
        <v>0</v>
      </c>
    </row>
    <row r="42" spans="1:23" ht="5.25" customHeight="1">
      <c r="A42" s="1033"/>
      <c r="B42" s="1104"/>
      <c r="C42" s="1105"/>
      <c r="D42" s="1036"/>
      <c r="E42" s="1037"/>
      <c r="F42" s="1038"/>
      <c r="G42" s="1106"/>
      <c r="H42" s="1107"/>
      <c r="I42" s="1108"/>
      <c r="J42" s="1108"/>
      <c r="K42" s="1109"/>
      <c r="L42" s="1110"/>
      <c r="M42" s="1111"/>
      <c r="N42" s="1112"/>
      <c r="O42" s="1113"/>
      <c r="P42" s="1114"/>
      <c r="Q42" s="1115"/>
      <c r="R42" s="1106"/>
      <c r="S42" s="1116"/>
      <c r="T42" s="996"/>
      <c r="U42" s="1117"/>
      <c r="V42" s="1116"/>
      <c r="W42" s="1116"/>
    </row>
    <row r="43" spans="1:23">
      <c r="A43" s="980" t="s">
        <v>611</v>
      </c>
      <c r="B43" s="1049" t="s">
        <v>573</v>
      </c>
      <c r="C43" s="1050" t="s">
        <v>542</v>
      </c>
      <c r="D43" s="995">
        <f>D41-D39</f>
        <v>310</v>
      </c>
      <c r="E43" s="1030">
        <f>E41-E39</f>
        <v>177</v>
      </c>
      <c r="F43" s="1030">
        <f>F41-F39</f>
        <v>173</v>
      </c>
      <c r="G43" s="1030">
        <f>G41-G39</f>
        <v>205</v>
      </c>
      <c r="H43" s="1028">
        <f>H41-H39</f>
        <v>178</v>
      </c>
      <c r="I43" s="1028">
        <v>241</v>
      </c>
      <c r="J43" s="1041">
        <v>200</v>
      </c>
      <c r="K43" s="1095">
        <f t="shared" ref="K43:Q43" si="4">K41-K39</f>
        <v>689</v>
      </c>
      <c r="L43" s="990">
        <f t="shared" si="4"/>
        <v>0</v>
      </c>
      <c r="M43" s="1096">
        <f t="shared" si="4"/>
        <v>0</v>
      </c>
      <c r="N43" s="1097">
        <f t="shared" si="4"/>
        <v>152</v>
      </c>
      <c r="O43" s="1102">
        <f t="shared" si="4"/>
        <v>0</v>
      </c>
      <c r="P43" s="1097">
        <f t="shared" si="4"/>
        <v>0</v>
      </c>
      <c r="Q43" s="1102">
        <f t="shared" si="4"/>
        <v>0</v>
      </c>
      <c r="R43" s="995">
        <f>SUM(N43:Q43)</f>
        <v>152</v>
      </c>
      <c r="S43" s="1064" t="e">
        <f>(R43/M43)*100</f>
        <v>#DIV/0!</v>
      </c>
      <c r="T43" s="1118"/>
      <c r="U43" s="1095">
        <f>U41-U39</f>
        <v>0</v>
      </c>
      <c r="V43" s="1064">
        <f>V41-V39</f>
        <v>0</v>
      </c>
      <c r="W43" s="1095">
        <f>W41-W39</f>
        <v>0</v>
      </c>
    </row>
    <row r="44" spans="1:23">
      <c r="A44" s="999" t="s">
        <v>612</v>
      </c>
      <c r="B44" s="1049"/>
      <c r="C44" s="1050" t="s">
        <v>542</v>
      </c>
      <c r="D44" s="995">
        <f>D41-D35</f>
        <v>26</v>
      </c>
      <c r="E44" s="1030">
        <f>E41-E35</f>
        <v>33</v>
      </c>
      <c r="F44" s="1030">
        <f>F41-F35</f>
        <v>82</v>
      </c>
      <c r="G44" s="1030">
        <f>G41-G35</f>
        <v>251</v>
      </c>
      <c r="H44" s="1028">
        <f>H41-H35</f>
        <v>221</v>
      </c>
      <c r="I44" s="1028">
        <v>1</v>
      </c>
      <c r="J44" s="1108">
        <v>136</v>
      </c>
      <c r="K44" s="1095">
        <f t="shared" ref="K44:Q44" si="5">K41-K35</f>
        <v>172</v>
      </c>
      <c r="L44" s="990">
        <f t="shared" si="5"/>
        <v>0</v>
      </c>
      <c r="M44" s="1096">
        <f t="shared" si="5"/>
        <v>0</v>
      </c>
      <c r="N44" s="1097">
        <f t="shared" si="5"/>
        <v>379</v>
      </c>
      <c r="O44" s="1102">
        <f t="shared" si="5"/>
        <v>0</v>
      </c>
      <c r="P44" s="1097">
        <f t="shared" si="5"/>
        <v>0</v>
      </c>
      <c r="Q44" s="1102">
        <f t="shared" si="5"/>
        <v>0</v>
      </c>
      <c r="R44" s="995">
        <f>SUM(N44:Q44)</f>
        <v>379</v>
      </c>
      <c r="S44" s="1064" t="e">
        <f>(R44/M44)*100</f>
        <v>#DIV/0!</v>
      </c>
      <c r="T44" s="996"/>
      <c r="U44" s="1095">
        <f>U41-U35</f>
        <v>0</v>
      </c>
      <c r="V44" s="1064">
        <f>V41-V35</f>
        <v>0</v>
      </c>
      <c r="W44" s="1095">
        <f>W41-W35</f>
        <v>0</v>
      </c>
    </row>
    <row r="45" spans="1:23">
      <c r="A45" s="1009" t="s">
        <v>614</v>
      </c>
      <c r="B45" s="1119" t="s">
        <v>573</v>
      </c>
      <c r="C45" s="1120" t="s">
        <v>542</v>
      </c>
      <c r="D45" s="995">
        <f>D44-D39</f>
        <v>-2310</v>
      </c>
      <c r="E45" s="1030">
        <f>E44-E39</f>
        <v>-2355</v>
      </c>
      <c r="F45" s="1030">
        <f>F44-F39</f>
        <v>-2435</v>
      </c>
      <c r="G45" s="1030">
        <f>G44-G39</f>
        <v>-2127</v>
      </c>
      <c r="H45" s="1028">
        <f>H44-H39</f>
        <v>-2342</v>
      </c>
      <c r="I45" s="1028">
        <v>-2302</v>
      </c>
      <c r="J45" s="1017">
        <v>-2175</v>
      </c>
      <c r="K45" s="1095">
        <f t="shared" ref="K45:Q45" si="6">K44-K39</f>
        <v>-5819</v>
      </c>
      <c r="L45" s="990">
        <f t="shared" si="6"/>
        <v>-5943</v>
      </c>
      <c r="M45" s="1096">
        <f t="shared" si="6"/>
        <v>-5943</v>
      </c>
      <c r="N45" s="1097">
        <f t="shared" si="6"/>
        <v>-1033</v>
      </c>
      <c r="O45" s="1102">
        <f t="shared" si="6"/>
        <v>0</v>
      </c>
      <c r="P45" s="1097">
        <f t="shared" si="6"/>
        <v>0</v>
      </c>
      <c r="Q45" s="1102">
        <f t="shared" si="6"/>
        <v>0</v>
      </c>
      <c r="R45" s="995">
        <f>SUM(N45:Q45)</f>
        <v>-1033</v>
      </c>
      <c r="S45" s="1064">
        <f>(R45/M45)*100</f>
        <v>17.381793706882046</v>
      </c>
      <c r="T45" s="1121"/>
      <c r="U45" s="1095">
        <f>U44-U39</f>
        <v>0</v>
      </c>
      <c r="V45" s="1064">
        <f>V44-V39</f>
        <v>0</v>
      </c>
      <c r="W45" s="1095">
        <f>W44-W39</f>
        <v>0</v>
      </c>
    </row>
    <row r="48" spans="1:23" ht="14.25">
      <c r="A48" s="1122" t="s">
        <v>736</v>
      </c>
    </row>
    <row r="49" spans="1:1" ht="14.25">
      <c r="A49" s="1122" t="s">
        <v>737</v>
      </c>
    </row>
    <row r="50" spans="1:1" ht="14.25">
      <c r="A50" s="1123" t="s">
        <v>738</v>
      </c>
    </row>
    <row r="51" spans="1:1" ht="14.25">
      <c r="A51" s="1124"/>
    </row>
    <row r="52" spans="1:1">
      <c r="A52" s="1125" t="s">
        <v>642</v>
      </c>
    </row>
    <row r="53" spans="1:1">
      <c r="A53" s="1125"/>
    </row>
    <row r="54" spans="1:1">
      <c r="A54" s="1125" t="s">
        <v>739</v>
      </c>
    </row>
    <row r="55" spans="1:1">
      <c r="A55" s="1125"/>
    </row>
    <row r="56" spans="1:1">
      <c r="A56" s="1125"/>
    </row>
    <row r="57" spans="1:1">
      <c r="A57" s="1125"/>
    </row>
  </sheetData>
  <mergeCells count="15">
    <mergeCell ref="J7:J8"/>
    <mergeCell ref="K7:K8"/>
    <mergeCell ref="L7:M7"/>
    <mergeCell ref="N7:Q7"/>
    <mergeCell ref="U7:W7"/>
    <mergeCell ref="A1:W1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ageMargins left="1.299212598425197" right="0.70866141732283472" top="0.39370078740157483" bottom="0.3937007874015748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workbookViewId="0">
      <selection activeCell="Q23" sqref="Q23"/>
    </sheetView>
  </sheetViews>
  <sheetFormatPr defaultRowHeight="12.75"/>
  <cols>
    <col min="1" max="1" width="37.7109375" customWidth="1"/>
    <col min="2" max="2" width="18.7109375" hidden="1" customWidth="1"/>
    <col min="3" max="3" width="9.140625" style="665" customWidth="1"/>
    <col min="4" max="6" width="9.140625" hidden="1" customWidth="1"/>
    <col min="7" max="11" width="11.5703125" style="591" hidden="1" customWidth="1"/>
    <col min="12" max="12" width="10.28515625" style="591" customWidth="1"/>
    <col min="13" max="13" width="10.28515625" style="661" customWidth="1"/>
    <col min="14" max="18" width="9.5703125" style="591" customWidth="1"/>
    <col min="19" max="19" width="9.42578125" style="571" customWidth="1"/>
    <col min="20" max="20" width="3.42578125" style="591" customWidth="1"/>
    <col min="21" max="21" width="9" style="591" customWidth="1"/>
    <col min="22" max="22" width="11.85546875" style="591" customWidth="1"/>
    <col min="23" max="23" width="12" style="591" customWidth="1"/>
  </cols>
  <sheetData>
    <row r="1" spans="1:23" s="799" customFormat="1" ht="15.75">
      <c r="A1" s="1382" t="s">
        <v>699</v>
      </c>
      <c r="B1" s="1382"/>
      <c r="C1" s="1382"/>
      <c r="D1" s="1382"/>
      <c r="E1" s="1382"/>
      <c r="F1" s="1382"/>
      <c r="G1" s="1382"/>
      <c r="H1" s="1382"/>
      <c r="I1" s="1382"/>
      <c r="J1" s="1382"/>
      <c r="K1" s="1382"/>
      <c r="L1" s="1382"/>
      <c r="M1" s="1382"/>
      <c r="N1" s="1382"/>
      <c r="O1" s="1382"/>
      <c r="P1" s="1382"/>
      <c r="Q1" s="1382"/>
      <c r="R1" s="1382"/>
      <c r="S1" s="1382"/>
      <c r="T1" s="1382"/>
      <c r="U1" s="1382"/>
      <c r="V1" s="1382"/>
      <c r="W1" s="1382"/>
    </row>
    <row r="2" spans="1:23" ht="21.75" customHeight="1">
      <c r="A2" s="1128" t="s">
        <v>617</v>
      </c>
      <c r="B2" s="1129"/>
      <c r="C2" s="1130"/>
      <c r="D2" s="41"/>
      <c r="E2" s="41"/>
      <c r="F2" s="41"/>
      <c r="G2" s="661"/>
      <c r="H2" s="661"/>
      <c r="I2" s="661"/>
      <c r="J2" s="661"/>
      <c r="K2" s="661"/>
      <c r="L2" s="661"/>
      <c r="M2" s="1131"/>
      <c r="N2" s="1131"/>
      <c r="O2" s="661"/>
      <c r="P2" s="661"/>
      <c r="Q2" s="661"/>
      <c r="R2" s="661"/>
      <c r="S2" s="659"/>
      <c r="T2" s="661"/>
      <c r="U2" s="661"/>
      <c r="V2" s="661"/>
      <c r="W2" s="661"/>
    </row>
    <row r="3" spans="1:23">
      <c r="A3" s="1132"/>
      <c r="B3" s="41"/>
      <c r="C3" s="1130"/>
      <c r="D3" s="41"/>
      <c r="E3" s="41"/>
      <c r="F3" s="41"/>
      <c r="G3" s="661"/>
      <c r="H3" s="661"/>
      <c r="I3" s="661"/>
      <c r="J3" s="661"/>
      <c r="K3" s="661"/>
      <c r="L3" s="661"/>
      <c r="M3" s="1131"/>
      <c r="N3" s="1131"/>
      <c r="O3" s="661"/>
      <c r="P3" s="661"/>
      <c r="Q3" s="661"/>
      <c r="R3" s="661"/>
      <c r="S3" s="659"/>
      <c r="T3" s="661"/>
      <c r="U3" s="661"/>
      <c r="V3" s="661"/>
      <c r="W3" s="661"/>
    </row>
    <row r="4" spans="1:23" ht="13.5" thickBot="1">
      <c r="A4" s="1133"/>
      <c r="B4" s="1134"/>
      <c r="C4" s="1135"/>
      <c r="D4" s="1134"/>
      <c r="E4" s="1134"/>
      <c r="F4" s="41"/>
      <c r="G4" s="661"/>
      <c r="H4" s="661"/>
      <c r="I4" s="661"/>
      <c r="J4" s="661"/>
      <c r="K4" s="661"/>
      <c r="L4" s="661"/>
      <c r="M4" s="1131"/>
      <c r="N4" s="1131"/>
      <c r="O4" s="661"/>
      <c r="P4" s="661"/>
      <c r="Q4" s="661"/>
      <c r="R4" s="661"/>
      <c r="S4" s="659"/>
      <c r="T4" s="661"/>
      <c r="U4" s="661"/>
      <c r="V4" s="661"/>
      <c r="W4" s="661"/>
    </row>
    <row r="5" spans="1:23" ht="16.5" thickBot="1">
      <c r="A5" s="1136" t="s">
        <v>513</v>
      </c>
      <c r="B5" s="1137"/>
      <c r="C5" s="1138" t="s">
        <v>740</v>
      </c>
      <c r="D5" s="1139"/>
      <c r="E5" s="1140"/>
      <c r="F5" s="1139"/>
      <c r="G5" s="1141"/>
      <c r="H5" s="1142"/>
      <c r="I5" s="1142"/>
      <c r="J5" s="1142"/>
      <c r="K5" s="1142"/>
      <c r="L5" s="1142"/>
      <c r="M5" s="1143"/>
      <c r="N5" s="1143"/>
      <c r="O5" s="661"/>
      <c r="P5" s="661"/>
      <c r="Q5" s="661"/>
      <c r="R5" s="661"/>
      <c r="S5" s="659"/>
      <c r="T5" s="661"/>
      <c r="U5" s="661"/>
      <c r="V5" s="661"/>
      <c r="W5" s="661"/>
    </row>
    <row r="6" spans="1:23" ht="23.25" customHeight="1" thickBot="1">
      <c r="A6" s="1132" t="s">
        <v>515</v>
      </c>
      <c r="B6" s="41"/>
      <c r="C6" s="1130"/>
      <c r="D6" s="41"/>
      <c r="E6" s="41"/>
      <c r="F6" s="41"/>
      <c r="G6" s="661"/>
      <c r="H6" s="661"/>
      <c r="I6" s="661"/>
      <c r="J6" s="661"/>
      <c r="K6" s="661"/>
      <c r="L6" s="661"/>
      <c r="M6" s="1131"/>
      <c r="N6" s="1131"/>
      <c r="O6" s="661"/>
      <c r="P6" s="661"/>
      <c r="Q6" s="661"/>
      <c r="R6" s="661"/>
      <c r="S6" s="659"/>
      <c r="T6" s="661"/>
      <c r="U6" s="661"/>
      <c r="V6" s="661"/>
      <c r="W6" s="661"/>
    </row>
    <row r="7" spans="1:23" ht="13.5" thickBot="1">
      <c r="A7" s="1144" t="s">
        <v>195</v>
      </c>
      <c r="B7" s="1145" t="s">
        <v>519</v>
      </c>
      <c r="C7" s="1146" t="s">
        <v>522</v>
      </c>
      <c r="D7" s="1147"/>
      <c r="E7" s="1148"/>
      <c r="F7" s="1149" t="s">
        <v>703</v>
      </c>
      <c r="G7" s="1149" t="s">
        <v>704</v>
      </c>
      <c r="H7" s="1149" t="s">
        <v>705</v>
      </c>
      <c r="I7" s="1149" t="s">
        <v>706</v>
      </c>
      <c r="J7" s="1150" t="s">
        <v>707</v>
      </c>
      <c r="K7" s="1151" t="s">
        <v>708</v>
      </c>
      <c r="L7" s="1152" t="s">
        <v>709</v>
      </c>
      <c r="M7" s="1153"/>
      <c r="N7" s="1154" t="s">
        <v>710</v>
      </c>
      <c r="O7" s="1154"/>
      <c r="P7" s="1154"/>
      <c r="Q7" s="1154"/>
      <c r="R7" s="1155" t="s">
        <v>711</v>
      </c>
      <c r="S7" s="1156" t="s">
        <v>518</v>
      </c>
      <c r="T7" s="661"/>
      <c r="U7" s="1157" t="s">
        <v>741</v>
      </c>
      <c r="V7" s="1157"/>
      <c r="W7" s="1157"/>
    </row>
    <row r="8" spans="1:23" ht="13.5" thickBot="1">
      <c r="A8" s="1144"/>
      <c r="B8" s="1145"/>
      <c r="C8" s="1158"/>
      <c r="D8" s="1159" t="s">
        <v>701</v>
      </c>
      <c r="E8" s="1160" t="s">
        <v>702</v>
      </c>
      <c r="F8" s="1149"/>
      <c r="G8" s="1149"/>
      <c r="H8" s="1149"/>
      <c r="I8" s="1149"/>
      <c r="J8" s="1150"/>
      <c r="K8" s="1161"/>
      <c r="L8" s="1162" t="s">
        <v>32</v>
      </c>
      <c r="M8" s="1163" t="s">
        <v>33</v>
      </c>
      <c r="N8" s="1164" t="s">
        <v>529</v>
      </c>
      <c r="O8" s="1165" t="s">
        <v>532</v>
      </c>
      <c r="P8" s="1165" t="s">
        <v>535</v>
      </c>
      <c r="Q8" s="1166" t="s">
        <v>538</v>
      </c>
      <c r="R8" s="1167" t="s">
        <v>539</v>
      </c>
      <c r="S8" s="1168" t="s">
        <v>540</v>
      </c>
      <c r="T8" s="661"/>
      <c r="U8" s="1169" t="s">
        <v>713</v>
      </c>
      <c r="V8" s="1169" t="s">
        <v>714</v>
      </c>
      <c r="W8" s="1170" t="s">
        <v>715</v>
      </c>
    </row>
    <row r="9" spans="1:23">
      <c r="A9" s="1171" t="s">
        <v>541</v>
      </c>
      <c r="B9" s="1172"/>
      <c r="C9" s="1173"/>
      <c r="D9" s="1174">
        <v>6</v>
      </c>
      <c r="E9" s="1175">
        <v>6</v>
      </c>
      <c r="F9" s="1175">
        <v>6</v>
      </c>
      <c r="G9" s="1176">
        <v>6</v>
      </c>
      <c r="H9" s="1176">
        <v>6</v>
      </c>
      <c r="I9" s="1176">
        <v>6</v>
      </c>
      <c r="J9" s="1177">
        <v>7</v>
      </c>
      <c r="K9" s="1178">
        <v>7</v>
      </c>
      <c r="L9" s="1179"/>
      <c r="M9" s="1180"/>
      <c r="N9" s="1181">
        <v>7</v>
      </c>
      <c r="O9" s="1182"/>
      <c r="P9" s="1182"/>
      <c r="Q9" s="1183"/>
      <c r="R9" s="1184" t="s">
        <v>542</v>
      </c>
      <c r="S9" s="1185" t="s">
        <v>542</v>
      </c>
      <c r="T9" s="1186"/>
      <c r="U9" s="1187"/>
      <c r="V9" s="1188"/>
      <c r="W9" s="1188"/>
    </row>
    <row r="10" spans="1:23" ht="13.5" thickBot="1">
      <c r="A10" s="1189" t="s">
        <v>543</v>
      </c>
      <c r="B10" s="1190"/>
      <c r="C10" s="1191"/>
      <c r="D10" s="1192">
        <v>5.5</v>
      </c>
      <c r="E10" s="1193">
        <v>5.9</v>
      </c>
      <c r="F10" s="1193">
        <v>6</v>
      </c>
      <c r="G10" s="1194">
        <v>6</v>
      </c>
      <c r="H10" s="1194">
        <v>6</v>
      </c>
      <c r="I10" s="1194">
        <v>6</v>
      </c>
      <c r="J10" s="1195">
        <v>6</v>
      </c>
      <c r="K10" s="1196">
        <v>6</v>
      </c>
      <c r="L10" s="1194"/>
      <c r="M10" s="1197"/>
      <c r="N10" s="1198">
        <v>6</v>
      </c>
      <c r="O10" s="1199"/>
      <c r="P10" s="1199"/>
      <c r="Q10" s="1200"/>
      <c r="R10" s="1194" t="s">
        <v>542</v>
      </c>
      <c r="S10" s="1201" t="s">
        <v>542</v>
      </c>
      <c r="T10" s="1186"/>
      <c r="U10" s="1202"/>
      <c r="V10" s="1203"/>
      <c r="W10" s="1203"/>
    </row>
    <row r="11" spans="1:23">
      <c r="A11" s="1204" t="s">
        <v>544</v>
      </c>
      <c r="B11" s="1205" t="s">
        <v>545</v>
      </c>
      <c r="C11" s="1206" t="s">
        <v>546</v>
      </c>
      <c r="D11" s="1207">
        <v>1259</v>
      </c>
      <c r="E11" s="1208">
        <v>1342.7</v>
      </c>
      <c r="F11" s="1208">
        <v>1518</v>
      </c>
      <c r="G11" s="1209">
        <v>1486</v>
      </c>
      <c r="H11" s="1210">
        <v>1717</v>
      </c>
      <c r="I11" s="1210">
        <v>1956</v>
      </c>
      <c r="J11" s="1211">
        <v>2071</v>
      </c>
      <c r="K11" s="1212">
        <v>2052</v>
      </c>
      <c r="L11" s="1213" t="s">
        <v>542</v>
      </c>
      <c r="M11" s="1214" t="s">
        <v>542</v>
      </c>
      <c r="N11" s="1215">
        <v>2060</v>
      </c>
      <c r="O11" s="1216"/>
      <c r="P11" s="1217"/>
      <c r="Q11" s="1183"/>
      <c r="R11" s="1218" t="s">
        <v>542</v>
      </c>
      <c r="S11" s="1219" t="s">
        <v>542</v>
      </c>
      <c r="T11" s="1186"/>
      <c r="U11" s="1220"/>
      <c r="V11" s="1209"/>
      <c r="W11" s="1209"/>
    </row>
    <row r="12" spans="1:23">
      <c r="A12" s="1221" t="s">
        <v>547</v>
      </c>
      <c r="B12" s="1222" t="s">
        <v>548</v>
      </c>
      <c r="C12" s="1206" t="s">
        <v>549</v>
      </c>
      <c r="D12" s="1207">
        <v>-1259</v>
      </c>
      <c r="E12" s="1208">
        <v>-1342.7</v>
      </c>
      <c r="F12" s="1208">
        <v>1518</v>
      </c>
      <c r="G12" s="1209">
        <v>1486</v>
      </c>
      <c r="H12" s="1209">
        <v>1557</v>
      </c>
      <c r="I12" s="1209">
        <v>1630</v>
      </c>
      <c r="J12" s="1223">
        <v>1760</v>
      </c>
      <c r="K12" s="1212">
        <v>1756</v>
      </c>
      <c r="L12" s="1218" t="s">
        <v>542</v>
      </c>
      <c r="M12" s="1224" t="s">
        <v>542</v>
      </c>
      <c r="N12" s="1225">
        <v>1768</v>
      </c>
      <c r="O12" s="1226"/>
      <c r="P12" s="1226"/>
      <c r="Q12" s="1227"/>
      <c r="R12" s="1218" t="s">
        <v>542</v>
      </c>
      <c r="S12" s="1219" t="s">
        <v>542</v>
      </c>
      <c r="T12" s="1186"/>
      <c r="U12" s="1208"/>
      <c r="V12" s="1209"/>
      <c r="W12" s="1209"/>
    </row>
    <row r="13" spans="1:23">
      <c r="A13" s="1221" t="s">
        <v>550</v>
      </c>
      <c r="B13" s="1222" t="s">
        <v>716</v>
      </c>
      <c r="C13" s="1206" t="s">
        <v>552</v>
      </c>
      <c r="D13" s="1207"/>
      <c r="E13" s="1208"/>
      <c r="F13" s="1208"/>
      <c r="G13" s="1209"/>
      <c r="H13" s="1209"/>
      <c r="I13" s="1209"/>
      <c r="J13" s="1223">
        <v>0</v>
      </c>
      <c r="K13" s="1212"/>
      <c r="L13" s="1218" t="s">
        <v>542</v>
      </c>
      <c r="M13" s="1224" t="s">
        <v>542</v>
      </c>
      <c r="N13" s="1225"/>
      <c r="O13" s="1226"/>
      <c r="P13" s="1226"/>
      <c r="Q13" s="1227"/>
      <c r="R13" s="1218" t="s">
        <v>542</v>
      </c>
      <c r="S13" s="1219" t="s">
        <v>542</v>
      </c>
      <c r="T13" s="1186"/>
      <c r="U13" s="1208"/>
      <c r="V13" s="1209"/>
      <c r="W13" s="1209"/>
    </row>
    <row r="14" spans="1:23">
      <c r="A14" s="1221" t="s">
        <v>553</v>
      </c>
      <c r="B14" s="1222" t="s">
        <v>717</v>
      </c>
      <c r="C14" s="1206" t="s">
        <v>542</v>
      </c>
      <c r="D14" s="1207">
        <v>67</v>
      </c>
      <c r="E14" s="1208">
        <v>94.61</v>
      </c>
      <c r="F14" s="1208">
        <v>86</v>
      </c>
      <c r="G14" s="1209">
        <v>75</v>
      </c>
      <c r="H14" s="1209">
        <v>77</v>
      </c>
      <c r="I14" s="1209">
        <v>83</v>
      </c>
      <c r="J14" s="1223">
        <v>70</v>
      </c>
      <c r="K14" s="1212">
        <v>78</v>
      </c>
      <c r="L14" s="1218" t="s">
        <v>542</v>
      </c>
      <c r="M14" s="1224" t="s">
        <v>542</v>
      </c>
      <c r="N14" s="1225">
        <v>553</v>
      </c>
      <c r="O14" s="1226"/>
      <c r="P14" s="1226"/>
      <c r="Q14" s="1227"/>
      <c r="R14" s="1218" t="s">
        <v>542</v>
      </c>
      <c r="S14" s="1219" t="s">
        <v>542</v>
      </c>
      <c r="T14" s="1186"/>
      <c r="U14" s="1208"/>
      <c r="V14" s="1209"/>
      <c r="W14" s="1209"/>
    </row>
    <row r="15" spans="1:23" ht="13.5" thickBot="1">
      <c r="A15" s="1171" t="s">
        <v>555</v>
      </c>
      <c r="B15" s="1228" t="s">
        <v>718</v>
      </c>
      <c r="C15" s="1229" t="s">
        <v>557</v>
      </c>
      <c r="D15" s="1230">
        <v>394</v>
      </c>
      <c r="E15" s="1231">
        <v>442.65</v>
      </c>
      <c r="F15" s="1231">
        <v>369</v>
      </c>
      <c r="G15" s="1232">
        <v>449</v>
      </c>
      <c r="H15" s="1232">
        <v>408</v>
      </c>
      <c r="I15" s="1232">
        <v>297</v>
      </c>
      <c r="J15" s="1233">
        <v>430</v>
      </c>
      <c r="K15" s="1234">
        <v>380</v>
      </c>
      <c r="L15" s="1235" t="s">
        <v>542</v>
      </c>
      <c r="M15" s="1236" t="s">
        <v>542</v>
      </c>
      <c r="N15" s="1237">
        <v>640</v>
      </c>
      <c r="O15" s="1226"/>
      <c r="P15" s="1238"/>
      <c r="Q15" s="1239"/>
      <c r="R15" s="1184" t="s">
        <v>542</v>
      </c>
      <c r="S15" s="1185" t="s">
        <v>542</v>
      </c>
      <c r="T15" s="1186"/>
      <c r="U15" s="1193"/>
      <c r="V15" s="1232"/>
      <c r="W15" s="1232"/>
    </row>
    <row r="16" spans="1:23" ht="15.75" thickBot="1">
      <c r="A16" s="1240" t="s">
        <v>558</v>
      </c>
      <c r="B16" s="1241"/>
      <c r="C16" s="1242"/>
      <c r="D16" s="1243">
        <v>465</v>
      </c>
      <c r="E16" s="1244">
        <v>544.21</v>
      </c>
      <c r="F16" s="1244">
        <v>455</v>
      </c>
      <c r="G16" s="1245">
        <v>524</v>
      </c>
      <c r="H16" s="1245">
        <f>H11-H12+H13+H14+H15</f>
        <v>645</v>
      </c>
      <c r="I16" s="1245">
        <f>I11-I12+I13+I14+I15</f>
        <v>706</v>
      </c>
      <c r="J16" s="1246">
        <v>811</v>
      </c>
      <c r="K16" s="1247">
        <f>K11-K12+K13+K14+K15</f>
        <v>754</v>
      </c>
      <c r="L16" s="1245" t="s">
        <v>542</v>
      </c>
      <c r="M16" s="1248" t="s">
        <v>542</v>
      </c>
      <c r="N16" s="1249">
        <f>N11-N12+N13+N14+N15</f>
        <v>1485</v>
      </c>
      <c r="O16" s="1250"/>
      <c r="P16" s="1250"/>
      <c r="Q16" s="1251"/>
      <c r="R16" s="1245" t="s">
        <v>542</v>
      </c>
      <c r="S16" s="1252" t="s">
        <v>542</v>
      </c>
      <c r="T16" s="1186"/>
      <c r="U16" s="1253">
        <f>U11-U12+U13+U14+U15</f>
        <v>0</v>
      </c>
      <c r="V16" s="1253">
        <f>V11-V12+V13+V14+V15</f>
        <v>0</v>
      </c>
      <c r="W16" s="1253">
        <f>W11-W12+W13+W14+W15</f>
        <v>0</v>
      </c>
    </row>
    <row r="17" spans="1:23">
      <c r="A17" s="1171" t="s">
        <v>559</v>
      </c>
      <c r="B17" s="1205" t="s">
        <v>560</v>
      </c>
      <c r="C17" s="1229">
        <v>401</v>
      </c>
      <c r="D17" s="1230"/>
      <c r="E17" s="1231"/>
      <c r="F17" s="1231"/>
      <c r="G17" s="1232"/>
      <c r="H17" s="1232">
        <v>160</v>
      </c>
      <c r="I17" s="1232">
        <v>326</v>
      </c>
      <c r="J17" s="1233">
        <v>311</v>
      </c>
      <c r="K17" s="1234">
        <v>296</v>
      </c>
      <c r="L17" s="1213" t="s">
        <v>542</v>
      </c>
      <c r="M17" s="1214" t="s">
        <v>542</v>
      </c>
      <c r="N17" s="1237">
        <v>292</v>
      </c>
      <c r="O17" s="1216"/>
      <c r="P17" s="1217"/>
      <c r="Q17" s="1227"/>
      <c r="R17" s="1184" t="s">
        <v>542</v>
      </c>
      <c r="S17" s="1185" t="s">
        <v>542</v>
      </c>
      <c r="T17" s="1186"/>
      <c r="U17" s="1254"/>
      <c r="V17" s="1232"/>
      <c r="W17" s="1232"/>
    </row>
    <row r="18" spans="1:23">
      <c r="A18" s="1221" t="s">
        <v>561</v>
      </c>
      <c r="B18" s="1222" t="s">
        <v>562</v>
      </c>
      <c r="C18" s="1206" t="s">
        <v>563</v>
      </c>
      <c r="D18" s="1207">
        <v>153</v>
      </c>
      <c r="E18" s="1208">
        <v>97.5</v>
      </c>
      <c r="F18" s="1208">
        <v>165</v>
      </c>
      <c r="G18" s="1209">
        <v>165</v>
      </c>
      <c r="H18" s="1209">
        <v>145</v>
      </c>
      <c r="I18" s="1209">
        <v>115</v>
      </c>
      <c r="J18" s="1223">
        <v>108</v>
      </c>
      <c r="K18" s="1212">
        <v>153</v>
      </c>
      <c r="L18" s="1218" t="s">
        <v>542</v>
      </c>
      <c r="M18" s="1224" t="s">
        <v>542</v>
      </c>
      <c r="N18" s="1225">
        <v>161</v>
      </c>
      <c r="O18" s="1226"/>
      <c r="P18" s="1226"/>
      <c r="Q18" s="1227"/>
      <c r="R18" s="1218" t="s">
        <v>542</v>
      </c>
      <c r="S18" s="1219" t="s">
        <v>542</v>
      </c>
      <c r="T18" s="1186"/>
      <c r="U18" s="1208"/>
      <c r="V18" s="1209"/>
      <c r="W18" s="1209"/>
    </row>
    <row r="19" spans="1:23">
      <c r="A19" s="1221" t="s">
        <v>564</v>
      </c>
      <c r="B19" s="1222" t="s">
        <v>719</v>
      </c>
      <c r="C19" s="1206" t="s">
        <v>542</v>
      </c>
      <c r="D19" s="1207"/>
      <c r="E19" s="1208"/>
      <c r="F19" s="1208"/>
      <c r="G19" s="1209"/>
      <c r="H19" s="1209"/>
      <c r="I19" s="1209"/>
      <c r="J19" s="1223">
        <v>0</v>
      </c>
      <c r="K19" s="1212"/>
      <c r="L19" s="1218" t="s">
        <v>542</v>
      </c>
      <c r="M19" s="1224" t="s">
        <v>542</v>
      </c>
      <c r="N19" s="1225"/>
      <c r="O19" s="1226"/>
      <c r="P19" s="1226"/>
      <c r="Q19" s="1227"/>
      <c r="R19" s="1218" t="s">
        <v>542</v>
      </c>
      <c r="S19" s="1219" t="s">
        <v>542</v>
      </c>
      <c r="T19" s="1186"/>
      <c r="U19" s="1208"/>
      <c r="V19" s="1209"/>
      <c r="W19" s="1209"/>
    </row>
    <row r="20" spans="1:23">
      <c r="A20" s="1221" t="s">
        <v>566</v>
      </c>
      <c r="B20" s="1222" t="s">
        <v>565</v>
      </c>
      <c r="C20" s="1206" t="s">
        <v>542</v>
      </c>
      <c r="D20" s="1207">
        <v>144</v>
      </c>
      <c r="E20" s="1208">
        <v>161.66</v>
      </c>
      <c r="F20" s="1208">
        <v>249</v>
      </c>
      <c r="G20" s="1209">
        <v>221</v>
      </c>
      <c r="H20" s="1209">
        <v>242</v>
      </c>
      <c r="I20" s="1209">
        <v>242</v>
      </c>
      <c r="J20" s="1223">
        <v>366</v>
      </c>
      <c r="K20" s="1212">
        <v>251</v>
      </c>
      <c r="L20" s="1218" t="s">
        <v>542</v>
      </c>
      <c r="M20" s="1224" t="s">
        <v>542</v>
      </c>
      <c r="N20" s="1225">
        <v>940</v>
      </c>
      <c r="O20" s="1226"/>
      <c r="P20" s="1226"/>
      <c r="Q20" s="1227"/>
      <c r="R20" s="1218" t="s">
        <v>542</v>
      </c>
      <c r="S20" s="1219" t="s">
        <v>542</v>
      </c>
      <c r="T20" s="1186"/>
      <c r="U20" s="1208"/>
      <c r="V20" s="1209"/>
      <c r="W20" s="1209"/>
    </row>
    <row r="21" spans="1:23" ht="13.5" thickBot="1">
      <c r="A21" s="1189" t="s">
        <v>568</v>
      </c>
      <c r="B21" s="1255"/>
      <c r="C21" s="1256" t="s">
        <v>542</v>
      </c>
      <c r="D21" s="1207"/>
      <c r="E21" s="1208"/>
      <c r="F21" s="1208"/>
      <c r="G21" s="1257"/>
      <c r="H21" s="1257"/>
      <c r="I21" s="1257"/>
      <c r="J21" s="1258">
        <v>0</v>
      </c>
      <c r="K21" s="1259"/>
      <c r="L21" s="1194" t="s">
        <v>542</v>
      </c>
      <c r="M21" s="1260" t="s">
        <v>542</v>
      </c>
      <c r="N21" s="1261"/>
      <c r="O21" s="1262"/>
      <c r="P21" s="1238"/>
      <c r="Q21" s="1200"/>
      <c r="R21" s="1235" t="s">
        <v>542</v>
      </c>
      <c r="S21" s="1263" t="s">
        <v>542</v>
      </c>
      <c r="T21" s="1186"/>
      <c r="U21" s="1264"/>
      <c r="V21" s="1257"/>
      <c r="W21" s="1235"/>
    </row>
    <row r="22" spans="1:23" ht="15.75" thickBot="1">
      <c r="A22" s="1265" t="s">
        <v>570</v>
      </c>
      <c r="B22" s="1205" t="s">
        <v>571</v>
      </c>
      <c r="C22" s="1266" t="s">
        <v>542</v>
      </c>
      <c r="D22" s="1267">
        <v>2587</v>
      </c>
      <c r="E22" s="1220">
        <v>2437</v>
      </c>
      <c r="F22" s="1268">
        <v>2530</v>
      </c>
      <c r="G22" s="1269">
        <v>2527</v>
      </c>
      <c r="H22" s="1270">
        <v>2604</v>
      </c>
      <c r="I22" s="1271">
        <v>2627</v>
      </c>
      <c r="J22" s="1272">
        <v>2677</v>
      </c>
      <c r="K22" s="1273">
        <v>2625</v>
      </c>
      <c r="L22" s="1274">
        <f>L35</f>
        <v>2792</v>
      </c>
      <c r="M22" s="1275">
        <f>M35</f>
        <v>2792</v>
      </c>
      <c r="N22" s="1276">
        <v>656</v>
      </c>
      <c r="O22" s="1277"/>
      <c r="P22" s="1278"/>
      <c r="Q22" s="1279"/>
      <c r="R22" s="1280">
        <f>SUM(N22:Q22)</f>
        <v>656</v>
      </c>
      <c r="S22" s="1281">
        <f>(R22/M22)*100</f>
        <v>23.49570200573066</v>
      </c>
      <c r="T22" s="1186"/>
      <c r="U22" s="1220"/>
      <c r="V22" s="1282"/>
      <c r="W22" s="1270"/>
    </row>
    <row r="23" spans="1:23" ht="15.75" thickBot="1">
      <c r="A23" s="1221" t="s">
        <v>572</v>
      </c>
      <c r="B23" s="1222" t="s">
        <v>573</v>
      </c>
      <c r="C23" s="1283" t="s">
        <v>542</v>
      </c>
      <c r="D23" s="1207"/>
      <c r="E23" s="1208"/>
      <c r="F23" s="1284"/>
      <c r="G23" s="1285"/>
      <c r="H23" s="1286">
        <v>50</v>
      </c>
      <c r="I23" s="1287">
        <v>82</v>
      </c>
      <c r="J23" s="1288">
        <v>0</v>
      </c>
      <c r="K23" s="1289"/>
      <c r="L23" s="1290"/>
      <c r="M23" s="1291"/>
      <c r="N23" s="1292"/>
      <c r="O23" s="1277"/>
      <c r="P23" s="1293"/>
      <c r="Q23" s="1294"/>
      <c r="R23" s="1295">
        <f t="shared" ref="R23:R45" si="0">SUM(N23:Q23)</f>
        <v>0</v>
      </c>
      <c r="S23" s="1281" t="e">
        <f t="shared" ref="S23:S45" si="1">(R23/M23)*100</f>
        <v>#DIV/0!</v>
      </c>
      <c r="T23" s="1186"/>
      <c r="U23" s="1208"/>
      <c r="V23" s="1287"/>
      <c r="W23" s="1286"/>
    </row>
    <row r="24" spans="1:23" ht="15.75" thickBot="1">
      <c r="A24" s="1189" t="s">
        <v>574</v>
      </c>
      <c r="B24" s="1255" t="s">
        <v>573</v>
      </c>
      <c r="C24" s="1296">
        <v>672</v>
      </c>
      <c r="D24" s="1297">
        <v>890</v>
      </c>
      <c r="E24" s="1298">
        <v>696</v>
      </c>
      <c r="F24" s="1299">
        <v>700</v>
      </c>
      <c r="G24" s="1300">
        <v>650</v>
      </c>
      <c r="H24" s="1301">
        <v>640</v>
      </c>
      <c r="I24" s="1302">
        <v>618</v>
      </c>
      <c r="J24" s="1303">
        <v>650</v>
      </c>
      <c r="K24" s="1304">
        <v>600</v>
      </c>
      <c r="L24" s="1305">
        <f>SUM(L25:L29)</f>
        <v>700</v>
      </c>
      <c r="M24" s="1306">
        <f>SUM(M25:M29)</f>
        <v>700</v>
      </c>
      <c r="N24" s="1307">
        <v>165</v>
      </c>
      <c r="O24" s="1308"/>
      <c r="P24" s="1309"/>
      <c r="Q24" s="1310"/>
      <c r="R24" s="1311">
        <f t="shared" si="0"/>
        <v>165</v>
      </c>
      <c r="S24" s="1281">
        <f t="shared" si="1"/>
        <v>23.571428571428569</v>
      </c>
      <c r="T24" s="1186"/>
      <c r="U24" s="1193"/>
      <c r="V24" s="1302"/>
      <c r="W24" s="1301"/>
    </row>
    <row r="25" spans="1:23" ht="15.75" thickBot="1">
      <c r="A25" s="1204" t="s">
        <v>575</v>
      </c>
      <c r="B25" s="1205" t="s">
        <v>720</v>
      </c>
      <c r="C25" s="1266">
        <v>501</v>
      </c>
      <c r="D25" s="1207">
        <v>360</v>
      </c>
      <c r="E25" s="1208">
        <v>353.12</v>
      </c>
      <c r="F25" s="1284">
        <v>311</v>
      </c>
      <c r="G25" s="1312">
        <v>220</v>
      </c>
      <c r="H25" s="1312">
        <v>152</v>
      </c>
      <c r="I25" s="1312">
        <v>221</v>
      </c>
      <c r="J25" s="1313">
        <v>144</v>
      </c>
      <c r="K25" s="1314">
        <v>148</v>
      </c>
      <c r="L25" s="1274">
        <v>153</v>
      </c>
      <c r="M25" s="1315">
        <v>153</v>
      </c>
      <c r="N25" s="1316">
        <v>45</v>
      </c>
      <c r="O25" s="1317"/>
      <c r="P25" s="1278"/>
      <c r="Q25" s="1279"/>
      <c r="R25" s="1318">
        <f t="shared" si="0"/>
        <v>45</v>
      </c>
      <c r="S25" s="1281">
        <f t="shared" si="1"/>
        <v>29.411764705882355</v>
      </c>
      <c r="T25" s="1186"/>
      <c r="U25" s="1254"/>
      <c r="V25" s="1271"/>
      <c r="W25" s="1312"/>
    </row>
    <row r="26" spans="1:23" ht="15.75" thickBot="1">
      <c r="A26" s="1221" t="s">
        <v>577</v>
      </c>
      <c r="B26" s="1222" t="s">
        <v>721</v>
      </c>
      <c r="C26" s="1283">
        <v>502</v>
      </c>
      <c r="D26" s="1207">
        <v>110</v>
      </c>
      <c r="E26" s="1208">
        <v>134.52000000000001</v>
      </c>
      <c r="F26" s="1284">
        <v>117</v>
      </c>
      <c r="G26" s="1286">
        <v>102</v>
      </c>
      <c r="H26" s="1286">
        <v>79</v>
      </c>
      <c r="I26" s="1286">
        <v>78</v>
      </c>
      <c r="J26" s="1285">
        <v>74</v>
      </c>
      <c r="K26" s="1289">
        <v>74</v>
      </c>
      <c r="L26" s="1290">
        <v>78</v>
      </c>
      <c r="M26" s="1319">
        <v>78</v>
      </c>
      <c r="N26" s="1292">
        <v>11</v>
      </c>
      <c r="O26" s="1277"/>
      <c r="P26" s="1293"/>
      <c r="Q26" s="1294"/>
      <c r="R26" s="1320">
        <f t="shared" si="0"/>
        <v>11</v>
      </c>
      <c r="S26" s="1281">
        <f t="shared" si="1"/>
        <v>14.102564102564102</v>
      </c>
      <c r="T26" s="1186"/>
      <c r="U26" s="1208"/>
      <c r="V26" s="1287"/>
      <c r="W26" s="1286"/>
    </row>
    <row r="27" spans="1:23" ht="15.75" thickBot="1">
      <c r="A27" s="1221" t="s">
        <v>579</v>
      </c>
      <c r="B27" s="1222" t="s">
        <v>722</v>
      </c>
      <c r="C27" s="1283">
        <v>504</v>
      </c>
      <c r="D27" s="1207"/>
      <c r="E27" s="1208"/>
      <c r="F27" s="1284"/>
      <c r="G27" s="1286"/>
      <c r="H27" s="1286"/>
      <c r="I27" s="1286">
        <v>0</v>
      </c>
      <c r="J27" s="1285">
        <v>0</v>
      </c>
      <c r="K27" s="1289"/>
      <c r="L27" s="1290"/>
      <c r="M27" s="1319"/>
      <c r="N27" s="1292"/>
      <c r="O27" s="1277"/>
      <c r="P27" s="1293"/>
      <c r="Q27" s="1294"/>
      <c r="R27" s="1320">
        <f t="shared" si="0"/>
        <v>0</v>
      </c>
      <c r="S27" s="1281" t="e">
        <f t="shared" si="1"/>
        <v>#DIV/0!</v>
      </c>
      <c r="T27" s="1186"/>
      <c r="U27" s="1208"/>
      <c r="V27" s="1287"/>
      <c r="W27" s="1286"/>
    </row>
    <row r="28" spans="1:23" ht="15.75" thickBot="1">
      <c r="A28" s="1221" t="s">
        <v>581</v>
      </c>
      <c r="B28" s="1222" t="s">
        <v>723</v>
      </c>
      <c r="C28" s="1283">
        <v>511</v>
      </c>
      <c r="D28" s="1207">
        <v>282</v>
      </c>
      <c r="E28" s="1208">
        <v>169.67</v>
      </c>
      <c r="F28" s="1284">
        <v>129</v>
      </c>
      <c r="G28" s="1286">
        <v>96</v>
      </c>
      <c r="H28" s="1286">
        <v>25</v>
      </c>
      <c r="I28" s="1286">
        <v>42</v>
      </c>
      <c r="J28" s="1285">
        <v>69</v>
      </c>
      <c r="K28" s="1289">
        <v>72</v>
      </c>
      <c r="L28" s="1290">
        <v>224</v>
      </c>
      <c r="M28" s="1319">
        <v>224</v>
      </c>
      <c r="N28" s="1292">
        <v>6</v>
      </c>
      <c r="O28" s="1277"/>
      <c r="P28" s="1293"/>
      <c r="Q28" s="1294"/>
      <c r="R28" s="1320">
        <f t="shared" si="0"/>
        <v>6</v>
      </c>
      <c r="S28" s="1281">
        <f t="shared" si="1"/>
        <v>2.6785714285714284</v>
      </c>
      <c r="T28" s="1186"/>
      <c r="U28" s="1208"/>
      <c r="V28" s="1287"/>
      <c r="W28" s="1286"/>
    </row>
    <row r="29" spans="1:23" ht="15.75" thickBot="1">
      <c r="A29" s="1221" t="s">
        <v>583</v>
      </c>
      <c r="B29" s="1222" t="s">
        <v>724</v>
      </c>
      <c r="C29" s="1283">
        <v>518</v>
      </c>
      <c r="D29" s="1207">
        <v>185</v>
      </c>
      <c r="E29" s="1208">
        <v>213</v>
      </c>
      <c r="F29" s="1284">
        <v>270</v>
      </c>
      <c r="G29" s="1286">
        <v>268</v>
      </c>
      <c r="H29" s="1286">
        <v>282</v>
      </c>
      <c r="I29" s="1286">
        <v>250</v>
      </c>
      <c r="J29" s="1285">
        <v>263</v>
      </c>
      <c r="K29" s="1289">
        <v>231</v>
      </c>
      <c r="L29" s="1290">
        <v>245</v>
      </c>
      <c r="M29" s="1319">
        <v>245</v>
      </c>
      <c r="N29" s="1292">
        <v>59</v>
      </c>
      <c r="O29" s="1277"/>
      <c r="P29" s="1293"/>
      <c r="Q29" s="1294"/>
      <c r="R29" s="1320">
        <f t="shared" si="0"/>
        <v>59</v>
      </c>
      <c r="S29" s="1281">
        <f t="shared" si="1"/>
        <v>24.081632653061224</v>
      </c>
      <c r="T29" s="1186"/>
      <c r="U29" s="1208"/>
      <c r="V29" s="1287"/>
      <c r="W29" s="1286"/>
    </row>
    <row r="30" spans="1:23" ht="15.75" thickBot="1">
      <c r="A30" s="1221" t="s">
        <v>585</v>
      </c>
      <c r="B30" s="1321" t="s">
        <v>726</v>
      </c>
      <c r="C30" s="1283">
        <v>521</v>
      </c>
      <c r="D30" s="1207">
        <v>1260</v>
      </c>
      <c r="E30" s="1208">
        <v>1267.31</v>
      </c>
      <c r="F30" s="1284">
        <v>1376</v>
      </c>
      <c r="G30" s="1286">
        <v>1446</v>
      </c>
      <c r="H30" s="1286">
        <v>1521</v>
      </c>
      <c r="I30" s="1286">
        <v>1561</v>
      </c>
      <c r="J30" s="1285">
        <v>1627</v>
      </c>
      <c r="K30" s="1289">
        <v>1620</v>
      </c>
      <c r="L30" s="1290">
        <v>1527</v>
      </c>
      <c r="M30" s="1319">
        <v>1527</v>
      </c>
      <c r="N30" s="1292">
        <v>391</v>
      </c>
      <c r="O30" s="1277"/>
      <c r="P30" s="1293"/>
      <c r="Q30" s="1294"/>
      <c r="R30" s="1320">
        <f t="shared" si="0"/>
        <v>391</v>
      </c>
      <c r="S30" s="1281">
        <f t="shared" si="1"/>
        <v>25.605762933857235</v>
      </c>
      <c r="T30" s="1186"/>
      <c r="U30" s="1208"/>
      <c r="V30" s="1287"/>
      <c r="W30" s="1286"/>
    </row>
    <row r="31" spans="1:23" ht="15.75" thickBot="1">
      <c r="A31" s="1221" t="s">
        <v>587</v>
      </c>
      <c r="B31" s="1321" t="s">
        <v>727</v>
      </c>
      <c r="C31" s="1283" t="s">
        <v>589</v>
      </c>
      <c r="D31" s="1207">
        <v>485</v>
      </c>
      <c r="E31" s="1208">
        <v>496.24</v>
      </c>
      <c r="F31" s="1284">
        <v>527</v>
      </c>
      <c r="G31" s="1286">
        <v>544</v>
      </c>
      <c r="H31" s="1286">
        <v>560</v>
      </c>
      <c r="I31" s="1286">
        <v>572</v>
      </c>
      <c r="J31" s="1285">
        <v>598</v>
      </c>
      <c r="K31" s="1289">
        <v>597</v>
      </c>
      <c r="L31" s="1290">
        <v>542</v>
      </c>
      <c r="M31" s="1319">
        <v>542</v>
      </c>
      <c r="N31" s="1292">
        <v>139</v>
      </c>
      <c r="O31" s="1277"/>
      <c r="P31" s="1293"/>
      <c r="Q31" s="1294"/>
      <c r="R31" s="1320">
        <f t="shared" si="0"/>
        <v>139</v>
      </c>
      <c r="S31" s="1281">
        <f t="shared" si="1"/>
        <v>25.645756457564577</v>
      </c>
      <c r="T31" s="1186"/>
      <c r="U31" s="1208"/>
      <c r="V31" s="1287"/>
      <c r="W31" s="1286"/>
    </row>
    <row r="32" spans="1:23" ht="15.75" thickBot="1">
      <c r="A32" s="1221" t="s">
        <v>590</v>
      </c>
      <c r="B32" s="1222" t="s">
        <v>728</v>
      </c>
      <c r="C32" s="1283">
        <v>557</v>
      </c>
      <c r="D32" s="1207"/>
      <c r="E32" s="1208"/>
      <c r="F32" s="1284"/>
      <c r="G32" s="1286"/>
      <c r="H32" s="1286"/>
      <c r="I32" s="1286">
        <v>0</v>
      </c>
      <c r="J32" s="1285">
        <v>0</v>
      </c>
      <c r="K32" s="1289">
        <v>1</v>
      </c>
      <c r="L32" s="1290"/>
      <c r="M32" s="1319"/>
      <c r="N32" s="1292"/>
      <c r="O32" s="1277"/>
      <c r="P32" s="1293"/>
      <c r="Q32" s="1294"/>
      <c r="R32" s="1320">
        <f t="shared" si="0"/>
        <v>0</v>
      </c>
      <c r="S32" s="1281" t="e">
        <f t="shared" si="1"/>
        <v>#DIV/0!</v>
      </c>
      <c r="T32" s="1186"/>
      <c r="U32" s="1208"/>
      <c r="V32" s="1287"/>
      <c r="W32" s="1286"/>
    </row>
    <row r="33" spans="1:23" ht="15.75" thickBot="1">
      <c r="A33" s="1221" t="s">
        <v>592</v>
      </c>
      <c r="B33" s="1222" t="s">
        <v>729</v>
      </c>
      <c r="C33" s="1283">
        <v>551</v>
      </c>
      <c r="D33" s="1207"/>
      <c r="E33" s="1208"/>
      <c r="F33" s="1284"/>
      <c r="G33" s="1286"/>
      <c r="H33" s="1286"/>
      <c r="I33" s="1286">
        <v>3</v>
      </c>
      <c r="J33" s="1285">
        <v>15</v>
      </c>
      <c r="K33" s="1289">
        <v>15</v>
      </c>
      <c r="L33" s="1290"/>
      <c r="M33" s="1319"/>
      <c r="N33" s="1292">
        <v>4</v>
      </c>
      <c r="O33" s="1277"/>
      <c r="P33" s="1293"/>
      <c r="Q33" s="1294"/>
      <c r="R33" s="1320">
        <f t="shared" si="0"/>
        <v>4</v>
      </c>
      <c r="S33" s="1281" t="e">
        <f t="shared" si="1"/>
        <v>#DIV/0!</v>
      </c>
      <c r="T33" s="1186"/>
      <c r="U33" s="1208"/>
      <c r="V33" s="1287"/>
      <c r="W33" s="1286"/>
    </row>
    <row r="34" spans="1:23" ht="15.75" thickBot="1">
      <c r="A34" s="1171" t="s">
        <v>594</v>
      </c>
      <c r="B34" s="1228" t="s">
        <v>730</v>
      </c>
      <c r="C34" s="1322" t="s">
        <v>595</v>
      </c>
      <c r="D34" s="1230">
        <v>24</v>
      </c>
      <c r="E34" s="1231">
        <v>11</v>
      </c>
      <c r="F34" s="1323">
        <v>15</v>
      </c>
      <c r="G34" s="1324">
        <v>18</v>
      </c>
      <c r="H34" s="1324">
        <v>151</v>
      </c>
      <c r="I34" s="1324">
        <v>139</v>
      </c>
      <c r="J34" s="1325">
        <v>133</v>
      </c>
      <c r="K34" s="1326">
        <v>65</v>
      </c>
      <c r="L34" s="1327">
        <v>23</v>
      </c>
      <c r="M34" s="1328">
        <v>23</v>
      </c>
      <c r="N34" s="1329">
        <v>14</v>
      </c>
      <c r="O34" s="1330"/>
      <c r="P34" s="1331"/>
      <c r="Q34" s="1310"/>
      <c r="R34" s="1332">
        <f t="shared" si="0"/>
        <v>14</v>
      </c>
      <c r="S34" s="1281">
        <f t="shared" si="1"/>
        <v>60.869565217391312</v>
      </c>
      <c r="T34" s="1186"/>
      <c r="U34" s="1264"/>
      <c r="V34" s="1333"/>
      <c r="W34" s="1324"/>
    </row>
    <row r="35" spans="1:23" ht="15.75" thickBot="1">
      <c r="A35" s="1334" t="s">
        <v>596</v>
      </c>
      <c r="B35" s="1335" t="s">
        <v>597</v>
      </c>
      <c r="C35" s="1336"/>
      <c r="D35" s="1243">
        <f t="shared" ref="D35:Q35" si="2">SUM(D25:D34)</f>
        <v>2706</v>
      </c>
      <c r="E35" s="1244">
        <f t="shared" si="2"/>
        <v>2644.8599999999997</v>
      </c>
      <c r="F35" s="1244">
        <f t="shared" si="2"/>
        <v>2745</v>
      </c>
      <c r="G35" s="1244">
        <f t="shared" si="2"/>
        <v>2694</v>
      </c>
      <c r="H35" s="1244">
        <f t="shared" si="2"/>
        <v>2770</v>
      </c>
      <c r="I35" s="1244">
        <f t="shared" si="2"/>
        <v>2866</v>
      </c>
      <c r="J35" s="1337">
        <v>2923</v>
      </c>
      <c r="K35" s="1338">
        <f>SUM(K25:K34)</f>
        <v>2823</v>
      </c>
      <c r="L35" s="1339">
        <f t="shared" si="2"/>
        <v>2792</v>
      </c>
      <c r="M35" s="1340">
        <f t="shared" si="2"/>
        <v>2792</v>
      </c>
      <c r="N35" s="1341">
        <f t="shared" si="2"/>
        <v>669</v>
      </c>
      <c r="O35" s="1342">
        <f t="shared" si="2"/>
        <v>0</v>
      </c>
      <c r="P35" s="1343">
        <f t="shared" si="2"/>
        <v>0</v>
      </c>
      <c r="Q35" s="1344">
        <f t="shared" si="2"/>
        <v>0</v>
      </c>
      <c r="R35" s="1243">
        <f t="shared" si="0"/>
        <v>669</v>
      </c>
      <c r="S35" s="1281">
        <f t="shared" si="1"/>
        <v>23.96131805157593</v>
      </c>
      <c r="T35" s="1186"/>
      <c r="U35" s="1244">
        <f>SUM(U25:U34)</f>
        <v>0</v>
      </c>
      <c r="V35" s="1244">
        <f>SUM(V25:V34)</f>
        <v>0</v>
      </c>
      <c r="W35" s="1244">
        <f>SUM(W25:W34)</f>
        <v>0</v>
      </c>
    </row>
    <row r="36" spans="1:23" ht="15.75" thickBot="1">
      <c r="A36" s="1204" t="s">
        <v>598</v>
      </c>
      <c r="B36" s="1205" t="s">
        <v>732</v>
      </c>
      <c r="C36" s="1266">
        <v>601</v>
      </c>
      <c r="D36" s="1345"/>
      <c r="E36" s="1254"/>
      <c r="F36" s="1346"/>
      <c r="G36" s="1312"/>
      <c r="H36" s="1312"/>
      <c r="I36" s="1312"/>
      <c r="J36" s="1313">
        <v>0</v>
      </c>
      <c r="K36" s="1347"/>
      <c r="L36" s="1274"/>
      <c r="M36" s="1348"/>
      <c r="N36" s="1349"/>
      <c r="O36" s="1277"/>
      <c r="P36" s="1278"/>
      <c r="Q36" s="1350"/>
      <c r="R36" s="1280">
        <f t="shared" si="0"/>
        <v>0</v>
      </c>
      <c r="S36" s="1281" t="e">
        <f t="shared" si="1"/>
        <v>#DIV/0!</v>
      </c>
      <c r="T36" s="1186"/>
      <c r="U36" s="1254"/>
      <c r="V36" s="1271"/>
      <c r="W36" s="1351"/>
    </row>
    <row r="37" spans="1:23" ht="15.75" thickBot="1">
      <c r="A37" s="1221" t="s">
        <v>600</v>
      </c>
      <c r="B37" s="1222" t="s">
        <v>733</v>
      </c>
      <c r="C37" s="1283">
        <v>602</v>
      </c>
      <c r="D37" s="1207">
        <v>181</v>
      </c>
      <c r="E37" s="1208">
        <v>208.39</v>
      </c>
      <c r="F37" s="1284">
        <v>163</v>
      </c>
      <c r="G37" s="1286">
        <v>235</v>
      </c>
      <c r="H37" s="1286">
        <v>148</v>
      </c>
      <c r="I37" s="1286">
        <v>183</v>
      </c>
      <c r="J37" s="1285">
        <v>211</v>
      </c>
      <c r="K37" s="1289">
        <v>199</v>
      </c>
      <c r="L37" s="1290"/>
      <c r="M37" s="1291"/>
      <c r="N37" s="1352">
        <v>45</v>
      </c>
      <c r="O37" s="1277"/>
      <c r="P37" s="1293"/>
      <c r="Q37" s="1294"/>
      <c r="R37" s="1295">
        <f t="shared" si="0"/>
        <v>45</v>
      </c>
      <c r="S37" s="1281" t="e">
        <f t="shared" si="1"/>
        <v>#DIV/0!</v>
      </c>
      <c r="T37" s="1186"/>
      <c r="U37" s="1208"/>
      <c r="V37" s="1287"/>
      <c r="W37" s="1286"/>
    </row>
    <row r="38" spans="1:23" ht="15.75" thickBot="1">
      <c r="A38" s="1221" t="s">
        <v>602</v>
      </c>
      <c r="B38" s="1222" t="s">
        <v>734</v>
      </c>
      <c r="C38" s="1283">
        <v>604</v>
      </c>
      <c r="D38" s="1207"/>
      <c r="E38" s="1208"/>
      <c r="F38" s="1284"/>
      <c r="G38" s="1286"/>
      <c r="H38" s="1286"/>
      <c r="I38" s="1286"/>
      <c r="J38" s="1285">
        <v>0</v>
      </c>
      <c r="K38" s="1289"/>
      <c r="L38" s="1290"/>
      <c r="M38" s="1291"/>
      <c r="N38" s="1352"/>
      <c r="O38" s="1277"/>
      <c r="P38" s="1293"/>
      <c r="Q38" s="1294"/>
      <c r="R38" s="1295">
        <f t="shared" si="0"/>
        <v>0</v>
      </c>
      <c r="S38" s="1281" t="e">
        <f t="shared" si="1"/>
        <v>#DIV/0!</v>
      </c>
      <c r="T38" s="1186"/>
      <c r="U38" s="1208"/>
      <c r="V38" s="1287"/>
      <c r="W38" s="1286"/>
    </row>
    <row r="39" spans="1:23" ht="15.75" thickBot="1">
      <c r="A39" s="1221" t="s">
        <v>604</v>
      </c>
      <c r="B39" s="1222" t="s">
        <v>735</v>
      </c>
      <c r="C39" s="1283" t="s">
        <v>606</v>
      </c>
      <c r="D39" s="1207">
        <v>2587</v>
      </c>
      <c r="E39" s="1208">
        <v>2437</v>
      </c>
      <c r="F39" s="1284">
        <v>2530</v>
      </c>
      <c r="G39" s="1286">
        <v>2527</v>
      </c>
      <c r="H39" s="1286">
        <v>2604</v>
      </c>
      <c r="I39" s="1286">
        <v>2627</v>
      </c>
      <c r="J39" s="1285">
        <v>2677</v>
      </c>
      <c r="K39" s="1289">
        <v>2625</v>
      </c>
      <c r="L39" s="1290">
        <v>2792</v>
      </c>
      <c r="M39" s="1291">
        <v>2792</v>
      </c>
      <c r="N39" s="1352">
        <v>656</v>
      </c>
      <c r="O39" s="1277"/>
      <c r="P39" s="1293"/>
      <c r="Q39" s="1294"/>
      <c r="R39" s="1295">
        <f t="shared" si="0"/>
        <v>656</v>
      </c>
      <c r="S39" s="1281">
        <f t="shared" si="1"/>
        <v>23.49570200573066</v>
      </c>
      <c r="T39" s="1186"/>
      <c r="U39" s="1208"/>
      <c r="V39" s="1287"/>
      <c r="W39" s="1286"/>
    </row>
    <row r="40" spans="1:23" ht="15.75" thickBot="1">
      <c r="A40" s="1171" t="s">
        <v>607</v>
      </c>
      <c r="B40" s="1228" t="s">
        <v>730</v>
      </c>
      <c r="C40" s="1322" t="s">
        <v>608</v>
      </c>
      <c r="D40" s="1230">
        <v>17</v>
      </c>
      <c r="E40" s="1231">
        <v>146.25</v>
      </c>
      <c r="F40" s="1323">
        <v>93</v>
      </c>
      <c r="G40" s="1324">
        <v>70</v>
      </c>
      <c r="H40" s="1324">
        <v>118</v>
      </c>
      <c r="I40" s="1324">
        <v>79</v>
      </c>
      <c r="J40" s="1325">
        <v>61</v>
      </c>
      <c r="K40" s="1326">
        <v>53</v>
      </c>
      <c r="L40" s="1327"/>
      <c r="M40" s="1353"/>
      <c r="N40" s="1354">
        <v>6</v>
      </c>
      <c r="O40" s="1277"/>
      <c r="P40" s="1331"/>
      <c r="Q40" s="1310"/>
      <c r="R40" s="1311">
        <f t="shared" si="0"/>
        <v>6</v>
      </c>
      <c r="S40" s="1281" t="e">
        <f t="shared" si="1"/>
        <v>#DIV/0!</v>
      </c>
      <c r="T40" s="1186"/>
      <c r="U40" s="1264"/>
      <c r="V40" s="1333"/>
      <c r="W40" s="1324"/>
    </row>
    <row r="41" spans="1:23" ht="15.75" thickBot="1">
      <c r="A41" s="1334" t="s">
        <v>609</v>
      </c>
      <c r="B41" s="1335" t="s">
        <v>610</v>
      </c>
      <c r="C41" s="1336" t="s">
        <v>542</v>
      </c>
      <c r="D41" s="1243">
        <f t="shared" ref="D41:L41" si="3">SUM(D36:D40)</f>
        <v>2785</v>
      </c>
      <c r="E41" s="1244">
        <f t="shared" si="3"/>
        <v>2791.64</v>
      </c>
      <c r="F41" s="1244">
        <f t="shared" si="3"/>
        <v>2786</v>
      </c>
      <c r="G41" s="1244">
        <f t="shared" si="3"/>
        <v>2832</v>
      </c>
      <c r="H41" s="1244">
        <f t="shared" si="3"/>
        <v>2870</v>
      </c>
      <c r="I41" s="1244">
        <f t="shared" si="3"/>
        <v>2889</v>
      </c>
      <c r="J41" s="1337">
        <v>2949</v>
      </c>
      <c r="K41" s="1338">
        <f>SUM(K36:K40)</f>
        <v>2877</v>
      </c>
      <c r="L41" s="1339">
        <f t="shared" si="3"/>
        <v>2792</v>
      </c>
      <c r="M41" s="1340">
        <f>SUM(M36:M40)</f>
        <v>2792</v>
      </c>
      <c r="N41" s="1341">
        <f>SUM(N36:N40)</f>
        <v>707</v>
      </c>
      <c r="O41" s="1341">
        <f>SUM(O36:O40)</f>
        <v>0</v>
      </c>
      <c r="P41" s="1355">
        <f>SUM(P36:P40)</f>
        <v>0</v>
      </c>
      <c r="Q41" s="1355">
        <f>SUM(Q36:Q40)</f>
        <v>0</v>
      </c>
      <c r="R41" s="1243">
        <f>SUM(N41:Q41)</f>
        <v>707</v>
      </c>
      <c r="S41" s="1356">
        <f>(R41/M41)*100</f>
        <v>25.322349570200576</v>
      </c>
      <c r="T41" s="1186"/>
      <c r="U41" s="1244">
        <f>SUM(U36:U40)</f>
        <v>0</v>
      </c>
      <c r="V41" s="1244">
        <f>SUM(V36:V40)</f>
        <v>0</v>
      </c>
      <c r="W41" s="1244">
        <f>SUM(W36:W40)</f>
        <v>0</v>
      </c>
    </row>
    <row r="42" spans="1:23" ht="6.75" customHeight="1" thickBot="1">
      <c r="A42" s="1171"/>
      <c r="B42" s="1357"/>
      <c r="C42" s="779"/>
      <c r="D42" s="1230"/>
      <c r="E42" s="1231"/>
      <c r="F42" s="1231"/>
      <c r="G42" s="1243"/>
      <c r="H42" s="1243"/>
      <c r="I42" s="1243"/>
      <c r="J42" s="1358"/>
      <c r="K42" s="1359"/>
      <c r="L42" s="1360"/>
      <c r="M42" s="1361"/>
      <c r="N42" s="1362"/>
      <c r="O42" s="1363"/>
      <c r="P42" s="1364"/>
      <c r="Q42" s="1365"/>
      <c r="R42" s="1366"/>
      <c r="S42" s="1356"/>
      <c r="T42" s="1186"/>
      <c r="U42" s="1231"/>
      <c r="V42" s="1231"/>
      <c r="W42" s="1231"/>
    </row>
    <row r="43" spans="1:23" ht="15.75" thickBot="1">
      <c r="A43" s="1367" t="s">
        <v>611</v>
      </c>
      <c r="B43" s="1335" t="s">
        <v>573</v>
      </c>
      <c r="C43" s="1336" t="s">
        <v>542</v>
      </c>
      <c r="D43" s="1243">
        <f>D41-D39</f>
        <v>198</v>
      </c>
      <c r="E43" s="1244">
        <f>E41-E39</f>
        <v>354.63999999999987</v>
      </c>
      <c r="F43" s="1244">
        <f>F41-F39</f>
        <v>256</v>
      </c>
      <c r="G43" s="1244">
        <v>305</v>
      </c>
      <c r="H43" s="1244">
        <f t="shared" ref="H43:Q43" si="4">H41-H39</f>
        <v>266</v>
      </c>
      <c r="I43" s="1244">
        <f t="shared" si="4"/>
        <v>262</v>
      </c>
      <c r="J43" s="1337">
        <v>272</v>
      </c>
      <c r="K43" s="1338">
        <f>K41-K39</f>
        <v>252</v>
      </c>
      <c r="L43" s="1243">
        <f t="shared" si="4"/>
        <v>0</v>
      </c>
      <c r="M43" s="1368">
        <f t="shared" si="4"/>
        <v>0</v>
      </c>
      <c r="N43" s="1369">
        <f t="shared" si="4"/>
        <v>51</v>
      </c>
      <c r="O43" s="1369">
        <f t="shared" si="4"/>
        <v>0</v>
      </c>
      <c r="P43" s="1369">
        <f t="shared" si="4"/>
        <v>0</v>
      </c>
      <c r="Q43" s="1369">
        <f t="shared" si="4"/>
        <v>0</v>
      </c>
      <c r="R43" s="1370">
        <f t="shared" si="0"/>
        <v>51</v>
      </c>
      <c r="S43" s="1281" t="e">
        <f t="shared" si="1"/>
        <v>#DIV/0!</v>
      </c>
      <c r="T43" s="1186"/>
      <c r="U43" s="1244">
        <f>U41-U39</f>
        <v>0</v>
      </c>
      <c r="V43" s="1244">
        <f>V41-V39</f>
        <v>0</v>
      </c>
      <c r="W43" s="1244">
        <f>W41-W39</f>
        <v>0</v>
      </c>
    </row>
    <row r="44" spans="1:23" ht="15.75" thickBot="1">
      <c r="A44" s="1334" t="s">
        <v>612</v>
      </c>
      <c r="B44" s="1335" t="s">
        <v>613</v>
      </c>
      <c r="C44" s="1336" t="s">
        <v>542</v>
      </c>
      <c r="D44" s="1243">
        <f>D41-D35</f>
        <v>79</v>
      </c>
      <c r="E44" s="1244">
        <f>E41-E35</f>
        <v>146.7800000000002</v>
      </c>
      <c r="F44" s="1244">
        <f>F41-F35</f>
        <v>41</v>
      </c>
      <c r="G44" s="1244">
        <v>138</v>
      </c>
      <c r="H44" s="1244">
        <f t="shared" ref="H44:Q44" si="5">H41-H35</f>
        <v>100</v>
      </c>
      <c r="I44" s="1244">
        <f t="shared" si="5"/>
        <v>23</v>
      </c>
      <c r="J44" s="1337">
        <v>26</v>
      </c>
      <c r="K44" s="1338">
        <f>K41-K35</f>
        <v>54</v>
      </c>
      <c r="L44" s="1243">
        <f t="shared" si="5"/>
        <v>0</v>
      </c>
      <c r="M44" s="1368">
        <f t="shared" si="5"/>
        <v>0</v>
      </c>
      <c r="N44" s="1369">
        <f t="shared" si="5"/>
        <v>38</v>
      </c>
      <c r="O44" s="1369">
        <f t="shared" si="5"/>
        <v>0</v>
      </c>
      <c r="P44" s="1369">
        <f t="shared" si="5"/>
        <v>0</v>
      </c>
      <c r="Q44" s="1369">
        <f t="shared" si="5"/>
        <v>0</v>
      </c>
      <c r="R44" s="1371">
        <f t="shared" si="0"/>
        <v>38</v>
      </c>
      <c r="S44" s="1281" t="e">
        <f t="shared" si="1"/>
        <v>#DIV/0!</v>
      </c>
      <c r="T44" s="1186"/>
      <c r="U44" s="1244">
        <f>U41-U35</f>
        <v>0</v>
      </c>
      <c r="V44" s="1244">
        <f>V41-V35</f>
        <v>0</v>
      </c>
      <c r="W44" s="1244">
        <f>W41-W35</f>
        <v>0</v>
      </c>
    </row>
    <row r="45" spans="1:23" ht="15.75" thickBot="1">
      <c r="A45" s="1372" t="s">
        <v>614</v>
      </c>
      <c r="B45" s="1373" t="s">
        <v>573</v>
      </c>
      <c r="C45" s="1374" t="s">
        <v>542</v>
      </c>
      <c r="D45" s="1243">
        <f>D44-D39</f>
        <v>-2508</v>
      </c>
      <c r="E45" s="1244">
        <f>E44-E39</f>
        <v>-2290.2199999999998</v>
      </c>
      <c r="F45" s="1244">
        <f>F44-F39</f>
        <v>-2489</v>
      </c>
      <c r="G45" s="1244">
        <v>-2489</v>
      </c>
      <c r="H45" s="1244">
        <f t="shared" ref="H45:Q45" si="6">H44-H39</f>
        <v>-2504</v>
      </c>
      <c r="I45" s="1244">
        <f t="shared" si="6"/>
        <v>-2604</v>
      </c>
      <c r="J45" s="1337">
        <v>-2651</v>
      </c>
      <c r="K45" s="1375"/>
      <c r="L45" s="1243">
        <f t="shared" si="6"/>
        <v>-2792</v>
      </c>
      <c r="M45" s="1368">
        <f t="shared" si="6"/>
        <v>-2792</v>
      </c>
      <c r="N45" s="1369">
        <f t="shared" si="6"/>
        <v>-618</v>
      </c>
      <c r="O45" s="1369">
        <f t="shared" si="6"/>
        <v>0</v>
      </c>
      <c r="P45" s="1369">
        <f t="shared" si="6"/>
        <v>0</v>
      </c>
      <c r="Q45" s="1369">
        <f t="shared" si="6"/>
        <v>0</v>
      </c>
      <c r="R45" s="1375">
        <f t="shared" si="0"/>
        <v>-618</v>
      </c>
      <c r="S45" s="1376">
        <f t="shared" si="1"/>
        <v>22.134670487106018</v>
      </c>
      <c r="T45" s="1186"/>
      <c r="U45" s="1244">
        <f>U44-U39</f>
        <v>0</v>
      </c>
      <c r="V45" s="1244">
        <f>V44-V39</f>
        <v>0</v>
      </c>
      <c r="W45" s="1244">
        <f>W44-W39</f>
        <v>0</v>
      </c>
    </row>
    <row r="47" spans="1:23">
      <c r="A47" s="1377"/>
    </row>
    <row r="48" spans="1:23" ht="14.25">
      <c r="A48" s="1378" t="s">
        <v>736</v>
      </c>
      <c r="R48"/>
      <c r="S48"/>
      <c r="T48"/>
      <c r="U48"/>
      <c r="V48"/>
      <c r="W48"/>
    </row>
    <row r="49" spans="1:23" ht="14.25">
      <c r="A49" s="1379" t="s">
        <v>737</v>
      </c>
      <c r="R49"/>
      <c r="S49"/>
      <c r="T49"/>
      <c r="U49"/>
      <c r="V49"/>
      <c r="W49"/>
    </row>
    <row r="50" spans="1:23" ht="14.25">
      <c r="A50" s="1380" t="s">
        <v>738</v>
      </c>
      <c r="R50"/>
      <c r="S50"/>
      <c r="T50"/>
      <c r="U50"/>
      <c r="V50"/>
      <c r="W50"/>
    </row>
    <row r="51" spans="1:23" ht="14.25">
      <c r="A51" s="1381"/>
      <c r="R51"/>
      <c r="S51"/>
      <c r="T51"/>
      <c r="U51"/>
      <c r="V51"/>
      <c r="W51"/>
    </row>
    <row r="52" spans="1:23">
      <c r="A52" s="1377" t="s">
        <v>742</v>
      </c>
      <c r="R52"/>
      <c r="S52"/>
      <c r="T52"/>
      <c r="U52"/>
      <c r="V52"/>
      <c r="W52"/>
    </row>
    <row r="53" spans="1:23">
      <c r="A53" s="1377"/>
      <c r="R53"/>
      <c r="S53"/>
      <c r="T53"/>
      <c r="U53"/>
      <c r="V53"/>
      <c r="W53"/>
    </row>
    <row r="54" spans="1:23">
      <c r="A54" s="1377" t="s">
        <v>743</v>
      </c>
      <c r="R54"/>
      <c r="S54"/>
      <c r="T54"/>
      <c r="U54"/>
      <c r="V54"/>
      <c r="W54"/>
    </row>
    <row r="55" spans="1:23">
      <c r="A55" s="1377"/>
    </row>
    <row r="56" spans="1:23">
      <c r="A56" s="1377"/>
    </row>
  </sheetData>
  <mergeCells count="13">
    <mergeCell ref="L7:M7"/>
    <mergeCell ref="N7:Q7"/>
    <mergeCell ref="U7:W7"/>
    <mergeCell ref="A1:W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1.299212598425197" right="0.70866141732283472" top="0.39370078740157483" bottom="0.3937007874015748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54"/>
  <sheetViews>
    <sheetView workbookViewId="0">
      <selection activeCell="P26" sqref="P26"/>
    </sheetView>
  </sheetViews>
  <sheetFormatPr defaultColWidth="8.5703125" defaultRowHeight="12.75"/>
  <cols>
    <col min="1" max="1" width="37.7109375" style="1383" customWidth="1"/>
    <col min="2" max="2" width="0" style="1383" hidden="1" customWidth="1"/>
    <col min="3" max="3" width="8" style="1650" customWidth="1"/>
    <col min="4" max="6" width="0" style="1383" hidden="1" customWidth="1"/>
    <col min="7" max="11" width="0" style="1651" hidden="1" customWidth="1"/>
    <col min="12" max="12" width="11.5703125" style="1651" customWidth="1"/>
    <col min="13" max="13" width="11.42578125" style="1388" customWidth="1"/>
    <col min="14" max="14" width="9.85546875" style="1651" customWidth="1"/>
    <col min="15" max="15" width="8" style="1651" customWidth="1"/>
    <col min="16" max="16" width="9.28515625" style="1651" customWidth="1"/>
    <col min="17" max="17" width="8" style="1651" customWidth="1"/>
    <col min="18" max="18" width="12" style="1651" customWidth="1"/>
    <col min="19" max="19" width="8" style="1652" customWidth="1"/>
    <col min="20" max="20" width="3.42578125" style="1651" customWidth="1"/>
    <col min="21" max="21" width="12.5703125" style="1651" customWidth="1"/>
    <col min="22" max="22" width="11.85546875" style="1651" customWidth="1"/>
    <col min="23" max="23" width="12" style="1651" customWidth="1"/>
    <col min="24" max="16384" width="8.5703125" style="1383"/>
  </cols>
  <sheetData>
    <row r="1" spans="1:24" s="1657" customFormat="1" ht="15.75">
      <c r="A1" s="1656" t="s">
        <v>699</v>
      </c>
      <c r="B1" s="1656"/>
      <c r="C1" s="1656"/>
      <c r="D1" s="1656"/>
      <c r="E1" s="1656"/>
      <c r="F1" s="1656"/>
      <c r="G1" s="1656"/>
      <c r="H1" s="1656"/>
      <c r="I1" s="1656"/>
      <c r="J1" s="1656"/>
      <c r="K1" s="1656"/>
      <c r="L1" s="1656"/>
      <c r="M1" s="1656"/>
      <c r="N1" s="1656"/>
      <c r="O1" s="1656"/>
      <c r="P1" s="1656"/>
      <c r="Q1" s="1656"/>
      <c r="R1" s="1656"/>
      <c r="S1" s="1656"/>
      <c r="T1" s="1656"/>
      <c r="U1" s="1656"/>
      <c r="V1" s="1656"/>
      <c r="W1" s="1656"/>
    </row>
    <row r="2" spans="1:24" ht="21.75" customHeight="1">
      <c r="A2" s="1384" t="s">
        <v>617</v>
      </c>
      <c r="B2" s="1385"/>
      <c r="C2" s="1386"/>
      <c r="D2" s="1387"/>
      <c r="E2" s="1387"/>
      <c r="F2" s="1387"/>
      <c r="G2" s="1388"/>
      <c r="H2" s="1388"/>
      <c r="I2" s="1388"/>
      <c r="J2" s="1388"/>
      <c r="K2" s="1388"/>
      <c r="L2" s="1388"/>
      <c r="M2" s="1389"/>
      <c r="N2" s="1389"/>
      <c r="O2" s="1388"/>
      <c r="P2" s="1388"/>
      <c r="Q2" s="1388"/>
      <c r="R2" s="1388"/>
      <c r="S2" s="1390"/>
      <c r="T2" s="1388"/>
      <c r="U2" s="1388"/>
      <c r="V2" s="1388"/>
      <c r="W2" s="1388"/>
    </row>
    <row r="3" spans="1:24">
      <c r="A3" s="1391"/>
      <c r="B3" s="1387"/>
      <c r="C3" s="1386"/>
      <c r="D3" s="1387"/>
      <c r="E3" s="1387"/>
      <c r="F3" s="1387"/>
      <c r="G3" s="1388"/>
      <c r="H3" s="1388"/>
      <c r="I3" s="1388"/>
      <c r="J3" s="1388"/>
      <c r="K3" s="1388"/>
      <c r="L3" s="1388"/>
      <c r="M3" s="1389"/>
      <c r="N3" s="1389"/>
      <c r="O3" s="1388"/>
      <c r="P3" s="1388"/>
      <c r="Q3" s="1388"/>
      <c r="R3" s="1388"/>
      <c r="S3" s="1390"/>
      <c r="T3" s="1388"/>
      <c r="U3" s="1388"/>
      <c r="V3" s="1388"/>
      <c r="W3" s="1388"/>
    </row>
    <row r="4" spans="1:24" ht="13.5" thickBot="1">
      <c r="A4" s="1392"/>
      <c r="B4" s="1393"/>
      <c r="C4" s="1394"/>
      <c r="D4" s="1393"/>
      <c r="E4" s="1393"/>
      <c r="F4" s="1387"/>
      <c r="G4" s="1388"/>
      <c r="H4" s="1388"/>
      <c r="I4" s="1388"/>
      <c r="J4" s="1388"/>
      <c r="K4" s="1388"/>
      <c r="L4" s="1388"/>
      <c r="M4" s="1389"/>
      <c r="N4" s="1389"/>
      <c r="O4" s="1388"/>
      <c r="P4" s="1388"/>
      <c r="Q4" s="1388"/>
      <c r="R4" s="1388"/>
      <c r="S4" s="1390"/>
      <c r="T4" s="1388"/>
      <c r="U4" s="1388"/>
      <c r="V4" s="1388"/>
      <c r="W4" s="1388"/>
    </row>
    <row r="5" spans="1:24" ht="17.25" thickTop="1" thickBot="1">
      <c r="A5" s="1395" t="s">
        <v>513</v>
      </c>
      <c r="B5" s="1396"/>
      <c r="C5" s="1397" t="s">
        <v>744</v>
      </c>
      <c r="D5" s="1398"/>
      <c r="E5" s="1399"/>
      <c r="F5" s="1398"/>
      <c r="G5" s="1400"/>
      <c r="H5" s="1401"/>
      <c r="I5" s="1401"/>
      <c r="J5" s="1401"/>
      <c r="K5" s="1401"/>
      <c r="L5" s="1401"/>
      <c r="M5" s="1402"/>
      <c r="N5" s="1402"/>
      <c r="O5" s="1388"/>
      <c r="P5" s="1388"/>
      <c r="Q5" s="1388"/>
      <c r="R5" s="1388"/>
      <c r="S5" s="1390"/>
      <c r="T5" s="1388"/>
      <c r="U5" s="1388"/>
      <c r="V5" s="1388"/>
      <c r="W5" s="1388"/>
    </row>
    <row r="6" spans="1:24" ht="23.25" customHeight="1" thickTop="1" thickBot="1">
      <c r="A6" s="1391" t="s">
        <v>515</v>
      </c>
      <c r="B6" s="1387"/>
      <c r="C6" s="1386"/>
      <c r="D6" s="1387"/>
      <c r="E6" s="1387"/>
      <c r="F6" s="1387"/>
      <c r="G6" s="1388"/>
      <c r="H6" s="1388"/>
      <c r="I6" s="1388"/>
      <c r="J6" s="1388"/>
      <c r="K6" s="1388"/>
      <c r="L6" s="1388"/>
      <c r="M6" s="1389"/>
      <c r="N6" s="1389"/>
      <c r="O6" s="1388"/>
      <c r="P6" s="1388"/>
      <c r="Q6" s="1388"/>
      <c r="R6" s="1388"/>
      <c r="S6" s="1390"/>
      <c r="T6" s="1388"/>
      <c r="U6" s="1388"/>
      <c r="V6" s="1388"/>
      <c r="W6" s="1388"/>
    </row>
    <row r="7" spans="1:24" ht="14.25" thickTop="1" thickBot="1">
      <c r="A7" s="1403" t="s">
        <v>195</v>
      </c>
      <c r="B7" s="1404" t="s">
        <v>519</v>
      </c>
      <c r="C7" s="1404" t="s">
        <v>522</v>
      </c>
      <c r="D7" s="1405"/>
      <c r="E7" s="1406"/>
      <c r="F7" s="1404" t="s">
        <v>703</v>
      </c>
      <c r="G7" s="1407" t="s">
        <v>704</v>
      </c>
      <c r="H7" s="1407" t="s">
        <v>705</v>
      </c>
      <c r="I7" s="1407" t="s">
        <v>706</v>
      </c>
      <c r="J7" s="1407" t="s">
        <v>707</v>
      </c>
      <c r="K7" s="1408" t="s">
        <v>708</v>
      </c>
      <c r="L7" s="1409" t="s">
        <v>709</v>
      </c>
      <c r="M7" s="1409"/>
      <c r="N7" s="1410" t="s">
        <v>710</v>
      </c>
      <c r="O7" s="1410"/>
      <c r="P7" s="1410"/>
      <c r="Q7" s="1410"/>
      <c r="R7" s="1411" t="s">
        <v>711</v>
      </c>
      <c r="S7" s="1412" t="s">
        <v>518</v>
      </c>
      <c r="T7" s="1388"/>
      <c r="U7" s="1413" t="s">
        <v>741</v>
      </c>
      <c r="V7" s="1413"/>
      <c r="W7" s="1413"/>
    </row>
    <row r="8" spans="1:24" ht="14.25" thickTop="1" thickBot="1">
      <c r="A8" s="1403"/>
      <c r="B8" s="1404"/>
      <c r="C8" s="1404"/>
      <c r="D8" s="1414" t="s">
        <v>701</v>
      </c>
      <c r="E8" s="1415" t="s">
        <v>702</v>
      </c>
      <c r="F8" s="1404"/>
      <c r="G8" s="1407"/>
      <c r="H8" s="1407"/>
      <c r="I8" s="1407"/>
      <c r="J8" s="1407"/>
      <c r="K8" s="1408"/>
      <c r="L8" s="1416" t="s">
        <v>32</v>
      </c>
      <c r="M8" s="1417" t="s">
        <v>33</v>
      </c>
      <c r="N8" s="1418" t="s">
        <v>529</v>
      </c>
      <c r="O8" s="1419" t="s">
        <v>532</v>
      </c>
      <c r="P8" s="1419" t="s">
        <v>535</v>
      </c>
      <c r="Q8" s="1420" t="s">
        <v>538</v>
      </c>
      <c r="R8" s="1421" t="s">
        <v>539</v>
      </c>
      <c r="S8" s="1422" t="s">
        <v>540</v>
      </c>
      <c r="T8" s="1388"/>
      <c r="U8" s="1423" t="s">
        <v>713</v>
      </c>
      <c r="V8" s="1424" t="s">
        <v>714</v>
      </c>
      <c r="W8" s="1424" t="s">
        <v>715</v>
      </c>
    </row>
    <row r="9" spans="1:24" ht="13.5" thickTop="1">
      <c r="A9" s="1425" t="s">
        <v>541</v>
      </c>
      <c r="B9" s="1426"/>
      <c r="C9" s="1427"/>
      <c r="D9" s="1428">
        <v>12</v>
      </c>
      <c r="E9" s="1429">
        <v>12</v>
      </c>
      <c r="F9" s="1429">
        <v>12</v>
      </c>
      <c r="G9" s="1430">
        <v>14</v>
      </c>
      <c r="H9" s="1430">
        <v>19</v>
      </c>
      <c r="I9" s="1430">
        <v>19</v>
      </c>
      <c r="J9" s="1431">
        <v>22</v>
      </c>
      <c r="K9" s="1432">
        <v>21</v>
      </c>
      <c r="L9" s="1433"/>
      <c r="M9" s="1434"/>
      <c r="N9" s="1435">
        <v>22</v>
      </c>
      <c r="O9" s="1436"/>
      <c r="P9" s="1437"/>
      <c r="Q9" s="1438"/>
      <c r="R9" s="1439" t="s">
        <v>542</v>
      </c>
      <c r="S9" s="1440" t="s">
        <v>542</v>
      </c>
      <c r="T9" s="1441"/>
      <c r="U9" s="1442"/>
      <c r="V9" s="1443"/>
      <c r="W9" s="1444"/>
    </row>
    <row r="10" spans="1:24" ht="13.5" thickBot="1">
      <c r="A10" s="1445" t="s">
        <v>543</v>
      </c>
      <c r="B10" s="1446"/>
      <c r="C10" s="1447"/>
      <c r="D10" s="1448">
        <v>11</v>
      </c>
      <c r="E10" s="1449">
        <v>11</v>
      </c>
      <c r="F10" s="1449">
        <v>11</v>
      </c>
      <c r="G10" s="1450">
        <v>13</v>
      </c>
      <c r="H10" s="1450">
        <v>14</v>
      </c>
      <c r="I10" s="1450">
        <v>14</v>
      </c>
      <c r="J10" s="1451">
        <v>21</v>
      </c>
      <c r="K10" s="1452">
        <v>19.739999999999998</v>
      </c>
      <c r="L10" s="1453"/>
      <c r="M10" s="1454"/>
      <c r="N10" s="1455">
        <v>20.128</v>
      </c>
      <c r="O10" s="1456"/>
      <c r="P10" s="1457"/>
      <c r="Q10" s="1458"/>
      <c r="R10" s="1453" t="s">
        <v>542</v>
      </c>
      <c r="S10" s="1459" t="s">
        <v>542</v>
      </c>
      <c r="T10" s="1441"/>
      <c r="U10" s="1460"/>
      <c r="V10" s="1461"/>
      <c r="W10" s="1462"/>
    </row>
    <row r="11" spans="1:24" ht="13.5" thickTop="1">
      <c r="A11" s="1463" t="s">
        <v>544</v>
      </c>
      <c r="B11" s="1464" t="s">
        <v>545</v>
      </c>
      <c r="C11" s="1465" t="s">
        <v>546</v>
      </c>
      <c r="D11" s="1466">
        <v>1917.09</v>
      </c>
      <c r="E11" s="1467">
        <v>2153</v>
      </c>
      <c r="F11" s="1467">
        <v>2189</v>
      </c>
      <c r="G11" s="1468">
        <v>2238</v>
      </c>
      <c r="H11" s="1468">
        <v>2554</v>
      </c>
      <c r="I11" s="1469">
        <v>2864</v>
      </c>
      <c r="J11" s="1470">
        <v>2907</v>
      </c>
      <c r="K11" s="1471">
        <v>2884</v>
      </c>
      <c r="L11" s="1472" t="s">
        <v>542</v>
      </c>
      <c r="M11" s="1473" t="s">
        <v>542</v>
      </c>
      <c r="N11" s="1474">
        <v>2892</v>
      </c>
      <c r="O11" s="1475"/>
      <c r="P11" s="1476"/>
      <c r="Q11" s="1477"/>
      <c r="R11" s="1478" t="s">
        <v>542</v>
      </c>
      <c r="S11" s="1479" t="s">
        <v>542</v>
      </c>
      <c r="T11" s="1441"/>
      <c r="U11" s="1480"/>
      <c r="V11" s="1468"/>
      <c r="W11" s="1481"/>
      <c r="X11" s="1482"/>
    </row>
    <row r="12" spans="1:24">
      <c r="A12" s="1483" t="s">
        <v>547</v>
      </c>
      <c r="B12" s="1484" t="s">
        <v>548</v>
      </c>
      <c r="C12" s="1465" t="s">
        <v>549</v>
      </c>
      <c r="D12" s="1466">
        <v>-1826.76</v>
      </c>
      <c r="E12" s="1467">
        <v>-2062</v>
      </c>
      <c r="F12" s="1467">
        <v>2134</v>
      </c>
      <c r="G12" s="1468">
        <v>2219</v>
      </c>
      <c r="H12" s="1468">
        <v>2544</v>
      </c>
      <c r="I12" s="1468">
        <v>2782</v>
      </c>
      <c r="J12" s="1485">
        <v>2825</v>
      </c>
      <c r="K12" s="1471">
        <v>2823</v>
      </c>
      <c r="L12" s="1478" t="s">
        <v>542</v>
      </c>
      <c r="M12" s="1486" t="s">
        <v>542</v>
      </c>
      <c r="N12" s="1487">
        <v>2834</v>
      </c>
      <c r="O12" s="1488"/>
      <c r="P12" s="1489"/>
      <c r="Q12" s="1490"/>
      <c r="R12" s="1478" t="s">
        <v>542</v>
      </c>
      <c r="S12" s="1479" t="s">
        <v>542</v>
      </c>
      <c r="T12" s="1441"/>
      <c r="U12" s="1467"/>
      <c r="V12" s="1468"/>
      <c r="W12" s="1468"/>
      <c r="X12" s="1482"/>
    </row>
    <row r="13" spans="1:24">
      <c r="A13" s="1483" t="s">
        <v>550</v>
      </c>
      <c r="B13" s="1484" t="s">
        <v>716</v>
      </c>
      <c r="C13" s="1465" t="s">
        <v>552</v>
      </c>
      <c r="D13" s="1466">
        <v>0</v>
      </c>
      <c r="E13" s="1467">
        <v>0</v>
      </c>
      <c r="F13" s="1467">
        <v>0</v>
      </c>
      <c r="G13" s="1468">
        <v>0</v>
      </c>
      <c r="H13" s="1468">
        <v>0</v>
      </c>
      <c r="I13" s="1468">
        <v>0</v>
      </c>
      <c r="J13" s="1485">
        <v>0</v>
      </c>
      <c r="K13" s="1471"/>
      <c r="L13" s="1478" t="s">
        <v>542</v>
      </c>
      <c r="M13" s="1486" t="s">
        <v>542</v>
      </c>
      <c r="N13" s="1487">
        <v>0</v>
      </c>
      <c r="O13" s="1488"/>
      <c r="P13" s="1489"/>
      <c r="Q13" s="1490"/>
      <c r="R13" s="1478" t="s">
        <v>542</v>
      </c>
      <c r="S13" s="1479" t="s">
        <v>542</v>
      </c>
      <c r="T13" s="1441"/>
      <c r="U13" s="1467"/>
      <c r="V13" s="1468"/>
      <c r="W13" s="1468"/>
    </row>
    <row r="14" spans="1:24">
      <c r="A14" s="1483" t="s">
        <v>553</v>
      </c>
      <c r="B14" s="1484" t="s">
        <v>717</v>
      </c>
      <c r="C14" s="1465" t="s">
        <v>542</v>
      </c>
      <c r="D14" s="1466">
        <v>65</v>
      </c>
      <c r="E14" s="1467">
        <v>600</v>
      </c>
      <c r="F14" s="1467">
        <v>742</v>
      </c>
      <c r="G14" s="1468">
        <v>735</v>
      </c>
      <c r="H14" s="1468">
        <v>754</v>
      </c>
      <c r="I14" s="1468">
        <v>799</v>
      </c>
      <c r="J14" s="1485">
        <v>806</v>
      </c>
      <c r="K14" s="1471">
        <v>763</v>
      </c>
      <c r="L14" s="1478" t="s">
        <v>542</v>
      </c>
      <c r="M14" s="1486" t="s">
        <v>542</v>
      </c>
      <c r="N14" s="1487">
        <v>1874</v>
      </c>
      <c r="O14" s="1488"/>
      <c r="P14" s="1489"/>
      <c r="Q14" s="1490"/>
      <c r="R14" s="1478" t="s">
        <v>542</v>
      </c>
      <c r="S14" s="1479" t="s">
        <v>542</v>
      </c>
      <c r="T14" s="1441"/>
      <c r="U14" s="1467"/>
      <c r="V14" s="1468"/>
      <c r="W14" s="1468"/>
    </row>
    <row r="15" spans="1:24" ht="13.5" thickBot="1">
      <c r="A15" s="1425" t="s">
        <v>555</v>
      </c>
      <c r="B15" s="1491" t="s">
        <v>718</v>
      </c>
      <c r="C15" s="1492" t="s">
        <v>557</v>
      </c>
      <c r="D15" s="1493">
        <v>435.36</v>
      </c>
      <c r="E15" s="1494">
        <v>744</v>
      </c>
      <c r="F15" s="1494">
        <v>685</v>
      </c>
      <c r="G15" s="1495">
        <v>782</v>
      </c>
      <c r="H15" s="1495">
        <v>867</v>
      </c>
      <c r="I15" s="1495">
        <v>961</v>
      </c>
      <c r="J15" s="1496">
        <v>1094</v>
      </c>
      <c r="K15" s="1497">
        <v>1612</v>
      </c>
      <c r="L15" s="1498" t="s">
        <v>542</v>
      </c>
      <c r="M15" s="1499" t="s">
        <v>542</v>
      </c>
      <c r="N15" s="1500">
        <v>2212</v>
      </c>
      <c r="O15" s="1501"/>
      <c r="P15" s="1489"/>
      <c r="Q15" s="1490"/>
      <c r="R15" s="1439" t="s">
        <v>542</v>
      </c>
      <c r="S15" s="1440" t="s">
        <v>542</v>
      </c>
      <c r="T15" s="1441"/>
      <c r="U15" s="1449"/>
      <c r="V15" s="1495"/>
      <c r="W15" s="1495"/>
    </row>
    <row r="16" spans="1:24" ht="16.5" thickTop="1" thickBot="1">
      <c r="A16" s="1502" t="s">
        <v>558</v>
      </c>
      <c r="B16" s="1503"/>
      <c r="C16" s="1504"/>
      <c r="D16" s="1505">
        <v>610</v>
      </c>
      <c r="E16" s="1506">
        <v>1441</v>
      </c>
      <c r="F16" s="1506">
        <v>1482</v>
      </c>
      <c r="G16" s="1507">
        <v>1536</v>
      </c>
      <c r="H16" s="1508">
        <f>H11-H12+H13+H14+H15</f>
        <v>1631</v>
      </c>
      <c r="I16" s="1508">
        <v>1841</v>
      </c>
      <c r="J16" s="1509">
        <v>1982</v>
      </c>
      <c r="K16" s="1510">
        <f>K11-K12+K13+K14+K15</f>
        <v>2436</v>
      </c>
      <c r="L16" s="1507" t="s">
        <v>542</v>
      </c>
      <c r="M16" s="1511" t="s">
        <v>542</v>
      </c>
      <c r="N16" s="1512">
        <f>N11-N12+N13+N14+N15</f>
        <v>4144</v>
      </c>
      <c r="O16" s="1513"/>
      <c r="P16" s="1514"/>
      <c r="Q16" s="1515"/>
      <c r="R16" s="1507" t="s">
        <v>542</v>
      </c>
      <c r="S16" s="1516" t="s">
        <v>542</v>
      </c>
      <c r="T16" s="1441"/>
      <c r="U16" s="1508">
        <f>U11-U12+U13+U14+U15</f>
        <v>0</v>
      </c>
      <c r="V16" s="1508">
        <f>V11-V12+V13+V14+V15</f>
        <v>0</v>
      </c>
      <c r="W16" s="1508">
        <f>W11-W12+W13+W14+W15</f>
        <v>0</v>
      </c>
    </row>
    <row r="17" spans="1:24" ht="13.5" thickTop="1">
      <c r="A17" s="1425" t="s">
        <v>559</v>
      </c>
      <c r="B17" s="1464" t="s">
        <v>560</v>
      </c>
      <c r="C17" s="1492">
        <v>401</v>
      </c>
      <c r="D17" s="1493">
        <v>90</v>
      </c>
      <c r="E17" s="1494">
        <v>90</v>
      </c>
      <c r="F17" s="1494">
        <v>55</v>
      </c>
      <c r="G17" s="1495">
        <v>19</v>
      </c>
      <c r="H17" s="1495">
        <v>10</v>
      </c>
      <c r="I17" s="1495">
        <v>82</v>
      </c>
      <c r="J17" s="1496">
        <v>82</v>
      </c>
      <c r="K17" s="1497">
        <v>61</v>
      </c>
      <c r="L17" s="1469" t="s">
        <v>542</v>
      </c>
      <c r="M17" s="1517" t="s">
        <v>542</v>
      </c>
      <c r="N17" s="1500">
        <v>62</v>
      </c>
      <c r="O17" s="1518"/>
      <c r="P17" s="1489"/>
      <c r="Q17" s="1438"/>
      <c r="R17" s="1439" t="s">
        <v>542</v>
      </c>
      <c r="S17" s="1516" t="s">
        <v>542</v>
      </c>
      <c r="T17" s="1441"/>
      <c r="U17" s="1519"/>
      <c r="V17" s="1495"/>
      <c r="W17" s="1495"/>
    </row>
    <row r="18" spans="1:24">
      <c r="A18" s="1483" t="s">
        <v>561</v>
      </c>
      <c r="B18" s="1484" t="s">
        <v>562</v>
      </c>
      <c r="C18" s="1465" t="s">
        <v>563</v>
      </c>
      <c r="D18" s="1466">
        <v>196</v>
      </c>
      <c r="E18" s="1467">
        <v>270</v>
      </c>
      <c r="F18" s="1467">
        <v>436</v>
      </c>
      <c r="G18" s="1468">
        <v>373</v>
      </c>
      <c r="H18" s="1468">
        <v>326</v>
      </c>
      <c r="I18" s="1468">
        <v>335</v>
      </c>
      <c r="J18" s="1485">
        <v>352</v>
      </c>
      <c r="K18" s="1471">
        <v>565</v>
      </c>
      <c r="L18" s="1468" t="s">
        <v>542</v>
      </c>
      <c r="M18" s="1520" t="s">
        <v>542</v>
      </c>
      <c r="N18" s="1487">
        <v>576</v>
      </c>
      <c r="O18" s="1521"/>
      <c r="P18" s="1489"/>
      <c r="Q18" s="1490"/>
      <c r="R18" s="1478" t="s">
        <v>542</v>
      </c>
      <c r="S18" s="1479" t="s">
        <v>542</v>
      </c>
      <c r="T18" s="1441"/>
      <c r="U18" s="1467"/>
      <c r="V18" s="1468"/>
      <c r="W18" s="1468"/>
    </row>
    <row r="19" spans="1:24">
      <c r="A19" s="1483" t="s">
        <v>564</v>
      </c>
      <c r="B19" s="1484" t="s">
        <v>719</v>
      </c>
      <c r="C19" s="1465" t="s">
        <v>542</v>
      </c>
      <c r="D19" s="1466">
        <v>0</v>
      </c>
      <c r="E19" s="1467">
        <v>0</v>
      </c>
      <c r="F19" s="1467">
        <v>0</v>
      </c>
      <c r="G19" s="1468">
        <v>0</v>
      </c>
      <c r="H19" s="1468">
        <v>0</v>
      </c>
      <c r="I19" s="1468">
        <v>0</v>
      </c>
      <c r="J19" s="1485">
        <v>0</v>
      </c>
      <c r="K19" s="1471"/>
      <c r="L19" s="1468" t="s">
        <v>542</v>
      </c>
      <c r="M19" s="1520" t="s">
        <v>542</v>
      </c>
      <c r="N19" s="1487">
        <v>0</v>
      </c>
      <c r="O19" s="1521"/>
      <c r="P19" s="1489"/>
      <c r="Q19" s="1490"/>
      <c r="R19" s="1478" t="s">
        <v>542</v>
      </c>
      <c r="S19" s="1479" t="s">
        <v>542</v>
      </c>
      <c r="T19" s="1441"/>
      <c r="U19" s="1467"/>
      <c r="V19" s="1468"/>
      <c r="W19" s="1468"/>
    </row>
    <row r="20" spans="1:24">
      <c r="A20" s="1483" t="s">
        <v>566</v>
      </c>
      <c r="B20" s="1484" t="s">
        <v>565</v>
      </c>
      <c r="C20" s="1465" t="s">
        <v>542</v>
      </c>
      <c r="D20" s="1466">
        <v>206</v>
      </c>
      <c r="E20" s="1467">
        <v>323</v>
      </c>
      <c r="F20" s="1467">
        <v>987</v>
      </c>
      <c r="G20" s="1468">
        <v>1088</v>
      </c>
      <c r="H20" s="1468">
        <v>1235</v>
      </c>
      <c r="I20" s="1468">
        <v>1382</v>
      </c>
      <c r="J20" s="1485">
        <v>1356</v>
      </c>
      <c r="K20" s="1471">
        <v>1519</v>
      </c>
      <c r="L20" s="1468" t="s">
        <v>542</v>
      </c>
      <c r="M20" s="1522" t="s">
        <v>542</v>
      </c>
      <c r="N20" s="1487">
        <v>2973</v>
      </c>
      <c r="O20" s="1521"/>
      <c r="P20" s="1489"/>
      <c r="Q20" s="1490"/>
      <c r="R20" s="1478" t="s">
        <v>542</v>
      </c>
      <c r="S20" s="1479" t="s">
        <v>542</v>
      </c>
      <c r="T20" s="1441"/>
      <c r="U20" s="1467"/>
      <c r="V20" s="1468"/>
      <c r="W20" s="1468"/>
    </row>
    <row r="21" spans="1:24" ht="13.5" thickBot="1">
      <c r="A21" s="1445" t="s">
        <v>568</v>
      </c>
      <c r="B21" s="1523"/>
      <c r="C21" s="1524" t="s">
        <v>542</v>
      </c>
      <c r="D21" s="1466">
        <v>0</v>
      </c>
      <c r="E21" s="1467">
        <v>0</v>
      </c>
      <c r="F21" s="1467">
        <v>0</v>
      </c>
      <c r="G21" s="1525">
        <v>0</v>
      </c>
      <c r="H21" s="1525">
        <v>0</v>
      </c>
      <c r="I21" s="1525">
        <v>0</v>
      </c>
      <c r="J21" s="1526">
        <v>0</v>
      </c>
      <c r="K21" s="1527"/>
      <c r="L21" s="1450" t="s">
        <v>542</v>
      </c>
      <c r="M21" s="1528" t="s">
        <v>542</v>
      </c>
      <c r="N21" s="1529">
        <v>0</v>
      </c>
      <c r="O21" s="1530"/>
      <c r="P21" s="1531"/>
      <c r="Q21" s="1532"/>
      <c r="R21" s="1498" t="s">
        <v>542</v>
      </c>
      <c r="S21" s="1533" t="s">
        <v>542</v>
      </c>
      <c r="T21" s="1441"/>
      <c r="U21" s="1534"/>
      <c r="V21" s="1525"/>
      <c r="W21" s="1525"/>
    </row>
    <row r="22" spans="1:24" ht="15.75" thickTop="1">
      <c r="A22" s="1535" t="s">
        <v>570</v>
      </c>
      <c r="B22" s="1464" t="s">
        <v>571</v>
      </c>
      <c r="C22" s="1536" t="s">
        <v>542</v>
      </c>
      <c r="D22" s="1537">
        <v>3970</v>
      </c>
      <c r="E22" s="1480">
        <v>4259</v>
      </c>
      <c r="F22" s="1480">
        <v>3835</v>
      </c>
      <c r="G22" s="1538">
        <v>4173</v>
      </c>
      <c r="H22" s="1538">
        <v>6057.9</v>
      </c>
      <c r="I22" s="1539">
        <v>7379</v>
      </c>
      <c r="J22" s="1540">
        <v>7726</v>
      </c>
      <c r="K22" s="1541">
        <v>8015</v>
      </c>
      <c r="L22" s="1542">
        <f>L35</f>
        <v>7934</v>
      </c>
      <c r="M22" s="1543">
        <f>M35</f>
        <v>7934</v>
      </c>
      <c r="N22" s="1544">
        <v>1944</v>
      </c>
      <c r="O22" s="1518"/>
      <c r="P22" s="1545"/>
      <c r="Q22" s="1546"/>
      <c r="R22" s="1547">
        <f t="shared" ref="R22:R41" si="0">SUM(N22:Q22)</f>
        <v>1944</v>
      </c>
      <c r="S22" s="1548">
        <f t="shared" ref="S22:S41" si="1">(R22/M22)*100</f>
        <v>24.50214267708596</v>
      </c>
      <c r="T22" s="1441"/>
      <c r="U22" s="1480"/>
      <c r="V22" s="1549"/>
      <c r="W22" s="1538"/>
    </row>
    <row r="23" spans="1:24" ht="15">
      <c r="A23" s="1483" t="s">
        <v>572</v>
      </c>
      <c r="B23" s="1484" t="s">
        <v>573</v>
      </c>
      <c r="C23" s="1550" t="s">
        <v>542</v>
      </c>
      <c r="D23" s="1466">
        <v>43</v>
      </c>
      <c r="E23" s="1467"/>
      <c r="F23" s="1467">
        <v>0</v>
      </c>
      <c r="G23" s="1551"/>
      <c r="H23" s="1551">
        <v>0</v>
      </c>
      <c r="I23" s="1551">
        <v>0</v>
      </c>
      <c r="J23" s="1552">
        <v>0</v>
      </c>
      <c r="K23" s="1553"/>
      <c r="L23" s="1554"/>
      <c r="M23" s="1555"/>
      <c r="N23" s="1556">
        <v>0</v>
      </c>
      <c r="O23" s="1521"/>
      <c r="P23" s="1557"/>
      <c r="Q23" s="1558"/>
      <c r="R23" s="1559">
        <f t="shared" si="0"/>
        <v>0</v>
      </c>
      <c r="S23" s="1560" t="e">
        <f t="shared" si="1"/>
        <v>#DIV/0!</v>
      </c>
      <c r="T23" s="1441"/>
      <c r="U23" s="1467"/>
      <c r="V23" s="1561"/>
      <c r="W23" s="1551"/>
    </row>
    <row r="24" spans="1:24" ht="15.75" thickBot="1">
      <c r="A24" s="1445" t="s">
        <v>574</v>
      </c>
      <c r="B24" s="1523" t="s">
        <v>573</v>
      </c>
      <c r="C24" s="1562">
        <v>672</v>
      </c>
      <c r="D24" s="1563">
        <v>1636</v>
      </c>
      <c r="E24" s="1564">
        <v>1845</v>
      </c>
      <c r="F24" s="1564">
        <v>1300</v>
      </c>
      <c r="G24" s="1565">
        <v>1450</v>
      </c>
      <c r="H24" s="1565">
        <v>2000</v>
      </c>
      <c r="I24" s="1565">
        <v>2004</v>
      </c>
      <c r="J24" s="1566">
        <v>1937</v>
      </c>
      <c r="K24" s="1567">
        <v>2135</v>
      </c>
      <c r="L24" s="1568">
        <f>SUM(L25:L29)</f>
        <v>2000</v>
      </c>
      <c r="M24" s="1569">
        <f>SUM(M25:M29)</f>
        <v>2000</v>
      </c>
      <c r="N24" s="1570">
        <v>480</v>
      </c>
      <c r="O24" s="1530"/>
      <c r="P24" s="1571"/>
      <c r="Q24" s="1572"/>
      <c r="R24" s="1573">
        <f t="shared" si="0"/>
        <v>480</v>
      </c>
      <c r="S24" s="1574">
        <f t="shared" si="1"/>
        <v>24</v>
      </c>
      <c r="T24" s="1441"/>
      <c r="U24" s="1449"/>
      <c r="V24" s="1575"/>
      <c r="W24" s="1565"/>
    </row>
    <row r="25" spans="1:24" ht="15.75" thickTop="1">
      <c r="A25" s="1463" t="s">
        <v>575</v>
      </c>
      <c r="B25" s="1464" t="s">
        <v>720</v>
      </c>
      <c r="C25" s="1536">
        <v>501</v>
      </c>
      <c r="D25" s="1466">
        <v>355</v>
      </c>
      <c r="E25" s="1467">
        <v>628</v>
      </c>
      <c r="F25" s="1576">
        <v>156</v>
      </c>
      <c r="G25" s="1539">
        <v>399</v>
      </c>
      <c r="H25" s="1539">
        <v>910</v>
      </c>
      <c r="I25" s="1539">
        <v>790</v>
      </c>
      <c r="J25" s="1540">
        <v>697</v>
      </c>
      <c r="K25" s="1577">
        <v>445</v>
      </c>
      <c r="L25" s="1542">
        <v>350</v>
      </c>
      <c r="M25" s="1578">
        <v>350</v>
      </c>
      <c r="N25" s="1579">
        <v>62</v>
      </c>
      <c r="O25" s="1580"/>
      <c r="P25" s="1581"/>
      <c r="Q25" s="1546"/>
      <c r="R25" s="1582">
        <f t="shared" si="0"/>
        <v>62</v>
      </c>
      <c r="S25" s="1583">
        <f t="shared" si="1"/>
        <v>17.714285714285712</v>
      </c>
      <c r="T25" s="1441"/>
      <c r="U25" s="1519"/>
      <c r="V25" s="1584"/>
      <c r="W25" s="1539"/>
    </row>
    <row r="26" spans="1:24" ht="15">
      <c r="A26" s="1483" t="s">
        <v>577</v>
      </c>
      <c r="B26" s="1484" t="s">
        <v>721</v>
      </c>
      <c r="C26" s="1550">
        <v>502</v>
      </c>
      <c r="D26" s="1466">
        <v>600</v>
      </c>
      <c r="E26" s="1467">
        <v>799</v>
      </c>
      <c r="F26" s="1576">
        <v>802</v>
      </c>
      <c r="G26" s="1551">
        <v>756</v>
      </c>
      <c r="H26" s="1551">
        <v>772</v>
      </c>
      <c r="I26" s="1551">
        <v>762</v>
      </c>
      <c r="J26" s="1552">
        <v>807</v>
      </c>
      <c r="K26" s="1553">
        <v>768</v>
      </c>
      <c r="L26" s="1554">
        <v>750</v>
      </c>
      <c r="M26" s="1585">
        <v>750</v>
      </c>
      <c r="N26" s="1556">
        <v>186</v>
      </c>
      <c r="O26" s="1586"/>
      <c r="P26" s="1587"/>
      <c r="Q26" s="1558"/>
      <c r="R26" s="1588">
        <f t="shared" si="0"/>
        <v>186</v>
      </c>
      <c r="S26" s="1589">
        <f t="shared" si="1"/>
        <v>24.8</v>
      </c>
      <c r="T26" s="1441"/>
      <c r="U26" s="1467"/>
      <c r="V26" s="1561"/>
      <c r="W26" s="1551"/>
    </row>
    <row r="27" spans="1:24" ht="15">
      <c r="A27" s="1483" t="s">
        <v>579</v>
      </c>
      <c r="B27" s="1484" t="s">
        <v>722</v>
      </c>
      <c r="C27" s="1550">
        <v>504</v>
      </c>
      <c r="D27" s="1466">
        <v>0</v>
      </c>
      <c r="E27" s="1467">
        <v>0</v>
      </c>
      <c r="F27" s="1576">
        <v>0</v>
      </c>
      <c r="G27" s="1551">
        <v>0</v>
      </c>
      <c r="H27" s="1551">
        <v>0</v>
      </c>
      <c r="I27" s="1551">
        <v>0</v>
      </c>
      <c r="J27" s="1552">
        <v>0</v>
      </c>
      <c r="K27" s="1553"/>
      <c r="L27" s="1554"/>
      <c r="M27" s="1585"/>
      <c r="N27" s="1556">
        <v>0</v>
      </c>
      <c r="O27" s="1586"/>
      <c r="P27" s="1587"/>
      <c r="Q27" s="1558"/>
      <c r="R27" s="1588">
        <f t="shared" si="0"/>
        <v>0</v>
      </c>
      <c r="S27" s="1589" t="e">
        <f t="shared" si="1"/>
        <v>#DIV/0!</v>
      </c>
      <c r="T27" s="1441"/>
      <c r="U27" s="1467"/>
      <c r="V27" s="1561"/>
      <c r="W27" s="1551"/>
    </row>
    <row r="28" spans="1:24" ht="15">
      <c r="A28" s="1483" t="s">
        <v>581</v>
      </c>
      <c r="B28" s="1484" t="s">
        <v>723</v>
      </c>
      <c r="C28" s="1550">
        <v>511</v>
      </c>
      <c r="D28" s="1466">
        <v>130</v>
      </c>
      <c r="E28" s="1467">
        <v>91</v>
      </c>
      <c r="F28" s="1576">
        <v>3</v>
      </c>
      <c r="G28" s="1551">
        <v>62</v>
      </c>
      <c r="H28" s="1551">
        <v>111</v>
      </c>
      <c r="I28" s="1551">
        <v>309</v>
      </c>
      <c r="J28" s="1552">
        <v>23</v>
      </c>
      <c r="K28" s="1553">
        <v>105</v>
      </c>
      <c r="L28" s="1554">
        <v>200</v>
      </c>
      <c r="M28" s="1585">
        <v>200</v>
      </c>
      <c r="N28" s="1556">
        <v>3</v>
      </c>
      <c r="O28" s="1586"/>
      <c r="P28" s="1587"/>
      <c r="Q28" s="1558"/>
      <c r="R28" s="1588">
        <f t="shared" si="0"/>
        <v>3</v>
      </c>
      <c r="S28" s="1589">
        <f t="shared" si="1"/>
        <v>1.5</v>
      </c>
      <c r="T28" s="1441"/>
      <c r="U28" s="1467"/>
      <c r="V28" s="1561"/>
      <c r="W28" s="1551"/>
      <c r="X28" s="1482"/>
    </row>
    <row r="29" spans="1:24" ht="15">
      <c r="A29" s="1483" t="s">
        <v>583</v>
      </c>
      <c r="B29" s="1484" t="s">
        <v>724</v>
      </c>
      <c r="C29" s="1550">
        <v>518</v>
      </c>
      <c r="D29" s="1466">
        <v>493</v>
      </c>
      <c r="E29" s="1467">
        <v>253</v>
      </c>
      <c r="F29" s="1576">
        <v>271</v>
      </c>
      <c r="G29" s="1551">
        <v>274</v>
      </c>
      <c r="H29" s="1551">
        <v>310</v>
      </c>
      <c r="I29" s="1551">
        <v>297</v>
      </c>
      <c r="J29" s="1552">
        <v>374</v>
      </c>
      <c r="K29" s="1553">
        <v>589</v>
      </c>
      <c r="L29" s="1554">
        <v>700</v>
      </c>
      <c r="M29" s="1585">
        <v>700</v>
      </c>
      <c r="N29" s="1556">
        <v>87</v>
      </c>
      <c r="O29" s="1586"/>
      <c r="P29" s="1587"/>
      <c r="Q29" s="1558"/>
      <c r="R29" s="1588">
        <f t="shared" si="0"/>
        <v>87</v>
      </c>
      <c r="S29" s="1589">
        <f t="shared" si="1"/>
        <v>12.428571428571429</v>
      </c>
      <c r="T29" s="1441"/>
      <c r="U29" s="1467"/>
      <c r="V29" s="1561"/>
      <c r="W29" s="1551"/>
    </row>
    <row r="30" spans="1:24" ht="15">
      <c r="A30" s="1483" t="s">
        <v>585</v>
      </c>
      <c r="B30" s="1590" t="s">
        <v>726</v>
      </c>
      <c r="C30" s="1550">
        <v>521</v>
      </c>
      <c r="D30" s="1466">
        <v>1899</v>
      </c>
      <c r="E30" s="1467">
        <v>2006</v>
      </c>
      <c r="F30" s="1576">
        <v>2110</v>
      </c>
      <c r="G30" s="1551">
        <v>2312</v>
      </c>
      <c r="H30" s="1551">
        <v>3424</v>
      </c>
      <c r="I30" s="1551">
        <v>4396</v>
      </c>
      <c r="J30" s="1552">
        <v>4607</v>
      </c>
      <c r="K30" s="1553">
        <v>4729</v>
      </c>
      <c r="L30" s="1554">
        <v>4327</v>
      </c>
      <c r="M30" s="1585">
        <v>4327</v>
      </c>
      <c r="N30" s="1556">
        <v>1146</v>
      </c>
      <c r="O30" s="1586"/>
      <c r="P30" s="1587"/>
      <c r="Q30" s="1558"/>
      <c r="R30" s="1588">
        <f t="shared" si="0"/>
        <v>1146</v>
      </c>
      <c r="S30" s="1589">
        <f t="shared" si="1"/>
        <v>26.484862491333487</v>
      </c>
      <c r="T30" s="1441"/>
      <c r="U30" s="1467"/>
      <c r="V30" s="1561"/>
      <c r="W30" s="1551"/>
    </row>
    <row r="31" spans="1:24" ht="15">
      <c r="A31" s="1483" t="s">
        <v>587</v>
      </c>
      <c r="B31" s="1590" t="s">
        <v>727</v>
      </c>
      <c r="C31" s="1550" t="s">
        <v>589</v>
      </c>
      <c r="D31" s="1466">
        <v>678</v>
      </c>
      <c r="E31" s="1467">
        <v>718</v>
      </c>
      <c r="F31" s="1576">
        <v>753</v>
      </c>
      <c r="G31" s="1551">
        <v>815</v>
      </c>
      <c r="H31" s="1551">
        <v>1194</v>
      </c>
      <c r="I31" s="1551">
        <v>1556</v>
      </c>
      <c r="J31" s="1552">
        <v>1641</v>
      </c>
      <c r="K31" s="1553">
        <v>1648</v>
      </c>
      <c r="L31" s="1554">
        <v>1536</v>
      </c>
      <c r="M31" s="1585">
        <v>1536</v>
      </c>
      <c r="N31" s="1556">
        <v>408</v>
      </c>
      <c r="O31" s="1586"/>
      <c r="P31" s="1587"/>
      <c r="Q31" s="1558"/>
      <c r="R31" s="1588">
        <f t="shared" si="0"/>
        <v>408</v>
      </c>
      <c r="S31" s="1589">
        <f t="shared" si="1"/>
        <v>26.5625</v>
      </c>
      <c r="T31" s="1441"/>
      <c r="U31" s="1467"/>
      <c r="V31" s="1561"/>
      <c r="W31" s="1551"/>
    </row>
    <row r="32" spans="1:24" ht="15">
      <c r="A32" s="1483" t="s">
        <v>590</v>
      </c>
      <c r="B32" s="1484" t="s">
        <v>728</v>
      </c>
      <c r="C32" s="1550">
        <v>557</v>
      </c>
      <c r="D32" s="1466">
        <v>0</v>
      </c>
      <c r="E32" s="1467">
        <v>0</v>
      </c>
      <c r="F32" s="1576">
        <v>0</v>
      </c>
      <c r="G32" s="1551">
        <v>0</v>
      </c>
      <c r="H32" s="1551">
        <v>0</v>
      </c>
      <c r="I32" s="1551">
        <v>0</v>
      </c>
      <c r="J32" s="1552">
        <v>0</v>
      </c>
      <c r="K32" s="1553"/>
      <c r="L32" s="1554"/>
      <c r="M32" s="1585"/>
      <c r="N32" s="1556">
        <v>0</v>
      </c>
      <c r="O32" s="1586"/>
      <c r="P32" s="1587"/>
      <c r="Q32" s="1558"/>
      <c r="R32" s="1588">
        <f t="shared" si="0"/>
        <v>0</v>
      </c>
      <c r="S32" s="1589" t="e">
        <f t="shared" si="1"/>
        <v>#DIV/0!</v>
      </c>
      <c r="T32" s="1441"/>
      <c r="U32" s="1467"/>
      <c r="V32" s="1561"/>
      <c r="W32" s="1551"/>
    </row>
    <row r="33" spans="1:24" ht="15">
      <c r="A33" s="1483" t="s">
        <v>592</v>
      </c>
      <c r="B33" s="1484" t="s">
        <v>729</v>
      </c>
      <c r="C33" s="1550">
        <v>551</v>
      </c>
      <c r="D33" s="1466">
        <v>31</v>
      </c>
      <c r="E33" s="1467">
        <v>0</v>
      </c>
      <c r="F33" s="1576">
        <v>36</v>
      </c>
      <c r="G33" s="1551">
        <v>36</v>
      </c>
      <c r="H33" s="1551">
        <v>10</v>
      </c>
      <c r="I33" s="1551">
        <v>10</v>
      </c>
      <c r="J33" s="1552">
        <v>0</v>
      </c>
      <c r="K33" s="1553">
        <v>21</v>
      </c>
      <c r="L33" s="1554"/>
      <c r="M33" s="1585"/>
      <c r="N33" s="1556">
        <v>2</v>
      </c>
      <c r="O33" s="1586"/>
      <c r="P33" s="1587"/>
      <c r="Q33" s="1558"/>
      <c r="R33" s="1588">
        <f t="shared" si="0"/>
        <v>2</v>
      </c>
      <c r="S33" s="1589" t="e">
        <f t="shared" si="1"/>
        <v>#DIV/0!</v>
      </c>
      <c r="T33" s="1441"/>
      <c r="U33" s="1467"/>
      <c r="V33" s="1561"/>
      <c r="W33" s="1551"/>
    </row>
    <row r="34" spans="1:24" ht="15.75" thickBot="1">
      <c r="A34" s="1425" t="s">
        <v>594</v>
      </c>
      <c r="B34" s="1491" t="s">
        <v>730</v>
      </c>
      <c r="C34" s="1591" t="s">
        <v>595</v>
      </c>
      <c r="D34" s="1493">
        <v>17</v>
      </c>
      <c r="E34" s="1494">
        <v>14</v>
      </c>
      <c r="F34" s="1592">
        <v>17</v>
      </c>
      <c r="G34" s="1593">
        <v>14</v>
      </c>
      <c r="H34" s="1593">
        <v>19</v>
      </c>
      <c r="I34" s="1593">
        <v>24</v>
      </c>
      <c r="J34" s="1594">
        <v>11</v>
      </c>
      <c r="K34" s="1595">
        <v>239</v>
      </c>
      <c r="L34" s="1596">
        <v>71</v>
      </c>
      <c r="M34" s="1597">
        <v>71</v>
      </c>
      <c r="N34" s="1598">
        <v>9</v>
      </c>
      <c r="O34" s="1599"/>
      <c r="P34" s="1600"/>
      <c r="Q34" s="1601"/>
      <c r="R34" s="1602">
        <f t="shared" si="0"/>
        <v>9</v>
      </c>
      <c r="S34" s="1603">
        <f t="shared" si="1"/>
        <v>12.676056338028168</v>
      </c>
      <c r="T34" s="1441"/>
      <c r="U34" s="1534"/>
      <c r="V34" s="1604"/>
      <c r="W34" s="1593"/>
      <c r="X34" s="1482"/>
    </row>
    <row r="35" spans="1:24" ht="16.5" thickTop="1" thickBot="1">
      <c r="A35" s="1605" t="s">
        <v>596</v>
      </c>
      <c r="B35" s="1606" t="s">
        <v>597</v>
      </c>
      <c r="C35" s="1607"/>
      <c r="D35" s="1505">
        <f t="shared" ref="D35:I35" si="2">SUM(D25:D34)</f>
        <v>4203</v>
      </c>
      <c r="E35" s="1506">
        <f t="shared" si="2"/>
        <v>4509</v>
      </c>
      <c r="F35" s="1608">
        <f t="shared" si="2"/>
        <v>4148</v>
      </c>
      <c r="G35" s="1506">
        <f t="shared" si="2"/>
        <v>4668</v>
      </c>
      <c r="H35" s="1506">
        <f t="shared" si="2"/>
        <v>6750</v>
      </c>
      <c r="I35" s="1506">
        <f t="shared" si="2"/>
        <v>8144</v>
      </c>
      <c r="J35" s="1608">
        <v>8260</v>
      </c>
      <c r="K35" s="1609">
        <f>SUM(K25:K34)</f>
        <v>8544</v>
      </c>
      <c r="L35" s="1610">
        <f t="shared" ref="L35:N35" si="3">SUM(L25:L34)</f>
        <v>7934</v>
      </c>
      <c r="M35" s="1611">
        <f t="shared" si="3"/>
        <v>7934</v>
      </c>
      <c r="N35" s="1612">
        <f t="shared" si="3"/>
        <v>1903</v>
      </c>
      <c r="O35" s="1613"/>
      <c r="P35" s="1614"/>
      <c r="Q35" s="1614"/>
      <c r="R35" s="1505">
        <f t="shared" si="0"/>
        <v>1903</v>
      </c>
      <c r="S35" s="1615">
        <f t="shared" si="1"/>
        <v>23.985379379884041</v>
      </c>
      <c r="T35" s="1441"/>
      <c r="U35" s="1506">
        <f>SUM(U25:U34)</f>
        <v>0</v>
      </c>
      <c r="V35" s="1506">
        <v>0</v>
      </c>
      <c r="W35" s="1506">
        <f>SUM(W25:W34)</f>
        <v>0</v>
      </c>
      <c r="X35" s="1482"/>
    </row>
    <row r="36" spans="1:24" ht="15.75" thickTop="1">
      <c r="A36" s="1463" t="s">
        <v>598</v>
      </c>
      <c r="B36" s="1464" t="s">
        <v>732</v>
      </c>
      <c r="C36" s="1536">
        <v>601</v>
      </c>
      <c r="D36" s="1616">
        <v>0</v>
      </c>
      <c r="E36" s="1519">
        <v>0</v>
      </c>
      <c r="F36" s="1617">
        <v>0</v>
      </c>
      <c r="G36" s="1539">
        <v>0</v>
      </c>
      <c r="H36" s="1618">
        <v>0</v>
      </c>
      <c r="I36" s="1618">
        <v>0</v>
      </c>
      <c r="J36" s="1619">
        <v>0</v>
      </c>
      <c r="K36" s="1620"/>
      <c r="L36" s="1542"/>
      <c r="M36" s="1621"/>
      <c r="N36" s="1622">
        <v>0</v>
      </c>
      <c r="O36" s="1580"/>
      <c r="P36" s="1623"/>
      <c r="Q36" s="1624"/>
      <c r="R36" s="1625">
        <f t="shared" si="0"/>
        <v>0</v>
      </c>
      <c r="S36" s="1626" t="e">
        <f t="shared" si="1"/>
        <v>#DIV/0!</v>
      </c>
      <c r="T36" s="1441"/>
      <c r="U36" s="1519"/>
      <c r="V36" s="1584"/>
      <c r="W36" s="1618"/>
    </row>
    <row r="37" spans="1:24" ht="15">
      <c r="A37" s="1483" t="s">
        <v>600</v>
      </c>
      <c r="B37" s="1484" t="s">
        <v>733</v>
      </c>
      <c r="C37" s="1550">
        <v>602</v>
      </c>
      <c r="D37" s="1466">
        <v>207</v>
      </c>
      <c r="E37" s="1467">
        <v>233</v>
      </c>
      <c r="F37" s="1576">
        <v>317</v>
      </c>
      <c r="G37" s="1551">
        <v>377</v>
      </c>
      <c r="H37" s="1551">
        <v>551</v>
      </c>
      <c r="I37" s="1551">
        <v>689</v>
      </c>
      <c r="J37" s="1552">
        <v>571</v>
      </c>
      <c r="K37" s="1553">
        <v>662</v>
      </c>
      <c r="L37" s="1554"/>
      <c r="M37" s="1555"/>
      <c r="N37" s="1627">
        <v>186</v>
      </c>
      <c r="O37" s="1580"/>
      <c r="P37" s="1587"/>
      <c r="Q37" s="1558"/>
      <c r="R37" s="1588">
        <f t="shared" si="0"/>
        <v>186</v>
      </c>
      <c r="S37" s="1589" t="e">
        <f t="shared" si="1"/>
        <v>#DIV/0!</v>
      </c>
      <c r="T37" s="1441"/>
      <c r="U37" s="1467"/>
      <c r="V37" s="1561"/>
      <c r="W37" s="1551"/>
      <c r="X37" s="1482"/>
    </row>
    <row r="38" spans="1:24" ht="15">
      <c r="A38" s="1483" t="s">
        <v>602</v>
      </c>
      <c r="B38" s="1484" t="s">
        <v>734</v>
      </c>
      <c r="C38" s="1550">
        <v>604</v>
      </c>
      <c r="D38" s="1466">
        <v>0</v>
      </c>
      <c r="E38" s="1467">
        <v>0</v>
      </c>
      <c r="F38" s="1576">
        <v>0</v>
      </c>
      <c r="G38" s="1551">
        <v>0</v>
      </c>
      <c r="H38" s="1551">
        <v>0</v>
      </c>
      <c r="I38" s="1551">
        <v>0</v>
      </c>
      <c r="J38" s="1552">
        <v>0</v>
      </c>
      <c r="K38" s="1553"/>
      <c r="L38" s="1554"/>
      <c r="M38" s="1555"/>
      <c r="N38" s="1627">
        <v>0</v>
      </c>
      <c r="O38" s="1580"/>
      <c r="P38" s="1587"/>
      <c r="Q38" s="1558"/>
      <c r="R38" s="1588">
        <f t="shared" si="0"/>
        <v>0</v>
      </c>
      <c r="S38" s="1589" t="e">
        <f t="shared" si="1"/>
        <v>#DIV/0!</v>
      </c>
      <c r="T38" s="1441"/>
      <c r="U38" s="1467"/>
      <c r="V38" s="1561"/>
      <c r="W38" s="1551"/>
    </row>
    <row r="39" spans="1:24" ht="15">
      <c r="A39" s="1483" t="s">
        <v>604</v>
      </c>
      <c r="B39" s="1484" t="s">
        <v>735</v>
      </c>
      <c r="C39" s="1550" t="s">
        <v>606</v>
      </c>
      <c r="D39" s="1466">
        <v>3926</v>
      </c>
      <c r="E39" s="1467">
        <v>4259</v>
      </c>
      <c r="F39" s="1576">
        <v>3835</v>
      </c>
      <c r="G39" s="1551">
        <v>4173</v>
      </c>
      <c r="H39" s="1551">
        <v>6058</v>
      </c>
      <c r="I39" s="1551">
        <v>7379</v>
      </c>
      <c r="J39" s="1552">
        <v>7726</v>
      </c>
      <c r="K39" s="1553">
        <v>8015</v>
      </c>
      <c r="L39" s="1554">
        <v>7934</v>
      </c>
      <c r="M39" s="1555">
        <v>7934</v>
      </c>
      <c r="N39" s="1627">
        <v>1944</v>
      </c>
      <c r="O39" s="1580"/>
      <c r="P39" s="1587"/>
      <c r="Q39" s="1558"/>
      <c r="R39" s="1588">
        <f t="shared" si="0"/>
        <v>1944</v>
      </c>
      <c r="S39" s="1589">
        <f t="shared" si="1"/>
        <v>24.50214267708596</v>
      </c>
      <c r="T39" s="1441"/>
      <c r="U39" s="1467"/>
      <c r="V39" s="1561"/>
      <c r="W39" s="1551"/>
      <c r="X39" s="1482"/>
    </row>
    <row r="40" spans="1:24" ht="15.75" thickBot="1">
      <c r="A40" s="1425" t="s">
        <v>607</v>
      </c>
      <c r="B40" s="1491" t="s">
        <v>730</v>
      </c>
      <c r="C40" s="1591" t="s">
        <v>608</v>
      </c>
      <c r="D40" s="1493">
        <v>146</v>
      </c>
      <c r="E40" s="1494">
        <v>42</v>
      </c>
      <c r="F40" s="1592">
        <v>0</v>
      </c>
      <c r="G40" s="1593">
        <v>174</v>
      </c>
      <c r="H40" s="1593">
        <v>201</v>
      </c>
      <c r="I40" s="1593">
        <v>119</v>
      </c>
      <c r="J40" s="1594">
        <v>155</v>
      </c>
      <c r="K40" s="1595">
        <v>158</v>
      </c>
      <c r="L40" s="1596"/>
      <c r="M40" s="1628"/>
      <c r="N40" s="1629">
        <v>15</v>
      </c>
      <c r="O40" s="1580"/>
      <c r="P40" s="1630"/>
      <c r="Q40" s="1558"/>
      <c r="R40" s="1602">
        <f t="shared" si="0"/>
        <v>15</v>
      </c>
      <c r="S40" s="1603" t="e">
        <f t="shared" si="1"/>
        <v>#DIV/0!</v>
      </c>
      <c r="T40" s="1441"/>
      <c r="U40" s="1534"/>
      <c r="V40" s="1604"/>
      <c r="W40" s="1593"/>
      <c r="X40" s="1482"/>
    </row>
    <row r="41" spans="1:24" ht="16.5" thickTop="1" thickBot="1">
      <c r="A41" s="1605" t="s">
        <v>609</v>
      </c>
      <c r="B41" s="1606" t="s">
        <v>610</v>
      </c>
      <c r="C41" s="1607" t="s">
        <v>542</v>
      </c>
      <c r="D41" s="1505">
        <f t="shared" ref="D41:I41" si="4">SUM(D36:D40)</f>
        <v>4279</v>
      </c>
      <c r="E41" s="1506">
        <f t="shared" si="4"/>
        <v>4534</v>
      </c>
      <c r="F41" s="1608">
        <f t="shared" si="4"/>
        <v>4152</v>
      </c>
      <c r="G41" s="1506">
        <f t="shared" si="4"/>
        <v>4724</v>
      </c>
      <c r="H41" s="1506">
        <f t="shared" si="4"/>
        <v>6810</v>
      </c>
      <c r="I41" s="1506">
        <f t="shared" si="4"/>
        <v>8187</v>
      </c>
      <c r="J41" s="1608">
        <v>8452</v>
      </c>
      <c r="K41" s="1609">
        <f>SUM(K36:K40)</f>
        <v>8835</v>
      </c>
      <c r="L41" s="1610">
        <f t="shared" ref="L41:N41" si="5">SUM(L36:L40)</f>
        <v>7934</v>
      </c>
      <c r="M41" s="1611">
        <f t="shared" si="5"/>
        <v>7934</v>
      </c>
      <c r="N41" s="1612">
        <f t="shared" si="5"/>
        <v>2145</v>
      </c>
      <c r="O41" s="1612"/>
      <c r="P41" s="1613"/>
      <c r="Q41" s="1612"/>
      <c r="R41" s="1505">
        <f t="shared" si="0"/>
        <v>2145</v>
      </c>
      <c r="S41" s="1615">
        <f t="shared" si="1"/>
        <v>27.035543231661208</v>
      </c>
      <c r="T41" s="1441"/>
      <c r="U41" s="1506">
        <f>SUM(U36:U40)</f>
        <v>0</v>
      </c>
      <c r="V41" s="1506">
        <f>SUM(V36:V40)</f>
        <v>0</v>
      </c>
      <c r="W41" s="1506">
        <f>SUM(W36:W40)</f>
        <v>0</v>
      </c>
      <c r="X41" s="1482"/>
    </row>
    <row r="42" spans="1:24" ht="6.75" customHeight="1" thickTop="1" thickBot="1">
      <c r="A42" s="1425"/>
      <c r="B42" s="1631"/>
      <c r="C42" s="1632"/>
      <c r="D42" s="1493"/>
      <c r="E42" s="1494"/>
      <c r="F42" s="1592"/>
      <c r="G42" s="1505"/>
      <c r="H42" s="1505"/>
      <c r="I42" s="1505"/>
      <c r="J42" s="1633"/>
      <c r="K42" s="1634"/>
      <c r="L42" s="1635"/>
      <c r="M42" s="1636"/>
      <c r="N42" s="1637"/>
      <c r="O42" s="1638"/>
      <c r="P42" s="1639"/>
      <c r="Q42" s="1640"/>
      <c r="R42" s="1618"/>
      <c r="S42" s="1583"/>
      <c r="T42" s="1441"/>
      <c r="U42" s="1494"/>
      <c r="V42" s="1494"/>
      <c r="W42" s="1494"/>
    </row>
    <row r="43" spans="1:24" ht="16.5" thickTop="1" thickBot="1">
      <c r="A43" s="1641" t="s">
        <v>611</v>
      </c>
      <c r="B43" s="1606" t="s">
        <v>573</v>
      </c>
      <c r="C43" s="1607" t="s">
        <v>542</v>
      </c>
      <c r="D43" s="1505">
        <f t="shared" ref="D43:I43" si="6">D41-D39</f>
        <v>353</v>
      </c>
      <c r="E43" s="1506">
        <f t="shared" si="6"/>
        <v>275</v>
      </c>
      <c r="F43" s="1506">
        <f t="shared" si="6"/>
        <v>317</v>
      </c>
      <c r="G43" s="1506">
        <f t="shared" si="6"/>
        <v>551</v>
      </c>
      <c r="H43" s="1506">
        <f t="shared" si="6"/>
        <v>752</v>
      </c>
      <c r="I43" s="1506">
        <f t="shared" si="6"/>
        <v>808</v>
      </c>
      <c r="J43" s="1608">
        <v>726</v>
      </c>
      <c r="K43" s="1609">
        <f>K41-K39</f>
        <v>820</v>
      </c>
      <c r="L43" s="1505">
        <f t="shared" ref="L43:N43" si="7">L41-L39</f>
        <v>0</v>
      </c>
      <c r="M43" s="1642">
        <f t="shared" si="7"/>
        <v>0</v>
      </c>
      <c r="N43" s="1643">
        <f t="shared" si="7"/>
        <v>201</v>
      </c>
      <c r="O43" s="1643"/>
      <c r="P43" s="1643"/>
      <c r="Q43" s="1643"/>
      <c r="R43" s="1644">
        <f>SUM(N43:Q43)</f>
        <v>201</v>
      </c>
      <c r="S43" s="1626" t="e">
        <f>(R43/M43)*100</f>
        <v>#DIV/0!</v>
      </c>
      <c r="T43" s="1441"/>
      <c r="U43" s="1506">
        <f>U41-U39</f>
        <v>0</v>
      </c>
      <c r="V43" s="1506">
        <f>V41-V39</f>
        <v>0</v>
      </c>
      <c r="W43" s="1506">
        <f>W41-W39</f>
        <v>0</v>
      </c>
      <c r="X43" s="1482"/>
    </row>
    <row r="44" spans="1:24" ht="16.5" thickTop="1" thickBot="1">
      <c r="A44" s="1605" t="s">
        <v>612</v>
      </c>
      <c r="B44" s="1606" t="s">
        <v>613</v>
      </c>
      <c r="C44" s="1607" t="s">
        <v>542</v>
      </c>
      <c r="D44" s="1505">
        <f t="shared" ref="D44:I44" si="8">D41-D35</f>
        <v>76</v>
      </c>
      <c r="E44" s="1506">
        <f t="shared" si="8"/>
        <v>25</v>
      </c>
      <c r="F44" s="1506">
        <f t="shared" si="8"/>
        <v>4</v>
      </c>
      <c r="G44" s="1506">
        <f t="shared" si="8"/>
        <v>56</v>
      </c>
      <c r="H44" s="1506">
        <f t="shared" si="8"/>
        <v>60</v>
      </c>
      <c r="I44" s="1506">
        <f t="shared" si="8"/>
        <v>43</v>
      </c>
      <c r="J44" s="1608">
        <v>192</v>
      </c>
      <c r="K44" s="1609">
        <f>K41-K35</f>
        <v>291</v>
      </c>
      <c r="L44" s="1505">
        <f t="shared" ref="L44:N44" si="9">L41-L35</f>
        <v>0</v>
      </c>
      <c r="M44" s="1642">
        <f t="shared" si="9"/>
        <v>0</v>
      </c>
      <c r="N44" s="1643">
        <f t="shared" si="9"/>
        <v>242</v>
      </c>
      <c r="O44" s="1643"/>
      <c r="P44" s="1643"/>
      <c r="Q44" s="1643"/>
      <c r="R44" s="1644">
        <f>SUM(N44:Q44)</f>
        <v>242</v>
      </c>
      <c r="S44" s="1626" t="e">
        <f>(R44/M44)*100</f>
        <v>#DIV/0!</v>
      </c>
      <c r="T44" s="1441"/>
      <c r="U44" s="1506">
        <f>U41-U35</f>
        <v>0</v>
      </c>
      <c r="V44" s="1506">
        <f>V41-V35</f>
        <v>0</v>
      </c>
      <c r="W44" s="1506">
        <f>W41-W35</f>
        <v>0</v>
      </c>
      <c r="X44" s="1482"/>
    </row>
    <row r="45" spans="1:24" ht="16.5" thickTop="1" thickBot="1">
      <c r="A45" s="1645" t="s">
        <v>614</v>
      </c>
      <c r="B45" s="1646" t="s">
        <v>573</v>
      </c>
      <c r="C45" s="1647" t="s">
        <v>542</v>
      </c>
      <c r="D45" s="1505">
        <f>D44-D39</f>
        <v>-3850</v>
      </c>
      <c r="E45" s="1506">
        <f>E44-E39</f>
        <v>-4234</v>
      </c>
      <c r="F45" s="1506">
        <f>F44-F39</f>
        <v>-3831</v>
      </c>
      <c r="G45" s="1506">
        <f>G44-G39</f>
        <v>-4117</v>
      </c>
      <c r="H45" s="1506">
        <f>H44-H39</f>
        <v>-5998</v>
      </c>
      <c r="I45" s="1506"/>
      <c r="J45" s="1608">
        <v>-7534</v>
      </c>
      <c r="K45" s="1648">
        <f>K44-K39</f>
        <v>-7724</v>
      </c>
      <c r="L45" s="1505">
        <f t="shared" ref="L45:N45" si="10">L44-L39</f>
        <v>-7934</v>
      </c>
      <c r="M45" s="1642">
        <f t="shared" si="10"/>
        <v>-7934</v>
      </c>
      <c r="N45" s="1643">
        <f t="shared" si="10"/>
        <v>-1702</v>
      </c>
      <c r="O45" s="1643"/>
      <c r="P45" s="1643"/>
      <c r="Q45" s="1643"/>
      <c r="R45" s="1506">
        <f>SUM(N45:Q45)</f>
        <v>-1702</v>
      </c>
      <c r="S45" s="1615">
        <f>(R45/M45)*100</f>
        <v>21.4519788253088</v>
      </c>
      <c r="T45" s="1441"/>
      <c r="U45" s="1506">
        <f>U44-U39</f>
        <v>0</v>
      </c>
      <c r="V45" s="1506">
        <f>V44-V39</f>
        <v>0</v>
      </c>
      <c r="W45" s="1506">
        <f>W44-W39</f>
        <v>0</v>
      </c>
      <c r="X45" s="1482"/>
    </row>
    <row r="46" spans="1:24" ht="13.5" thickTop="1">
      <c r="A46" s="1649"/>
    </row>
    <row r="47" spans="1:24">
      <c r="A47" s="1649"/>
    </row>
    <row r="48" spans="1:24" ht="14.25">
      <c r="A48" s="1653" t="s">
        <v>736</v>
      </c>
    </row>
    <row r="49" spans="1:1" ht="14.25">
      <c r="A49" s="1653" t="s">
        <v>737</v>
      </c>
    </row>
    <row r="50" spans="1:1" ht="14.25">
      <c r="A50" s="1654" t="s">
        <v>738</v>
      </c>
    </row>
    <row r="51" spans="1:1" ht="14.25">
      <c r="A51" s="1655"/>
    </row>
    <row r="52" spans="1:1">
      <c r="A52" s="1649" t="s">
        <v>745</v>
      </c>
    </row>
    <row r="53" spans="1:1">
      <c r="A53" s="1649"/>
    </row>
    <row r="54" spans="1:1">
      <c r="A54" s="1649" t="s">
        <v>746</v>
      </c>
    </row>
  </sheetData>
  <mergeCells count="13">
    <mergeCell ref="L7:M7"/>
    <mergeCell ref="N7:Q7"/>
    <mergeCell ref="U7:W7"/>
    <mergeCell ref="A1:W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1.299212598425197" right="0.70866141732283472" top="0.39370078740157483" bottom="0.39370078740157483" header="0.31496062992125984" footer="0.31496062992125984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59"/>
  <sheetViews>
    <sheetView workbookViewId="0">
      <selection activeCell="A6" sqref="A6"/>
    </sheetView>
  </sheetViews>
  <sheetFormatPr defaultColWidth="8.5703125" defaultRowHeight="12.75"/>
  <cols>
    <col min="1" max="1" width="37.7109375" style="1383" customWidth="1"/>
    <col min="2" max="2" width="0" style="1383" hidden="1" customWidth="1"/>
    <col min="3" max="3" width="8" style="1650" customWidth="1"/>
    <col min="4" max="6" width="0" style="1383" hidden="1" customWidth="1"/>
    <col min="7" max="10" width="0" style="1651" hidden="1" customWidth="1"/>
    <col min="11" max="11" width="11.5703125" style="1651" customWidth="1"/>
    <col min="12" max="12" width="11.42578125" style="1388" customWidth="1"/>
    <col min="13" max="13" width="9.85546875" style="1651" customWidth="1"/>
    <col min="14" max="14" width="8" style="1651" customWidth="1"/>
    <col min="15" max="15" width="9.28515625" style="1651" customWidth="1"/>
    <col min="16" max="16" width="8" style="1651" customWidth="1"/>
    <col min="17" max="17" width="12" style="1651" customWidth="1"/>
    <col min="18" max="18" width="8" style="1652" customWidth="1"/>
    <col min="19" max="19" width="3.42578125" style="1651" customWidth="1"/>
    <col min="20" max="20" width="12.5703125" style="1651" customWidth="1"/>
    <col min="21" max="21" width="11.85546875" style="1651" customWidth="1"/>
    <col min="22" max="22" width="12" style="1651" customWidth="1"/>
    <col min="23" max="16384" width="8.5703125" style="1383"/>
  </cols>
  <sheetData>
    <row r="1" spans="1:22" s="1657" customFormat="1" ht="15.75">
      <c r="A1" s="1656" t="s">
        <v>699</v>
      </c>
      <c r="B1" s="1656"/>
      <c r="C1" s="1656"/>
      <c r="D1" s="1656"/>
      <c r="E1" s="1656"/>
      <c r="F1" s="1656"/>
      <c r="G1" s="1656"/>
      <c r="H1" s="1656"/>
      <c r="I1" s="1656"/>
      <c r="J1" s="1656"/>
      <c r="K1" s="1656"/>
      <c r="L1" s="1656"/>
      <c r="M1" s="1656"/>
      <c r="N1" s="1656"/>
      <c r="O1" s="1656"/>
      <c r="P1" s="1656"/>
      <c r="Q1" s="1656"/>
      <c r="R1" s="1656"/>
      <c r="S1" s="1656"/>
      <c r="T1" s="1656"/>
      <c r="U1" s="1656"/>
      <c r="V1" s="1656"/>
    </row>
    <row r="2" spans="1:22" ht="18">
      <c r="A2" s="1384" t="s">
        <v>617</v>
      </c>
      <c r="B2" s="1385"/>
      <c r="C2" s="1386"/>
      <c r="D2" s="1387"/>
      <c r="E2" s="1387"/>
      <c r="F2" s="1387"/>
      <c r="G2" s="1388"/>
      <c r="H2" s="1388"/>
      <c r="I2" s="1388"/>
      <c r="J2" s="1388"/>
      <c r="K2" s="1388"/>
      <c r="L2" s="1389"/>
      <c r="M2" s="1389"/>
      <c r="N2" s="1388"/>
      <c r="O2" s="1388"/>
      <c r="P2" s="1388"/>
      <c r="Q2" s="1388"/>
      <c r="R2" s="1390"/>
      <c r="S2" s="1388"/>
      <c r="T2" s="1388"/>
      <c r="U2" s="1388"/>
      <c r="V2" s="1388"/>
    </row>
    <row r="3" spans="1:22">
      <c r="A3" s="1391"/>
      <c r="B3" s="1387"/>
      <c r="C3" s="1386"/>
      <c r="D3" s="1387"/>
      <c r="E3" s="1387"/>
      <c r="F3" s="1387"/>
      <c r="G3" s="1388"/>
      <c r="H3" s="1388"/>
      <c r="I3" s="1388"/>
      <c r="J3" s="1388"/>
      <c r="K3" s="1388"/>
      <c r="L3" s="1389"/>
      <c r="M3" s="1389"/>
      <c r="N3" s="1388"/>
      <c r="O3" s="1388"/>
      <c r="P3" s="1388"/>
      <c r="Q3" s="1388"/>
      <c r="R3" s="1390"/>
      <c r="S3" s="1388"/>
      <c r="T3" s="1388"/>
      <c r="U3" s="1388"/>
      <c r="V3" s="1388"/>
    </row>
    <row r="4" spans="1:22" ht="13.5" thickBot="1">
      <c r="A4" s="1392"/>
      <c r="B4" s="1393"/>
      <c r="C4" s="1394"/>
      <c r="D4" s="1393"/>
      <c r="E4" s="1393"/>
      <c r="F4" s="1387"/>
      <c r="G4" s="1388"/>
      <c r="H4" s="1388"/>
      <c r="I4" s="1388"/>
      <c r="J4" s="1388"/>
      <c r="K4" s="1388"/>
      <c r="L4" s="1389"/>
      <c r="M4" s="1389"/>
      <c r="N4" s="1388"/>
      <c r="O4" s="1388"/>
      <c r="P4" s="1388"/>
      <c r="Q4" s="1388"/>
      <c r="R4" s="1390"/>
      <c r="S4" s="1388"/>
      <c r="T4" s="1388"/>
      <c r="U4" s="1388"/>
      <c r="V4" s="1388"/>
    </row>
    <row r="5" spans="1:22" ht="16.5" thickBot="1">
      <c r="A5" s="1395" t="s">
        <v>747</v>
      </c>
      <c r="B5" s="1397"/>
      <c r="C5" s="1397" t="s">
        <v>748</v>
      </c>
      <c r="D5" s="1658"/>
      <c r="E5" s="1659"/>
      <c r="F5" s="1659"/>
      <c r="G5" s="1401"/>
      <c r="H5" s="1401"/>
      <c r="I5" s="1401"/>
      <c r="J5" s="1401"/>
      <c r="K5" s="1401"/>
      <c r="L5" s="1402"/>
      <c r="M5" s="1402"/>
      <c r="N5" s="1388"/>
      <c r="O5" s="1388"/>
      <c r="P5" s="1388"/>
      <c r="Q5" s="1388"/>
      <c r="R5" s="1390"/>
      <c r="S5" s="1388"/>
      <c r="T5" s="1388"/>
      <c r="U5" s="1388"/>
      <c r="V5" s="1388"/>
    </row>
    <row r="6" spans="1:22" ht="13.5" thickBot="1">
      <c r="A6" s="1391" t="s">
        <v>515</v>
      </c>
      <c r="B6" s="1387"/>
      <c r="C6" s="1386"/>
      <c r="D6" s="1387"/>
      <c r="E6" s="1387"/>
      <c r="F6" s="1387"/>
      <c r="G6" s="1388"/>
      <c r="H6" s="1388"/>
      <c r="I6" s="1388"/>
      <c r="J6" s="1388"/>
      <c r="K6" s="1388"/>
      <c r="L6" s="1389"/>
      <c r="M6" s="1389"/>
      <c r="N6" s="1388"/>
      <c r="O6" s="1388"/>
      <c r="P6" s="1388"/>
      <c r="Q6" s="1388"/>
      <c r="R6" s="1390"/>
      <c r="S6" s="1388"/>
      <c r="T6" s="1388"/>
      <c r="U6" s="1388"/>
      <c r="V6" s="1388"/>
    </row>
    <row r="7" spans="1:22" ht="13.5" thickBot="1">
      <c r="A7" s="1660" t="s">
        <v>195</v>
      </c>
      <c r="B7" s="1661" t="s">
        <v>519</v>
      </c>
      <c r="C7" s="1662" t="s">
        <v>522</v>
      </c>
      <c r="D7" s="1663"/>
      <c r="E7" s="1664"/>
      <c r="F7" s="1662" t="s">
        <v>703</v>
      </c>
      <c r="G7" s="1665" t="s">
        <v>704</v>
      </c>
      <c r="H7" s="1665" t="s">
        <v>705</v>
      </c>
      <c r="I7" s="1666" t="s">
        <v>707</v>
      </c>
      <c r="J7" s="1665" t="s">
        <v>708</v>
      </c>
      <c r="K7" s="1667" t="s">
        <v>709</v>
      </c>
      <c r="L7" s="1667"/>
      <c r="M7" s="1668" t="s">
        <v>710</v>
      </c>
      <c r="N7" s="1668"/>
      <c r="O7" s="1668"/>
      <c r="P7" s="1668"/>
      <c r="Q7" s="1669" t="s">
        <v>711</v>
      </c>
      <c r="R7" s="1670" t="s">
        <v>518</v>
      </c>
      <c r="S7" s="1388"/>
      <c r="T7" s="1671" t="s">
        <v>741</v>
      </c>
      <c r="U7" s="1671"/>
      <c r="V7" s="1671"/>
    </row>
    <row r="8" spans="1:22" ht="13.5" thickBot="1">
      <c r="A8" s="1660"/>
      <c r="B8" s="1661"/>
      <c r="C8" s="1662"/>
      <c r="D8" s="1672" t="s">
        <v>701</v>
      </c>
      <c r="E8" s="1673" t="s">
        <v>702</v>
      </c>
      <c r="F8" s="1662"/>
      <c r="G8" s="1662"/>
      <c r="H8" s="1662"/>
      <c r="I8" s="1666"/>
      <c r="J8" s="1665"/>
      <c r="K8" s="1674" t="s">
        <v>32</v>
      </c>
      <c r="L8" s="1675" t="s">
        <v>33</v>
      </c>
      <c r="M8" s="1676" t="s">
        <v>529</v>
      </c>
      <c r="N8" s="1419" t="s">
        <v>532</v>
      </c>
      <c r="O8" s="1419" t="s">
        <v>535</v>
      </c>
      <c r="P8" s="1420" t="s">
        <v>538</v>
      </c>
      <c r="Q8" s="1677" t="s">
        <v>539</v>
      </c>
      <c r="R8" s="1678" t="s">
        <v>540</v>
      </c>
      <c r="S8" s="1388"/>
      <c r="T8" s="1679" t="s">
        <v>713</v>
      </c>
      <c r="U8" s="1680" t="s">
        <v>714</v>
      </c>
      <c r="V8" s="1680" t="s">
        <v>715</v>
      </c>
    </row>
    <row r="9" spans="1:22">
      <c r="A9" s="1681" t="s">
        <v>541</v>
      </c>
      <c r="B9" s="1682"/>
      <c r="C9" s="1683"/>
      <c r="D9" s="1684">
        <v>12</v>
      </c>
      <c r="E9" s="1685">
        <v>12</v>
      </c>
      <c r="F9" s="1685">
        <v>12</v>
      </c>
      <c r="G9" s="1686">
        <v>13</v>
      </c>
      <c r="H9" s="1686">
        <v>13</v>
      </c>
      <c r="I9" s="1687">
        <v>13</v>
      </c>
      <c r="J9" s="1688">
        <v>12</v>
      </c>
      <c r="K9" s="1689"/>
      <c r="L9" s="1690"/>
      <c r="M9" s="1691">
        <v>12</v>
      </c>
      <c r="N9" s="1692"/>
      <c r="O9" s="1692"/>
      <c r="P9" s="1693"/>
      <c r="Q9" s="1694" t="s">
        <v>542</v>
      </c>
      <c r="R9" s="1695" t="s">
        <v>542</v>
      </c>
      <c r="S9" s="1441"/>
      <c r="T9" s="1696"/>
      <c r="U9" s="1697"/>
      <c r="V9" s="1688"/>
    </row>
    <row r="10" spans="1:22" ht="13.5" thickBot="1">
      <c r="A10" s="1698" t="s">
        <v>543</v>
      </c>
      <c r="B10" s="1699"/>
      <c r="C10" s="1700"/>
      <c r="D10" s="1701">
        <v>12</v>
      </c>
      <c r="E10" s="1702">
        <v>12</v>
      </c>
      <c r="F10" s="1702">
        <v>12</v>
      </c>
      <c r="G10" s="1703">
        <v>12.5</v>
      </c>
      <c r="H10" s="1703">
        <v>13</v>
      </c>
      <c r="I10" s="1704">
        <v>13</v>
      </c>
      <c r="J10" s="1705">
        <v>12</v>
      </c>
      <c r="K10" s="1706"/>
      <c r="L10" s="1707"/>
      <c r="M10" s="1708">
        <v>12</v>
      </c>
      <c r="N10" s="1709"/>
      <c r="O10" s="1709"/>
      <c r="P10" s="1710"/>
      <c r="Q10" s="1706" t="s">
        <v>542</v>
      </c>
      <c r="R10" s="1711" t="s">
        <v>542</v>
      </c>
      <c r="S10" s="1441"/>
      <c r="T10" s="1712"/>
      <c r="U10" s="1713"/>
      <c r="V10" s="1705"/>
    </row>
    <row r="11" spans="1:22">
      <c r="A11" s="1714" t="s">
        <v>544</v>
      </c>
      <c r="B11" s="1715" t="s">
        <v>545</v>
      </c>
      <c r="C11" s="1716" t="s">
        <v>546</v>
      </c>
      <c r="D11" s="1717">
        <v>1937</v>
      </c>
      <c r="E11" s="1718">
        <v>2360</v>
      </c>
      <c r="F11" s="1718">
        <v>2579</v>
      </c>
      <c r="G11" s="1719">
        <v>2656</v>
      </c>
      <c r="H11" s="1719">
        <v>2748</v>
      </c>
      <c r="I11" s="1470">
        <v>2822</v>
      </c>
      <c r="J11" s="1471">
        <v>2898</v>
      </c>
      <c r="K11" s="1720" t="s">
        <v>542</v>
      </c>
      <c r="L11" s="1721" t="s">
        <v>542</v>
      </c>
      <c r="M11" s="1722">
        <v>2897</v>
      </c>
      <c r="N11" s="1723"/>
      <c r="O11" s="1724"/>
      <c r="P11" s="1693"/>
      <c r="Q11" s="1725" t="s">
        <v>542</v>
      </c>
      <c r="R11" s="1726" t="s">
        <v>542</v>
      </c>
      <c r="S11" s="1441"/>
      <c r="T11" s="1727"/>
      <c r="U11" s="1719"/>
      <c r="V11" s="1471"/>
    </row>
    <row r="12" spans="1:22">
      <c r="A12" s="1728" t="s">
        <v>547</v>
      </c>
      <c r="B12" s="1729" t="s">
        <v>548</v>
      </c>
      <c r="C12" s="1716" t="s">
        <v>549</v>
      </c>
      <c r="D12" s="1717">
        <v>-1776</v>
      </c>
      <c r="E12" s="1718">
        <v>-2076</v>
      </c>
      <c r="F12" s="1718">
        <v>2352</v>
      </c>
      <c r="G12" s="1719">
        <v>2488</v>
      </c>
      <c r="H12" s="1719">
        <v>2630</v>
      </c>
      <c r="I12" s="1485">
        <v>2658</v>
      </c>
      <c r="J12" s="1471">
        <v>2772</v>
      </c>
      <c r="K12" s="1725" t="s">
        <v>542</v>
      </c>
      <c r="L12" s="1730" t="s">
        <v>542</v>
      </c>
      <c r="M12" s="1731">
        <v>2779</v>
      </c>
      <c r="N12" s="1732"/>
      <c r="O12" s="1732"/>
      <c r="P12" s="1733"/>
      <c r="Q12" s="1725" t="s">
        <v>542</v>
      </c>
      <c r="R12" s="1726" t="s">
        <v>542</v>
      </c>
      <c r="S12" s="1441"/>
      <c r="T12" s="1718"/>
      <c r="U12" s="1719"/>
      <c r="V12" s="1471"/>
    </row>
    <row r="13" spans="1:22">
      <c r="A13" s="1728" t="s">
        <v>550</v>
      </c>
      <c r="B13" s="1729" t="s">
        <v>716</v>
      </c>
      <c r="C13" s="1716" t="s">
        <v>552</v>
      </c>
      <c r="D13" s="1717"/>
      <c r="E13" s="1718"/>
      <c r="F13" s="1718"/>
      <c r="G13" s="1719"/>
      <c r="H13" s="1719"/>
      <c r="I13" s="1485">
        <v>0</v>
      </c>
      <c r="J13" s="1471"/>
      <c r="K13" s="1725" t="s">
        <v>542</v>
      </c>
      <c r="L13" s="1730" t="s">
        <v>542</v>
      </c>
      <c r="M13" s="1731"/>
      <c r="N13" s="1732"/>
      <c r="O13" s="1732"/>
      <c r="P13" s="1733"/>
      <c r="Q13" s="1725" t="s">
        <v>542</v>
      </c>
      <c r="R13" s="1726" t="s">
        <v>542</v>
      </c>
      <c r="S13" s="1441"/>
      <c r="T13" s="1718"/>
      <c r="U13" s="1719"/>
      <c r="V13" s="1471"/>
    </row>
    <row r="14" spans="1:22">
      <c r="A14" s="1728" t="s">
        <v>553</v>
      </c>
      <c r="B14" s="1729" t="s">
        <v>717</v>
      </c>
      <c r="C14" s="1716" t="s">
        <v>542</v>
      </c>
      <c r="D14" s="1717">
        <v>340</v>
      </c>
      <c r="E14" s="1718">
        <v>371</v>
      </c>
      <c r="F14" s="1718">
        <v>345</v>
      </c>
      <c r="G14" s="1719">
        <v>324</v>
      </c>
      <c r="H14" s="1719">
        <v>322</v>
      </c>
      <c r="I14" s="1485">
        <v>379</v>
      </c>
      <c r="J14" s="1471">
        <v>121</v>
      </c>
      <c r="K14" s="1725" t="s">
        <v>542</v>
      </c>
      <c r="L14" s="1730" t="s">
        <v>542</v>
      </c>
      <c r="M14" s="1731">
        <v>1024</v>
      </c>
      <c r="N14" s="1732"/>
      <c r="O14" s="1732"/>
      <c r="P14" s="1733"/>
      <c r="Q14" s="1725" t="s">
        <v>542</v>
      </c>
      <c r="R14" s="1726" t="s">
        <v>542</v>
      </c>
      <c r="S14" s="1441"/>
      <c r="T14" s="1718"/>
      <c r="U14" s="1719"/>
      <c r="V14" s="1471"/>
    </row>
    <row r="15" spans="1:22" ht="13.5" thickBot="1">
      <c r="A15" s="1681" t="s">
        <v>555</v>
      </c>
      <c r="B15" s="1734" t="s">
        <v>718</v>
      </c>
      <c r="C15" s="1735" t="s">
        <v>557</v>
      </c>
      <c r="D15" s="1736">
        <v>625</v>
      </c>
      <c r="E15" s="1634">
        <v>697</v>
      </c>
      <c r="F15" s="1634">
        <v>933</v>
      </c>
      <c r="G15" s="1737">
        <v>473</v>
      </c>
      <c r="H15" s="1737">
        <v>545</v>
      </c>
      <c r="I15" s="1496">
        <v>406</v>
      </c>
      <c r="J15" s="1497">
        <v>504</v>
      </c>
      <c r="K15" s="1738" t="s">
        <v>542</v>
      </c>
      <c r="L15" s="1739" t="s">
        <v>542</v>
      </c>
      <c r="M15" s="1740">
        <v>847</v>
      </c>
      <c r="N15" s="1732"/>
      <c r="O15" s="1732"/>
      <c r="P15" s="1733"/>
      <c r="Q15" s="1694" t="s">
        <v>542</v>
      </c>
      <c r="R15" s="1695" t="s">
        <v>542</v>
      </c>
      <c r="S15" s="1441"/>
      <c r="T15" s="1702"/>
      <c r="U15" s="1737"/>
      <c r="V15" s="1497"/>
    </row>
    <row r="16" spans="1:22" ht="15.75" thickBot="1">
      <c r="A16" s="1741" t="s">
        <v>558</v>
      </c>
      <c r="B16" s="1742"/>
      <c r="C16" s="1743"/>
      <c r="D16" s="1744">
        <v>1130</v>
      </c>
      <c r="E16" s="1745">
        <v>1361</v>
      </c>
      <c r="F16" s="1746">
        <f>F11-F12+F14+F15</f>
        <v>1505</v>
      </c>
      <c r="G16" s="1747">
        <f>G11-G12+G14+G15</f>
        <v>965</v>
      </c>
      <c r="H16" s="1748">
        <f>H11-H12+H13+H14+H15</f>
        <v>985</v>
      </c>
      <c r="I16" s="1749">
        <v>949</v>
      </c>
      <c r="J16" s="1748">
        <f>J11-J12+J13+J14+J15</f>
        <v>751</v>
      </c>
      <c r="K16" s="1747" t="s">
        <v>542</v>
      </c>
      <c r="L16" s="1750" t="s">
        <v>542</v>
      </c>
      <c r="M16" s="1751">
        <f>M11-M12+M13+M14+M15</f>
        <v>1989</v>
      </c>
      <c r="N16" s="1751"/>
      <c r="O16" s="1751"/>
      <c r="P16" s="1752"/>
      <c r="Q16" s="1747" t="s">
        <v>542</v>
      </c>
      <c r="R16" s="1753" t="s">
        <v>542</v>
      </c>
      <c r="S16" s="1441"/>
      <c r="T16" s="1748">
        <f>T11-T12+T13+T14+T15</f>
        <v>0</v>
      </c>
      <c r="U16" s="1748">
        <f>U11-U12+U13+U14+U15</f>
        <v>0</v>
      </c>
      <c r="V16" s="1748">
        <f>V11-V12+V13+V14+V15</f>
        <v>0</v>
      </c>
    </row>
    <row r="17" spans="1:23">
      <c r="A17" s="1681" t="s">
        <v>559</v>
      </c>
      <c r="B17" s="1715" t="s">
        <v>560</v>
      </c>
      <c r="C17" s="1735">
        <v>401</v>
      </c>
      <c r="D17" s="1736">
        <v>161</v>
      </c>
      <c r="E17" s="1634">
        <v>284</v>
      </c>
      <c r="F17" s="1634">
        <v>227</v>
      </c>
      <c r="G17" s="1737">
        <v>168</v>
      </c>
      <c r="H17" s="1737">
        <v>118</v>
      </c>
      <c r="I17" s="1496">
        <v>164</v>
      </c>
      <c r="J17" s="1497">
        <v>127</v>
      </c>
      <c r="K17" s="1720" t="s">
        <v>542</v>
      </c>
      <c r="L17" s="1721" t="s">
        <v>542</v>
      </c>
      <c r="M17" s="1740">
        <v>92</v>
      </c>
      <c r="N17" s="1723"/>
      <c r="O17" s="1732"/>
      <c r="P17" s="1693"/>
      <c r="Q17" s="1694" t="s">
        <v>542</v>
      </c>
      <c r="R17" s="1695" t="s">
        <v>542</v>
      </c>
      <c r="S17" s="1441"/>
      <c r="T17" s="1754"/>
      <c r="U17" s="1737"/>
      <c r="V17" s="1497"/>
    </row>
    <row r="18" spans="1:23">
      <c r="A18" s="1728" t="s">
        <v>561</v>
      </c>
      <c r="B18" s="1729" t="s">
        <v>562</v>
      </c>
      <c r="C18" s="1716" t="s">
        <v>563</v>
      </c>
      <c r="D18" s="1717">
        <v>106</v>
      </c>
      <c r="E18" s="1718">
        <v>200</v>
      </c>
      <c r="F18" s="1718">
        <v>556</v>
      </c>
      <c r="G18" s="1719">
        <v>84</v>
      </c>
      <c r="H18" s="1719">
        <v>146</v>
      </c>
      <c r="I18" s="1485">
        <v>104</v>
      </c>
      <c r="J18" s="1471">
        <v>147</v>
      </c>
      <c r="K18" s="1725" t="s">
        <v>542</v>
      </c>
      <c r="L18" s="1730" t="s">
        <v>542</v>
      </c>
      <c r="M18" s="1731">
        <v>179</v>
      </c>
      <c r="N18" s="1732"/>
      <c r="O18" s="1732"/>
      <c r="P18" s="1733"/>
      <c r="Q18" s="1725" t="s">
        <v>542</v>
      </c>
      <c r="R18" s="1726" t="s">
        <v>542</v>
      </c>
      <c r="S18" s="1441"/>
      <c r="T18" s="1718"/>
      <c r="U18" s="1719"/>
      <c r="V18" s="1471"/>
    </row>
    <row r="19" spans="1:23">
      <c r="A19" s="1728" t="s">
        <v>564</v>
      </c>
      <c r="B19" s="1729" t="s">
        <v>719</v>
      </c>
      <c r="C19" s="1716" t="s">
        <v>542</v>
      </c>
      <c r="D19" s="1717"/>
      <c r="E19" s="1718"/>
      <c r="F19" s="1718"/>
      <c r="G19" s="1719"/>
      <c r="H19" s="1719"/>
      <c r="I19" s="1485">
        <v>0</v>
      </c>
      <c r="J19" s="1471"/>
      <c r="K19" s="1725" t="s">
        <v>542</v>
      </c>
      <c r="L19" s="1730" t="s">
        <v>542</v>
      </c>
      <c r="M19" s="1731"/>
      <c r="N19" s="1732"/>
      <c r="O19" s="1732"/>
      <c r="P19" s="1733"/>
      <c r="Q19" s="1725" t="s">
        <v>542</v>
      </c>
      <c r="R19" s="1726" t="s">
        <v>542</v>
      </c>
      <c r="S19" s="1441"/>
      <c r="T19" s="1718"/>
      <c r="U19" s="1719"/>
      <c r="V19" s="1471"/>
    </row>
    <row r="20" spans="1:23">
      <c r="A20" s="1728" t="s">
        <v>566</v>
      </c>
      <c r="B20" s="1729" t="s">
        <v>565</v>
      </c>
      <c r="C20" s="1716" t="s">
        <v>542</v>
      </c>
      <c r="D20" s="1717">
        <v>269</v>
      </c>
      <c r="E20" s="1718">
        <v>272</v>
      </c>
      <c r="F20" s="1718">
        <v>722</v>
      </c>
      <c r="G20" s="1719">
        <v>696</v>
      </c>
      <c r="H20" s="1719">
        <v>719</v>
      </c>
      <c r="I20" s="1485">
        <v>680</v>
      </c>
      <c r="J20" s="1471">
        <v>474</v>
      </c>
      <c r="K20" s="1725" t="s">
        <v>542</v>
      </c>
      <c r="L20" s="1730" t="s">
        <v>542</v>
      </c>
      <c r="M20" s="1731">
        <v>1620</v>
      </c>
      <c r="N20" s="1732"/>
      <c r="O20" s="1732"/>
      <c r="P20" s="1733"/>
      <c r="Q20" s="1725" t="s">
        <v>542</v>
      </c>
      <c r="R20" s="1726" t="s">
        <v>542</v>
      </c>
      <c r="S20" s="1441"/>
      <c r="T20" s="1718"/>
      <c r="U20" s="1719"/>
      <c r="V20" s="1471"/>
    </row>
    <row r="21" spans="1:23" ht="13.5" thickBot="1">
      <c r="A21" s="1698" t="s">
        <v>568</v>
      </c>
      <c r="B21" s="1755"/>
      <c r="C21" s="1756" t="s">
        <v>542</v>
      </c>
      <c r="D21" s="1717"/>
      <c r="E21" s="1718"/>
      <c r="F21" s="1718"/>
      <c r="G21" s="1757"/>
      <c r="H21" s="1757"/>
      <c r="I21" s="1526">
        <v>0</v>
      </c>
      <c r="J21" s="1527"/>
      <c r="K21" s="1706" t="s">
        <v>542</v>
      </c>
      <c r="L21" s="1707" t="s">
        <v>542</v>
      </c>
      <c r="M21" s="1758"/>
      <c r="N21" s="1759"/>
      <c r="O21" s="1760"/>
      <c r="P21" s="1761"/>
      <c r="Q21" s="1738" t="s">
        <v>542</v>
      </c>
      <c r="R21" s="1762" t="s">
        <v>542</v>
      </c>
      <c r="S21" s="1441"/>
      <c r="T21" s="1763"/>
      <c r="U21" s="1757"/>
      <c r="V21" s="1527"/>
    </row>
    <row r="22" spans="1:23" ht="15">
      <c r="A22" s="1764" t="s">
        <v>570</v>
      </c>
      <c r="B22" s="1715" t="s">
        <v>571</v>
      </c>
      <c r="C22" s="1765" t="s">
        <v>542</v>
      </c>
      <c r="D22" s="1766">
        <v>4589</v>
      </c>
      <c r="E22" s="1727">
        <v>4639</v>
      </c>
      <c r="F22" s="1727">
        <v>4404</v>
      </c>
      <c r="G22" s="1767">
        <v>4342</v>
      </c>
      <c r="H22" s="1767">
        <v>4912</v>
      </c>
      <c r="I22" s="1768">
        <v>4957</v>
      </c>
      <c r="J22" s="1767">
        <v>4931</v>
      </c>
      <c r="K22" s="1769">
        <f>K35</f>
        <v>5061</v>
      </c>
      <c r="L22" s="1770">
        <f>L35</f>
        <v>5061</v>
      </c>
      <c r="M22" s="1771">
        <v>1269</v>
      </c>
      <c r="N22" s="1723"/>
      <c r="O22" s="1723"/>
      <c r="P22" s="1518"/>
      <c r="Q22" s="1772">
        <f>SUM(M22:P22)</f>
        <v>1269</v>
      </c>
      <c r="R22" s="1773">
        <f>(Q22/L22)*100</f>
        <v>25.074096028452875</v>
      </c>
      <c r="S22" s="1441"/>
      <c r="T22" s="1727"/>
      <c r="U22" s="1774"/>
      <c r="V22" s="1767"/>
    </row>
    <row r="23" spans="1:23" ht="15">
      <c r="A23" s="1728" t="s">
        <v>572</v>
      </c>
      <c r="B23" s="1729" t="s">
        <v>573</v>
      </c>
      <c r="C23" s="1775" t="s">
        <v>542</v>
      </c>
      <c r="D23" s="1717">
        <v>115</v>
      </c>
      <c r="E23" s="1718"/>
      <c r="F23" s="1718"/>
      <c r="G23" s="1553"/>
      <c r="H23" s="1553"/>
      <c r="I23" s="1776">
        <v>0</v>
      </c>
      <c r="J23" s="1553"/>
      <c r="K23" s="1777"/>
      <c r="L23" s="1778"/>
      <c r="M23" s="1779"/>
      <c r="N23" s="1724"/>
      <c r="O23" s="1732"/>
      <c r="P23" s="1780"/>
      <c r="Q23" s="1781">
        <f t="shared" ref="Q23:Q45" si="0">SUM(M23:P23)</f>
        <v>0</v>
      </c>
      <c r="R23" s="1782" t="e">
        <f t="shared" ref="R23:R45" si="1">(Q23/L23)*100</f>
        <v>#DIV/0!</v>
      </c>
      <c r="S23" s="1441"/>
      <c r="T23" s="1718"/>
      <c r="U23" s="1783"/>
      <c r="V23" s="1553"/>
    </row>
    <row r="24" spans="1:23" ht="15.75" thickBot="1">
      <c r="A24" s="1698" t="s">
        <v>574</v>
      </c>
      <c r="B24" s="1755" t="s">
        <v>573</v>
      </c>
      <c r="C24" s="1784">
        <v>672</v>
      </c>
      <c r="D24" s="1785">
        <v>1331</v>
      </c>
      <c r="E24" s="1786">
        <v>1422</v>
      </c>
      <c r="F24" s="1786">
        <v>1150</v>
      </c>
      <c r="G24" s="1787">
        <v>1100</v>
      </c>
      <c r="H24" s="1787">
        <v>1250</v>
      </c>
      <c r="I24" s="1788">
        <v>1100</v>
      </c>
      <c r="J24" s="1787">
        <v>1200</v>
      </c>
      <c r="K24" s="1789">
        <f>SUM(K25:K29)</f>
        <v>1200</v>
      </c>
      <c r="L24" s="1790">
        <f>SUM(L25:L29)</f>
        <v>1200</v>
      </c>
      <c r="M24" s="1791">
        <v>300</v>
      </c>
      <c r="N24" s="1792"/>
      <c r="O24" s="1759"/>
      <c r="P24" s="1793"/>
      <c r="Q24" s="1794">
        <f t="shared" si="0"/>
        <v>300</v>
      </c>
      <c r="R24" s="1795">
        <f t="shared" si="1"/>
        <v>25</v>
      </c>
      <c r="S24" s="1441"/>
      <c r="T24" s="1702"/>
      <c r="U24" s="1796"/>
      <c r="V24" s="1787"/>
    </row>
    <row r="25" spans="1:23" ht="15">
      <c r="A25" s="1714" t="s">
        <v>575</v>
      </c>
      <c r="B25" s="1715" t="s">
        <v>720</v>
      </c>
      <c r="C25" s="1765">
        <v>501</v>
      </c>
      <c r="D25" s="1717">
        <v>634</v>
      </c>
      <c r="E25" s="1718">
        <v>683</v>
      </c>
      <c r="F25" s="1718">
        <v>650</v>
      </c>
      <c r="G25" s="1577">
        <v>453</v>
      </c>
      <c r="H25" s="1577">
        <v>397</v>
      </c>
      <c r="I25" s="1768">
        <v>419</v>
      </c>
      <c r="J25" s="1577">
        <v>284</v>
      </c>
      <c r="K25" s="1769">
        <v>330</v>
      </c>
      <c r="L25" s="1797">
        <v>330</v>
      </c>
      <c r="M25" s="1798">
        <v>101</v>
      </c>
      <c r="N25" s="1724"/>
      <c r="O25" s="1723"/>
      <c r="P25" s="1780"/>
      <c r="Q25" s="1772">
        <f t="shared" si="0"/>
        <v>101</v>
      </c>
      <c r="R25" s="1799">
        <f t="shared" si="1"/>
        <v>30.606060606060602</v>
      </c>
      <c r="S25" s="1441"/>
      <c r="T25" s="1754"/>
      <c r="U25" s="1800"/>
      <c r="V25" s="1577"/>
    </row>
    <row r="26" spans="1:23" ht="15">
      <c r="A26" s="1728" t="s">
        <v>577</v>
      </c>
      <c r="B26" s="1729" t="s">
        <v>721</v>
      </c>
      <c r="C26" s="1775">
        <v>502</v>
      </c>
      <c r="D26" s="1717">
        <v>365</v>
      </c>
      <c r="E26" s="1718">
        <v>421</v>
      </c>
      <c r="F26" s="1718">
        <v>485</v>
      </c>
      <c r="G26" s="1553">
        <v>408</v>
      </c>
      <c r="H26" s="1553">
        <v>391</v>
      </c>
      <c r="I26" s="1776">
        <v>309</v>
      </c>
      <c r="J26" s="1553">
        <v>413</v>
      </c>
      <c r="K26" s="1777">
        <v>410</v>
      </c>
      <c r="L26" s="1801">
        <v>410</v>
      </c>
      <c r="M26" s="1802">
        <v>59</v>
      </c>
      <c r="N26" s="1724"/>
      <c r="O26" s="1732"/>
      <c r="P26" s="1780"/>
      <c r="Q26" s="1781">
        <f t="shared" si="0"/>
        <v>59</v>
      </c>
      <c r="R26" s="1803">
        <f t="shared" si="1"/>
        <v>14.390243902439023</v>
      </c>
      <c r="S26" s="1441"/>
      <c r="T26" s="1718"/>
      <c r="U26" s="1783"/>
      <c r="V26" s="1553"/>
    </row>
    <row r="27" spans="1:23" ht="15">
      <c r="A27" s="1728" t="s">
        <v>579</v>
      </c>
      <c r="B27" s="1729" t="s">
        <v>722</v>
      </c>
      <c r="C27" s="1775">
        <v>504</v>
      </c>
      <c r="D27" s="1717"/>
      <c r="E27" s="1718"/>
      <c r="F27" s="1718"/>
      <c r="G27" s="1553"/>
      <c r="H27" s="1553"/>
      <c r="I27" s="1776">
        <v>0</v>
      </c>
      <c r="J27" s="1553"/>
      <c r="K27" s="1777"/>
      <c r="L27" s="1801"/>
      <c r="M27" s="1802"/>
      <c r="N27" s="1724"/>
      <c r="O27" s="1732"/>
      <c r="P27" s="1780"/>
      <c r="Q27" s="1781">
        <f t="shared" si="0"/>
        <v>0</v>
      </c>
      <c r="R27" s="1803" t="e">
        <f t="shared" si="1"/>
        <v>#DIV/0!</v>
      </c>
      <c r="S27" s="1441"/>
      <c r="T27" s="1718"/>
      <c r="U27" s="1783"/>
      <c r="V27" s="1553"/>
    </row>
    <row r="28" spans="1:23" ht="15">
      <c r="A28" s="1728" t="s">
        <v>581</v>
      </c>
      <c r="B28" s="1729" t="s">
        <v>723</v>
      </c>
      <c r="C28" s="1775">
        <v>511</v>
      </c>
      <c r="D28" s="1717">
        <v>70</v>
      </c>
      <c r="E28" s="1718">
        <v>121</v>
      </c>
      <c r="F28" s="1718">
        <v>73</v>
      </c>
      <c r="G28" s="1553">
        <v>449</v>
      </c>
      <c r="H28" s="1553">
        <v>60</v>
      </c>
      <c r="I28" s="1776">
        <v>103</v>
      </c>
      <c r="J28" s="1553">
        <v>52</v>
      </c>
      <c r="K28" s="1777">
        <v>60</v>
      </c>
      <c r="L28" s="1801">
        <v>60</v>
      </c>
      <c r="M28" s="1802">
        <v>19</v>
      </c>
      <c r="N28" s="1724"/>
      <c r="O28" s="1732"/>
      <c r="P28" s="1780"/>
      <c r="Q28" s="1781">
        <f t="shared" si="0"/>
        <v>19</v>
      </c>
      <c r="R28" s="1803">
        <f t="shared" si="1"/>
        <v>31.666666666666664</v>
      </c>
      <c r="S28" s="1441"/>
      <c r="T28" s="1718"/>
      <c r="U28" s="1783"/>
      <c r="V28" s="1553"/>
    </row>
    <row r="29" spans="1:23" ht="15">
      <c r="A29" s="1728" t="s">
        <v>583</v>
      </c>
      <c r="B29" s="1729" t="s">
        <v>724</v>
      </c>
      <c r="C29" s="1775">
        <v>518</v>
      </c>
      <c r="D29" s="1717">
        <v>195</v>
      </c>
      <c r="E29" s="1718">
        <v>246</v>
      </c>
      <c r="F29" s="1718">
        <v>207</v>
      </c>
      <c r="G29" s="1553">
        <v>275</v>
      </c>
      <c r="H29" s="1553">
        <v>257</v>
      </c>
      <c r="I29" s="1776">
        <v>358</v>
      </c>
      <c r="J29" s="1553">
        <v>381</v>
      </c>
      <c r="K29" s="1777">
        <v>400</v>
      </c>
      <c r="L29" s="1801">
        <v>400</v>
      </c>
      <c r="M29" s="1802">
        <v>80</v>
      </c>
      <c r="N29" s="1724"/>
      <c r="O29" s="1732"/>
      <c r="P29" s="1780"/>
      <c r="Q29" s="1781">
        <f t="shared" si="0"/>
        <v>80</v>
      </c>
      <c r="R29" s="1803">
        <f t="shared" si="1"/>
        <v>20</v>
      </c>
      <c r="S29" s="1441"/>
      <c r="T29" s="1718"/>
      <c r="U29" s="1783"/>
      <c r="V29" s="1553"/>
    </row>
    <row r="30" spans="1:23" ht="15">
      <c r="A30" s="1728" t="s">
        <v>585</v>
      </c>
      <c r="B30" s="1804" t="s">
        <v>726</v>
      </c>
      <c r="C30" s="1775">
        <v>521</v>
      </c>
      <c r="D30" s="1717">
        <v>2310</v>
      </c>
      <c r="E30" s="1718">
        <v>2396</v>
      </c>
      <c r="F30" s="1718">
        <v>2490</v>
      </c>
      <c r="G30" s="1553">
        <v>2520</v>
      </c>
      <c r="H30" s="1553">
        <v>2926</v>
      </c>
      <c r="I30" s="1776">
        <v>3016</v>
      </c>
      <c r="J30" s="1553">
        <v>3043</v>
      </c>
      <c r="K30" s="1777">
        <v>2816</v>
      </c>
      <c r="L30" s="1801">
        <v>2816</v>
      </c>
      <c r="M30" s="1802">
        <v>753</v>
      </c>
      <c r="N30" s="1724"/>
      <c r="O30" s="1732"/>
      <c r="P30" s="1780"/>
      <c r="Q30" s="1781">
        <f t="shared" si="0"/>
        <v>753</v>
      </c>
      <c r="R30" s="1803">
        <f t="shared" si="1"/>
        <v>26.740056818181817</v>
      </c>
      <c r="S30" s="1441"/>
      <c r="T30" s="1718"/>
      <c r="U30" s="1783"/>
      <c r="V30" s="1553"/>
    </row>
    <row r="31" spans="1:23" ht="15">
      <c r="A31" s="1728" t="s">
        <v>587</v>
      </c>
      <c r="B31" s="1804" t="s">
        <v>727</v>
      </c>
      <c r="C31" s="1775" t="s">
        <v>589</v>
      </c>
      <c r="D31" s="1717">
        <v>897</v>
      </c>
      <c r="E31" s="1718">
        <v>935</v>
      </c>
      <c r="F31" s="1718">
        <v>953</v>
      </c>
      <c r="G31" s="1553">
        <v>948</v>
      </c>
      <c r="H31" s="1553">
        <v>1108</v>
      </c>
      <c r="I31" s="1776">
        <v>1108</v>
      </c>
      <c r="J31" s="1553">
        <v>1093</v>
      </c>
      <c r="K31" s="1777">
        <v>999</v>
      </c>
      <c r="L31" s="1801">
        <v>999</v>
      </c>
      <c r="M31" s="1802">
        <v>275</v>
      </c>
      <c r="N31" s="1724"/>
      <c r="O31" s="1732"/>
      <c r="P31" s="1780"/>
      <c r="Q31" s="1781">
        <f t="shared" si="0"/>
        <v>275</v>
      </c>
      <c r="R31" s="1803">
        <f t="shared" si="1"/>
        <v>27.527527527527528</v>
      </c>
      <c r="S31" s="1441"/>
      <c r="T31" s="1718"/>
      <c r="U31" s="1783"/>
      <c r="V31" s="1553"/>
      <c r="W31" s="1805"/>
    </row>
    <row r="32" spans="1:23" ht="15">
      <c r="A32" s="1728" t="s">
        <v>590</v>
      </c>
      <c r="B32" s="1729" t="s">
        <v>728</v>
      </c>
      <c r="C32" s="1775">
        <v>557</v>
      </c>
      <c r="D32" s="1717"/>
      <c r="E32" s="1718"/>
      <c r="F32" s="1718"/>
      <c r="G32" s="1553"/>
      <c r="H32" s="1553"/>
      <c r="I32" s="1776">
        <v>0</v>
      </c>
      <c r="J32" s="1553"/>
      <c r="K32" s="1777"/>
      <c r="L32" s="1801"/>
      <c r="M32" s="1802"/>
      <c r="N32" s="1724"/>
      <c r="O32" s="1732"/>
      <c r="P32" s="1780"/>
      <c r="Q32" s="1781">
        <f t="shared" si="0"/>
        <v>0</v>
      </c>
      <c r="R32" s="1803" t="e">
        <f t="shared" si="1"/>
        <v>#DIV/0!</v>
      </c>
      <c r="S32" s="1441"/>
      <c r="T32" s="1718"/>
      <c r="U32" s="1783"/>
      <c r="V32" s="1553"/>
    </row>
    <row r="33" spans="1:23" ht="15">
      <c r="A33" s="1728" t="s">
        <v>592</v>
      </c>
      <c r="B33" s="1729" t="s">
        <v>729</v>
      </c>
      <c r="C33" s="1775">
        <v>551</v>
      </c>
      <c r="D33" s="1717">
        <v>21</v>
      </c>
      <c r="E33" s="1718">
        <v>40</v>
      </c>
      <c r="F33" s="1718">
        <v>60</v>
      </c>
      <c r="G33" s="1553">
        <v>59</v>
      </c>
      <c r="H33" s="1553">
        <v>59</v>
      </c>
      <c r="I33" s="1776">
        <v>27</v>
      </c>
      <c r="J33" s="1553">
        <v>37</v>
      </c>
      <c r="K33" s="1777"/>
      <c r="L33" s="1801"/>
      <c r="M33" s="1802">
        <v>7</v>
      </c>
      <c r="N33" s="1724"/>
      <c r="O33" s="1732"/>
      <c r="P33" s="1780"/>
      <c r="Q33" s="1781">
        <f t="shared" si="0"/>
        <v>7</v>
      </c>
      <c r="R33" s="1803" t="e">
        <f t="shared" si="1"/>
        <v>#DIV/0!</v>
      </c>
      <c r="S33" s="1441"/>
      <c r="T33" s="1718"/>
      <c r="U33" s="1783"/>
      <c r="V33" s="1553"/>
    </row>
    <row r="34" spans="1:23" ht="15.75" thickBot="1">
      <c r="A34" s="1681" t="s">
        <v>594</v>
      </c>
      <c r="B34" s="1734" t="s">
        <v>730</v>
      </c>
      <c r="C34" s="1806" t="s">
        <v>595</v>
      </c>
      <c r="D34" s="1736">
        <v>18</v>
      </c>
      <c r="E34" s="1634">
        <v>20</v>
      </c>
      <c r="F34" s="1634">
        <v>28</v>
      </c>
      <c r="G34" s="1595">
        <v>21</v>
      </c>
      <c r="H34" s="1595">
        <v>78</v>
      </c>
      <c r="I34" s="1807">
        <v>57</v>
      </c>
      <c r="J34" s="1595">
        <v>83</v>
      </c>
      <c r="K34" s="1808">
        <v>46</v>
      </c>
      <c r="L34" s="1809">
        <v>46</v>
      </c>
      <c r="M34" s="1810">
        <v>26</v>
      </c>
      <c r="N34" s="1724"/>
      <c r="O34" s="1759"/>
      <c r="P34" s="1793"/>
      <c r="Q34" s="1811">
        <f t="shared" si="0"/>
        <v>26</v>
      </c>
      <c r="R34" s="1812">
        <f t="shared" si="1"/>
        <v>56.521739130434781</v>
      </c>
      <c r="S34" s="1441"/>
      <c r="T34" s="1763"/>
      <c r="U34" s="1813"/>
      <c r="V34" s="1595"/>
      <c r="W34" s="1805"/>
    </row>
    <row r="35" spans="1:23" ht="15.75" thickBot="1">
      <c r="A35" s="1814" t="s">
        <v>596</v>
      </c>
      <c r="B35" s="1815" t="s">
        <v>597</v>
      </c>
      <c r="C35" s="1816"/>
      <c r="D35" s="1744">
        <f t="shared" ref="D35:M35" si="2">SUM(D25:D34)</f>
        <v>4510</v>
      </c>
      <c r="E35" s="1745">
        <f t="shared" si="2"/>
        <v>4862</v>
      </c>
      <c r="F35" s="1745">
        <f t="shared" si="2"/>
        <v>4946</v>
      </c>
      <c r="G35" s="1745">
        <f t="shared" si="2"/>
        <v>5133</v>
      </c>
      <c r="H35" s="1745">
        <f>SUM(H25:H34)</f>
        <v>5276</v>
      </c>
      <c r="I35" s="1817">
        <v>5397</v>
      </c>
      <c r="J35" s="1745">
        <f>SUM(J25:J34)</f>
        <v>5386</v>
      </c>
      <c r="K35" s="1818">
        <f t="shared" si="2"/>
        <v>5061</v>
      </c>
      <c r="L35" s="1819">
        <f t="shared" si="2"/>
        <v>5061</v>
      </c>
      <c r="M35" s="1820">
        <f t="shared" si="2"/>
        <v>1320</v>
      </c>
      <c r="N35" s="1820"/>
      <c r="O35" s="1820"/>
      <c r="P35" s="1821"/>
      <c r="Q35" s="1745">
        <f t="shared" si="0"/>
        <v>1320</v>
      </c>
      <c r="R35" s="1822">
        <f t="shared" si="1"/>
        <v>26.081802015411977</v>
      </c>
      <c r="S35" s="1441"/>
      <c r="T35" s="1745">
        <f>SUM(T25:T34)</f>
        <v>0</v>
      </c>
      <c r="U35" s="1745">
        <f>SUM(U25:U34)</f>
        <v>0</v>
      </c>
      <c r="V35" s="1745">
        <f>SUM(V25:V34)</f>
        <v>0</v>
      </c>
    </row>
    <row r="36" spans="1:23" ht="15">
      <c r="A36" s="1714" t="s">
        <v>598</v>
      </c>
      <c r="B36" s="1715" t="s">
        <v>732</v>
      </c>
      <c r="C36" s="1765">
        <v>601</v>
      </c>
      <c r="D36" s="1823"/>
      <c r="E36" s="1754"/>
      <c r="F36" s="1754"/>
      <c r="G36" s="1577"/>
      <c r="H36" s="1577"/>
      <c r="I36" s="1768">
        <v>0</v>
      </c>
      <c r="J36" s="1577"/>
      <c r="K36" s="1769"/>
      <c r="L36" s="1824"/>
      <c r="M36" s="1825"/>
      <c r="N36" s="1724"/>
      <c r="O36" s="1518"/>
      <c r="P36" s="1476"/>
      <c r="Q36" s="1620">
        <f t="shared" si="0"/>
        <v>0</v>
      </c>
      <c r="R36" s="1799" t="e">
        <f t="shared" si="1"/>
        <v>#DIV/0!</v>
      </c>
      <c r="S36" s="1441"/>
      <c r="T36" s="1754"/>
      <c r="U36" s="1800"/>
      <c r="V36" s="1577"/>
    </row>
    <row r="37" spans="1:23" ht="15">
      <c r="A37" s="1728" t="s">
        <v>600</v>
      </c>
      <c r="B37" s="1729" t="s">
        <v>733</v>
      </c>
      <c r="C37" s="1775">
        <v>602</v>
      </c>
      <c r="D37" s="1717">
        <v>266</v>
      </c>
      <c r="E37" s="1718">
        <v>253</v>
      </c>
      <c r="F37" s="1718">
        <v>355</v>
      </c>
      <c r="G37" s="1553">
        <v>364</v>
      </c>
      <c r="H37" s="1553">
        <v>362</v>
      </c>
      <c r="I37" s="1776">
        <v>358</v>
      </c>
      <c r="J37" s="1553">
        <v>402</v>
      </c>
      <c r="K37" s="1777"/>
      <c r="L37" s="1778"/>
      <c r="M37" s="1802">
        <v>121</v>
      </c>
      <c r="N37" s="1724"/>
      <c r="O37" s="1521"/>
      <c r="P37" s="1476"/>
      <c r="Q37" s="1826">
        <f t="shared" si="0"/>
        <v>121</v>
      </c>
      <c r="R37" s="1803" t="e">
        <f t="shared" si="1"/>
        <v>#DIV/0!</v>
      </c>
      <c r="S37" s="1441"/>
      <c r="T37" s="1718"/>
      <c r="U37" s="1783"/>
      <c r="V37" s="1553"/>
    </row>
    <row r="38" spans="1:23" ht="15">
      <c r="A38" s="1728" t="s">
        <v>602</v>
      </c>
      <c r="B38" s="1729" t="s">
        <v>734</v>
      </c>
      <c r="C38" s="1775">
        <v>604</v>
      </c>
      <c r="D38" s="1717"/>
      <c r="E38" s="1718"/>
      <c r="F38" s="1718"/>
      <c r="G38" s="1553"/>
      <c r="H38" s="1553"/>
      <c r="I38" s="1776">
        <v>0</v>
      </c>
      <c r="J38" s="1553"/>
      <c r="K38" s="1777"/>
      <c r="L38" s="1778"/>
      <c r="M38" s="1802"/>
      <c r="N38" s="1724"/>
      <c r="O38" s="1521"/>
      <c r="P38" s="1476"/>
      <c r="Q38" s="1826">
        <f t="shared" si="0"/>
        <v>0</v>
      </c>
      <c r="R38" s="1803" t="e">
        <f t="shared" si="1"/>
        <v>#DIV/0!</v>
      </c>
      <c r="S38" s="1441"/>
      <c r="T38" s="1718"/>
      <c r="U38" s="1783"/>
      <c r="V38" s="1553"/>
    </row>
    <row r="39" spans="1:23" ht="15">
      <c r="A39" s="1728" t="s">
        <v>604</v>
      </c>
      <c r="B39" s="1729" t="s">
        <v>735</v>
      </c>
      <c r="C39" s="1775" t="s">
        <v>606</v>
      </c>
      <c r="D39" s="1717">
        <v>4475</v>
      </c>
      <c r="E39" s="1718">
        <v>4639</v>
      </c>
      <c r="F39" s="1718">
        <v>4404</v>
      </c>
      <c r="G39" s="1553">
        <v>4342</v>
      </c>
      <c r="H39" s="1553">
        <v>4912</v>
      </c>
      <c r="I39" s="1776">
        <v>4957</v>
      </c>
      <c r="J39" s="1553">
        <v>4931</v>
      </c>
      <c r="K39" s="1777">
        <v>5061</v>
      </c>
      <c r="L39" s="1778">
        <v>5061</v>
      </c>
      <c r="M39" s="1802">
        <v>1269</v>
      </c>
      <c r="N39" s="1724"/>
      <c r="O39" s="1521"/>
      <c r="P39" s="1476"/>
      <c r="Q39" s="1826">
        <f t="shared" si="0"/>
        <v>1269</v>
      </c>
      <c r="R39" s="1803">
        <f t="shared" si="1"/>
        <v>25.074096028452875</v>
      </c>
      <c r="S39" s="1441"/>
      <c r="T39" s="1718"/>
      <c r="U39" s="1783"/>
      <c r="V39" s="1553"/>
    </row>
    <row r="40" spans="1:23" ht="15.75" thickBot="1">
      <c r="A40" s="1681" t="s">
        <v>607</v>
      </c>
      <c r="B40" s="1734" t="s">
        <v>730</v>
      </c>
      <c r="C40" s="1806" t="s">
        <v>608</v>
      </c>
      <c r="D40" s="1736">
        <v>20</v>
      </c>
      <c r="E40" s="1634">
        <v>175</v>
      </c>
      <c r="F40" s="1634">
        <v>187</v>
      </c>
      <c r="G40" s="1595">
        <v>444</v>
      </c>
      <c r="H40" s="1595">
        <v>4</v>
      </c>
      <c r="I40" s="1807">
        <v>84</v>
      </c>
      <c r="J40" s="1595">
        <v>56</v>
      </c>
      <c r="K40" s="1808"/>
      <c r="L40" s="1827"/>
      <c r="M40" s="1810">
        <v>24</v>
      </c>
      <c r="N40" s="1724"/>
      <c r="O40" s="1530"/>
      <c r="P40" s="1476"/>
      <c r="Q40" s="1828">
        <f t="shared" si="0"/>
        <v>24</v>
      </c>
      <c r="R40" s="1829" t="e">
        <f t="shared" si="1"/>
        <v>#DIV/0!</v>
      </c>
      <c r="S40" s="1441"/>
      <c r="T40" s="1763"/>
      <c r="U40" s="1813"/>
      <c r="V40" s="1595"/>
    </row>
    <row r="41" spans="1:23" ht="15.75" thickBot="1">
      <c r="A41" s="1814" t="s">
        <v>609</v>
      </c>
      <c r="B41" s="1815" t="s">
        <v>610</v>
      </c>
      <c r="C41" s="1816" t="s">
        <v>542</v>
      </c>
      <c r="D41" s="1744">
        <f t="shared" ref="D41:M41" si="3">SUM(D36:D40)</f>
        <v>4761</v>
      </c>
      <c r="E41" s="1745">
        <f t="shared" si="3"/>
        <v>5067</v>
      </c>
      <c r="F41" s="1745">
        <f t="shared" si="3"/>
        <v>4946</v>
      </c>
      <c r="G41" s="1745">
        <f t="shared" si="3"/>
        <v>5150</v>
      </c>
      <c r="H41" s="1745">
        <f>SUM(H36:H40)</f>
        <v>5278</v>
      </c>
      <c r="I41" s="1817">
        <v>5399</v>
      </c>
      <c r="J41" s="1745">
        <f>SUM(J36:J40)</f>
        <v>5389</v>
      </c>
      <c r="K41" s="1818">
        <f t="shared" si="3"/>
        <v>5061</v>
      </c>
      <c r="L41" s="1830">
        <f t="shared" si="3"/>
        <v>5061</v>
      </c>
      <c r="M41" s="1831">
        <f t="shared" si="3"/>
        <v>1414</v>
      </c>
      <c r="N41" s="1832"/>
      <c r="O41" s="1832"/>
      <c r="P41" s="1832"/>
      <c r="Q41" s="1833">
        <f t="shared" si="0"/>
        <v>1414</v>
      </c>
      <c r="R41" s="1834">
        <f t="shared" si="1"/>
        <v>27.939142461964039</v>
      </c>
      <c r="S41" s="1441"/>
      <c r="T41" s="1745"/>
      <c r="U41" s="1745">
        <f>SUM(U36:U40)</f>
        <v>0</v>
      </c>
      <c r="V41" s="1745">
        <f>SUM(V36:V40)</f>
        <v>0</v>
      </c>
    </row>
    <row r="42" spans="1:23" ht="6.75" customHeight="1" thickBot="1">
      <c r="A42" s="1681"/>
      <c r="B42" s="1835"/>
      <c r="C42" s="1836"/>
      <c r="D42" s="1736"/>
      <c r="E42" s="1634"/>
      <c r="F42" s="1634"/>
      <c r="G42" s="1744"/>
      <c r="H42" s="1744"/>
      <c r="I42" s="1837"/>
      <c r="J42" s="1634"/>
      <c r="K42" s="1838"/>
      <c r="L42" s="1839"/>
      <c r="M42" s="1840"/>
      <c r="N42" s="1841"/>
      <c r="O42" s="1842"/>
      <c r="P42" s="1843"/>
      <c r="Q42" s="1844"/>
      <c r="R42" s="1773"/>
      <c r="S42" s="1441"/>
      <c r="T42" s="1634"/>
      <c r="U42" s="1634"/>
      <c r="V42" s="1634"/>
    </row>
    <row r="43" spans="1:23" ht="15.75" thickBot="1">
      <c r="A43" s="1845" t="s">
        <v>611</v>
      </c>
      <c r="B43" s="1815" t="s">
        <v>573</v>
      </c>
      <c r="C43" s="1816" t="s">
        <v>542</v>
      </c>
      <c r="D43" s="1744">
        <f t="shared" ref="D43:M43" si="4">D41-D39</f>
        <v>286</v>
      </c>
      <c r="E43" s="1745">
        <f t="shared" si="4"/>
        <v>428</v>
      </c>
      <c r="F43" s="1745">
        <f t="shared" si="4"/>
        <v>542</v>
      </c>
      <c r="G43" s="1745">
        <f t="shared" si="4"/>
        <v>808</v>
      </c>
      <c r="H43" s="1745">
        <f>H41-H39</f>
        <v>366</v>
      </c>
      <c r="I43" s="1817">
        <v>442</v>
      </c>
      <c r="J43" s="1745">
        <f>J41-J39</f>
        <v>458</v>
      </c>
      <c r="K43" s="1744">
        <f>K41-K39</f>
        <v>0</v>
      </c>
      <c r="L43" s="1846">
        <f t="shared" si="4"/>
        <v>0</v>
      </c>
      <c r="M43" s="1831">
        <f t="shared" si="4"/>
        <v>145</v>
      </c>
      <c r="N43" s="1831"/>
      <c r="O43" s="1831"/>
      <c r="P43" s="1847"/>
      <c r="Q43" s="1844">
        <f t="shared" si="0"/>
        <v>145</v>
      </c>
      <c r="R43" s="1773" t="e">
        <f t="shared" si="1"/>
        <v>#DIV/0!</v>
      </c>
      <c r="S43" s="1441"/>
      <c r="T43" s="1745">
        <f>T41-T39</f>
        <v>0</v>
      </c>
      <c r="U43" s="1745">
        <f>U41-U39</f>
        <v>0</v>
      </c>
      <c r="V43" s="1745">
        <f>V41-V39</f>
        <v>0</v>
      </c>
    </row>
    <row r="44" spans="1:23" ht="15.75" thickBot="1">
      <c r="A44" s="1814" t="s">
        <v>612</v>
      </c>
      <c r="B44" s="1815" t="s">
        <v>613</v>
      </c>
      <c r="C44" s="1816" t="s">
        <v>542</v>
      </c>
      <c r="D44" s="1744">
        <f t="shared" ref="D44:M44" si="5">D41-D35</f>
        <v>251</v>
      </c>
      <c r="E44" s="1745">
        <f t="shared" si="5"/>
        <v>205</v>
      </c>
      <c r="F44" s="1745">
        <f t="shared" si="5"/>
        <v>0</v>
      </c>
      <c r="G44" s="1745">
        <f t="shared" si="5"/>
        <v>17</v>
      </c>
      <c r="H44" s="1745">
        <f>H41-H35</f>
        <v>2</v>
      </c>
      <c r="I44" s="1817">
        <v>2</v>
      </c>
      <c r="J44" s="1745">
        <f>J41-J35</f>
        <v>3</v>
      </c>
      <c r="K44" s="1744">
        <f>K41-K35</f>
        <v>0</v>
      </c>
      <c r="L44" s="1846">
        <f t="shared" si="5"/>
        <v>0</v>
      </c>
      <c r="M44" s="1831">
        <f t="shared" si="5"/>
        <v>94</v>
      </c>
      <c r="N44" s="1831"/>
      <c r="O44" s="1831"/>
      <c r="P44" s="1847"/>
      <c r="Q44" s="1844">
        <f t="shared" si="0"/>
        <v>94</v>
      </c>
      <c r="R44" s="1773" t="e">
        <f t="shared" si="1"/>
        <v>#DIV/0!</v>
      </c>
      <c r="S44" s="1441"/>
      <c r="T44" s="1745">
        <f>T41-T35</f>
        <v>0</v>
      </c>
      <c r="U44" s="1745">
        <f>U41-U35</f>
        <v>0</v>
      </c>
      <c r="V44" s="1745">
        <f>V41-V35</f>
        <v>0</v>
      </c>
    </row>
    <row r="45" spans="1:23" ht="15.75" thickBot="1">
      <c r="A45" s="1848" t="s">
        <v>614</v>
      </c>
      <c r="B45" s="1849" t="s">
        <v>573</v>
      </c>
      <c r="C45" s="1850" t="s">
        <v>542</v>
      </c>
      <c r="D45" s="1744">
        <f t="shared" ref="D45:M45" si="6">D44-D39</f>
        <v>-4224</v>
      </c>
      <c r="E45" s="1745">
        <f t="shared" si="6"/>
        <v>-4434</v>
      </c>
      <c r="F45" s="1745">
        <f t="shared" si="6"/>
        <v>-4404</v>
      </c>
      <c r="G45" s="1745">
        <f t="shared" si="6"/>
        <v>-4325</v>
      </c>
      <c r="H45" s="1745">
        <f>H44-H39</f>
        <v>-4910</v>
      </c>
      <c r="I45" s="1817">
        <v>-4955</v>
      </c>
      <c r="J45" s="1745">
        <f>J44-J39</f>
        <v>-4928</v>
      </c>
      <c r="K45" s="1744">
        <f t="shared" si="6"/>
        <v>-5061</v>
      </c>
      <c r="L45" s="1846">
        <f t="shared" si="6"/>
        <v>-5061</v>
      </c>
      <c r="M45" s="1831">
        <f t="shared" si="6"/>
        <v>-1175</v>
      </c>
      <c r="N45" s="1831"/>
      <c r="O45" s="1831"/>
      <c r="P45" s="1847"/>
      <c r="Q45" s="1844">
        <f t="shared" si="0"/>
        <v>-1175</v>
      </c>
      <c r="R45" s="1822">
        <f t="shared" si="1"/>
        <v>23.216755581900809</v>
      </c>
      <c r="S45" s="1441"/>
      <c r="T45" s="1745">
        <f>T44-T39</f>
        <v>0</v>
      </c>
      <c r="U45" s="1745">
        <f>U44-U39</f>
        <v>0</v>
      </c>
      <c r="V45" s="1745">
        <f>V44-V39</f>
        <v>0</v>
      </c>
    </row>
    <row r="46" spans="1:23">
      <c r="A46" s="1649"/>
    </row>
    <row r="47" spans="1:23">
      <c r="A47" s="1649"/>
    </row>
    <row r="48" spans="1:23" ht="14.25">
      <c r="A48" s="1653" t="s">
        <v>736</v>
      </c>
    </row>
    <row r="49" spans="1:1" ht="14.25">
      <c r="A49" s="1653" t="s">
        <v>737</v>
      </c>
    </row>
    <row r="50" spans="1:1" ht="14.25">
      <c r="A50" s="1654" t="s">
        <v>738</v>
      </c>
    </row>
    <row r="51" spans="1:1" ht="14.25">
      <c r="A51" s="1655"/>
    </row>
    <row r="52" spans="1:1">
      <c r="A52" s="1649" t="s">
        <v>749</v>
      </c>
    </row>
    <row r="53" spans="1:1">
      <c r="A53" s="1649"/>
    </row>
    <row r="54" spans="1:1">
      <c r="A54" s="1649" t="s">
        <v>750</v>
      </c>
    </row>
    <row r="57" spans="1:1">
      <c r="A57" s="1649"/>
    </row>
    <row r="58" spans="1:1">
      <c r="A58" s="1649"/>
    </row>
    <row r="59" spans="1:1">
      <c r="A59" s="1649"/>
    </row>
  </sheetData>
  <mergeCells count="12">
    <mergeCell ref="M7:P7"/>
    <mergeCell ref="T7:V7"/>
    <mergeCell ref="A1:V1"/>
    <mergeCell ref="A7:A8"/>
    <mergeCell ref="B7:B8"/>
    <mergeCell ref="C7:C8"/>
    <mergeCell ref="F7:F8"/>
    <mergeCell ref="G7:G8"/>
    <mergeCell ref="H7:H8"/>
    <mergeCell ref="I7:I8"/>
    <mergeCell ref="J7:J8"/>
    <mergeCell ref="K7:L7"/>
  </mergeCells>
  <pageMargins left="1.299212598425197" right="0.70866141732283472" top="0.39370078740157483" bottom="0.39370078740157483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6"/>
  <sheetViews>
    <sheetView workbookViewId="0">
      <selection activeCell="A6" sqref="A6"/>
    </sheetView>
  </sheetViews>
  <sheetFormatPr defaultRowHeight="12.75"/>
  <cols>
    <col min="1" max="1" width="37.7109375" style="1851" customWidth="1"/>
    <col min="2" max="2" width="9.140625" style="1851" hidden="1" customWidth="1"/>
    <col min="3" max="3" width="9.140625" style="1983" customWidth="1"/>
    <col min="4" max="6" width="9.140625" style="1851" hidden="1" customWidth="1"/>
    <col min="7" max="11" width="9.140625" style="1984" hidden="1" customWidth="1"/>
    <col min="12" max="12" width="11.5703125" style="1984" customWidth="1"/>
    <col min="13" max="13" width="11.42578125" style="1855" customWidth="1"/>
    <col min="14" max="14" width="9.85546875" style="1984" customWidth="1"/>
    <col min="15" max="15" width="9.140625" style="1984" customWidth="1"/>
    <col min="16" max="16" width="9.28515625" style="1984" customWidth="1"/>
    <col min="17" max="17" width="9.140625" style="1984" customWidth="1"/>
    <col min="18" max="18" width="12" style="1984" customWidth="1"/>
    <col min="19" max="19" width="9.140625" style="1985" customWidth="1"/>
    <col min="20" max="20" width="3.42578125" style="1984" customWidth="1"/>
    <col min="21" max="21" width="12.5703125" style="1984" customWidth="1"/>
    <col min="22" max="22" width="11.85546875" style="1984" customWidth="1"/>
    <col min="23" max="23" width="12" style="1984" customWidth="1"/>
    <col min="24" max="16384" width="9.140625" style="1851"/>
  </cols>
  <sheetData>
    <row r="1" spans="1:23" s="799" customFormat="1" ht="15.75">
      <c r="A1" s="1987" t="s">
        <v>699</v>
      </c>
      <c r="B1" s="1987"/>
      <c r="C1" s="1987"/>
      <c r="D1" s="1987"/>
      <c r="E1" s="1987"/>
      <c r="F1" s="1987"/>
      <c r="G1" s="1987"/>
      <c r="H1" s="1987"/>
      <c r="I1" s="1987"/>
      <c r="J1" s="1987"/>
      <c r="K1" s="1987"/>
      <c r="L1" s="1987"/>
      <c r="M1" s="1987"/>
      <c r="N1" s="1987"/>
      <c r="O1" s="1987"/>
      <c r="P1" s="1987"/>
      <c r="Q1" s="1987"/>
      <c r="R1" s="1987"/>
      <c r="S1" s="1987"/>
      <c r="T1" s="1987"/>
      <c r="U1" s="1987"/>
      <c r="V1" s="1987"/>
      <c r="W1" s="1987"/>
    </row>
    <row r="2" spans="1:23" ht="21.75" customHeight="1">
      <c r="A2" s="1128" t="s">
        <v>617</v>
      </c>
      <c r="B2" s="1852"/>
      <c r="C2" s="1853"/>
      <c r="D2" s="1854"/>
      <c r="E2" s="1854"/>
      <c r="F2" s="1854"/>
      <c r="G2" s="1855"/>
      <c r="H2" s="1855"/>
      <c r="I2" s="1855"/>
      <c r="J2" s="1855"/>
      <c r="K2" s="1855"/>
      <c r="L2" s="1855"/>
      <c r="M2" s="1131"/>
      <c r="N2" s="1131"/>
      <c r="O2" s="1855"/>
      <c r="P2" s="1855"/>
      <c r="Q2" s="1855"/>
      <c r="R2" s="1855"/>
      <c r="S2" s="1856"/>
      <c r="T2" s="1855"/>
      <c r="U2" s="1855"/>
      <c r="V2" s="1855"/>
      <c r="W2" s="1855"/>
    </row>
    <row r="3" spans="1:23">
      <c r="A3" s="1132"/>
      <c r="B3" s="1854"/>
      <c r="C3" s="1853"/>
      <c r="D3" s="1854"/>
      <c r="E3" s="1854"/>
      <c r="F3" s="1854"/>
      <c r="G3" s="1855"/>
      <c r="H3" s="1855"/>
      <c r="I3" s="1855"/>
      <c r="J3" s="1855"/>
      <c r="K3" s="1855"/>
      <c r="L3" s="1855"/>
      <c r="M3" s="1131"/>
      <c r="N3" s="1131"/>
      <c r="O3" s="1855"/>
      <c r="P3" s="1855"/>
      <c r="Q3" s="1855"/>
      <c r="R3" s="1855"/>
      <c r="S3" s="1856"/>
      <c r="T3" s="1855"/>
      <c r="U3" s="1855"/>
      <c r="V3" s="1855"/>
      <c r="W3" s="1855"/>
    </row>
    <row r="4" spans="1:23" ht="13.5" thickBot="1">
      <c r="A4" s="1857"/>
      <c r="B4" s="1858"/>
      <c r="C4" s="1859"/>
      <c r="D4" s="1858"/>
      <c r="E4" s="1858"/>
      <c r="F4" s="1854"/>
      <c r="G4" s="1855"/>
      <c r="H4" s="1855"/>
      <c r="I4" s="1855"/>
      <c r="J4" s="1855"/>
      <c r="K4" s="1855"/>
      <c r="L4" s="1855"/>
      <c r="M4" s="1131"/>
      <c r="N4" s="1131"/>
      <c r="O4" s="1855"/>
      <c r="P4" s="1855"/>
      <c r="Q4" s="1855"/>
      <c r="R4" s="1855"/>
      <c r="S4" s="1856"/>
      <c r="T4" s="1855"/>
      <c r="U4" s="1855"/>
      <c r="V4" s="1855"/>
      <c r="W4" s="1855"/>
    </row>
    <row r="5" spans="1:23" ht="16.5" thickBot="1">
      <c r="A5" s="1136" t="s">
        <v>747</v>
      </c>
      <c r="B5" s="1860"/>
      <c r="C5" s="1137" t="s">
        <v>751</v>
      </c>
      <c r="D5" s="1861"/>
      <c r="E5" s="1862"/>
      <c r="F5" s="1862"/>
      <c r="G5" s="1863"/>
      <c r="H5" s="1863"/>
      <c r="I5" s="1863"/>
      <c r="J5" s="1863"/>
      <c r="K5" s="1863"/>
      <c r="L5" s="1863"/>
      <c r="M5" s="1143"/>
      <c r="N5" s="1143"/>
      <c r="O5" s="1855"/>
      <c r="P5" s="1855"/>
      <c r="Q5" s="1855"/>
      <c r="R5" s="1855"/>
      <c r="S5" s="1856"/>
      <c r="T5" s="1855"/>
      <c r="U5" s="1855"/>
      <c r="V5" s="1855"/>
      <c r="W5" s="1855"/>
    </row>
    <row r="6" spans="1:23" ht="23.25" customHeight="1" thickBot="1">
      <c r="A6" s="1132" t="s">
        <v>515</v>
      </c>
      <c r="B6" s="1854"/>
      <c r="C6" s="1853"/>
      <c r="D6" s="1854"/>
      <c r="E6" s="1854"/>
      <c r="F6" s="1854"/>
      <c r="G6" s="1855"/>
      <c r="H6" s="1855"/>
      <c r="I6" s="1855"/>
      <c r="J6" s="1855"/>
      <c r="K6" s="1855"/>
      <c r="L6" s="1855"/>
      <c r="M6" s="1131"/>
      <c r="N6" s="1131"/>
      <c r="O6" s="1855"/>
      <c r="P6" s="1855"/>
      <c r="Q6" s="1855"/>
      <c r="R6" s="1855"/>
      <c r="S6" s="1856"/>
      <c r="T6" s="1855"/>
      <c r="U6" s="1855"/>
      <c r="V6" s="1855"/>
      <c r="W6" s="1855"/>
    </row>
    <row r="7" spans="1:23" ht="13.5" thickBot="1">
      <c r="A7" s="1144" t="s">
        <v>195</v>
      </c>
      <c r="B7" s="1145" t="s">
        <v>519</v>
      </c>
      <c r="C7" s="1145" t="s">
        <v>522</v>
      </c>
      <c r="D7" s="1864"/>
      <c r="E7" s="1865"/>
      <c r="F7" s="1145" t="s">
        <v>703</v>
      </c>
      <c r="G7" s="1150" t="s">
        <v>704</v>
      </c>
      <c r="H7" s="1150" t="s">
        <v>705</v>
      </c>
      <c r="I7" s="1150" t="s">
        <v>706</v>
      </c>
      <c r="J7" s="1150" t="s">
        <v>707</v>
      </c>
      <c r="K7" s="1150" t="s">
        <v>708</v>
      </c>
      <c r="L7" s="1866" t="s">
        <v>709</v>
      </c>
      <c r="M7" s="1866"/>
      <c r="N7" s="1154" t="s">
        <v>710</v>
      </c>
      <c r="O7" s="1154"/>
      <c r="P7" s="1154"/>
      <c r="Q7" s="1154"/>
      <c r="R7" s="1867" t="s">
        <v>711</v>
      </c>
      <c r="S7" s="1156" t="s">
        <v>518</v>
      </c>
      <c r="T7" s="1855"/>
      <c r="U7" s="1157" t="s">
        <v>741</v>
      </c>
      <c r="V7" s="1157"/>
      <c r="W7" s="1157"/>
    </row>
    <row r="8" spans="1:23" ht="13.5" thickBot="1">
      <c r="A8" s="1144"/>
      <c r="B8" s="1145"/>
      <c r="C8" s="1145"/>
      <c r="D8" s="1868" t="s">
        <v>701</v>
      </c>
      <c r="E8" s="1869" t="s">
        <v>702</v>
      </c>
      <c r="F8" s="1145"/>
      <c r="G8" s="1145"/>
      <c r="H8" s="1145"/>
      <c r="I8" s="1145"/>
      <c r="J8" s="1145"/>
      <c r="K8" s="1870"/>
      <c r="L8" s="1167" t="s">
        <v>32</v>
      </c>
      <c r="M8" s="1871" t="s">
        <v>33</v>
      </c>
      <c r="N8" s="1164" t="s">
        <v>529</v>
      </c>
      <c r="O8" s="1165" t="s">
        <v>532</v>
      </c>
      <c r="P8" s="1165" t="s">
        <v>535</v>
      </c>
      <c r="Q8" s="1166" t="s">
        <v>538</v>
      </c>
      <c r="R8" s="1167" t="s">
        <v>539</v>
      </c>
      <c r="S8" s="1168" t="s">
        <v>540</v>
      </c>
      <c r="T8" s="1855"/>
      <c r="U8" s="1169" t="s">
        <v>713</v>
      </c>
      <c r="V8" s="1170" t="s">
        <v>714</v>
      </c>
      <c r="W8" s="1170" t="s">
        <v>715</v>
      </c>
    </row>
    <row r="9" spans="1:23">
      <c r="A9" s="1171" t="s">
        <v>541</v>
      </c>
      <c r="B9" s="1872"/>
      <c r="C9" s="1873"/>
      <c r="D9" s="1874">
        <v>10</v>
      </c>
      <c r="E9" s="1875">
        <v>10</v>
      </c>
      <c r="F9" s="1875">
        <v>10</v>
      </c>
      <c r="G9" s="1176">
        <v>10</v>
      </c>
      <c r="H9" s="1176">
        <v>10</v>
      </c>
      <c r="I9" s="1176">
        <v>10</v>
      </c>
      <c r="J9" s="1177">
        <v>12</v>
      </c>
      <c r="K9" s="1876">
        <v>13</v>
      </c>
      <c r="L9" s="1179"/>
      <c r="M9" s="1877"/>
      <c r="N9" s="1878">
        <v>13</v>
      </c>
      <c r="O9" s="1879"/>
      <c r="P9" s="1879"/>
      <c r="Q9" s="1880"/>
      <c r="R9" s="1184" t="s">
        <v>542</v>
      </c>
      <c r="S9" s="1185" t="s">
        <v>542</v>
      </c>
      <c r="T9" s="1881"/>
      <c r="U9" s="1268"/>
      <c r="V9" s="1882"/>
      <c r="W9" s="1882"/>
    </row>
    <row r="10" spans="1:23" ht="13.5" thickBot="1">
      <c r="A10" s="1189" t="s">
        <v>543</v>
      </c>
      <c r="B10" s="1883"/>
      <c r="C10" s="1884"/>
      <c r="D10" s="1885">
        <v>9</v>
      </c>
      <c r="E10" s="1886">
        <v>9</v>
      </c>
      <c r="F10" s="1886">
        <v>9</v>
      </c>
      <c r="G10" s="1194">
        <v>9</v>
      </c>
      <c r="H10" s="1194">
        <v>9</v>
      </c>
      <c r="I10" s="1194">
        <v>9</v>
      </c>
      <c r="J10" s="1195">
        <v>11</v>
      </c>
      <c r="K10" s="1196">
        <v>11.42</v>
      </c>
      <c r="L10" s="1194"/>
      <c r="M10" s="1887"/>
      <c r="N10" s="1888">
        <v>11.42</v>
      </c>
      <c r="O10" s="1889"/>
      <c r="P10" s="1890"/>
      <c r="Q10" s="1891"/>
      <c r="R10" s="1194" t="s">
        <v>542</v>
      </c>
      <c r="S10" s="1201" t="s">
        <v>542</v>
      </c>
      <c r="T10" s="1881"/>
      <c r="U10" s="1892"/>
      <c r="V10" s="1203"/>
      <c r="W10" s="1203"/>
    </row>
    <row r="11" spans="1:23">
      <c r="A11" s="1204" t="s">
        <v>544</v>
      </c>
      <c r="B11" s="1205" t="s">
        <v>545</v>
      </c>
      <c r="C11" s="1893" t="s">
        <v>546</v>
      </c>
      <c r="D11" s="1894">
        <v>1910.49</v>
      </c>
      <c r="E11" s="1284">
        <v>2472</v>
      </c>
      <c r="F11" s="1284">
        <v>2529</v>
      </c>
      <c r="G11" s="1218">
        <v>2500</v>
      </c>
      <c r="H11" s="1218">
        <v>2683</v>
      </c>
      <c r="I11" s="1213">
        <v>2877</v>
      </c>
      <c r="J11" s="1895">
        <v>2530</v>
      </c>
      <c r="K11" s="1212">
        <v>3401</v>
      </c>
      <c r="L11" s="1213" t="s">
        <v>542</v>
      </c>
      <c r="M11" s="1896" t="s">
        <v>542</v>
      </c>
      <c r="N11" s="1897">
        <v>3401</v>
      </c>
      <c r="O11" s="1879"/>
      <c r="P11" s="1898"/>
      <c r="Q11" s="1880"/>
      <c r="R11" s="1218" t="s">
        <v>542</v>
      </c>
      <c r="S11" s="1219" t="s">
        <v>542</v>
      </c>
      <c r="T11" s="1881"/>
      <c r="U11" s="1268"/>
      <c r="V11" s="1209"/>
      <c r="W11" s="1209"/>
    </row>
    <row r="12" spans="1:23">
      <c r="A12" s="1221" t="s">
        <v>547</v>
      </c>
      <c r="B12" s="1222" t="s">
        <v>548</v>
      </c>
      <c r="C12" s="1893" t="s">
        <v>549</v>
      </c>
      <c r="D12" s="1894">
        <v>-1864.79</v>
      </c>
      <c r="E12" s="1284">
        <v>-2333</v>
      </c>
      <c r="F12" s="1284">
        <v>2430</v>
      </c>
      <c r="G12" s="1218">
        <v>2430</v>
      </c>
      <c r="H12" s="1218">
        <v>2639</v>
      </c>
      <c r="I12" s="1218">
        <v>2833</v>
      </c>
      <c r="J12" s="1899">
        <v>2486</v>
      </c>
      <c r="K12" s="1212">
        <v>3249</v>
      </c>
      <c r="L12" s="1218" t="s">
        <v>542</v>
      </c>
      <c r="M12" s="1900" t="s">
        <v>542</v>
      </c>
      <c r="N12" s="1901">
        <v>3249</v>
      </c>
      <c r="O12" s="1902"/>
      <c r="P12" s="1902"/>
      <c r="Q12" s="1903"/>
      <c r="R12" s="1218" t="s">
        <v>542</v>
      </c>
      <c r="S12" s="1219" t="s">
        <v>542</v>
      </c>
      <c r="T12" s="1881"/>
      <c r="U12" s="1284"/>
      <c r="V12" s="1209"/>
      <c r="W12" s="1209"/>
    </row>
    <row r="13" spans="1:23">
      <c r="A13" s="1221" t="s">
        <v>550</v>
      </c>
      <c r="B13" s="1222" t="s">
        <v>716</v>
      </c>
      <c r="C13" s="1893" t="s">
        <v>552</v>
      </c>
      <c r="D13" s="1894">
        <v>17</v>
      </c>
      <c r="E13" s="1284">
        <v>21</v>
      </c>
      <c r="F13" s="1284">
        <v>23</v>
      </c>
      <c r="G13" s="1218">
        <v>32</v>
      </c>
      <c r="H13" s="1218">
        <v>33</v>
      </c>
      <c r="I13" s="1218">
        <v>20</v>
      </c>
      <c r="J13" s="1899">
        <v>57</v>
      </c>
      <c r="K13" s="1212">
        <v>61</v>
      </c>
      <c r="L13" s="1218" t="s">
        <v>542</v>
      </c>
      <c r="M13" s="1900" t="s">
        <v>542</v>
      </c>
      <c r="N13" s="1901">
        <v>75</v>
      </c>
      <c r="O13" s="1902"/>
      <c r="P13" s="1902"/>
      <c r="Q13" s="1903"/>
      <c r="R13" s="1218" t="s">
        <v>542</v>
      </c>
      <c r="S13" s="1219" t="s">
        <v>542</v>
      </c>
      <c r="T13" s="1881"/>
      <c r="U13" s="1284"/>
      <c r="V13" s="1209"/>
      <c r="W13" s="1209"/>
    </row>
    <row r="14" spans="1:23">
      <c r="A14" s="1221" t="s">
        <v>553</v>
      </c>
      <c r="B14" s="1222" t="s">
        <v>717</v>
      </c>
      <c r="C14" s="1893" t="s">
        <v>542</v>
      </c>
      <c r="D14" s="1894">
        <v>277</v>
      </c>
      <c r="E14" s="1284">
        <v>397</v>
      </c>
      <c r="F14" s="1284">
        <v>476</v>
      </c>
      <c r="G14" s="1218">
        <v>459</v>
      </c>
      <c r="H14" s="1218">
        <v>467</v>
      </c>
      <c r="I14" s="1218">
        <v>527</v>
      </c>
      <c r="J14" s="1899">
        <v>505</v>
      </c>
      <c r="K14" s="1212">
        <v>485</v>
      </c>
      <c r="L14" s="1218" t="s">
        <v>542</v>
      </c>
      <c r="M14" s="1900" t="s">
        <v>542</v>
      </c>
      <c r="N14" s="1901">
        <v>1008</v>
      </c>
      <c r="O14" s="1902"/>
      <c r="P14" s="1902"/>
      <c r="Q14" s="1903"/>
      <c r="R14" s="1218" t="s">
        <v>542</v>
      </c>
      <c r="S14" s="1219" t="s">
        <v>542</v>
      </c>
      <c r="T14" s="1881"/>
      <c r="U14" s="1284"/>
      <c r="V14" s="1209"/>
      <c r="W14" s="1209"/>
    </row>
    <row r="15" spans="1:23" ht="13.5" thickBot="1">
      <c r="A15" s="1171" t="s">
        <v>555</v>
      </c>
      <c r="B15" s="1228" t="s">
        <v>718</v>
      </c>
      <c r="C15" s="1904" t="s">
        <v>557</v>
      </c>
      <c r="D15" s="1905">
        <v>586</v>
      </c>
      <c r="E15" s="1323">
        <v>530</v>
      </c>
      <c r="F15" s="1323">
        <v>649</v>
      </c>
      <c r="G15" s="1184">
        <v>628</v>
      </c>
      <c r="H15" s="1184">
        <v>836</v>
      </c>
      <c r="I15" s="1184">
        <v>604</v>
      </c>
      <c r="J15" s="1906">
        <v>577</v>
      </c>
      <c r="K15" s="1234">
        <v>672</v>
      </c>
      <c r="L15" s="1235" t="s">
        <v>542</v>
      </c>
      <c r="M15" s="1907" t="s">
        <v>542</v>
      </c>
      <c r="N15" s="1908">
        <v>1216</v>
      </c>
      <c r="O15" s="1890"/>
      <c r="P15" s="1902"/>
      <c r="Q15" s="1903"/>
      <c r="R15" s="1184" t="s">
        <v>542</v>
      </c>
      <c r="S15" s="1185" t="s">
        <v>542</v>
      </c>
      <c r="T15" s="1881"/>
      <c r="U15" s="1886"/>
      <c r="V15" s="1232"/>
      <c r="W15" s="1232"/>
    </row>
    <row r="16" spans="1:23" ht="15.75" thickBot="1">
      <c r="A16" s="1240" t="s">
        <v>558</v>
      </c>
      <c r="B16" s="1241"/>
      <c r="C16" s="1909"/>
      <c r="D16" s="1243">
        <v>946</v>
      </c>
      <c r="E16" s="1244">
        <v>1109</v>
      </c>
      <c r="F16" s="1244">
        <f>F11-F12+F13+F14+F15</f>
        <v>1247</v>
      </c>
      <c r="G16" s="1244">
        <f>G11-G12+G13+G14+G15</f>
        <v>1189</v>
      </c>
      <c r="H16" s="1253">
        <f>H11-H12+H13+H14+H15</f>
        <v>1380</v>
      </c>
      <c r="I16" s="1253">
        <f>I11-I12+I13+I14+I15</f>
        <v>1195</v>
      </c>
      <c r="J16" s="1910">
        <v>1183</v>
      </c>
      <c r="K16" s="1247">
        <f>K11-K12+K13+K14+K15</f>
        <v>1370</v>
      </c>
      <c r="L16" s="1245" t="s">
        <v>542</v>
      </c>
      <c r="M16" s="1911" t="s">
        <v>542</v>
      </c>
      <c r="N16" s="1912">
        <f>N11-N12+N13+N14+N15</f>
        <v>2451</v>
      </c>
      <c r="O16" s="1912"/>
      <c r="P16" s="1912"/>
      <c r="Q16" s="1913"/>
      <c r="R16" s="1245" t="s">
        <v>542</v>
      </c>
      <c r="S16" s="1252" t="s">
        <v>542</v>
      </c>
      <c r="T16" s="1881"/>
      <c r="U16" s="1253">
        <f>U11-U12+U13+U14+U15</f>
        <v>0</v>
      </c>
      <c r="V16" s="1253">
        <f>V11-V12+V13+V14+V15</f>
        <v>0</v>
      </c>
      <c r="W16" s="1253">
        <f>W11-W12+W13+W14+W15</f>
        <v>0</v>
      </c>
    </row>
    <row r="17" spans="1:23">
      <c r="A17" s="1171" t="s">
        <v>559</v>
      </c>
      <c r="B17" s="1205" t="s">
        <v>560</v>
      </c>
      <c r="C17" s="1904">
        <v>401</v>
      </c>
      <c r="D17" s="1905">
        <v>60</v>
      </c>
      <c r="E17" s="1323">
        <v>154</v>
      </c>
      <c r="F17" s="1323">
        <v>113</v>
      </c>
      <c r="G17" s="1232">
        <v>84</v>
      </c>
      <c r="H17" s="1184">
        <v>59</v>
      </c>
      <c r="I17" s="1184">
        <v>59</v>
      </c>
      <c r="J17" s="1906">
        <v>59</v>
      </c>
      <c r="K17" s="1234">
        <v>166</v>
      </c>
      <c r="L17" s="1210" t="s">
        <v>542</v>
      </c>
      <c r="M17" s="1914" t="s">
        <v>542</v>
      </c>
      <c r="N17" s="1908">
        <v>166</v>
      </c>
      <c r="O17" s="1898"/>
      <c r="P17" s="1902"/>
      <c r="Q17" s="1903"/>
      <c r="R17" s="1184" t="s">
        <v>542</v>
      </c>
      <c r="S17" s="1185" t="s">
        <v>542</v>
      </c>
      <c r="T17" s="1881"/>
      <c r="U17" s="1346"/>
      <c r="V17" s="1232"/>
      <c r="W17" s="1232"/>
    </row>
    <row r="18" spans="1:23">
      <c r="A18" s="1221" t="s">
        <v>561</v>
      </c>
      <c r="B18" s="1222" t="s">
        <v>562</v>
      </c>
      <c r="C18" s="1893" t="s">
        <v>563</v>
      </c>
      <c r="D18" s="1894">
        <v>364</v>
      </c>
      <c r="E18" s="1284">
        <v>213</v>
      </c>
      <c r="F18" s="1284">
        <v>352</v>
      </c>
      <c r="G18" s="1209">
        <v>246</v>
      </c>
      <c r="H18" s="1218">
        <v>236</v>
      </c>
      <c r="I18" s="1218">
        <v>223</v>
      </c>
      <c r="J18" s="1899">
        <v>348</v>
      </c>
      <c r="K18" s="1212">
        <v>175</v>
      </c>
      <c r="L18" s="1209" t="s">
        <v>542</v>
      </c>
      <c r="M18" s="1915" t="s">
        <v>542</v>
      </c>
      <c r="N18" s="1901">
        <v>176</v>
      </c>
      <c r="O18" s="1902"/>
      <c r="P18" s="1902"/>
      <c r="Q18" s="1903"/>
      <c r="R18" s="1218" t="s">
        <v>542</v>
      </c>
      <c r="S18" s="1219" t="s">
        <v>542</v>
      </c>
      <c r="T18" s="1881"/>
      <c r="U18" s="1284"/>
      <c r="V18" s="1209"/>
      <c r="W18" s="1209"/>
    </row>
    <row r="19" spans="1:23">
      <c r="A19" s="1221" t="s">
        <v>564</v>
      </c>
      <c r="B19" s="1222" t="s">
        <v>719</v>
      </c>
      <c r="C19" s="1893" t="s">
        <v>542</v>
      </c>
      <c r="D19" s="1894">
        <v>0</v>
      </c>
      <c r="E19" s="1284">
        <v>0</v>
      </c>
      <c r="F19" s="1284">
        <v>0</v>
      </c>
      <c r="G19" s="1209">
        <v>0</v>
      </c>
      <c r="H19" s="1218">
        <v>0</v>
      </c>
      <c r="I19" s="1218">
        <v>0</v>
      </c>
      <c r="J19" s="1899">
        <v>0</v>
      </c>
      <c r="K19" s="1212">
        <v>0</v>
      </c>
      <c r="L19" s="1209" t="s">
        <v>542</v>
      </c>
      <c r="M19" s="1915" t="s">
        <v>542</v>
      </c>
      <c r="N19" s="1901">
        <v>0</v>
      </c>
      <c r="O19" s="1902"/>
      <c r="P19" s="1902"/>
      <c r="Q19" s="1903"/>
      <c r="R19" s="1218" t="s">
        <v>542</v>
      </c>
      <c r="S19" s="1219" t="s">
        <v>542</v>
      </c>
      <c r="T19" s="1881"/>
      <c r="U19" s="1284"/>
      <c r="V19" s="1209"/>
      <c r="W19" s="1209"/>
    </row>
    <row r="20" spans="1:23">
      <c r="A20" s="1221" t="s">
        <v>566</v>
      </c>
      <c r="B20" s="1222" t="s">
        <v>565</v>
      </c>
      <c r="C20" s="1893" t="s">
        <v>542</v>
      </c>
      <c r="D20" s="1894">
        <v>195</v>
      </c>
      <c r="E20" s="1284">
        <v>249</v>
      </c>
      <c r="F20" s="1284">
        <v>742</v>
      </c>
      <c r="G20" s="1209">
        <v>745</v>
      </c>
      <c r="H20" s="1218">
        <v>984</v>
      </c>
      <c r="I20" s="1218">
        <v>804</v>
      </c>
      <c r="J20" s="1899">
        <v>773</v>
      </c>
      <c r="K20" s="1212">
        <v>884</v>
      </c>
      <c r="L20" s="1209" t="s">
        <v>542</v>
      </c>
      <c r="M20" s="1915" t="s">
        <v>542</v>
      </c>
      <c r="N20" s="1901">
        <v>1812</v>
      </c>
      <c r="O20" s="1902"/>
      <c r="P20" s="1902"/>
      <c r="Q20" s="1903"/>
      <c r="R20" s="1218" t="s">
        <v>542</v>
      </c>
      <c r="S20" s="1219" t="s">
        <v>542</v>
      </c>
      <c r="T20" s="1881"/>
      <c r="U20" s="1284"/>
      <c r="V20" s="1209"/>
      <c r="W20" s="1209"/>
    </row>
    <row r="21" spans="1:23" ht="13.5" thickBot="1">
      <c r="A21" s="1189" t="s">
        <v>568</v>
      </c>
      <c r="B21" s="1255"/>
      <c r="C21" s="1916" t="s">
        <v>542</v>
      </c>
      <c r="D21" s="1894">
        <v>0</v>
      </c>
      <c r="E21" s="1284">
        <v>0</v>
      </c>
      <c r="F21" s="1284">
        <v>0</v>
      </c>
      <c r="G21" s="1257">
        <v>0</v>
      </c>
      <c r="H21" s="1235">
        <v>0</v>
      </c>
      <c r="I21" s="1235">
        <v>0</v>
      </c>
      <c r="J21" s="1917">
        <v>0</v>
      </c>
      <c r="K21" s="1918">
        <v>0</v>
      </c>
      <c r="L21" s="1919" t="s">
        <v>542</v>
      </c>
      <c r="M21" s="1920" t="s">
        <v>542</v>
      </c>
      <c r="N21" s="1921">
        <v>0</v>
      </c>
      <c r="O21" s="1890"/>
      <c r="P21" s="1922"/>
      <c r="Q21" s="1923"/>
      <c r="R21" s="1235" t="s">
        <v>542</v>
      </c>
      <c r="S21" s="1263" t="s">
        <v>542</v>
      </c>
      <c r="T21" s="1881"/>
      <c r="U21" s="1924"/>
      <c r="V21" s="1257"/>
      <c r="W21" s="1257"/>
    </row>
    <row r="22" spans="1:23" ht="15">
      <c r="A22" s="1265" t="s">
        <v>570</v>
      </c>
      <c r="B22" s="1205" t="s">
        <v>571</v>
      </c>
      <c r="C22" s="1925" t="s">
        <v>542</v>
      </c>
      <c r="D22" s="1926">
        <v>3705</v>
      </c>
      <c r="E22" s="1268">
        <v>3925</v>
      </c>
      <c r="F22" s="1268">
        <v>4006</v>
      </c>
      <c r="G22" s="1270">
        <v>3942</v>
      </c>
      <c r="H22" s="1270">
        <v>4360</v>
      </c>
      <c r="I22" s="1312">
        <v>4443</v>
      </c>
      <c r="J22" s="1313">
        <v>4493</v>
      </c>
      <c r="K22" s="1273">
        <v>4537</v>
      </c>
      <c r="L22" s="1274">
        <f>L35</f>
        <v>4825</v>
      </c>
      <c r="M22" s="1927">
        <f>M35</f>
        <v>4825</v>
      </c>
      <c r="N22" s="1928">
        <v>1170</v>
      </c>
      <c r="O22" s="1879"/>
      <c r="P22" s="1880"/>
      <c r="Q22" s="1929"/>
      <c r="R22" s="1280">
        <f>SUM(N22:Q22)</f>
        <v>1170</v>
      </c>
      <c r="S22" s="1356">
        <f>(R22/M22)*100</f>
        <v>24.248704663212436</v>
      </c>
      <c r="T22" s="1881"/>
      <c r="U22" s="1268"/>
      <c r="V22" s="1282"/>
      <c r="W22" s="1270"/>
    </row>
    <row r="23" spans="1:23" ht="15">
      <c r="A23" s="1221" t="s">
        <v>572</v>
      </c>
      <c r="B23" s="1222" t="s">
        <v>573</v>
      </c>
      <c r="C23" s="1930" t="s">
        <v>542</v>
      </c>
      <c r="D23" s="1894"/>
      <c r="E23" s="1284">
        <v>0</v>
      </c>
      <c r="F23" s="1284">
        <v>0</v>
      </c>
      <c r="G23" s="1286"/>
      <c r="H23" s="1286">
        <v>0</v>
      </c>
      <c r="I23" s="1286"/>
      <c r="J23" s="1285">
        <v>0</v>
      </c>
      <c r="K23" s="1289">
        <v>0</v>
      </c>
      <c r="L23" s="1290"/>
      <c r="M23" s="1931"/>
      <c r="N23" s="1932"/>
      <c r="O23" s="1898"/>
      <c r="P23" s="1903"/>
      <c r="Q23" s="1933"/>
      <c r="R23" s="1295">
        <f t="shared" ref="R23:R45" si="0">SUM(N23:Q23)</f>
        <v>0</v>
      </c>
      <c r="S23" s="1934" t="e">
        <f t="shared" ref="S23:S45" si="1">(R23/M23)*100</f>
        <v>#DIV/0!</v>
      </c>
      <c r="T23" s="1881"/>
      <c r="U23" s="1284"/>
      <c r="V23" s="1287"/>
      <c r="W23" s="1286"/>
    </row>
    <row r="24" spans="1:23" ht="15.75" thickBot="1">
      <c r="A24" s="1189" t="s">
        <v>574</v>
      </c>
      <c r="B24" s="1255" t="s">
        <v>573</v>
      </c>
      <c r="C24" s="1935">
        <v>672</v>
      </c>
      <c r="D24" s="1936">
        <v>1145</v>
      </c>
      <c r="E24" s="1299">
        <v>1350</v>
      </c>
      <c r="F24" s="1299">
        <v>1190</v>
      </c>
      <c r="G24" s="1301">
        <v>1100</v>
      </c>
      <c r="H24" s="1301">
        <v>1300</v>
      </c>
      <c r="I24" s="1301">
        <v>1400</v>
      </c>
      <c r="J24" s="1300">
        <v>1300</v>
      </c>
      <c r="K24" s="1304">
        <v>1100</v>
      </c>
      <c r="L24" s="1305">
        <f>SUM(L25:L29)</f>
        <v>1100</v>
      </c>
      <c r="M24" s="1937">
        <f>SUM(M25:M29)</f>
        <v>1100</v>
      </c>
      <c r="N24" s="1938">
        <v>270</v>
      </c>
      <c r="O24" s="1939"/>
      <c r="P24" s="1891"/>
      <c r="Q24" s="1940"/>
      <c r="R24" s="1311">
        <f t="shared" si="0"/>
        <v>270</v>
      </c>
      <c r="S24" s="1941">
        <f t="shared" si="1"/>
        <v>24.545454545454547</v>
      </c>
      <c r="T24" s="1881"/>
      <c r="U24" s="1886"/>
      <c r="V24" s="1302"/>
      <c r="W24" s="1301"/>
    </row>
    <row r="25" spans="1:23" ht="15">
      <c r="A25" s="1204" t="s">
        <v>575</v>
      </c>
      <c r="B25" s="1942" t="s">
        <v>720</v>
      </c>
      <c r="C25" s="1925">
        <v>501</v>
      </c>
      <c r="D25" s="1894">
        <v>503</v>
      </c>
      <c r="E25" s="1284">
        <v>881</v>
      </c>
      <c r="F25" s="1284">
        <v>732</v>
      </c>
      <c r="G25" s="1312">
        <v>548</v>
      </c>
      <c r="H25" s="1312">
        <v>746</v>
      </c>
      <c r="I25" s="1312">
        <v>1061</v>
      </c>
      <c r="J25" s="1313">
        <v>812</v>
      </c>
      <c r="K25" s="1314">
        <v>655</v>
      </c>
      <c r="L25" s="1274">
        <v>250</v>
      </c>
      <c r="M25" s="1943">
        <v>250</v>
      </c>
      <c r="N25" s="1944">
        <v>138</v>
      </c>
      <c r="O25" s="1879"/>
      <c r="P25" s="1880"/>
      <c r="Q25" s="1929"/>
      <c r="R25" s="1945">
        <f t="shared" si="0"/>
        <v>138</v>
      </c>
      <c r="S25" s="1946">
        <f t="shared" si="1"/>
        <v>55.2</v>
      </c>
      <c r="T25" s="1881"/>
      <c r="U25" s="1346"/>
      <c r="V25" s="1271"/>
      <c r="W25" s="1312"/>
    </row>
    <row r="26" spans="1:23" ht="15">
      <c r="A26" s="1221" t="s">
        <v>577</v>
      </c>
      <c r="B26" s="1947" t="s">
        <v>721</v>
      </c>
      <c r="C26" s="1930">
        <v>502</v>
      </c>
      <c r="D26" s="1894">
        <v>357</v>
      </c>
      <c r="E26" s="1284">
        <v>361</v>
      </c>
      <c r="F26" s="1284">
        <v>412</v>
      </c>
      <c r="G26" s="1286">
        <v>444</v>
      </c>
      <c r="H26" s="1286">
        <v>405</v>
      </c>
      <c r="I26" s="1286">
        <v>387</v>
      </c>
      <c r="J26" s="1285">
        <v>267</v>
      </c>
      <c r="K26" s="1289">
        <v>257</v>
      </c>
      <c r="L26" s="1290">
        <v>450</v>
      </c>
      <c r="M26" s="1948">
        <v>450</v>
      </c>
      <c r="N26" s="1932">
        <v>13</v>
      </c>
      <c r="O26" s="1898"/>
      <c r="P26" s="1903"/>
      <c r="Q26" s="1933"/>
      <c r="R26" s="1295">
        <f t="shared" si="0"/>
        <v>13</v>
      </c>
      <c r="S26" s="1934">
        <f t="shared" si="1"/>
        <v>2.8888888888888888</v>
      </c>
      <c r="T26" s="1881"/>
      <c r="U26" s="1284"/>
      <c r="V26" s="1287"/>
      <c r="W26" s="1286"/>
    </row>
    <row r="27" spans="1:23" ht="15">
      <c r="A27" s="1221" t="s">
        <v>579</v>
      </c>
      <c r="B27" s="1947" t="s">
        <v>722</v>
      </c>
      <c r="C27" s="1930">
        <v>504</v>
      </c>
      <c r="D27" s="1894">
        <v>0</v>
      </c>
      <c r="E27" s="1284">
        <v>0</v>
      </c>
      <c r="F27" s="1284">
        <v>0</v>
      </c>
      <c r="G27" s="1286">
        <v>0</v>
      </c>
      <c r="H27" s="1286">
        <v>0</v>
      </c>
      <c r="I27" s="1286"/>
      <c r="J27" s="1285">
        <v>0</v>
      </c>
      <c r="K27" s="1289">
        <v>0</v>
      </c>
      <c r="L27" s="1290"/>
      <c r="M27" s="1948"/>
      <c r="N27" s="1932">
        <v>0</v>
      </c>
      <c r="O27" s="1898"/>
      <c r="P27" s="1903"/>
      <c r="Q27" s="1933"/>
      <c r="R27" s="1949">
        <f t="shared" si="0"/>
        <v>0</v>
      </c>
      <c r="S27" s="1950" t="e">
        <f t="shared" si="1"/>
        <v>#DIV/0!</v>
      </c>
      <c r="T27" s="1881"/>
      <c r="U27" s="1284"/>
      <c r="V27" s="1287"/>
      <c r="W27" s="1286"/>
    </row>
    <row r="28" spans="1:23" ht="15">
      <c r="A28" s="1221" t="s">
        <v>581</v>
      </c>
      <c r="B28" s="1947" t="s">
        <v>723</v>
      </c>
      <c r="C28" s="1930">
        <v>511</v>
      </c>
      <c r="D28" s="1894">
        <v>307</v>
      </c>
      <c r="E28" s="1284">
        <v>518</v>
      </c>
      <c r="F28" s="1284">
        <v>234</v>
      </c>
      <c r="G28" s="1286">
        <v>217</v>
      </c>
      <c r="H28" s="1286">
        <v>470</v>
      </c>
      <c r="I28" s="1286">
        <v>254</v>
      </c>
      <c r="J28" s="1285">
        <v>471</v>
      </c>
      <c r="K28" s="1289">
        <v>264</v>
      </c>
      <c r="L28" s="1290">
        <v>200</v>
      </c>
      <c r="M28" s="1948">
        <v>200</v>
      </c>
      <c r="N28" s="1932">
        <v>21</v>
      </c>
      <c r="O28" s="1898"/>
      <c r="P28" s="1903"/>
      <c r="Q28" s="1933"/>
      <c r="R28" s="1295">
        <f t="shared" si="0"/>
        <v>21</v>
      </c>
      <c r="S28" s="1934">
        <f t="shared" si="1"/>
        <v>10.5</v>
      </c>
      <c r="T28" s="1881"/>
      <c r="U28" s="1284"/>
      <c r="V28" s="1287"/>
      <c r="W28" s="1286"/>
    </row>
    <row r="29" spans="1:23" ht="15">
      <c r="A29" s="1221" t="s">
        <v>583</v>
      </c>
      <c r="B29" s="1947" t="s">
        <v>724</v>
      </c>
      <c r="C29" s="1930">
        <v>518</v>
      </c>
      <c r="D29" s="1894">
        <v>286</v>
      </c>
      <c r="E29" s="1284">
        <v>217</v>
      </c>
      <c r="F29" s="1284">
        <v>278</v>
      </c>
      <c r="G29" s="1286">
        <v>259</v>
      </c>
      <c r="H29" s="1286">
        <v>268</v>
      </c>
      <c r="I29" s="1286">
        <v>269</v>
      </c>
      <c r="J29" s="1285">
        <v>367</v>
      </c>
      <c r="K29" s="1289">
        <v>337</v>
      </c>
      <c r="L29" s="1290">
        <v>200</v>
      </c>
      <c r="M29" s="1948">
        <v>200</v>
      </c>
      <c r="N29" s="1932">
        <v>91</v>
      </c>
      <c r="O29" s="1898"/>
      <c r="P29" s="1903"/>
      <c r="Q29" s="1933"/>
      <c r="R29" s="1295">
        <f t="shared" si="0"/>
        <v>91</v>
      </c>
      <c r="S29" s="1934">
        <f t="shared" si="1"/>
        <v>45.5</v>
      </c>
      <c r="T29" s="1881"/>
      <c r="U29" s="1284"/>
      <c r="V29" s="1287"/>
      <c r="W29" s="1286"/>
    </row>
    <row r="30" spans="1:23" ht="15">
      <c r="A30" s="1221" t="s">
        <v>585</v>
      </c>
      <c r="B30" s="1951" t="s">
        <v>726</v>
      </c>
      <c r="C30" s="1930">
        <v>521</v>
      </c>
      <c r="D30" s="1894">
        <v>1901</v>
      </c>
      <c r="E30" s="1284">
        <v>1921</v>
      </c>
      <c r="F30" s="1284">
        <v>2177</v>
      </c>
      <c r="G30" s="1286">
        <v>2180</v>
      </c>
      <c r="H30" s="1286">
        <v>2306</v>
      </c>
      <c r="I30" s="1286">
        <v>2326</v>
      </c>
      <c r="J30" s="1285">
        <v>2401</v>
      </c>
      <c r="K30" s="1289">
        <v>2672</v>
      </c>
      <c r="L30" s="1290">
        <v>2719</v>
      </c>
      <c r="M30" s="1948">
        <v>2719</v>
      </c>
      <c r="N30" s="1932">
        <v>678</v>
      </c>
      <c r="O30" s="1898"/>
      <c r="P30" s="1903"/>
      <c r="Q30" s="1933"/>
      <c r="R30" s="1295">
        <f t="shared" si="0"/>
        <v>678</v>
      </c>
      <c r="S30" s="1934">
        <f t="shared" si="1"/>
        <v>24.93563810224347</v>
      </c>
      <c r="T30" s="1881"/>
      <c r="U30" s="1284"/>
      <c r="V30" s="1287"/>
      <c r="W30" s="1286"/>
    </row>
    <row r="31" spans="1:23" ht="15">
      <c r="A31" s="1221" t="s">
        <v>587</v>
      </c>
      <c r="B31" s="1951" t="s">
        <v>727</v>
      </c>
      <c r="C31" s="1930" t="s">
        <v>589</v>
      </c>
      <c r="D31" s="1894">
        <v>674</v>
      </c>
      <c r="E31" s="1284">
        <v>689</v>
      </c>
      <c r="F31" s="1284">
        <v>772</v>
      </c>
      <c r="G31" s="1286">
        <v>770</v>
      </c>
      <c r="H31" s="1286">
        <v>805</v>
      </c>
      <c r="I31" s="1286">
        <v>819</v>
      </c>
      <c r="J31" s="1285">
        <v>853</v>
      </c>
      <c r="K31" s="1289">
        <v>928</v>
      </c>
      <c r="L31" s="1290">
        <v>966</v>
      </c>
      <c r="M31" s="1948">
        <v>966</v>
      </c>
      <c r="N31" s="1932">
        <v>244</v>
      </c>
      <c r="O31" s="1898"/>
      <c r="P31" s="1903"/>
      <c r="Q31" s="1933"/>
      <c r="R31" s="1295">
        <f t="shared" si="0"/>
        <v>244</v>
      </c>
      <c r="S31" s="1934">
        <f t="shared" si="1"/>
        <v>25.25879917184265</v>
      </c>
      <c r="T31" s="1881"/>
      <c r="U31" s="1284"/>
      <c r="V31" s="1287"/>
      <c r="W31" s="1286"/>
    </row>
    <row r="32" spans="1:23" ht="15">
      <c r="A32" s="1221" t="s">
        <v>590</v>
      </c>
      <c r="B32" s="1947" t="s">
        <v>728</v>
      </c>
      <c r="C32" s="1930">
        <v>557</v>
      </c>
      <c r="D32" s="1894">
        <v>0</v>
      </c>
      <c r="E32" s="1284">
        <v>0</v>
      </c>
      <c r="F32" s="1284">
        <v>0</v>
      </c>
      <c r="G32" s="1286">
        <v>0</v>
      </c>
      <c r="H32" s="1286">
        <v>0</v>
      </c>
      <c r="I32" s="1286">
        <v>0</v>
      </c>
      <c r="J32" s="1285">
        <v>0</v>
      </c>
      <c r="K32" s="1289">
        <v>0</v>
      </c>
      <c r="L32" s="1290"/>
      <c r="M32" s="1948"/>
      <c r="N32" s="1932">
        <v>0</v>
      </c>
      <c r="O32" s="1898"/>
      <c r="P32" s="1903"/>
      <c r="Q32" s="1933"/>
      <c r="R32" s="1295">
        <f t="shared" si="0"/>
        <v>0</v>
      </c>
      <c r="S32" s="1934" t="e">
        <f t="shared" si="1"/>
        <v>#DIV/0!</v>
      </c>
      <c r="T32" s="1881"/>
      <c r="U32" s="1284"/>
      <c r="V32" s="1287"/>
      <c r="W32" s="1286"/>
    </row>
    <row r="33" spans="1:23" ht="15">
      <c r="A33" s="1221" t="s">
        <v>592</v>
      </c>
      <c r="B33" s="1947" t="s">
        <v>729</v>
      </c>
      <c r="C33" s="1930">
        <v>551</v>
      </c>
      <c r="D33" s="1894">
        <v>16</v>
      </c>
      <c r="E33" s="1284">
        <v>13</v>
      </c>
      <c r="F33" s="1284">
        <v>40</v>
      </c>
      <c r="G33" s="1286">
        <v>30</v>
      </c>
      <c r="H33" s="1286">
        <v>25</v>
      </c>
      <c r="I33" s="1286">
        <v>0</v>
      </c>
      <c r="J33" s="1285">
        <v>0</v>
      </c>
      <c r="K33" s="1289">
        <v>1</v>
      </c>
      <c r="L33" s="1290"/>
      <c r="M33" s="1948"/>
      <c r="N33" s="1932">
        <v>0</v>
      </c>
      <c r="O33" s="1898"/>
      <c r="P33" s="1903"/>
      <c r="Q33" s="1933"/>
      <c r="R33" s="1295">
        <f t="shared" si="0"/>
        <v>0</v>
      </c>
      <c r="S33" s="1934" t="e">
        <f t="shared" si="1"/>
        <v>#DIV/0!</v>
      </c>
      <c r="T33" s="1881"/>
      <c r="U33" s="1284"/>
      <c r="V33" s="1287"/>
      <c r="W33" s="1286"/>
    </row>
    <row r="34" spans="1:23" ht="15.75" thickBot="1">
      <c r="A34" s="1171" t="s">
        <v>594</v>
      </c>
      <c r="B34" s="1952" t="s">
        <v>730</v>
      </c>
      <c r="C34" s="1953" t="s">
        <v>595</v>
      </c>
      <c r="D34" s="1905">
        <v>22</v>
      </c>
      <c r="E34" s="1323">
        <v>15</v>
      </c>
      <c r="F34" s="1323">
        <v>21</v>
      </c>
      <c r="G34" s="1324">
        <v>19</v>
      </c>
      <c r="H34" s="1324">
        <v>24</v>
      </c>
      <c r="I34" s="1324">
        <v>16</v>
      </c>
      <c r="J34" s="1325">
        <v>24</v>
      </c>
      <c r="K34" s="1326">
        <v>52</v>
      </c>
      <c r="L34" s="1327">
        <v>40</v>
      </c>
      <c r="M34" s="1954">
        <v>40</v>
      </c>
      <c r="N34" s="1955">
        <v>52</v>
      </c>
      <c r="O34" s="1939"/>
      <c r="P34" s="1891"/>
      <c r="Q34" s="1933"/>
      <c r="R34" s="1311">
        <f t="shared" si="0"/>
        <v>52</v>
      </c>
      <c r="S34" s="1941">
        <f t="shared" si="1"/>
        <v>130</v>
      </c>
      <c r="T34" s="1881"/>
      <c r="U34" s="1924"/>
      <c r="V34" s="1333"/>
      <c r="W34" s="1324"/>
    </row>
    <row r="35" spans="1:23" ht="15.75" thickBot="1">
      <c r="A35" s="1334" t="s">
        <v>596</v>
      </c>
      <c r="B35" s="1956" t="s">
        <v>597</v>
      </c>
      <c r="C35" s="1957"/>
      <c r="D35" s="1243">
        <f t="shared" ref="D35:N35" si="2">SUM(D25:D34)</f>
        <v>4066</v>
      </c>
      <c r="E35" s="1244">
        <f t="shared" si="2"/>
        <v>4615</v>
      </c>
      <c r="F35" s="1244">
        <f t="shared" si="2"/>
        <v>4666</v>
      </c>
      <c r="G35" s="1244">
        <f t="shared" si="2"/>
        <v>4467</v>
      </c>
      <c r="H35" s="1244">
        <f>SUM(H25:H34)</f>
        <v>5049</v>
      </c>
      <c r="I35" s="1244">
        <f>SUM(I25:I34)</f>
        <v>5132</v>
      </c>
      <c r="J35" s="1337">
        <v>5195</v>
      </c>
      <c r="K35" s="1338">
        <f>SUM(K25:K34)</f>
        <v>5166</v>
      </c>
      <c r="L35" s="1339">
        <f t="shared" si="2"/>
        <v>4825</v>
      </c>
      <c r="M35" s="1958">
        <f t="shared" si="2"/>
        <v>4825</v>
      </c>
      <c r="N35" s="1959">
        <f t="shared" si="2"/>
        <v>1237</v>
      </c>
      <c r="O35" s="1959"/>
      <c r="P35" s="1960"/>
      <c r="Q35" s="1961"/>
      <c r="R35" s="1243">
        <f t="shared" si="0"/>
        <v>1237</v>
      </c>
      <c r="S35" s="1962">
        <f t="shared" si="1"/>
        <v>25.637305699481868</v>
      </c>
      <c r="T35" s="1881"/>
      <c r="U35" s="1244">
        <f>SUM(U25:U34)</f>
        <v>0</v>
      </c>
      <c r="V35" s="1244">
        <f>SUM(V25:V34)</f>
        <v>0</v>
      </c>
      <c r="W35" s="1244">
        <f>SUM(W25:W34)</f>
        <v>0</v>
      </c>
    </row>
    <row r="36" spans="1:23" ht="15">
      <c r="A36" s="1204" t="s">
        <v>598</v>
      </c>
      <c r="B36" s="1942" t="s">
        <v>732</v>
      </c>
      <c r="C36" s="1925">
        <v>601</v>
      </c>
      <c r="D36" s="1963">
        <v>0</v>
      </c>
      <c r="E36" s="1346">
        <v>0</v>
      </c>
      <c r="F36" s="1346">
        <v>0</v>
      </c>
      <c r="G36" s="1312">
        <v>0</v>
      </c>
      <c r="H36" s="1312">
        <v>0</v>
      </c>
      <c r="I36" s="1312">
        <v>0</v>
      </c>
      <c r="J36" s="1313">
        <v>0</v>
      </c>
      <c r="K36" s="1314">
        <v>0</v>
      </c>
      <c r="L36" s="1274"/>
      <c r="M36" s="1964"/>
      <c r="N36" s="1928">
        <v>0</v>
      </c>
      <c r="O36" s="1898"/>
      <c r="P36" s="1880"/>
      <c r="Q36" s="1929"/>
      <c r="R36" s="1280">
        <f t="shared" si="0"/>
        <v>0</v>
      </c>
      <c r="S36" s="1356" t="e">
        <f t="shared" si="1"/>
        <v>#DIV/0!</v>
      </c>
      <c r="T36" s="1881"/>
      <c r="U36" s="1346"/>
      <c r="V36" s="1271"/>
      <c r="W36" s="1312"/>
    </row>
    <row r="37" spans="1:23" ht="15">
      <c r="A37" s="1221" t="s">
        <v>600</v>
      </c>
      <c r="B37" s="1947" t="s">
        <v>733</v>
      </c>
      <c r="C37" s="1930">
        <v>602</v>
      </c>
      <c r="D37" s="1894">
        <v>454</v>
      </c>
      <c r="E37" s="1284">
        <v>476</v>
      </c>
      <c r="F37" s="1284">
        <v>626</v>
      </c>
      <c r="G37" s="1286">
        <v>616</v>
      </c>
      <c r="H37" s="1286">
        <v>634</v>
      </c>
      <c r="I37" s="1286">
        <v>684</v>
      </c>
      <c r="J37" s="1285">
        <v>650</v>
      </c>
      <c r="K37" s="1289">
        <v>681</v>
      </c>
      <c r="L37" s="1290"/>
      <c r="M37" s="1931"/>
      <c r="N37" s="1932">
        <v>196</v>
      </c>
      <c r="O37" s="1898"/>
      <c r="P37" s="1903"/>
      <c r="Q37" s="1933"/>
      <c r="R37" s="1295">
        <f t="shared" si="0"/>
        <v>196</v>
      </c>
      <c r="S37" s="1934" t="e">
        <f t="shared" si="1"/>
        <v>#DIV/0!</v>
      </c>
      <c r="T37" s="1881"/>
      <c r="U37" s="1284"/>
      <c r="V37" s="1287"/>
      <c r="W37" s="1286"/>
    </row>
    <row r="38" spans="1:23" ht="15">
      <c r="A38" s="1221" t="s">
        <v>602</v>
      </c>
      <c r="B38" s="1947" t="s">
        <v>734</v>
      </c>
      <c r="C38" s="1930">
        <v>604</v>
      </c>
      <c r="D38" s="1894">
        <v>0</v>
      </c>
      <c r="E38" s="1284">
        <v>0</v>
      </c>
      <c r="F38" s="1284">
        <v>0</v>
      </c>
      <c r="G38" s="1286">
        <v>0</v>
      </c>
      <c r="H38" s="1286">
        <v>0</v>
      </c>
      <c r="I38" s="1286">
        <v>0</v>
      </c>
      <c r="J38" s="1285">
        <v>0</v>
      </c>
      <c r="K38" s="1289">
        <v>0</v>
      </c>
      <c r="L38" s="1290"/>
      <c r="M38" s="1931"/>
      <c r="N38" s="1932">
        <v>0</v>
      </c>
      <c r="O38" s="1898"/>
      <c r="P38" s="1903"/>
      <c r="Q38" s="1933"/>
      <c r="R38" s="1295">
        <f t="shared" si="0"/>
        <v>0</v>
      </c>
      <c r="S38" s="1934" t="e">
        <f t="shared" si="1"/>
        <v>#DIV/0!</v>
      </c>
      <c r="T38" s="1881"/>
      <c r="U38" s="1284"/>
      <c r="V38" s="1287"/>
      <c r="W38" s="1286"/>
    </row>
    <row r="39" spans="1:23" ht="15">
      <c r="A39" s="1221" t="s">
        <v>604</v>
      </c>
      <c r="B39" s="1947" t="s">
        <v>735</v>
      </c>
      <c r="C39" s="1930" t="s">
        <v>606</v>
      </c>
      <c r="D39" s="1894">
        <v>3705</v>
      </c>
      <c r="E39" s="1284">
        <v>3925</v>
      </c>
      <c r="F39" s="1284">
        <v>4006</v>
      </c>
      <c r="G39" s="1286">
        <v>3942</v>
      </c>
      <c r="H39" s="1286">
        <v>4360</v>
      </c>
      <c r="I39" s="1286">
        <v>4443</v>
      </c>
      <c r="J39" s="1285">
        <v>4493</v>
      </c>
      <c r="K39" s="1289">
        <v>4537</v>
      </c>
      <c r="L39" s="1290">
        <v>4825</v>
      </c>
      <c r="M39" s="1931">
        <v>4825</v>
      </c>
      <c r="N39" s="1932">
        <v>1170</v>
      </c>
      <c r="O39" s="1898"/>
      <c r="P39" s="1903"/>
      <c r="Q39" s="1933"/>
      <c r="R39" s="1295">
        <f t="shared" si="0"/>
        <v>1170</v>
      </c>
      <c r="S39" s="1934">
        <f t="shared" si="1"/>
        <v>24.248704663212436</v>
      </c>
      <c r="T39" s="1881"/>
      <c r="U39" s="1284"/>
      <c r="V39" s="1287"/>
      <c r="W39" s="1286"/>
    </row>
    <row r="40" spans="1:23" ht="15.75" thickBot="1">
      <c r="A40" s="1171" t="s">
        <v>607</v>
      </c>
      <c r="B40" s="1952" t="s">
        <v>730</v>
      </c>
      <c r="C40" s="1953" t="s">
        <v>608</v>
      </c>
      <c r="D40" s="1905">
        <v>100</v>
      </c>
      <c r="E40" s="1323">
        <v>323</v>
      </c>
      <c r="F40" s="1323">
        <v>74</v>
      </c>
      <c r="G40" s="1324">
        <v>23</v>
      </c>
      <c r="H40" s="1324">
        <v>156</v>
      </c>
      <c r="I40" s="1324">
        <v>115</v>
      </c>
      <c r="J40" s="1325">
        <v>55</v>
      </c>
      <c r="K40" s="1326">
        <v>93</v>
      </c>
      <c r="L40" s="1327"/>
      <c r="M40" s="1965"/>
      <c r="N40" s="1955">
        <v>22</v>
      </c>
      <c r="O40" s="1939"/>
      <c r="P40" s="1891"/>
      <c r="Q40" s="1940"/>
      <c r="R40" s="1311">
        <f t="shared" si="0"/>
        <v>22</v>
      </c>
      <c r="S40" s="1941" t="e">
        <f t="shared" si="1"/>
        <v>#DIV/0!</v>
      </c>
      <c r="T40" s="1881"/>
      <c r="U40" s="1924"/>
      <c r="V40" s="1333"/>
      <c r="W40" s="1324"/>
    </row>
    <row r="41" spans="1:23" ht="15.75" thickBot="1">
      <c r="A41" s="1334" t="s">
        <v>609</v>
      </c>
      <c r="B41" s="1956" t="s">
        <v>610</v>
      </c>
      <c r="C41" s="1957" t="s">
        <v>542</v>
      </c>
      <c r="D41" s="1243">
        <f t="shared" ref="D41:N41" si="3">SUM(D36:D40)</f>
        <v>4259</v>
      </c>
      <c r="E41" s="1244">
        <f t="shared" si="3"/>
        <v>4724</v>
      </c>
      <c r="F41" s="1244">
        <f t="shared" si="3"/>
        <v>4706</v>
      </c>
      <c r="G41" s="1244">
        <f t="shared" si="3"/>
        <v>4581</v>
      </c>
      <c r="H41" s="1244">
        <f>SUM(H36:H40)</f>
        <v>5150</v>
      </c>
      <c r="I41" s="1244">
        <f>SUM(I36:I40)</f>
        <v>5242</v>
      </c>
      <c r="J41" s="1337">
        <v>5198</v>
      </c>
      <c r="K41" s="1338">
        <f>SUM(K36:K40)</f>
        <v>5311</v>
      </c>
      <c r="L41" s="1339">
        <f t="shared" si="3"/>
        <v>4825</v>
      </c>
      <c r="M41" s="1958">
        <f t="shared" si="3"/>
        <v>4825</v>
      </c>
      <c r="N41" s="1341">
        <f t="shared" si="3"/>
        <v>1388</v>
      </c>
      <c r="O41" s="1355"/>
      <c r="P41" s="1342"/>
      <c r="Q41" s="1966"/>
      <c r="R41" s="1967">
        <f t="shared" si="0"/>
        <v>1388</v>
      </c>
      <c r="S41" s="1962">
        <f t="shared" si="1"/>
        <v>28.766839378238341</v>
      </c>
      <c r="T41" s="1881"/>
      <c r="U41" s="1244">
        <f>SUM(U36:U40)</f>
        <v>0</v>
      </c>
      <c r="V41" s="1244">
        <f>SUM(V36:V40)</f>
        <v>0</v>
      </c>
      <c r="W41" s="1244">
        <f>SUM(W36:W40)</f>
        <v>0</v>
      </c>
    </row>
    <row r="42" spans="1:23" ht="6.75" customHeight="1" thickBot="1">
      <c r="A42" s="1171"/>
      <c r="B42" s="1968"/>
      <c r="C42" s="1969"/>
      <c r="D42" s="1905"/>
      <c r="E42" s="1323"/>
      <c r="F42" s="1323"/>
      <c r="G42" s="1243"/>
      <c r="H42" s="1243"/>
      <c r="I42" s="1243"/>
      <c r="J42" s="1358"/>
      <c r="K42" s="1970"/>
      <c r="L42" s="1360"/>
      <c r="M42" s="1971"/>
      <c r="N42" s="1972"/>
      <c r="O42" s="1973"/>
      <c r="P42" s="1974"/>
      <c r="Q42" s="1975"/>
      <c r="R42" s="1976"/>
      <c r="S42" s="1946"/>
      <c r="T42" s="1881"/>
      <c r="U42" s="1323"/>
      <c r="V42" s="1323"/>
      <c r="W42" s="1323"/>
    </row>
    <row r="43" spans="1:23" ht="15.75" thickBot="1">
      <c r="A43" s="1367" t="s">
        <v>611</v>
      </c>
      <c r="B43" s="1335" t="s">
        <v>573</v>
      </c>
      <c r="C43" s="1957" t="s">
        <v>542</v>
      </c>
      <c r="D43" s="1243">
        <f t="shared" ref="D43:N43" si="4">D41-D39</f>
        <v>554</v>
      </c>
      <c r="E43" s="1244">
        <f t="shared" si="4"/>
        <v>799</v>
      </c>
      <c r="F43" s="1244">
        <f t="shared" si="4"/>
        <v>700</v>
      </c>
      <c r="G43" s="1244">
        <f t="shared" si="4"/>
        <v>639</v>
      </c>
      <c r="H43" s="1244">
        <f>H41-H39</f>
        <v>790</v>
      </c>
      <c r="I43" s="1244">
        <f>I41-I39</f>
        <v>799</v>
      </c>
      <c r="J43" s="1337">
        <v>705</v>
      </c>
      <c r="K43" s="1338">
        <f>K41-K39</f>
        <v>774</v>
      </c>
      <c r="L43" s="1243">
        <f>L41-L39</f>
        <v>0</v>
      </c>
      <c r="M43" s="1977">
        <f t="shared" si="4"/>
        <v>0</v>
      </c>
      <c r="N43" s="1369">
        <f t="shared" si="4"/>
        <v>218</v>
      </c>
      <c r="O43" s="1369"/>
      <c r="P43" s="1978"/>
      <c r="Q43" s="1979"/>
      <c r="R43" s="1976">
        <f t="shared" si="0"/>
        <v>218</v>
      </c>
      <c r="S43" s="1356" t="e">
        <f t="shared" si="1"/>
        <v>#DIV/0!</v>
      </c>
      <c r="T43" s="1881"/>
      <c r="U43" s="1244">
        <f>U41-U39</f>
        <v>0</v>
      </c>
      <c r="V43" s="1244">
        <f>V41-V39</f>
        <v>0</v>
      </c>
      <c r="W43" s="1244">
        <f>W41-W39</f>
        <v>0</v>
      </c>
    </row>
    <row r="44" spans="1:23" ht="15.75" thickBot="1">
      <c r="A44" s="1334" t="s">
        <v>612</v>
      </c>
      <c r="B44" s="1335" t="s">
        <v>613</v>
      </c>
      <c r="C44" s="1957" t="s">
        <v>542</v>
      </c>
      <c r="D44" s="1243">
        <f t="shared" ref="D44:N44" si="5">D41-D35</f>
        <v>193</v>
      </c>
      <c r="E44" s="1244">
        <f t="shared" si="5"/>
        <v>109</v>
      </c>
      <c r="F44" s="1244">
        <f t="shared" si="5"/>
        <v>40</v>
      </c>
      <c r="G44" s="1244">
        <f t="shared" si="5"/>
        <v>114</v>
      </c>
      <c r="H44" s="1244">
        <f>H41-H35</f>
        <v>101</v>
      </c>
      <c r="I44" s="1244">
        <f>I41-I35</f>
        <v>110</v>
      </c>
      <c r="J44" s="1337">
        <v>3</v>
      </c>
      <c r="K44" s="1338">
        <f>K41-K35</f>
        <v>145</v>
      </c>
      <c r="L44" s="1243">
        <f>L41-L35</f>
        <v>0</v>
      </c>
      <c r="M44" s="1977">
        <f t="shared" si="5"/>
        <v>0</v>
      </c>
      <c r="N44" s="1369">
        <f t="shared" si="5"/>
        <v>151</v>
      </c>
      <c r="O44" s="1369"/>
      <c r="P44" s="1978"/>
      <c r="Q44" s="1979"/>
      <c r="R44" s="1976">
        <f t="shared" si="0"/>
        <v>151</v>
      </c>
      <c r="S44" s="1356" t="e">
        <f t="shared" si="1"/>
        <v>#DIV/0!</v>
      </c>
      <c r="T44" s="1881"/>
      <c r="U44" s="1244">
        <f>U41-U35</f>
        <v>0</v>
      </c>
      <c r="V44" s="1244">
        <f>V41-V35</f>
        <v>0</v>
      </c>
      <c r="W44" s="1244">
        <f>W41-W35</f>
        <v>0</v>
      </c>
    </row>
    <row r="45" spans="1:23" ht="15.75" thickBot="1">
      <c r="A45" s="1372" t="s">
        <v>614</v>
      </c>
      <c r="B45" s="1373" t="s">
        <v>573</v>
      </c>
      <c r="C45" s="1980" t="s">
        <v>542</v>
      </c>
      <c r="D45" s="1243">
        <f t="shared" ref="D45:N45" si="6">D44-D39</f>
        <v>-3512</v>
      </c>
      <c r="E45" s="1244">
        <f t="shared" si="6"/>
        <v>-3816</v>
      </c>
      <c r="F45" s="1244">
        <f t="shared" si="6"/>
        <v>-3966</v>
      </c>
      <c r="G45" s="1244">
        <f t="shared" si="6"/>
        <v>-3828</v>
      </c>
      <c r="H45" s="1244">
        <f>H44-H39</f>
        <v>-4259</v>
      </c>
      <c r="I45" s="1244">
        <f>I44-I39</f>
        <v>-4333</v>
      </c>
      <c r="J45" s="1337">
        <v>-4490</v>
      </c>
      <c r="K45" s="1375">
        <f>K44-K39</f>
        <v>-4392</v>
      </c>
      <c r="L45" s="1243">
        <f t="shared" si="6"/>
        <v>-4825</v>
      </c>
      <c r="M45" s="1977">
        <f t="shared" si="6"/>
        <v>-4825</v>
      </c>
      <c r="N45" s="1369">
        <f t="shared" si="6"/>
        <v>-1019</v>
      </c>
      <c r="O45" s="1981"/>
      <c r="P45" s="1978"/>
      <c r="Q45" s="1979"/>
      <c r="R45" s="1337">
        <f t="shared" si="0"/>
        <v>-1019</v>
      </c>
      <c r="S45" s="1962">
        <f t="shared" si="1"/>
        <v>21.119170984455959</v>
      </c>
      <c r="T45" s="1881"/>
      <c r="U45" s="1244">
        <f>U44-U39</f>
        <v>0</v>
      </c>
      <c r="V45" s="1244">
        <f>V44-V39</f>
        <v>0</v>
      </c>
      <c r="W45" s="1244">
        <f>W44-W39</f>
        <v>0</v>
      </c>
    </row>
    <row r="46" spans="1:23">
      <c r="A46" s="1982"/>
    </row>
    <row r="47" spans="1:23">
      <c r="A47" s="1982"/>
    </row>
    <row r="48" spans="1:23" ht="14.25">
      <c r="A48" s="1378" t="s">
        <v>736</v>
      </c>
      <c r="R48" s="1851"/>
      <c r="S48" s="1851"/>
      <c r="T48" s="1851"/>
      <c r="U48" s="1851"/>
      <c r="V48" s="1851"/>
      <c r="W48" s="1851"/>
    </row>
    <row r="49" spans="1:23" ht="14.25">
      <c r="A49" s="1378" t="s">
        <v>737</v>
      </c>
      <c r="R49" s="1851"/>
      <c r="S49" s="1851"/>
      <c r="T49" s="1851"/>
      <c r="U49" s="1851"/>
      <c r="V49" s="1851"/>
      <c r="W49" s="1851"/>
    </row>
    <row r="50" spans="1:23" ht="14.25">
      <c r="A50" s="1986" t="s">
        <v>738</v>
      </c>
      <c r="R50" s="1851"/>
      <c r="S50" s="1851"/>
      <c r="T50" s="1851"/>
      <c r="U50" s="1851"/>
      <c r="V50" s="1851"/>
      <c r="W50" s="1851"/>
    </row>
    <row r="51" spans="1:23" ht="14.25">
      <c r="A51" s="1381"/>
      <c r="R51" s="1851"/>
      <c r="S51" s="1851"/>
      <c r="T51" s="1851"/>
      <c r="U51" s="1851"/>
      <c r="V51" s="1851"/>
      <c r="W51" s="1851"/>
    </row>
    <row r="52" spans="1:23">
      <c r="A52" s="1982" t="s">
        <v>752</v>
      </c>
      <c r="R52" s="1851"/>
      <c r="S52" s="1851"/>
      <c r="T52" s="1851"/>
      <c r="U52" s="1851"/>
      <c r="V52" s="1851"/>
      <c r="W52" s="1851"/>
    </row>
    <row r="53" spans="1:23">
      <c r="A53" s="1982"/>
      <c r="R53" s="1851"/>
      <c r="S53" s="1851"/>
      <c r="T53" s="1851"/>
      <c r="U53" s="1851"/>
      <c r="V53" s="1851"/>
      <c r="W53" s="1851"/>
    </row>
    <row r="54" spans="1:23">
      <c r="A54" s="1982" t="s">
        <v>753</v>
      </c>
      <c r="R54" s="1851"/>
      <c r="S54" s="1851"/>
      <c r="T54" s="1851"/>
      <c r="U54" s="1851"/>
      <c r="V54" s="1851"/>
      <c r="W54" s="1851"/>
    </row>
    <row r="55" spans="1:23">
      <c r="A55" s="1982"/>
    </row>
    <row r="56" spans="1:23">
      <c r="A56" s="1851" t="s">
        <v>754</v>
      </c>
    </row>
  </sheetData>
  <mergeCells count="13">
    <mergeCell ref="L7:M7"/>
    <mergeCell ref="N7:Q7"/>
    <mergeCell ref="U7:W7"/>
    <mergeCell ref="A1:W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1.299212598425197" right="0.70866141732283472" top="0.39370078740157483" bottom="0.39370078740157483" header="0.31496062992125984" footer="0.31496062992125984"/>
  <pageSetup paperSize="9" scale="6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57"/>
  <sheetViews>
    <sheetView topLeftCell="A22" workbookViewId="0">
      <selection activeCell="O21" sqref="O21"/>
    </sheetView>
  </sheetViews>
  <sheetFormatPr defaultRowHeight="12.75"/>
  <cols>
    <col min="1" max="1" width="37.7109375" style="1851" customWidth="1"/>
    <col min="2" max="2" width="9.140625" style="1851" hidden="1" customWidth="1"/>
    <col min="3" max="3" width="9.140625" style="1983" customWidth="1"/>
    <col min="4" max="6" width="9.140625" style="1851" hidden="1" customWidth="1"/>
    <col min="7" max="11" width="9.140625" style="1984" hidden="1" customWidth="1"/>
    <col min="12" max="12" width="11.5703125" style="1984" customWidth="1"/>
    <col min="13" max="13" width="11.42578125" style="1855" customWidth="1"/>
    <col min="14" max="14" width="9.85546875" style="1984" customWidth="1"/>
    <col min="15" max="15" width="9.140625" style="1984" customWidth="1"/>
    <col min="16" max="16" width="9.28515625" style="1984" customWidth="1"/>
    <col min="17" max="17" width="9.140625" style="1984" customWidth="1"/>
    <col min="18" max="18" width="12" style="1984" customWidth="1"/>
    <col min="19" max="19" width="9.140625" style="1985" customWidth="1"/>
    <col min="20" max="20" width="3.42578125" style="1984" customWidth="1"/>
    <col min="21" max="21" width="12.5703125" style="1984" customWidth="1"/>
    <col min="22" max="22" width="11.85546875" style="1984" customWidth="1"/>
    <col min="23" max="23" width="12" style="1984" customWidth="1"/>
    <col min="24" max="16384" width="9.140625" style="1851"/>
  </cols>
  <sheetData>
    <row r="1" spans="1:23" s="799" customFormat="1" ht="15.75">
      <c r="A1" s="1987" t="s">
        <v>699</v>
      </c>
      <c r="B1" s="1987"/>
      <c r="C1" s="1987"/>
      <c r="D1" s="1987"/>
      <c r="E1" s="1987"/>
      <c r="F1" s="1987"/>
      <c r="G1" s="1987"/>
      <c r="H1" s="1987"/>
      <c r="I1" s="1987"/>
      <c r="J1" s="1987"/>
      <c r="K1" s="1987"/>
      <c r="L1" s="1987"/>
      <c r="M1" s="1987"/>
      <c r="N1" s="1987"/>
      <c r="O1" s="1987"/>
      <c r="P1" s="1987"/>
      <c r="Q1" s="1987"/>
      <c r="R1" s="1987"/>
      <c r="S1" s="1987"/>
      <c r="T1" s="1987"/>
      <c r="U1" s="1987"/>
      <c r="V1" s="1987"/>
      <c r="W1" s="1987"/>
    </row>
    <row r="2" spans="1:23" ht="21.75" customHeight="1">
      <c r="A2" s="1128" t="s">
        <v>617</v>
      </c>
      <c r="B2" s="1852"/>
      <c r="C2" s="1853"/>
      <c r="D2" s="1854"/>
      <c r="E2" s="1854"/>
      <c r="F2" s="1854"/>
      <c r="G2" s="1855"/>
      <c r="H2" s="1855"/>
      <c r="I2" s="1855"/>
      <c r="J2" s="1855"/>
      <c r="K2" s="1855"/>
      <c r="L2" s="1855"/>
      <c r="M2" s="1131"/>
      <c r="N2" s="1131"/>
      <c r="O2" s="1855"/>
      <c r="P2" s="1855"/>
      <c r="Q2" s="1855"/>
      <c r="R2" s="1855"/>
      <c r="S2" s="1856"/>
      <c r="T2" s="1855"/>
      <c r="U2" s="1855"/>
      <c r="V2" s="1855"/>
      <c r="W2" s="1855"/>
    </row>
    <row r="3" spans="1:23">
      <c r="A3" s="1132"/>
      <c r="B3" s="1854"/>
      <c r="C3" s="1853"/>
      <c r="D3" s="1854"/>
      <c r="E3" s="1854"/>
      <c r="F3" s="1854"/>
      <c r="G3" s="1855"/>
      <c r="H3" s="1855"/>
      <c r="I3" s="1855"/>
      <c r="J3" s="1855"/>
      <c r="K3" s="1855"/>
      <c r="L3" s="1855"/>
      <c r="M3" s="1131"/>
      <c r="N3" s="1131"/>
      <c r="O3" s="1855"/>
      <c r="P3" s="1855"/>
      <c r="Q3" s="1855"/>
      <c r="R3" s="1855"/>
      <c r="S3" s="1856"/>
      <c r="T3" s="1855"/>
      <c r="U3" s="1855"/>
      <c r="V3" s="1855"/>
      <c r="W3" s="1855"/>
    </row>
    <row r="4" spans="1:23" ht="13.5" thickBot="1">
      <c r="A4" s="1857"/>
      <c r="B4" s="1858"/>
      <c r="C4" s="1859"/>
      <c r="D4" s="1858"/>
      <c r="E4" s="1858"/>
      <c r="F4" s="1854"/>
      <c r="G4" s="1855"/>
      <c r="H4" s="1855"/>
      <c r="I4" s="1855"/>
      <c r="J4" s="1855"/>
      <c r="K4" s="1855"/>
      <c r="L4" s="1855"/>
      <c r="M4" s="1131"/>
      <c r="N4" s="1131"/>
      <c r="O4" s="1855"/>
      <c r="P4" s="1855"/>
      <c r="Q4" s="1855"/>
      <c r="R4" s="1855"/>
      <c r="S4" s="1856"/>
      <c r="T4" s="1855"/>
      <c r="U4" s="1855"/>
      <c r="V4" s="1855"/>
      <c r="W4" s="1855"/>
    </row>
    <row r="5" spans="1:23" ht="16.5" thickBot="1">
      <c r="A5" s="1136" t="s">
        <v>747</v>
      </c>
      <c r="B5" s="1137"/>
      <c r="C5" s="1137" t="s">
        <v>755</v>
      </c>
      <c r="D5" s="1988"/>
      <c r="E5" s="1989"/>
      <c r="F5" s="1988"/>
      <c r="G5" s="1990"/>
      <c r="H5" s="1991"/>
      <c r="I5" s="1991"/>
      <c r="J5" s="1991"/>
      <c r="K5" s="1991"/>
      <c r="L5" s="1863"/>
      <c r="M5" s="1143"/>
      <c r="N5" s="1143"/>
      <c r="O5" s="1855"/>
      <c r="P5" s="1855"/>
      <c r="Q5" s="1855"/>
      <c r="R5" s="1855"/>
      <c r="S5" s="1856"/>
      <c r="T5" s="1855"/>
      <c r="U5" s="1855"/>
      <c r="V5" s="1855"/>
      <c r="W5" s="1855"/>
    </row>
    <row r="6" spans="1:23" ht="23.25" customHeight="1" thickBot="1">
      <c r="A6" s="1132" t="s">
        <v>515</v>
      </c>
      <c r="B6" s="1854"/>
      <c r="C6" s="1853"/>
      <c r="D6" s="1854"/>
      <c r="E6" s="1854"/>
      <c r="F6" s="1854"/>
      <c r="G6" s="1855"/>
      <c r="H6" s="1855"/>
      <c r="I6" s="1855"/>
      <c r="J6" s="1855"/>
      <c r="K6" s="1855"/>
      <c r="L6" s="1855"/>
      <c r="M6" s="1131"/>
      <c r="N6" s="1131"/>
      <c r="O6" s="1855"/>
      <c r="P6" s="1855"/>
      <c r="Q6" s="1855"/>
      <c r="R6" s="1855"/>
      <c r="S6" s="1856"/>
      <c r="T6" s="1855"/>
      <c r="U6" s="1855"/>
      <c r="V6" s="1855"/>
      <c r="W6" s="1855"/>
    </row>
    <row r="7" spans="1:23" ht="13.5" thickBot="1">
      <c r="A7" s="1144" t="s">
        <v>195</v>
      </c>
      <c r="B7" s="1145" t="s">
        <v>519</v>
      </c>
      <c r="C7" s="1145" t="s">
        <v>522</v>
      </c>
      <c r="D7" s="1147"/>
      <c r="E7" s="1148"/>
      <c r="F7" s="1145" t="s">
        <v>703</v>
      </c>
      <c r="G7" s="1150" t="s">
        <v>704</v>
      </c>
      <c r="H7" s="1150" t="s">
        <v>705</v>
      </c>
      <c r="I7" s="1150" t="s">
        <v>706</v>
      </c>
      <c r="J7" s="1150" t="s">
        <v>707</v>
      </c>
      <c r="K7" s="1150" t="s">
        <v>708</v>
      </c>
      <c r="L7" s="1992" t="s">
        <v>709</v>
      </c>
      <c r="M7" s="1992"/>
      <c r="N7" s="1154" t="s">
        <v>710</v>
      </c>
      <c r="O7" s="1154"/>
      <c r="P7" s="1154"/>
      <c r="Q7" s="1154"/>
      <c r="R7" s="1867" t="s">
        <v>711</v>
      </c>
      <c r="S7" s="1156" t="s">
        <v>518</v>
      </c>
      <c r="T7" s="1855"/>
      <c r="U7" s="1157" t="s">
        <v>741</v>
      </c>
      <c r="V7" s="1157"/>
      <c r="W7" s="1157"/>
    </row>
    <row r="8" spans="1:23" ht="13.5" thickBot="1">
      <c r="A8" s="1144"/>
      <c r="B8" s="1145"/>
      <c r="C8" s="1145"/>
      <c r="D8" s="1159" t="s">
        <v>701</v>
      </c>
      <c r="E8" s="1160" t="s">
        <v>702</v>
      </c>
      <c r="F8" s="1145"/>
      <c r="G8" s="1150"/>
      <c r="H8" s="1150"/>
      <c r="I8" s="1150"/>
      <c r="J8" s="1150"/>
      <c r="K8" s="1993"/>
      <c r="L8" s="1167" t="s">
        <v>32</v>
      </c>
      <c r="M8" s="1163" t="s">
        <v>33</v>
      </c>
      <c r="N8" s="1994" t="s">
        <v>529</v>
      </c>
      <c r="O8" s="1165" t="s">
        <v>532</v>
      </c>
      <c r="P8" s="1165" t="s">
        <v>535</v>
      </c>
      <c r="Q8" s="1166" t="s">
        <v>538</v>
      </c>
      <c r="R8" s="1167" t="s">
        <v>539</v>
      </c>
      <c r="S8" s="1168" t="s">
        <v>540</v>
      </c>
      <c r="T8" s="1855"/>
      <c r="U8" s="1169" t="s">
        <v>713</v>
      </c>
      <c r="V8" s="1170" t="s">
        <v>714</v>
      </c>
      <c r="W8" s="1170" t="s">
        <v>715</v>
      </c>
    </row>
    <row r="9" spans="1:23">
      <c r="A9" s="1171" t="s">
        <v>541</v>
      </c>
      <c r="B9" s="1872"/>
      <c r="C9" s="1873"/>
      <c r="D9" s="1874">
        <v>6</v>
      </c>
      <c r="E9" s="1875">
        <v>6</v>
      </c>
      <c r="F9" s="1875">
        <v>9</v>
      </c>
      <c r="G9" s="1176">
        <v>10</v>
      </c>
      <c r="H9" s="1176">
        <v>10</v>
      </c>
      <c r="I9" s="1176">
        <v>10</v>
      </c>
      <c r="J9" s="1995">
        <f>Q9</f>
        <v>0</v>
      </c>
      <c r="K9" s="1996">
        <v>9</v>
      </c>
      <c r="L9" s="1179"/>
      <c r="M9" s="1180"/>
      <c r="N9" s="1997">
        <v>9</v>
      </c>
      <c r="O9" s="1998"/>
      <c r="P9" s="1998"/>
      <c r="Q9" s="1999"/>
      <c r="R9" s="1184" t="s">
        <v>542</v>
      </c>
      <c r="S9" s="1185" t="s">
        <v>542</v>
      </c>
      <c r="T9" s="1881"/>
      <c r="U9" s="2000"/>
      <c r="V9" s="2001"/>
      <c r="W9" s="2001"/>
    </row>
    <row r="10" spans="1:23" ht="13.5" thickBot="1">
      <c r="A10" s="1189" t="s">
        <v>543</v>
      </c>
      <c r="B10" s="1883"/>
      <c r="C10" s="1884"/>
      <c r="D10" s="1885">
        <v>6.2</v>
      </c>
      <c r="E10" s="1886">
        <v>6</v>
      </c>
      <c r="F10" s="1886">
        <v>9</v>
      </c>
      <c r="G10" s="1194">
        <v>9</v>
      </c>
      <c r="H10" s="1194">
        <v>9</v>
      </c>
      <c r="I10" s="1194">
        <v>9</v>
      </c>
      <c r="J10" s="2002">
        <f t="shared" ref="J10:J21" si="0">Q10</f>
        <v>0</v>
      </c>
      <c r="K10" s="2003">
        <v>8.65</v>
      </c>
      <c r="L10" s="1194"/>
      <c r="M10" s="1197"/>
      <c r="N10" s="2004">
        <v>8.65</v>
      </c>
      <c r="O10" s="2005"/>
      <c r="P10" s="2006"/>
      <c r="Q10" s="2007"/>
      <c r="R10" s="1194" t="s">
        <v>542</v>
      </c>
      <c r="S10" s="1201" t="s">
        <v>542</v>
      </c>
      <c r="T10" s="1881"/>
      <c r="U10" s="2008"/>
      <c r="V10" s="2009"/>
      <c r="W10" s="2009"/>
    </row>
    <row r="11" spans="1:23">
      <c r="A11" s="1204" t="s">
        <v>544</v>
      </c>
      <c r="B11" s="1205" t="s">
        <v>545</v>
      </c>
      <c r="C11" s="1893" t="s">
        <v>546</v>
      </c>
      <c r="D11" s="1894">
        <v>1168</v>
      </c>
      <c r="E11" s="1284">
        <v>1177</v>
      </c>
      <c r="F11" s="1284">
        <v>1361</v>
      </c>
      <c r="G11" s="1209">
        <v>1504</v>
      </c>
      <c r="H11" s="1209">
        <v>1655</v>
      </c>
      <c r="I11" s="1210">
        <v>1801</v>
      </c>
      <c r="J11" s="1995">
        <f t="shared" si="0"/>
        <v>0</v>
      </c>
      <c r="K11" s="1212">
        <v>2367</v>
      </c>
      <c r="L11" s="1213" t="s">
        <v>542</v>
      </c>
      <c r="M11" s="2010" t="s">
        <v>542</v>
      </c>
      <c r="N11" s="1897">
        <v>2367</v>
      </c>
      <c r="O11" s="1879"/>
      <c r="P11" s="1898"/>
      <c r="Q11" s="1999"/>
      <c r="R11" s="1218" t="s">
        <v>542</v>
      </c>
      <c r="S11" s="1219" t="s">
        <v>542</v>
      </c>
      <c r="T11" s="1881"/>
      <c r="U11" s="1268"/>
      <c r="V11" s="1209"/>
      <c r="W11" s="1209"/>
    </row>
    <row r="12" spans="1:23">
      <c r="A12" s="1221" t="s">
        <v>547</v>
      </c>
      <c r="B12" s="1222" t="s">
        <v>548</v>
      </c>
      <c r="C12" s="1893" t="s">
        <v>549</v>
      </c>
      <c r="D12" s="1894">
        <v>-1168</v>
      </c>
      <c r="E12" s="1284">
        <v>-1177</v>
      </c>
      <c r="F12" s="1284">
        <v>1361</v>
      </c>
      <c r="G12" s="1209">
        <v>1504</v>
      </c>
      <c r="H12" s="1209">
        <v>1655</v>
      </c>
      <c r="I12" s="1209">
        <v>1801</v>
      </c>
      <c r="J12" s="2011">
        <f t="shared" si="0"/>
        <v>0</v>
      </c>
      <c r="K12" s="1212">
        <v>2216</v>
      </c>
      <c r="L12" s="1218" t="s">
        <v>542</v>
      </c>
      <c r="M12" s="2012" t="s">
        <v>542</v>
      </c>
      <c r="N12" s="1901">
        <v>2216</v>
      </c>
      <c r="O12" s="1902"/>
      <c r="P12" s="1902"/>
      <c r="Q12" s="2013"/>
      <c r="R12" s="1218" t="s">
        <v>542</v>
      </c>
      <c r="S12" s="1219" t="s">
        <v>542</v>
      </c>
      <c r="T12" s="1881"/>
      <c r="U12" s="1284"/>
      <c r="V12" s="1209"/>
      <c r="W12" s="1209"/>
    </row>
    <row r="13" spans="1:23">
      <c r="A13" s="1221" t="s">
        <v>550</v>
      </c>
      <c r="B13" s="1222" t="s">
        <v>716</v>
      </c>
      <c r="C13" s="1893" t="s">
        <v>552</v>
      </c>
      <c r="D13" s="1894"/>
      <c r="E13" s="1284">
        <v>0</v>
      </c>
      <c r="F13" s="1284">
        <v>0</v>
      </c>
      <c r="G13" s="1209">
        <v>0</v>
      </c>
      <c r="H13" s="1209">
        <v>0</v>
      </c>
      <c r="I13" s="1209">
        <v>0</v>
      </c>
      <c r="J13" s="2011">
        <f t="shared" si="0"/>
        <v>0</v>
      </c>
      <c r="K13" s="1212">
        <v>0</v>
      </c>
      <c r="L13" s="1218" t="s">
        <v>542</v>
      </c>
      <c r="M13" s="2012" t="s">
        <v>542</v>
      </c>
      <c r="N13" s="1901">
        <v>0</v>
      </c>
      <c r="O13" s="1902"/>
      <c r="P13" s="1902"/>
      <c r="Q13" s="2013"/>
      <c r="R13" s="1218" t="s">
        <v>542</v>
      </c>
      <c r="S13" s="1219" t="s">
        <v>542</v>
      </c>
      <c r="T13" s="1881"/>
      <c r="U13" s="1284"/>
      <c r="V13" s="1209"/>
      <c r="W13" s="1209"/>
    </row>
    <row r="14" spans="1:23">
      <c r="A14" s="1221" t="s">
        <v>553</v>
      </c>
      <c r="B14" s="1222" t="s">
        <v>717</v>
      </c>
      <c r="C14" s="1893" t="s">
        <v>542</v>
      </c>
      <c r="D14" s="1894">
        <v>186</v>
      </c>
      <c r="E14" s="1284">
        <v>261</v>
      </c>
      <c r="F14" s="1284">
        <v>217</v>
      </c>
      <c r="G14" s="1209">
        <v>97</v>
      </c>
      <c r="H14" s="1209">
        <v>493</v>
      </c>
      <c r="I14" s="1209">
        <v>467</v>
      </c>
      <c r="J14" s="2011">
        <f t="shared" si="0"/>
        <v>0</v>
      </c>
      <c r="K14" s="1212">
        <v>542</v>
      </c>
      <c r="L14" s="1218" t="s">
        <v>542</v>
      </c>
      <c r="M14" s="2012" t="s">
        <v>542</v>
      </c>
      <c r="N14" s="1901">
        <v>2974</v>
      </c>
      <c r="O14" s="1902"/>
      <c r="P14" s="1902"/>
      <c r="Q14" s="2013"/>
      <c r="R14" s="1218" t="s">
        <v>542</v>
      </c>
      <c r="S14" s="1219" t="s">
        <v>542</v>
      </c>
      <c r="T14" s="1881"/>
      <c r="U14" s="1284"/>
      <c r="V14" s="1209"/>
      <c r="W14" s="1209"/>
    </row>
    <row r="15" spans="1:23" ht="13.5" thickBot="1">
      <c r="A15" s="1171" t="s">
        <v>555</v>
      </c>
      <c r="B15" s="1228" t="s">
        <v>718</v>
      </c>
      <c r="C15" s="1904" t="s">
        <v>557</v>
      </c>
      <c r="D15" s="1905">
        <v>313</v>
      </c>
      <c r="E15" s="1323">
        <v>436</v>
      </c>
      <c r="F15" s="1323">
        <v>425</v>
      </c>
      <c r="G15" s="1232">
        <v>667</v>
      </c>
      <c r="H15" s="1232">
        <v>290</v>
      </c>
      <c r="I15" s="1232">
        <v>514</v>
      </c>
      <c r="J15" s="2011">
        <f t="shared" si="0"/>
        <v>0</v>
      </c>
      <c r="K15" s="1234">
        <v>320</v>
      </c>
      <c r="L15" s="1235" t="s">
        <v>542</v>
      </c>
      <c r="M15" s="2014" t="s">
        <v>542</v>
      </c>
      <c r="N15" s="1908">
        <v>844</v>
      </c>
      <c r="O15" s="1922"/>
      <c r="P15" s="1922"/>
      <c r="Q15" s="2013"/>
      <c r="R15" s="1184" t="s">
        <v>542</v>
      </c>
      <c r="S15" s="1185" t="s">
        <v>542</v>
      </c>
      <c r="T15" s="1881"/>
      <c r="U15" s="1886"/>
      <c r="V15" s="1232"/>
      <c r="W15" s="1232"/>
    </row>
    <row r="16" spans="1:23" ht="15.75" thickBot="1">
      <c r="A16" s="1240" t="s">
        <v>558</v>
      </c>
      <c r="B16" s="1241"/>
      <c r="C16" s="1909"/>
      <c r="D16" s="1243">
        <v>515</v>
      </c>
      <c r="E16" s="1244">
        <v>698</v>
      </c>
      <c r="F16" s="1244">
        <f>F11-F12+F14+F15</f>
        <v>642</v>
      </c>
      <c r="G16" s="1244">
        <f>G11-G12+G14+G15</f>
        <v>764</v>
      </c>
      <c r="H16" s="2015">
        <f>H11-H12+H13+H14+H15</f>
        <v>783</v>
      </c>
      <c r="I16" s="2015">
        <f>I11-I12+I13+I14+I15</f>
        <v>981</v>
      </c>
      <c r="J16" s="2016">
        <f>J11-J12+J13+J14+J15</f>
        <v>0</v>
      </c>
      <c r="K16" s="1247">
        <f>K11-K12+K13+K14+K15</f>
        <v>1013</v>
      </c>
      <c r="L16" s="1245" t="s">
        <v>542</v>
      </c>
      <c r="M16" s="2017" t="s">
        <v>542</v>
      </c>
      <c r="N16" s="1912">
        <f>N11-N12+N13+N14+N15</f>
        <v>3969</v>
      </c>
      <c r="O16" s="1912"/>
      <c r="P16" s="2018"/>
      <c r="Q16" s="2019"/>
      <c r="R16" s="1245" t="s">
        <v>542</v>
      </c>
      <c r="S16" s="1252" t="s">
        <v>542</v>
      </c>
      <c r="T16" s="1881"/>
      <c r="U16" s="1253">
        <f>U11-U12+U13+U14+U15</f>
        <v>0</v>
      </c>
      <c r="V16" s="1253">
        <f>V11-V12+V13+V14+V15</f>
        <v>0</v>
      </c>
      <c r="W16" s="1253">
        <f>W11-W12+W13+W14+W15</f>
        <v>0</v>
      </c>
    </row>
    <row r="17" spans="1:23">
      <c r="A17" s="1171" t="s">
        <v>559</v>
      </c>
      <c r="B17" s="1205" t="s">
        <v>560</v>
      </c>
      <c r="C17" s="1904">
        <v>401</v>
      </c>
      <c r="D17" s="1905"/>
      <c r="E17" s="1323">
        <v>0</v>
      </c>
      <c r="F17" s="1323">
        <v>0</v>
      </c>
      <c r="G17" s="1232">
        <v>0</v>
      </c>
      <c r="H17" s="1232">
        <v>0</v>
      </c>
      <c r="I17" s="1232">
        <v>0</v>
      </c>
      <c r="J17" s="2011">
        <f t="shared" si="0"/>
        <v>0</v>
      </c>
      <c r="K17" s="1234">
        <v>151</v>
      </c>
      <c r="L17" s="1213" t="s">
        <v>542</v>
      </c>
      <c r="M17" s="2010" t="s">
        <v>542</v>
      </c>
      <c r="N17" s="1908">
        <v>151</v>
      </c>
      <c r="O17" s="1898"/>
      <c r="P17" s="1898"/>
      <c r="Q17" s="2013"/>
      <c r="R17" s="1184" t="s">
        <v>542</v>
      </c>
      <c r="S17" s="1185" t="s">
        <v>542</v>
      </c>
      <c r="T17" s="1881"/>
      <c r="U17" s="1346"/>
      <c r="V17" s="1232"/>
      <c r="W17" s="1232"/>
    </row>
    <row r="18" spans="1:23">
      <c r="A18" s="1221" t="s">
        <v>561</v>
      </c>
      <c r="B18" s="1222" t="s">
        <v>562</v>
      </c>
      <c r="C18" s="1893" t="s">
        <v>563</v>
      </c>
      <c r="D18" s="1894">
        <v>101</v>
      </c>
      <c r="E18" s="1284">
        <v>120</v>
      </c>
      <c r="F18" s="1284">
        <v>226</v>
      </c>
      <c r="G18" s="1209">
        <v>189</v>
      </c>
      <c r="H18" s="1209">
        <v>103</v>
      </c>
      <c r="I18" s="1209">
        <v>100</v>
      </c>
      <c r="J18" s="2011">
        <f t="shared" si="0"/>
        <v>0</v>
      </c>
      <c r="K18" s="1212">
        <v>43</v>
      </c>
      <c r="L18" s="1209" t="s">
        <v>542</v>
      </c>
      <c r="M18" s="2020" t="s">
        <v>542</v>
      </c>
      <c r="N18" s="1901">
        <v>51</v>
      </c>
      <c r="O18" s="1902"/>
      <c r="P18" s="1902"/>
      <c r="Q18" s="2013"/>
      <c r="R18" s="1218" t="s">
        <v>542</v>
      </c>
      <c r="S18" s="1219" t="s">
        <v>542</v>
      </c>
      <c r="T18" s="1881"/>
      <c r="U18" s="1284"/>
      <c r="V18" s="1209"/>
      <c r="W18" s="1209"/>
    </row>
    <row r="19" spans="1:23">
      <c r="A19" s="1221" t="s">
        <v>564</v>
      </c>
      <c r="B19" s="1222" t="s">
        <v>719</v>
      </c>
      <c r="C19" s="1893" t="s">
        <v>542</v>
      </c>
      <c r="D19" s="1894"/>
      <c r="E19" s="1284">
        <v>0</v>
      </c>
      <c r="F19" s="1284">
        <v>0</v>
      </c>
      <c r="G19" s="1209">
        <v>0</v>
      </c>
      <c r="H19" s="1209">
        <v>0</v>
      </c>
      <c r="I19" s="1209">
        <v>0</v>
      </c>
      <c r="J19" s="2011">
        <f t="shared" si="0"/>
        <v>0</v>
      </c>
      <c r="K19" s="1212">
        <v>0</v>
      </c>
      <c r="L19" s="1209" t="s">
        <v>542</v>
      </c>
      <c r="M19" s="2020" t="s">
        <v>542</v>
      </c>
      <c r="N19" s="1901">
        <v>0</v>
      </c>
      <c r="O19" s="1902"/>
      <c r="P19" s="1902"/>
      <c r="Q19" s="2013"/>
      <c r="R19" s="1218" t="s">
        <v>542</v>
      </c>
      <c r="S19" s="1219" t="s">
        <v>542</v>
      </c>
      <c r="T19" s="1881"/>
      <c r="U19" s="1284"/>
      <c r="V19" s="1209"/>
      <c r="W19" s="1209"/>
    </row>
    <row r="20" spans="1:23">
      <c r="A20" s="1221" t="s">
        <v>566</v>
      </c>
      <c r="B20" s="1222" t="s">
        <v>565</v>
      </c>
      <c r="C20" s="1893" t="s">
        <v>542</v>
      </c>
      <c r="D20" s="1894">
        <v>162</v>
      </c>
      <c r="E20" s="1284">
        <v>241</v>
      </c>
      <c r="F20" s="1284">
        <v>416</v>
      </c>
      <c r="G20" s="1209">
        <v>435</v>
      </c>
      <c r="H20" s="1209">
        <v>656</v>
      </c>
      <c r="I20" s="1209">
        <v>699</v>
      </c>
      <c r="J20" s="2011">
        <f t="shared" si="0"/>
        <v>0</v>
      </c>
      <c r="K20" s="1212">
        <v>723</v>
      </c>
      <c r="L20" s="1209" t="s">
        <v>542</v>
      </c>
      <c r="M20" s="2020" t="s">
        <v>542</v>
      </c>
      <c r="N20" s="1901">
        <v>3645</v>
      </c>
      <c r="O20" s="1902"/>
      <c r="P20" s="1902"/>
      <c r="Q20" s="2013"/>
      <c r="R20" s="1218" t="s">
        <v>542</v>
      </c>
      <c r="S20" s="1219" t="s">
        <v>542</v>
      </c>
      <c r="T20" s="1881"/>
      <c r="U20" s="1284"/>
      <c r="V20" s="1209"/>
      <c r="W20" s="1209"/>
    </row>
    <row r="21" spans="1:23" ht="13.5" thickBot="1">
      <c r="A21" s="1189" t="s">
        <v>568</v>
      </c>
      <c r="B21" s="1255"/>
      <c r="C21" s="1916" t="s">
        <v>542</v>
      </c>
      <c r="D21" s="1894"/>
      <c r="E21" s="1284">
        <v>0</v>
      </c>
      <c r="F21" s="1284">
        <v>0</v>
      </c>
      <c r="G21" s="1257">
        <v>0</v>
      </c>
      <c r="H21" s="1257">
        <v>0</v>
      </c>
      <c r="I21" s="1257">
        <v>0</v>
      </c>
      <c r="J21" s="2002">
        <f t="shared" si="0"/>
        <v>0</v>
      </c>
      <c r="K21" s="1918">
        <v>0</v>
      </c>
      <c r="L21" s="1919" t="s">
        <v>542</v>
      </c>
      <c r="M21" s="2021" t="s">
        <v>542</v>
      </c>
      <c r="N21" s="1921">
        <v>0</v>
      </c>
      <c r="O21" s="1922"/>
      <c r="P21" s="1922"/>
      <c r="Q21" s="2022"/>
      <c r="R21" s="1235" t="s">
        <v>542</v>
      </c>
      <c r="S21" s="1263" t="s">
        <v>542</v>
      </c>
      <c r="T21" s="1881"/>
      <c r="U21" s="1924"/>
      <c r="V21" s="1257"/>
      <c r="W21" s="1257"/>
    </row>
    <row r="22" spans="1:23" ht="15">
      <c r="A22" s="1265" t="s">
        <v>570</v>
      </c>
      <c r="B22" s="1205" t="s">
        <v>571</v>
      </c>
      <c r="C22" s="1925" t="s">
        <v>542</v>
      </c>
      <c r="D22" s="1926">
        <v>2886</v>
      </c>
      <c r="E22" s="1268">
        <v>3036</v>
      </c>
      <c r="F22" s="1268">
        <v>3517</v>
      </c>
      <c r="G22" s="1270">
        <v>3654</v>
      </c>
      <c r="H22" s="1270">
        <v>4308</v>
      </c>
      <c r="I22" s="1312">
        <v>4226</v>
      </c>
      <c r="J22" s="1313">
        <v>3842</v>
      </c>
      <c r="K22" s="1273">
        <v>3902</v>
      </c>
      <c r="L22" s="1274">
        <f>L35</f>
        <v>3971</v>
      </c>
      <c r="M22" s="1275">
        <f>M35</f>
        <v>3971</v>
      </c>
      <c r="N22" s="1928">
        <v>976</v>
      </c>
      <c r="O22" s="1879"/>
      <c r="P22" s="1880"/>
      <c r="Q22" s="1929"/>
      <c r="R22" s="1280">
        <f>SUM(N22:Q22)</f>
        <v>976</v>
      </c>
      <c r="S22" s="1356">
        <f>(R22/M22)*100</f>
        <v>24.578191891211283</v>
      </c>
      <c r="T22" s="1881"/>
      <c r="U22" s="1268"/>
      <c r="V22" s="1282"/>
      <c r="W22" s="1270"/>
    </row>
    <row r="23" spans="1:23" ht="15">
      <c r="A23" s="1221" t="s">
        <v>572</v>
      </c>
      <c r="B23" s="1222" t="s">
        <v>573</v>
      </c>
      <c r="C23" s="1930" t="s">
        <v>542</v>
      </c>
      <c r="D23" s="1894"/>
      <c r="E23" s="1284">
        <v>0</v>
      </c>
      <c r="F23" s="1284">
        <v>0</v>
      </c>
      <c r="G23" s="1286">
        <v>0</v>
      </c>
      <c r="H23" s="1286">
        <v>0</v>
      </c>
      <c r="I23" s="1286"/>
      <c r="J23" s="1285">
        <v>0</v>
      </c>
      <c r="K23" s="1289">
        <v>127</v>
      </c>
      <c r="L23" s="1290"/>
      <c r="M23" s="1291"/>
      <c r="N23" s="1932"/>
      <c r="O23" s="1902"/>
      <c r="P23" s="1903"/>
      <c r="Q23" s="1933"/>
      <c r="R23" s="1295">
        <f t="shared" ref="R23:R45" si="1">SUM(N23:Q23)</f>
        <v>0</v>
      </c>
      <c r="S23" s="1934" t="e">
        <f t="shared" ref="S23:S45" si="2">(R23/M23)*100</f>
        <v>#DIV/0!</v>
      </c>
      <c r="T23" s="1881"/>
      <c r="U23" s="1284"/>
      <c r="V23" s="1287"/>
      <c r="W23" s="1286"/>
    </row>
    <row r="24" spans="1:23" ht="15.75" thickBot="1">
      <c r="A24" s="1189" t="s">
        <v>574</v>
      </c>
      <c r="B24" s="1255" t="s">
        <v>573</v>
      </c>
      <c r="C24" s="1935">
        <v>672</v>
      </c>
      <c r="D24" s="1936">
        <v>846</v>
      </c>
      <c r="E24" s="1299">
        <v>922</v>
      </c>
      <c r="F24" s="1299">
        <v>1090</v>
      </c>
      <c r="G24" s="1301">
        <v>1100</v>
      </c>
      <c r="H24" s="1301">
        <v>1300</v>
      </c>
      <c r="I24" s="1301">
        <v>1600</v>
      </c>
      <c r="J24" s="1300">
        <v>1100</v>
      </c>
      <c r="K24" s="1304">
        <v>973</v>
      </c>
      <c r="L24" s="1305">
        <f>SUM(L25:L29)</f>
        <v>1100</v>
      </c>
      <c r="M24" s="1306">
        <f>SUM(M25:M29)</f>
        <v>1100</v>
      </c>
      <c r="N24" s="1938">
        <v>270</v>
      </c>
      <c r="O24" s="1890"/>
      <c r="P24" s="1891"/>
      <c r="Q24" s="1940"/>
      <c r="R24" s="1311">
        <f t="shared" si="1"/>
        <v>270</v>
      </c>
      <c r="S24" s="1941">
        <f t="shared" si="2"/>
        <v>24.545454545454547</v>
      </c>
      <c r="T24" s="1881"/>
      <c r="U24" s="1886"/>
      <c r="V24" s="1302"/>
      <c r="W24" s="1301"/>
    </row>
    <row r="25" spans="1:23" ht="15">
      <c r="A25" s="1204" t="s">
        <v>575</v>
      </c>
      <c r="B25" s="1942" t="s">
        <v>720</v>
      </c>
      <c r="C25" s="1925">
        <v>501</v>
      </c>
      <c r="D25" s="1894">
        <v>273</v>
      </c>
      <c r="E25" s="1284">
        <v>289</v>
      </c>
      <c r="F25" s="1284">
        <v>497</v>
      </c>
      <c r="G25" s="1312">
        <v>593</v>
      </c>
      <c r="H25" s="1312">
        <v>504</v>
      </c>
      <c r="I25" s="1312">
        <v>332</v>
      </c>
      <c r="J25" s="1313">
        <v>445</v>
      </c>
      <c r="K25" s="1314">
        <v>386</v>
      </c>
      <c r="L25" s="1274">
        <v>300</v>
      </c>
      <c r="M25" s="1348">
        <v>300</v>
      </c>
      <c r="N25" s="1944">
        <v>62</v>
      </c>
      <c r="O25" s="1898"/>
      <c r="P25" s="1880"/>
      <c r="Q25" s="1929"/>
      <c r="R25" s="1280">
        <f t="shared" si="1"/>
        <v>62</v>
      </c>
      <c r="S25" s="1356">
        <f t="shared" si="2"/>
        <v>20.666666666666668</v>
      </c>
      <c r="T25" s="1881"/>
      <c r="U25" s="1346"/>
      <c r="V25" s="1271"/>
      <c r="W25" s="1312"/>
    </row>
    <row r="26" spans="1:23" ht="15">
      <c r="A26" s="1221" t="s">
        <v>577</v>
      </c>
      <c r="B26" s="1947" t="s">
        <v>721</v>
      </c>
      <c r="C26" s="1930">
        <v>502</v>
      </c>
      <c r="D26" s="1894">
        <v>337</v>
      </c>
      <c r="E26" s="1284">
        <v>374</v>
      </c>
      <c r="F26" s="1284">
        <v>367</v>
      </c>
      <c r="G26" s="1286">
        <v>439</v>
      </c>
      <c r="H26" s="1286">
        <v>345</v>
      </c>
      <c r="I26" s="1286">
        <v>397</v>
      </c>
      <c r="J26" s="1285">
        <v>332</v>
      </c>
      <c r="K26" s="1289">
        <v>318</v>
      </c>
      <c r="L26" s="1290">
        <v>340</v>
      </c>
      <c r="M26" s="1291">
        <v>340</v>
      </c>
      <c r="N26" s="1932">
        <v>209</v>
      </c>
      <c r="O26" s="1898"/>
      <c r="P26" s="1903"/>
      <c r="Q26" s="1933"/>
      <c r="R26" s="1295">
        <f t="shared" si="1"/>
        <v>209</v>
      </c>
      <c r="S26" s="1934">
        <f t="shared" si="2"/>
        <v>61.470588235294123</v>
      </c>
      <c r="T26" s="1881"/>
      <c r="U26" s="1284"/>
      <c r="V26" s="1287"/>
      <c r="W26" s="1286"/>
    </row>
    <row r="27" spans="1:23" ht="15">
      <c r="A27" s="1221" t="s">
        <v>579</v>
      </c>
      <c r="B27" s="1947" t="s">
        <v>722</v>
      </c>
      <c r="C27" s="1930">
        <v>504</v>
      </c>
      <c r="D27" s="1894"/>
      <c r="E27" s="1284">
        <v>0</v>
      </c>
      <c r="F27" s="1284">
        <v>0</v>
      </c>
      <c r="G27" s="1286">
        <v>0</v>
      </c>
      <c r="H27" s="1286">
        <v>0</v>
      </c>
      <c r="I27" s="1286">
        <v>0</v>
      </c>
      <c r="J27" s="1285">
        <v>0</v>
      </c>
      <c r="K27" s="1289">
        <v>0</v>
      </c>
      <c r="L27" s="1290"/>
      <c r="M27" s="1291"/>
      <c r="N27" s="1932">
        <v>0</v>
      </c>
      <c r="O27" s="1898"/>
      <c r="P27" s="1903"/>
      <c r="Q27" s="1933"/>
      <c r="R27" s="1295">
        <f t="shared" si="1"/>
        <v>0</v>
      </c>
      <c r="S27" s="1934" t="e">
        <f t="shared" si="2"/>
        <v>#DIV/0!</v>
      </c>
      <c r="T27" s="1881"/>
      <c r="U27" s="1284"/>
      <c r="V27" s="1287"/>
      <c r="W27" s="1286"/>
    </row>
    <row r="28" spans="1:23" ht="15">
      <c r="A28" s="1221" t="s">
        <v>581</v>
      </c>
      <c r="B28" s="1947" t="s">
        <v>723</v>
      </c>
      <c r="C28" s="1930">
        <v>511</v>
      </c>
      <c r="D28" s="1894">
        <v>323</v>
      </c>
      <c r="E28" s="1284">
        <v>86</v>
      </c>
      <c r="F28" s="1284">
        <v>424</v>
      </c>
      <c r="G28" s="1286">
        <v>66</v>
      </c>
      <c r="H28" s="1286">
        <v>464</v>
      </c>
      <c r="I28" s="1286">
        <v>374</v>
      </c>
      <c r="J28" s="1285">
        <v>284</v>
      </c>
      <c r="K28" s="1289">
        <v>66</v>
      </c>
      <c r="L28" s="1290">
        <v>220</v>
      </c>
      <c r="M28" s="1291">
        <v>220</v>
      </c>
      <c r="N28" s="1932">
        <v>6</v>
      </c>
      <c r="O28" s="1898"/>
      <c r="P28" s="1903"/>
      <c r="Q28" s="1933"/>
      <c r="R28" s="1295">
        <f t="shared" si="1"/>
        <v>6</v>
      </c>
      <c r="S28" s="1934">
        <f t="shared" si="2"/>
        <v>2.7272727272727271</v>
      </c>
      <c r="T28" s="1881"/>
      <c r="U28" s="1284"/>
      <c r="V28" s="1287"/>
      <c r="W28" s="1286"/>
    </row>
    <row r="29" spans="1:23" ht="15">
      <c r="A29" s="1221" t="s">
        <v>583</v>
      </c>
      <c r="B29" s="1947" t="s">
        <v>724</v>
      </c>
      <c r="C29" s="1930">
        <v>518</v>
      </c>
      <c r="D29" s="1894">
        <v>152</v>
      </c>
      <c r="E29" s="1284">
        <v>328</v>
      </c>
      <c r="F29" s="1284">
        <v>279</v>
      </c>
      <c r="G29" s="1286">
        <v>240</v>
      </c>
      <c r="H29" s="1286">
        <v>251</v>
      </c>
      <c r="I29" s="1286">
        <v>328</v>
      </c>
      <c r="J29" s="1285">
        <v>246</v>
      </c>
      <c r="K29" s="1289">
        <v>247</v>
      </c>
      <c r="L29" s="1290">
        <v>240</v>
      </c>
      <c r="M29" s="1291">
        <v>240</v>
      </c>
      <c r="N29" s="1932">
        <v>58</v>
      </c>
      <c r="O29" s="1898"/>
      <c r="P29" s="1903"/>
      <c r="Q29" s="1933"/>
      <c r="R29" s="1295">
        <f t="shared" si="1"/>
        <v>58</v>
      </c>
      <c r="S29" s="1934">
        <f t="shared" si="2"/>
        <v>24.166666666666668</v>
      </c>
      <c r="T29" s="1881"/>
      <c r="U29" s="1284"/>
      <c r="V29" s="1287"/>
      <c r="W29" s="1286"/>
    </row>
    <row r="30" spans="1:23" ht="15">
      <c r="A30" s="1221" t="s">
        <v>585</v>
      </c>
      <c r="B30" s="1951" t="s">
        <v>726</v>
      </c>
      <c r="C30" s="1930">
        <v>521</v>
      </c>
      <c r="D30" s="1894">
        <v>1518</v>
      </c>
      <c r="E30" s="1284">
        <v>1553</v>
      </c>
      <c r="F30" s="1284">
        <v>1816</v>
      </c>
      <c r="G30" s="1286">
        <v>1907</v>
      </c>
      <c r="H30" s="1286">
        <v>2314</v>
      </c>
      <c r="I30" s="1286">
        <v>2220</v>
      </c>
      <c r="J30" s="1285">
        <v>2197</v>
      </c>
      <c r="K30" s="1289">
        <v>2261</v>
      </c>
      <c r="L30" s="1290">
        <v>2094</v>
      </c>
      <c r="M30" s="1291">
        <v>2094</v>
      </c>
      <c r="N30" s="1932">
        <v>553</v>
      </c>
      <c r="O30" s="1898"/>
      <c r="P30" s="1903"/>
      <c r="Q30" s="1933"/>
      <c r="R30" s="1295">
        <f t="shared" si="1"/>
        <v>553</v>
      </c>
      <c r="S30" s="1934">
        <f t="shared" si="2"/>
        <v>26.408787010506206</v>
      </c>
      <c r="T30" s="1881"/>
      <c r="U30" s="1284"/>
      <c r="V30" s="1287"/>
      <c r="W30" s="1286"/>
    </row>
    <row r="31" spans="1:23" ht="15">
      <c r="A31" s="1221" t="s">
        <v>587</v>
      </c>
      <c r="B31" s="1951" t="s">
        <v>727</v>
      </c>
      <c r="C31" s="1930" t="s">
        <v>589</v>
      </c>
      <c r="D31" s="1894">
        <v>586</v>
      </c>
      <c r="E31" s="1284">
        <v>571</v>
      </c>
      <c r="F31" s="1284">
        <v>643</v>
      </c>
      <c r="G31" s="1286">
        <v>658</v>
      </c>
      <c r="H31" s="1286">
        <v>810</v>
      </c>
      <c r="I31" s="1286">
        <v>782</v>
      </c>
      <c r="J31" s="1285">
        <v>772</v>
      </c>
      <c r="K31" s="1289">
        <v>792</v>
      </c>
      <c r="L31" s="1290">
        <v>743</v>
      </c>
      <c r="M31" s="1291">
        <v>743</v>
      </c>
      <c r="N31" s="1932">
        <v>198</v>
      </c>
      <c r="O31" s="1898"/>
      <c r="P31" s="1903"/>
      <c r="Q31" s="1933"/>
      <c r="R31" s="1295">
        <f t="shared" si="1"/>
        <v>198</v>
      </c>
      <c r="S31" s="1934">
        <f t="shared" si="2"/>
        <v>26.648721399730825</v>
      </c>
      <c r="T31" s="1881"/>
      <c r="U31" s="1284"/>
      <c r="V31" s="1287"/>
      <c r="W31" s="1286"/>
    </row>
    <row r="32" spans="1:23" ht="15">
      <c r="A32" s="1221" t="s">
        <v>590</v>
      </c>
      <c r="B32" s="1947" t="s">
        <v>728</v>
      </c>
      <c r="C32" s="1930">
        <v>557</v>
      </c>
      <c r="D32" s="1894"/>
      <c r="E32" s="1284">
        <v>0</v>
      </c>
      <c r="F32" s="1284">
        <v>0</v>
      </c>
      <c r="G32" s="1286">
        <v>0</v>
      </c>
      <c r="H32" s="1286">
        <v>0</v>
      </c>
      <c r="I32" s="1286">
        <v>0</v>
      </c>
      <c r="J32" s="1285">
        <v>0</v>
      </c>
      <c r="K32" s="1289">
        <v>0</v>
      </c>
      <c r="L32" s="1290"/>
      <c r="M32" s="1291"/>
      <c r="N32" s="1932">
        <v>0</v>
      </c>
      <c r="O32" s="1898"/>
      <c r="P32" s="1903"/>
      <c r="Q32" s="1933"/>
      <c r="R32" s="1295">
        <f t="shared" si="1"/>
        <v>0</v>
      </c>
      <c r="S32" s="1934" t="e">
        <f t="shared" si="2"/>
        <v>#DIV/0!</v>
      </c>
      <c r="T32" s="1881"/>
      <c r="U32" s="1284"/>
      <c r="V32" s="1287"/>
      <c r="W32" s="1286"/>
    </row>
    <row r="33" spans="1:23" ht="15">
      <c r="A33" s="1221" t="s">
        <v>592</v>
      </c>
      <c r="B33" s="1947" t="s">
        <v>729</v>
      </c>
      <c r="C33" s="1930">
        <v>551</v>
      </c>
      <c r="D33" s="1894"/>
      <c r="E33" s="1284">
        <v>0</v>
      </c>
      <c r="F33" s="1284">
        <v>0</v>
      </c>
      <c r="G33" s="1286">
        <v>0</v>
      </c>
      <c r="H33" s="1286">
        <v>0</v>
      </c>
      <c r="I33" s="1286">
        <v>0</v>
      </c>
      <c r="J33" s="1285">
        <v>0</v>
      </c>
      <c r="K33" s="1289">
        <v>10</v>
      </c>
      <c r="L33" s="1290"/>
      <c r="M33" s="1291"/>
      <c r="N33" s="1932">
        <v>0</v>
      </c>
      <c r="O33" s="1898"/>
      <c r="P33" s="1903"/>
      <c r="Q33" s="1933"/>
      <c r="R33" s="1295">
        <f t="shared" si="1"/>
        <v>0</v>
      </c>
      <c r="S33" s="1934" t="e">
        <f t="shared" si="2"/>
        <v>#DIV/0!</v>
      </c>
      <c r="T33" s="1881"/>
      <c r="U33" s="1284"/>
      <c r="V33" s="1287"/>
      <c r="W33" s="1286"/>
    </row>
    <row r="34" spans="1:23" ht="15.75" thickBot="1">
      <c r="A34" s="1171" t="s">
        <v>594</v>
      </c>
      <c r="B34" s="1952" t="s">
        <v>730</v>
      </c>
      <c r="C34" s="1953" t="s">
        <v>595</v>
      </c>
      <c r="D34" s="1905">
        <v>9</v>
      </c>
      <c r="E34" s="1323">
        <v>11</v>
      </c>
      <c r="F34" s="1323">
        <v>16</v>
      </c>
      <c r="G34" s="1324">
        <v>18</v>
      </c>
      <c r="H34" s="1324">
        <v>18</v>
      </c>
      <c r="I34" s="1324">
        <v>14</v>
      </c>
      <c r="J34" s="1325">
        <v>15</v>
      </c>
      <c r="K34" s="1326">
        <v>127</v>
      </c>
      <c r="L34" s="1327">
        <v>34</v>
      </c>
      <c r="M34" s="1353">
        <v>34</v>
      </c>
      <c r="N34" s="1955">
        <v>2</v>
      </c>
      <c r="O34" s="2023"/>
      <c r="P34" s="1891"/>
      <c r="Q34" s="2024"/>
      <c r="R34" s="1311">
        <f t="shared" si="1"/>
        <v>2</v>
      </c>
      <c r="S34" s="1941">
        <f t="shared" si="2"/>
        <v>5.8823529411764701</v>
      </c>
      <c r="T34" s="1881"/>
      <c r="U34" s="1924"/>
      <c r="V34" s="1333"/>
      <c r="W34" s="1324"/>
    </row>
    <row r="35" spans="1:23" ht="15.75" thickBot="1">
      <c r="A35" s="1334" t="s">
        <v>596</v>
      </c>
      <c r="B35" s="1956" t="s">
        <v>597</v>
      </c>
      <c r="C35" s="1957"/>
      <c r="D35" s="1243">
        <f t="shared" ref="D35:N35" si="3">SUM(D25:D34)</f>
        <v>3198</v>
      </c>
      <c r="E35" s="1244">
        <f t="shared" si="3"/>
        <v>3212</v>
      </c>
      <c r="F35" s="1244">
        <f t="shared" si="3"/>
        <v>4042</v>
      </c>
      <c r="G35" s="1244">
        <f t="shared" si="3"/>
        <v>3921</v>
      </c>
      <c r="H35" s="1244">
        <f>SUM(H25:H34)</f>
        <v>4706</v>
      </c>
      <c r="I35" s="1244">
        <f>SUM(I25:I34)</f>
        <v>4447</v>
      </c>
      <c r="J35" s="1337">
        <v>4291</v>
      </c>
      <c r="K35" s="1338">
        <f>SUM(K25:K34)</f>
        <v>4207</v>
      </c>
      <c r="L35" s="1339">
        <f t="shared" si="3"/>
        <v>3971</v>
      </c>
      <c r="M35" s="1340">
        <f t="shared" si="3"/>
        <v>3971</v>
      </c>
      <c r="N35" s="1959">
        <f t="shared" si="3"/>
        <v>1088</v>
      </c>
      <c r="O35" s="1959"/>
      <c r="P35" s="1960"/>
      <c r="Q35" s="2025"/>
      <c r="R35" s="1243">
        <f t="shared" si="1"/>
        <v>1088</v>
      </c>
      <c r="S35" s="1962">
        <f t="shared" si="2"/>
        <v>27.398640141022412</v>
      </c>
      <c r="T35" s="1881"/>
      <c r="U35" s="1244">
        <f>SUM(U25:U34)</f>
        <v>0</v>
      </c>
      <c r="V35" s="1244">
        <f>SUM(V25:V34)</f>
        <v>0</v>
      </c>
      <c r="W35" s="1244">
        <f>SUM(W25:W34)</f>
        <v>0</v>
      </c>
    </row>
    <row r="36" spans="1:23" ht="15">
      <c r="A36" s="1204" t="s">
        <v>598</v>
      </c>
      <c r="B36" s="1942" t="s">
        <v>732</v>
      </c>
      <c r="C36" s="1925">
        <v>601</v>
      </c>
      <c r="D36" s="1963"/>
      <c r="E36" s="1346">
        <v>0</v>
      </c>
      <c r="F36" s="1346">
        <v>0</v>
      </c>
      <c r="G36" s="1312">
        <v>0</v>
      </c>
      <c r="H36" s="1312">
        <v>0</v>
      </c>
      <c r="I36" s="1312">
        <v>0</v>
      </c>
      <c r="J36" s="1313">
        <v>0</v>
      </c>
      <c r="K36" s="1314">
        <v>0</v>
      </c>
      <c r="L36" s="1274"/>
      <c r="M36" s="1348"/>
      <c r="N36" s="1928">
        <v>0</v>
      </c>
      <c r="O36" s="1898"/>
      <c r="P36" s="1880"/>
      <c r="Q36" s="2026"/>
      <c r="R36" s="1280">
        <f t="shared" si="1"/>
        <v>0</v>
      </c>
      <c r="S36" s="1356" t="e">
        <f t="shared" si="2"/>
        <v>#DIV/0!</v>
      </c>
      <c r="T36" s="1881"/>
      <c r="U36" s="1346"/>
      <c r="V36" s="1271"/>
      <c r="W36" s="1312"/>
    </row>
    <row r="37" spans="1:23" ht="15">
      <c r="A37" s="1221" t="s">
        <v>600</v>
      </c>
      <c r="B37" s="1947" t="s">
        <v>733</v>
      </c>
      <c r="C37" s="1930">
        <v>602</v>
      </c>
      <c r="D37" s="1894">
        <v>167</v>
      </c>
      <c r="E37" s="1284">
        <v>189</v>
      </c>
      <c r="F37" s="1284">
        <v>288</v>
      </c>
      <c r="G37" s="1286">
        <v>403</v>
      </c>
      <c r="H37" s="1286">
        <v>380</v>
      </c>
      <c r="I37" s="1286">
        <v>375</v>
      </c>
      <c r="J37" s="1285">
        <v>342</v>
      </c>
      <c r="K37" s="1289">
        <v>388</v>
      </c>
      <c r="L37" s="1290"/>
      <c r="M37" s="1291"/>
      <c r="N37" s="1932">
        <v>133</v>
      </c>
      <c r="O37" s="1898"/>
      <c r="P37" s="1903"/>
      <c r="Q37" s="1933"/>
      <c r="R37" s="1295">
        <f t="shared" si="1"/>
        <v>133</v>
      </c>
      <c r="S37" s="1934" t="e">
        <f t="shared" si="2"/>
        <v>#DIV/0!</v>
      </c>
      <c r="T37" s="1881"/>
      <c r="U37" s="1284"/>
      <c r="V37" s="1287"/>
      <c r="W37" s="1286"/>
    </row>
    <row r="38" spans="1:23" ht="15">
      <c r="A38" s="1221" t="s">
        <v>602</v>
      </c>
      <c r="B38" s="1947" t="s">
        <v>734</v>
      </c>
      <c r="C38" s="1930">
        <v>604</v>
      </c>
      <c r="D38" s="1894"/>
      <c r="E38" s="1284">
        <v>0</v>
      </c>
      <c r="F38" s="1284">
        <v>0</v>
      </c>
      <c r="G38" s="1286">
        <v>0</v>
      </c>
      <c r="H38" s="1286">
        <v>0</v>
      </c>
      <c r="I38" s="1286">
        <v>0</v>
      </c>
      <c r="J38" s="1285">
        <v>0</v>
      </c>
      <c r="K38" s="1289">
        <v>0</v>
      </c>
      <c r="L38" s="1290"/>
      <c r="M38" s="1291"/>
      <c r="N38" s="1932">
        <v>0</v>
      </c>
      <c r="O38" s="1898"/>
      <c r="P38" s="1903"/>
      <c r="Q38" s="1933"/>
      <c r="R38" s="1295">
        <f t="shared" si="1"/>
        <v>0</v>
      </c>
      <c r="S38" s="1934" t="e">
        <f t="shared" si="2"/>
        <v>#DIV/0!</v>
      </c>
      <c r="T38" s="1881"/>
      <c r="U38" s="1284"/>
      <c r="V38" s="1287"/>
      <c r="W38" s="1286"/>
    </row>
    <row r="39" spans="1:23" ht="15">
      <c r="A39" s="1221" t="s">
        <v>604</v>
      </c>
      <c r="B39" s="1947" t="s">
        <v>735</v>
      </c>
      <c r="C39" s="1930" t="s">
        <v>606</v>
      </c>
      <c r="D39" s="1894">
        <v>2886</v>
      </c>
      <c r="E39" s="1284">
        <v>3036</v>
      </c>
      <c r="F39" s="1284">
        <v>3517</v>
      </c>
      <c r="G39" s="1286">
        <v>3654</v>
      </c>
      <c r="H39" s="1286">
        <v>4308</v>
      </c>
      <c r="I39" s="1286">
        <v>4226</v>
      </c>
      <c r="J39" s="1285">
        <v>3842</v>
      </c>
      <c r="K39" s="1289">
        <v>3902</v>
      </c>
      <c r="L39" s="1290">
        <v>3971</v>
      </c>
      <c r="M39" s="1291">
        <v>3971</v>
      </c>
      <c r="N39" s="1932">
        <v>976</v>
      </c>
      <c r="O39" s="1898"/>
      <c r="P39" s="1903"/>
      <c r="Q39" s="1933"/>
      <c r="R39" s="1295">
        <f t="shared" si="1"/>
        <v>976</v>
      </c>
      <c r="S39" s="1934">
        <f t="shared" si="2"/>
        <v>24.578191891211283</v>
      </c>
      <c r="T39" s="1881"/>
      <c r="U39" s="1284"/>
      <c r="V39" s="1287"/>
      <c r="W39" s="1286"/>
    </row>
    <row r="40" spans="1:23" ht="15.75" thickBot="1">
      <c r="A40" s="1171" t="s">
        <v>607</v>
      </c>
      <c r="B40" s="1952" t="s">
        <v>730</v>
      </c>
      <c r="C40" s="1953" t="s">
        <v>608</v>
      </c>
      <c r="D40" s="1905">
        <v>236</v>
      </c>
      <c r="E40" s="1323">
        <v>101</v>
      </c>
      <c r="F40" s="1323">
        <v>237</v>
      </c>
      <c r="G40" s="1324"/>
      <c r="H40" s="1324">
        <v>42</v>
      </c>
      <c r="I40" s="1324">
        <v>29</v>
      </c>
      <c r="J40" s="1325">
        <v>107</v>
      </c>
      <c r="K40" s="1326">
        <v>14</v>
      </c>
      <c r="L40" s="1327"/>
      <c r="M40" s="1353"/>
      <c r="N40" s="1955">
        <v>5</v>
      </c>
      <c r="O40" s="1898"/>
      <c r="P40" s="1891"/>
      <c r="Q40" s="1940"/>
      <c r="R40" s="1311">
        <f t="shared" si="1"/>
        <v>5</v>
      </c>
      <c r="S40" s="1941" t="e">
        <f t="shared" si="2"/>
        <v>#DIV/0!</v>
      </c>
      <c r="T40" s="1881"/>
      <c r="U40" s="1924"/>
      <c r="V40" s="1333"/>
      <c r="W40" s="1324"/>
    </row>
    <row r="41" spans="1:23" ht="15.75" thickBot="1">
      <c r="A41" s="1334" t="s">
        <v>609</v>
      </c>
      <c r="B41" s="1956" t="s">
        <v>610</v>
      </c>
      <c r="C41" s="1957" t="s">
        <v>542</v>
      </c>
      <c r="D41" s="1243">
        <f t="shared" ref="D41:N41" si="4">SUM(D36:D40)</f>
        <v>3289</v>
      </c>
      <c r="E41" s="1244">
        <f t="shared" si="4"/>
        <v>3326</v>
      </c>
      <c r="F41" s="1244">
        <f t="shared" si="4"/>
        <v>4042</v>
      </c>
      <c r="G41" s="1244">
        <f t="shared" si="4"/>
        <v>4057</v>
      </c>
      <c r="H41" s="1244">
        <f>SUM(H36:H40)</f>
        <v>4730</v>
      </c>
      <c r="I41" s="1244">
        <f>SUM(I36:I40)</f>
        <v>4630</v>
      </c>
      <c r="J41" s="1337">
        <v>4291</v>
      </c>
      <c r="K41" s="1338">
        <f>SUM(K36:K40)</f>
        <v>4304</v>
      </c>
      <c r="L41" s="1339">
        <f t="shared" si="4"/>
        <v>3971</v>
      </c>
      <c r="M41" s="1340">
        <f t="shared" si="4"/>
        <v>3971</v>
      </c>
      <c r="N41" s="1978">
        <f t="shared" si="4"/>
        <v>1114</v>
      </c>
      <c r="O41" s="1978"/>
      <c r="P41" s="2027"/>
      <c r="Q41" s="2027"/>
      <c r="R41" s="1244">
        <f t="shared" si="1"/>
        <v>1114</v>
      </c>
      <c r="S41" s="2028">
        <f t="shared" si="2"/>
        <v>28.053387056157142</v>
      </c>
      <c r="T41" s="1881"/>
      <c r="U41" s="1244">
        <f>SUM(U36:U40)</f>
        <v>0</v>
      </c>
      <c r="V41" s="1244">
        <f>SUM(V36:V40)</f>
        <v>0</v>
      </c>
      <c r="W41" s="1244">
        <f>SUM(W36:W40)</f>
        <v>0</v>
      </c>
    </row>
    <row r="42" spans="1:23" ht="6.75" customHeight="1" thickBot="1">
      <c r="A42" s="1171"/>
      <c r="B42" s="1968"/>
      <c r="C42" s="1969"/>
      <c r="D42" s="1905"/>
      <c r="E42" s="1323"/>
      <c r="F42" s="1323"/>
      <c r="G42" s="1243"/>
      <c r="H42" s="1243"/>
      <c r="I42" s="1243"/>
      <c r="J42" s="1358"/>
      <c r="K42" s="1970"/>
      <c r="L42" s="1360"/>
      <c r="M42" s="1361"/>
      <c r="N42" s="1972"/>
      <c r="O42" s="1973"/>
      <c r="P42" s="2029"/>
      <c r="Q42" s="1975"/>
      <c r="R42" s="2030"/>
      <c r="S42" s="1356"/>
      <c r="T42" s="1881"/>
      <c r="U42" s="1323"/>
      <c r="V42" s="1323"/>
      <c r="W42" s="1323"/>
    </row>
    <row r="43" spans="1:23" ht="15.75" thickBot="1">
      <c r="A43" s="1367" t="s">
        <v>611</v>
      </c>
      <c r="B43" s="1335" t="s">
        <v>573</v>
      </c>
      <c r="C43" s="1957" t="s">
        <v>542</v>
      </c>
      <c r="D43" s="1243">
        <f t="shared" ref="D43:M43" si="5">D41-D39</f>
        <v>403</v>
      </c>
      <c r="E43" s="1244">
        <f t="shared" si="5"/>
        <v>290</v>
      </c>
      <c r="F43" s="1244">
        <f t="shared" si="5"/>
        <v>525</v>
      </c>
      <c r="G43" s="1244">
        <f t="shared" si="5"/>
        <v>403</v>
      </c>
      <c r="H43" s="1244">
        <f>H41-H39</f>
        <v>422</v>
      </c>
      <c r="I43" s="1244">
        <f>I41-I39</f>
        <v>404</v>
      </c>
      <c r="J43" s="1337">
        <v>449</v>
      </c>
      <c r="K43" s="1338">
        <f>K41-K39</f>
        <v>402</v>
      </c>
      <c r="L43" s="1243">
        <f>L41-L39</f>
        <v>0</v>
      </c>
      <c r="M43" s="1368">
        <f t="shared" si="5"/>
        <v>0</v>
      </c>
      <c r="N43" s="1978">
        <f>N41-N39</f>
        <v>138</v>
      </c>
      <c r="O43" s="1978"/>
      <c r="P43" s="1978"/>
      <c r="Q43" s="1979"/>
      <c r="R43" s="1976">
        <f t="shared" si="1"/>
        <v>138</v>
      </c>
      <c r="S43" s="1356" t="e">
        <f t="shared" si="2"/>
        <v>#DIV/0!</v>
      </c>
      <c r="T43" s="1881"/>
      <c r="U43" s="1244">
        <f>U41-U39</f>
        <v>0</v>
      </c>
      <c r="V43" s="1244">
        <f>V41-V39</f>
        <v>0</v>
      </c>
      <c r="W43" s="1244">
        <f>W41-W39</f>
        <v>0</v>
      </c>
    </row>
    <row r="44" spans="1:23" ht="15.75" thickBot="1">
      <c r="A44" s="1334" t="s">
        <v>612</v>
      </c>
      <c r="B44" s="1335" t="s">
        <v>613</v>
      </c>
      <c r="C44" s="1957" t="s">
        <v>542</v>
      </c>
      <c r="D44" s="1243">
        <f t="shared" ref="D44:N44" si="6">D41-D35</f>
        <v>91</v>
      </c>
      <c r="E44" s="1244">
        <f t="shared" si="6"/>
        <v>114</v>
      </c>
      <c r="F44" s="1244">
        <f t="shared" si="6"/>
        <v>0</v>
      </c>
      <c r="G44" s="1244">
        <f t="shared" si="6"/>
        <v>136</v>
      </c>
      <c r="H44" s="1244">
        <f>H41-H35</f>
        <v>24</v>
      </c>
      <c r="I44" s="1244">
        <f>I41-I35</f>
        <v>183</v>
      </c>
      <c r="J44" s="1337">
        <v>0</v>
      </c>
      <c r="K44" s="1338">
        <f>K41-K35</f>
        <v>97</v>
      </c>
      <c r="L44" s="1243">
        <f>L41-L35</f>
        <v>0</v>
      </c>
      <c r="M44" s="1368">
        <f t="shared" si="6"/>
        <v>0</v>
      </c>
      <c r="N44" s="1978">
        <f t="shared" si="6"/>
        <v>26</v>
      </c>
      <c r="O44" s="1978"/>
      <c r="P44" s="1978"/>
      <c r="Q44" s="1979"/>
      <c r="R44" s="1366">
        <f t="shared" si="1"/>
        <v>26</v>
      </c>
      <c r="S44" s="1356" t="e">
        <f t="shared" si="2"/>
        <v>#DIV/0!</v>
      </c>
      <c r="T44" s="1881"/>
      <c r="U44" s="1244">
        <f>U41-U35</f>
        <v>0</v>
      </c>
      <c r="V44" s="1244">
        <f>V41-V35</f>
        <v>0</v>
      </c>
      <c r="W44" s="1244">
        <f>W41-W35</f>
        <v>0</v>
      </c>
    </row>
    <row r="45" spans="1:23" ht="15.75" thickBot="1">
      <c r="A45" s="1372" t="s">
        <v>614</v>
      </c>
      <c r="B45" s="1373" t="s">
        <v>573</v>
      </c>
      <c r="C45" s="1980" t="s">
        <v>542</v>
      </c>
      <c r="D45" s="1243">
        <f t="shared" ref="D45:N45" si="7">D44-D39</f>
        <v>-2795</v>
      </c>
      <c r="E45" s="1244">
        <f t="shared" si="7"/>
        <v>-2922</v>
      </c>
      <c r="F45" s="1244">
        <f t="shared" si="7"/>
        <v>-3517</v>
      </c>
      <c r="G45" s="1244">
        <f t="shared" si="7"/>
        <v>-3518</v>
      </c>
      <c r="H45" s="1244">
        <f>H44-H39</f>
        <v>-4284</v>
      </c>
      <c r="I45" s="1244">
        <f>I44-I39</f>
        <v>-4043</v>
      </c>
      <c r="J45" s="1337">
        <v>-3842</v>
      </c>
      <c r="K45" s="1375">
        <f>K44-K39</f>
        <v>-3805</v>
      </c>
      <c r="L45" s="1243">
        <f t="shared" si="7"/>
        <v>-3971</v>
      </c>
      <c r="M45" s="1368">
        <f t="shared" si="7"/>
        <v>-3971</v>
      </c>
      <c r="N45" s="1978">
        <f t="shared" si="7"/>
        <v>-950</v>
      </c>
      <c r="O45" s="1978"/>
      <c r="P45" s="1978"/>
      <c r="Q45" s="1981"/>
      <c r="R45" s="2031">
        <f t="shared" si="1"/>
        <v>-950</v>
      </c>
      <c r="S45" s="1376">
        <f t="shared" si="2"/>
        <v>23.923444976076556</v>
      </c>
      <c r="T45" s="1881"/>
      <c r="U45" s="1244">
        <f>U44-U39</f>
        <v>0</v>
      </c>
      <c r="V45" s="1244">
        <f>V44-V39</f>
        <v>0</v>
      </c>
      <c r="W45" s="1244">
        <f>W44-W39</f>
        <v>0</v>
      </c>
    </row>
    <row r="46" spans="1:23">
      <c r="A46" s="1982"/>
    </row>
    <row r="47" spans="1:23">
      <c r="A47" s="1982"/>
    </row>
    <row r="48" spans="1:23" ht="14.25">
      <c r="A48" s="1378" t="s">
        <v>736</v>
      </c>
      <c r="R48" s="1851"/>
      <c r="S48" s="1851"/>
      <c r="T48" s="1851"/>
      <c r="U48" s="1851"/>
      <c r="V48" s="1851"/>
      <c r="W48" s="1851"/>
    </row>
    <row r="49" spans="1:23" ht="14.25">
      <c r="A49" s="1378" t="s">
        <v>737</v>
      </c>
      <c r="R49" s="1851"/>
      <c r="S49" s="1851"/>
      <c r="T49" s="1851"/>
      <c r="U49" s="1851"/>
      <c r="V49" s="1851"/>
      <c r="W49" s="1851"/>
    </row>
    <row r="50" spans="1:23" ht="14.25">
      <c r="A50" s="1986" t="s">
        <v>738</v>
      </c>
      <c r="R50" s="1851"/>
      <c r="S50" s="1851"/>
      <c r="T50" s="1851"/>
      <c r="U50" s="1851"/>
      <c r="V50" s="1851"/>
      <c r="W50" s="1851"/>
    </row>
    <row r="51" spans="1:23" ht="14.25">
      <c r="A51" s="1381"/>
      <c r="R51" s="1851"/>
      <c r="S51" s="1851"/>
      <c r="T51" s="1851"/>
      <c r="U51" s="1851"/>
      <c r="V51" s="1851"/>
      <c r="W51" s="1851"/>
    </row>
    <row r="52" spans="1:23">
      <c r="A52" s="1982" t="s">
        <v>752</v>
      </c>
      <c r="R52" s="1851"/>
      <c r="S52" s="1851"/>
      <c r="T52" s="1851"/>
      <c r="U52" s="1851"/>
      <c r="V52" s="1851"/>
      <c r="W52" s="1851"/>
    </row>
    <row r="53" spans="1:23">
      <c r="A53" s="1982"/>
      <c r="R53" s="1851"/>
      <c r="S53" s="1851"/>
      <c r="T53" s="1851"/>
      <c r="U53" s="1851"/>
      <c r="V53" s="1851"/>
      <c r="W53" s="1851"/>
    </row>
    <row r="54" spans="1:23">
      <c r="A54" s="1982" t="s">
        <v>753</v>
      </c>
      <c r="R54" s="1851"/>
      <c r="S54" s="1851"/>
      <c r="T54" s="1851"/>
      <c r="U54" s="1851"/>
      <c r="V54" s="1851"/>
      <c r="W54" s="1851"/>
    </row>
    <row r="55" spans="1:23">
      <c r="A55" s="1982"/>
    </row>
    <row r="56" spans="1:23">
      <c r="A56" s="1982"/>
    </row>
    <row r="57" spans="1:23">
      <c r="A57" s="1851" t="s">
        <v>754</v>
      </c>
    </row>
  </sheetData>
  <mergeCells count="13">
    <mergeCell ref="L7:M7"/>
    <mergeCell ref="N7:Q7"/>
    <mergeCell ref="U7:W7"/>
    <mergeCell ref="A1:W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1.299212598425197" right="0.70866141732283472" top="0.39370078740157483" bottom="0.39370078740157483" header="0.31496062992125984" footer="0.31496062992125984"/>
  <pageSetup paperSize="9" scale="6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66"/>
  <sheetViews>
    <sheetView topLeftCell="A4" workbookViewId="0">
      <selection activeCell="O20" sqref="O19:O20"/>
    </sheetView>
  </sheetViews>
  <sheetFormatPr defaultRowHeight="12.75"/>
  <cols>
    <col min="1" max="1" width="30" customWidth="1"/>
    <col min="2" max="2" width="13.5703125" hidden="1" customWidth="1"/>
    <col min="3" max="3" width="6.42578125" style="665" customWidth="1"/>
    <col min="4" max="4" width="11.7109375" hidden="1" customWidth="1"/>
    <col min="5" max="6" width="11.5703125" hidden="1" customWidth="1"/>
    <col min="7" max="11" width="11.5703125" style="591" hidden="1" customWidth="1"/>
    <col min="12" max="12" width="11.5703125" style="591" customWidth="1"/>
    <col min="13" max="13" width="11.42578125" style="661" customWidth="1"/>
    <col min="14" max="14" width="9.85546875" style="591" customWidth="1"/>
    <col min="15" max="15" width="10.7109375" style="591" customWidth="1"/>
    <col min="16" max="16" width="9.28515625" style="591" customWidth="1"/>
    <col min="17" max="17" width="9.140625" style="591" customWidth="1"/>
    <col min="18" max="18" width="12" style="591" customWidth="1"/>
    <col min="19" max="19" width="9.140625" style="571" customWidth="1"/>
    <col min="20" max="20" width="3.42578125" style="591" customWidth="1"/>
    <col min="21" max="21" width="12.5703125" style="591" customWidth="1"/>
    <col min="22" max="22" width="11.85546875" style="591" customWidth="1"/>
    <col min="23" max="23" width="12" style="591" customWidth="1"/>
  </cols>
  <sheetData>
    <row r="1" spans="1:23" s="799" customFormat="1" ht="15.75">
      <c r="A1" s="2222" t="s">
        <v>699</v>
      </c>
      <c r="B1" s="2223"/>
      <c r="C1" s="2223"/>
      <c r="D1" s="2223"/>
      <c r="E1" s="2223"/>
      <c r="F1" s="2223"/>
      <c r="G1" s="2223"/>
      <c r="H1" s="2223"/>
      <c r="I1" s="2223"/>
      <c r="J1" s="2223"/>
      <c r="K1" s="2223"/>
      <c r="L1" s="2223"/>
      <c r="M1" s="2223"/>
      <c r="N1" s="2223"/>
      <c r="O1" s="2223"/>
      <c r="P1" s="2223"/>
      <c r="Q1" s="2223"/>
      <c r="R1" s="2223"/>
      <c r="S1" s="2223"/>
      <c r="T1" s="2223"/>
      <c r="U1" s="2223"/>
      <c r="V1" s="2223"/>
      <c r="W1" s="2223"/>
    </row>
    <row r="2" spans="1:23" ht="18">
      <c r="A2" s="1128" t="s">
        <v>617</v>
      </c>
      <c r="B2" s="1129"/>
      <c r="C2" s="1130"/>
      <c r="D2" s="41"/>
      <c r="E2" s="41"/>
      <c r="F2" s="41"/>
      <c r="G2" s="661"/>
      <c r="H2" s="661"/>
      <c r="I2" s="661"/>
      <c r="J2" s="661"/>
      <c r="K2" s="661"/>
      <c r="L2" s="661"/>
      <c r="M2" s="1131"/>
      <c r="N2" s="1131"/>
      <c r="O2" s="661"/>
      <c r="P2" s="661"/>
      <c r="Q2" s="661"/>
      <c r="R2" s="661"/>
      <c r="S2" s="659"/>
      <c r="T2" s="661"/>
      <c r="U2" s="661"/>
      <c r="V2" s="661"/>
      <c r="W2" s="661"/>
    </row>
    <row r="3" spans="1:23">
      <c r="A3" s="1132"/>
      <c r="B3" s="41"/>
      <c r="C3" s="1130"/>
      <c r="D3" s="41"/>
      <c r="E3" s="41"/>
      <c r="F3" s="41"/>
      <c r="G3" s="661"/>
      <c r="H3" s="661"/>
      <c r="I3" s="661"/>
      <c r="J3" s="661"/>
      <c r="K3" s="661"/>
      <c r="L3" s="661"/>
      <c r="M3" s="1131"/>
      <c r="N3" s="1131"/>
      <c r="O3" s="661"/>
      <c r="P3" s="661"/>
      <c r="Q3" s="661"/>
      <c r="R3" s="661"/>
      <c r="S3" s="659"/>
      <c r="T3" s="661"/>
      <c r="U3" s="661"/>
      <c r="V3" s="661"/>
      <c r="W3" s="661"/>
    </row>
    <row r="4" spans="1:23" ht="13.5" thickBot="1">
      <c r="A4" s="1133"/>
      <c r="B4" s="1134"/>
      <c r="C4" s="1135"/>
      <c r="D4" s="1134"/>
      <c r="E4" s="1134"/>
      <c r="F4" s="41"/>
      <c r="G4" s="661"/>
      <c r="H4" s="661"/>
      <c r="I4" s="661"/>
      <c r="J4" s="661"/>
      <c r="K4" s="661"/>
      <c r="L4" s="661"/>
      <c r="M4" s="1131"/>
      <c r="N4" s="1131"/>
      <c r="O4" s="661"/>
      <c r="P4" s="661"/>
      <c r="Q4" s="661"/>
      <c r="R4" s="661"/>
      <c r="S4" s="659"/>
      <c r="T4" s="661"/>
      <c r="U4" s="661"/>
      <c r="V4" s="661"/>
      <c r="W4" s="661"/>
    </row>
    <row r="5" spans="1:23" ht="16.5" thickBot="1">
      <c r="A5" s="2032" t="s">
        <v>747</v>
      </c>
      <c r="B5" s="1137"/>
      <c r="C5" s="2033" t="s">
        <v>756</v>
      </c>
      <c r="D5" s="2034"/>
      <c r="E5" s="2035"/>
      <c r="F5" s="2034"/>
      <c r="G5" s="2036"/>
      <c r="H5" s="2037"/>
      <c r="I5" s="2037"/>
      <c r="J5" s="2037"/>
      <c r="K5" s="2037"/>
      <c r="L5" s="1142"/>
      <c r="M5" s="1143"/>
      <c r="N5" s="1143"/>
      <c r="O5" s="661"/>
      <c r="P5" s="661"/>
      <c r="Q5" s="661"/>
      <c r="R5" s="661"/>
      <c r="S5" s="659"/>
      <c r="T5" s="661"/>
      <c r="U5" s="661"/>
      <c r="V5" s="661"/>
      <c r="W5" s="661"/>
    </row>
    <row r="6" spans="1:23" ht="13.5" thickBot="1">
      <c r="A6" s="1132" t="s">
        <v>515</v>
      </c>
      <c r="B6" s="41"/>
      <c r="C6" s="1130"/>
      <c r="D6" s="41"/>
      <c r="E6" s="41"/>
      <c r="F6" s="41"/>
      <c r="G6" s="661"/>
      <c r="H6" s="661"/>
      <c r="I6" s="661"/>
      <c r="J6" s="661"/>
      <c r="K6" s="661"/>
      <c r="L6" s="661"/>
      <c r="M6" s="1131"/>
      <c r="N6" s="1131"/>
      <c r="O6" s="661"/>
      <c r="P6" s="661"/>
      <c r="Q6" s="661"/>
      <c r="R6" s="661"/>
      <c r="S6" s="659"/>
      <c r="T6" s="661"/>
      <c r="U6" s="661"/>
      <c r="V6" s="661"/>
      <c r="W6" s="661"/>
    </row>
    <row r="7" spans="1:23" ht="13.5" thickBot="1">
      <c r="A7" s="2038" t="s">
        <v>195</v>
      </c>
      <c r="B7" s="2039" t="s">
        <v>519</v>
      </c>
      <c r="C7" s="2039" t="s">
        <v>522</v>
      </c>
      <c r="D7" s="2040"/>
      <c r="E7" s="2040"/>
      <c r="F7" s="2039" t="s">
        <v>703</v>
      </c>
      <c r="G7" s="2041" t="s">
        <v>704</v>
      </c>
      <c r="H7" s="2041" t="s">
        <v>705</v>
      </c>
      <c r="I7" s="2041" t="s">
        <v>706</v>
      </c>
      <c r="J7" s="2041" t="s">
        <v>707</v>
      </c>
      <c r="K7" s="2041" t="s">
        <v>708</v>
      </c>
      <c r="L7" s="2042" t="s">
        <v>709</v>
      </c>
      <c r="M7" s="2043"/>
      <c r="N7" s="2044" t="s">
        <v>710</v>
      </c>
      <c r="O7" s="2045"/>
      <c r="P7" s="2045"/>
      <c r="Q7" s="2046"/>
      <c r="R7" s="2047" t="s">
        <v>711</v>
      </c>
      <c r="S7" s="2048" t="s">
        <v>518</v>
      </c>
      <c r="T7" s="661"/>
      <c r="U7" s="2049" t="s">
        <v>741</v>
      </c>
      <c r="V7" s="2050"/>
      <c r="W7" s="2051"/>
    </row>
    <row r="8" spans="1:23" ht="13.5" thickBot="1">
      <c r="A8" s="2052"/>
      <c r="B8" s="2053"/>
      <c r="C8" s="2053"/>
      <c r="D8" s="2054" t="s">
        <v>701</v>
      </c>
      <c r="E8" s="2054" t="s">
        <v>702</v>
      </c>
      <c r="F8" s="2053"/>
      <c r="G8" s="2053"/>
      <c r="H8" s="2053"/>
      <c r="I8" s="2053"/>
      <c r="J8" s="2053"/>
      <c r="K8" s="2053"/>
      <c r="L8" s="2055" t="s">
        <v>32</v>
      </c>
      <c r="M8" s="2056" t="s">
        <v>33</v>
      </c>
      <c r="N8" s="2057" t="s">
        <v>529</v>
      </c>
      <c r="O8" s="2058" t="s">
        <v>532</v>
      </c>
      <c r="P8" s="2059" t="s">
        <v>535</v>
      </c>
      <c r="Q8" s="2060" t="s">
        <v>538</v>
      </c>
      <c r="R8" s="2055" t="s">
        <v>539</v>
      </c>
      <c r="S8" s="2061" t="s">
        <v>540</v>
      </c>
      <c r="T8" s="661"/>
      <c r="U8" s="2062" t="s">
        <v>713</v>
      </c>
      <c r="V8" s="2062" t="s">
        <v>714</v>
      </c>
      <c r="W8" s="2062" t="s">
        <v>715</v>
      </c>
    </row>
    <row r="9" spans="1:23">
      <c r="A9" s="2063" t="s">
        <v>541</v>
      </c>
      <c r="B9" s="2064"/>
      <c r="C9" s="1173"/>
      <c r="D9" s="2065">
        <v>36</v>
      </c>
      <c r="E9" s="2065">
        <v>35</v>
      </c>
      <c r="F9" s="2065">
        <v>33</v>
      </c>
      <c r="G9" s="2066">
        <v>32</v>
      </c>
      <c r="H9" s="2066">
        <v>32</v>
      </c>
      <c r="I9" s="2066">
        <v>35</v>
      </c>
      <c r="J9" s="2067">
        <f>Q9</f>
        <v>0</v>
      </c>
      <c r="K9" s="2068">
        <v>36</v>
      </c>
      <c r="L9" s="2069"/>
      <c r="M9" s="2070"/>
      <c r="N9" s="2071">
        <v>36</v>
      </c>
      <c r="O9" s="1183"/>
      <c r="P9" s="2072"/>
      <c r="Q9" s="2067"/>
      <c r="R9" s="2073" t="s">
        <v>542</v>
      </c>
      <c r="S9" s="2074" t="s">
        <v>542</v>
      </c>
      <c r="T9" s="1186"/>
      <c r="U9" s="2075"/>
      <c r="V9" s="2076"/>
      <c r="W9" s="2076"/>
    </row>
    <row r="10" spans="1:23" ht="13.5" thickBot="1">
      <c r="A10" s="2077" t="s">
        <v>543</v>
      </c>
      <c r="B10" s="660"/>
      <c r="C10" s="2078"/>
      <c r="D10" s="2079">
        <v>34</v>
      </c>
      <c r="E10" s="2079">
        <v>33</v>
      </c>
      <c r="F10" s="2079">
        <v>31</v>
      </c>
      <c r="G10" s="2080">
        <v>20</v>
      </c>
      <c r="H10" s="2080">
        <v>31</v>
      </c>
      <c r="I10" s="2080">
        <v>32</v>
      </c>
      <c r="J10" s="2081">
        <f t="shared" ref="J10:J21" si="0">Q10</f>
        <v>0</v>
      </c>
      <c r="K10" s="2082">
        <v>34</v>
      </c>
      <c r="L10" s="2083"/>
      <c r="M10" s="2084"/>
      <c r="N10" s="2085">
        <v>34</v>
      </c>
      <c r="O10" s="1200"/>
      <c r="P10" s="2086"/>
      <c r="Q10" s="2081"/>
      <c r="R10" s="2087" t="s">
        <v>542</v>
      </c>
      <c r="S10" s="2088" t="s">
        <v>542</v>
      </c>
      <c r="T10" s="1186"/>
      <c r="U10" s="2089"/>
      <c r="V10" s="2090"/>
      <c r="W10" s="2090"/>
    </row>
    <row r="11" spans="1:23">
      <c r="A11" s="2091" t="s">
        <v>544</v>
      </c>
      <c r="B11" s="2092" t="s">
        <v>545</v>
      </c>
      <c r="C11" s="2093" t="s">
        <v>546</v>
      </c>
      <c r="D11" s="2094">
        <v>7222</v>
      </c>
      <c r="E11" s="2094">
        <v>7967</v>
      </c>
      <c r="F11" s="2094">
        <v>8446</v>
      </c>
      <c r="G11" s="2095">
        <v>9366</v>
      </c>
      <c r="H11" s="2095">
        <v>9946</v>
      </c>
      <c r="I11" s="2096">
        <v>10459</v>
      </c>
      <c r="J11" s="2097">
        <f t="shared" si="0"/>
        <v>0</v>
      </c>
      <c r="K11" s="2098">
        <v>11473</v>
      </c>
      <c r="L11" s="2099" t="s">
        <v>542</v>
      </c>
      <c r="M11" s="2100" t="s">
        <v>542</v>
      </c>
      <c r="N11" s="2101">
        <v>11480</v>
      </c>
      <c r="O11" s="1216"/>
      <c r="P11" s="2102"/>
      <c r="Q11" s="2097"/>
      <c r="R11" s="2103" t="s">
        <v>542</v>
      </c>
      <c r="S11" s="2104" t="s">
        <v>542</v>
      </c>
      <c r="T11" s="1186"/>
      <c r="U11" s="2105"/>
      <c r="V11" s="2095"/>
      <c r="W11" s="2095"/>
    </row>
    <row r="12" spans="1:23">
      <c r="A12" s="2106" t="s">
        <v>547</v>
      </c>
      <c r="B12" s="2107" t="s">
        <v>548</v>
      </c>
      <c r="C12" s="2093" t="s">
        <v>549</v>
      </c>
      <c r="D12" s="2094">
        <v>-6890</v>
      </c>
      <c r="E12" s="2094">
        <v>-7363</v>
      </c>
      <c r="F12" s="2094">
        <v>8049</v>
      </c>
      <c r="G12" s="2095">
        <v>9072</v>
      </c>
      <c r="H12" s="2095">
        <v>9747</v>
      </c>
      <c r="I12" s="2095">
        <v>10149</v>
      </c>
      <c r="J12" s="2108">
        <f t="shared" si="0"/>
        <v>0</v>
      </c>
      <c r="K12" s="2098">
        <v>11036</v>
      </c>
      <c r="L12" s="2109" t="s">
        <v>542</v>
      </c>
      <c r="M12" s="2110" t="s">
        <v>542</v>
      </c>
      <c r="N12" s="2111">
        <v>11065</v>
      </c>
      <c r="O12" s="1226"/>
      <c r="P12" s="2112"/>
      <c r="Q12" s="2108"/>
      <c r="R12" s="2103" t="s">
        <v>542</v>
      </c>
      <c r="S12" s="2104" t="s">
        <v>542</v>
      </c>
      <c r="T12" s="1186"/>
      <c r="U12" s="2094"/>
      <c r="V12" s="2095"/>
      <c r="W12" s="2095"/>
    </row>
    <row r="13" spans="1:23">
      <c r="A13" s="2106" t="s">
        <v>550</v>
      </c>
      <c r="B13" s="2107" t="s">
        <v>716</v>
      </c>
      <c r="C13" s="2093" t="s">
        <v>552</v>
      </c>
      <c r="D13" s="2094">
        <v>511</v>
      </c>
      <c r="E13" s="2094">
        <v>476</v>
      </c>
      <c r="F13" s="2094">
        <v>323</v>
      </c>
      <c r="G13" s="2095">
        <v>177</v>
      </c>
      <c r="H13" s="2095">
        <v>135</v>
      </c>
      <c r="I13" s="2095">
        <v>196</v>
      </c>
      <c r="J13" s="2108">
        <f t="shared" si="0"/>
        <v>0</v>
      </c>
      <c r="K13" s="2098">
        <v>241</v>
      </c>
      <c r="L13" s="2109" t="s">
        <v>542</v>
      </c>
      <c r="M13" s="2110" t="s">
        <v>542</v>
      </c>
      <c r="N13" s="2111">
        <v>263</v>
      </c>
      <c r="O13" s="1226"/>
      <c r="P13" s="2112"/>
      <c r="Q13" s="2108"/>
      <c r="R13" s="2103" t="s">
        <v>542</v>
      </c>
      <c r="S13" s="2104" t="s">
        <v>542</v>
      </c>
      <c r="T13" s="1186"/>
      <c r="U13" s="2094"/>
      <c r="V13" s="2095"/>
      <c r="W13" s="2095"/>
    </row>
    <row r="14" spans="1:23">
      <c r="A14" s="2106" t="s">
        <v>553</v>
      </c>
      <c r="B14" s="2107" t="s">
        <v>717</v>
      </c>
      <c r="C14" s="2093" t="s">
        <v>542</v>
      </c>
      <c r="D14" s="2094">
        <v>907</v>
      </c>
      <c r="E14" s="2094">
        <v>1398</v>
      </c>
      <c r="F14" s="2094">
        <v>962</v>
      </c>
      <c r="G14" s="2095">
        <v>470</v>
      </c>
      <c r="H14" s="2095">
        <v>494</v>
      </c>
      <c r="I14" s="2095">
        <v>449</v>
      </c>
      <c r="J14" s="2108">
        <f t="shared" si="0"/>
        <v>0</v>
      </c>
      <c r="K14" s="2098">
        <v>480</v>
      </c>
      <c r="L14" s="2109" t="s">
        <v>542</v>
      </c>
      <c r="M14" s="2110" t="s">
        <v>542</v>
      </c>
      <c r="N14" s="2111">
        <v>2659</v>
      </c>
      <c r="O14" s="1226"/>
      <c r="P14" s="2112"/>
      <c r="Q14" s="2108"/>
      <c r="R14" s="2103" t="s">
        <v>542</v>
      </c>
      <c r="S14" s="2104" t="s">
        <v>542</v>
      </c>
      <c r="T14" s="1186"/>
      <c r="U14" s="2094"/>
      <c r="V14" s="2095"/>
      <c r="W14" s="2095"/>
    </row>
    <row r="15" spans="1:23" ht="13.5" thickBot="1">
      <c r="A15" s="2063" t="s">
        <v>555</v>
      </c>
      <c r="B15" s="2113" t="s">
        <v>718</v>
      </c>
      <c r="C15" s="2114" t="s">
        <v>557</v>
      </c>
      <c r="D15" s="1359">
        <v>1671</v>
      </c>
      <c r="E15" s="1359">
        <v>975</v>
      </c>
      <c r="F15" s="1359">
        <v>1677</v>
      </c>
      <c r="G15" s="2115">
        <v>2159</v>
      </c>
      <c r="H15" s="2115">
        <v>2740</v>
      </c>
      <c r="I15" s="2115">
        <v>2194</v>
      </c>
      <c r="J15" s="2116">
        <f t="shared" si="0"/>
        <v>0</v>
      </c>
      <c r="K15" s="1234">
        <v>2468</v>
      </c>
      <c r="L15" s="2117" t="s">
        <v>542</v>
      </c>
      <c r="M15" s="2118" t="s">
        <v>542</v>
      </c>
      <c r="N15" s="2119">
        <v>3909</v>
      </c>
      <c r="O15" s="1238"/>
      <c r="P15" s="2120"/>
      <c r="Q15" s="2116"/>
      <c r="R15" s="2073" t="s">
        <v>542</v>
      </c>
      <c r="S15" s="2074" t="s">
        <v>542</v>
      </c>
      <c r="T15" s="1186"/>
      <c r="U15" s="2079"/>
      <c r="V15" s="2115"/>
      <c r="W15" s="2115"/>
    </row>
    <row r="16" spans="1:23" ht="15.75" thickBot="1">
      <c r="A16" s="2121" t="s">
        <v>558</v>
      </c>
      <c r="B16" s="2122"/>
      <c r="C16" s="662"/>
      <c r="D16" s="2031">
        <v>3421</v>
      </c>
      <c r="E16" s="2031">
        <v>3453</v>
      </c>
      <c r="F16" s="2031">
        <f t="shared" ref="F16:K16" si="1">F11-F12+F13+F14+F15</f>
        <v>3359</v>
      </c>
      <c r="G16" s="2031">
        <f t="shared" si="1"/>
        <v>3100</v>
      </c>
      <c r="H16" s="2123">
        <f t="shared" si="1"/>
        <v>3568</v>
      </c>
      <c r="I16" s="2123">
        <f t="shared" si="1"/>
        <v>3149</v>
      </c>
      <c r="J16" s="2123">
        <f t="shared" si="1"/>
        <v>0</v>
      </c>
      <c r="K16" s="2123">
        <f t="shared" si="1"/>
        <v>3626</v>
      </c>
      <c r="L16" s="2124" t="s">
        <v>542</v>
      </c>
      <c r="M16" s="2125" t="s">
        <v>542</v>
      </c>
      <c r="N16" s="2126">
        <f>N11-N12+N13+N14+N15</f>
        <v>7246</v>
      </c>
      <c r="O16" s="2126"/>
      <c r="P16" s="2126"/>
      <c r="Q16" s="2127"/>
      <c r="R16" s="2128" t="s">
        <v>542</v>
      </c>
      <c r="S16" s="2129" t="s">
        <v>542</v>
      </c>
      <c r="T16" s="1186"/>
      <c r="U16" s="2123">
        <f>U11-U12+U13+U14+U15</f>
        <v>0</v>
      </c>
      <c r="V16" s="2123">
        <f>V11-V12+V13+V14+V15</f>
        <v>0</v>
      </c>
      <c r="W16" s="2123">
        <f>W11-W12+W13+W14+W15</f>
        <v>0</v>
      </c>
    </row>
    <row r="17" spans="1:24">
      <c r="A17" s="2063" t="s">
        <v>559</v>
      </c>
      <c r="B17" s="2092" t="s">
        <v>560</v>
      </c>
      <c r="C17" s="2114">
        <v>401</v>
      </c>
      <c r="D17" s="1359">
        <v>413</v>
      </c>
      <c r="E17" s="1359">
        <v>685</v>
      </c>
      <c r="F17" s="1359">
        <v>479</v>
      </c>
      <c r="G17" s="2115">
        <v>375</v>
      </c>
      <c r="H17" s="2115">
        <v>280</v>
      </c>
      <c r="I17" s="2115">
        <v>392</v>
      </c>
      <c r="J17" s="2097">
        <f t="shared" si="0"/>
        <v>0</v>
      </c>
      <c r="K17" s="1234">
        <v>518</v>
      </c>
      <c r="L17" s="2099" t="s">
        <v>542</v>
      </c>
      <c r="M17" s="2100" t="s">
        <v>542</v>
      </c>
      <c r="N17" s="2119">
        <v>497</v>
      </c>
      <c r="O17" s="2130"/>
      <c r="P17" s="2131"/>
      <c r="Q17" s="2097"/>
      <c r="R17" s="2073" t="s">
        <v>542</v>
      </c>
      <c r="S17" s="2074" t="s">
        <v>542</v>
      </c>
      <c r="T17" s="1186"/>
      <c r="U17" s="2132"/>
      <c r="V17" s="2115"/>
      <c r="W17" s="2115"/>
    </row>
    <row r="18" spans="1:24">
      <c r="A18" s="2106" t="s">
        <v>561</v>
      </c>
      <c r="B18" s="2107" t="s">
        <v>562</v>
      </c>
      <c r="C18" s="2093" t="s">
        <v>563</v>
      </c>
      <c r="D18" s="2094">
        <v>781</v>
      </c>
      <c r="E18" s="2094">
        <v>349</v>
      </c>
      <c r="F18" s="2094">
        <v>835</v>
      </c>
      <c r="G18" s="2095">
        <v>704</v>
      </c>
      <c r="H18" s="2095">
        <v>1212</v>
      </c>
      <c r="I18" s="2095">
        <v>782</v>
      </c>
      <c r="J18" s="2108">
        <f t="shared" si="0"/>
        <v>0</v>
      </c>
      <c r="K18" s="2098">
        <v>817</v>
      </c>
      <c r="L18" s="2109" t="s">
        <v>542</v>
      </c>
      <c r="M18" s="2110" t="s">
        <v>542</v>
      </c>
      <c r="N18" s="2111">
        <v>827</v>
      </c>
      <c r="O18" s="1293"/>
      <c r="P18" s="2131"/>
      <c r="Q18" s="2108"/>
      <c r="R18" s="2103" t="s">
        <v>542</v>
      </c>
      <c r="S18" s="2104" t="s">
        <v>542</v>
      </c>
      <c r="T18" s="1186"/>
      <c r="U18" s="2133"/>
      <c r="V18" s="2095"/>
      <c r="W18" s="2095"/>
    </row>
    <row r="19" spans="1:24">
      <c r="A19" s="2106" t="s">
        <v>564</v>
      </c>
      <c r="B19" s="2107" t="s">
        <v>719</v>
      </c>
      <c r="C19" s="2093" t="s">
        <v>542</v>
      </c>
      <c r="D19" s="2094">
        <v>0</v>
      </c>
      <c r="E19" s="2094">
        <v>0</v>
      </c>
      <c r="F19" s="2094">
        <v>0</v>
      </c>
      <c r="G19" s="2095">
        <v>0</v>
      </c>
      <c r="H19" s="2095">
        <v>0</v>
      </c>
      <c r="I19" s="2095">
        <v>0</v>
      </c>
      <c r="J19" s="2108">
        <f t="shared" si="0"/>
        <v>0</v>
      </c>
      <c r="K19" s="2098">
        <v>0</v>
      </c>
      <c r="L19" s="2109" t="s">
        <v>542</v>
      </c>
      <c r="M19" s="2110" t="s">
        <v>542</v>
      </c>
      <c r="N19" s="2111">
        <v>0</v>
      </c>
      <c r="O19" s="1293"/>
      <c r="P19" s="2131"/>
      <c r="Q19" s="2108"/>
      <c r="R19" s="2103" t="s">
        <v>542</v>
      </c>
      <c r="S19" s="2104" t="s">
        <v>542</v>
      </c>
      <c r="T19" s="1186"/>
      <c r="U19" s="2133"/>
      <c r="V19" s="2095"/>
      <c r="W19" s="2095"/>
    </row>
    <row r="20" spans="1:24">
      <c r="A20" s="2106" t="s">
        <v>566</v>
      </c>
      <c r="B20" s="2107" t="s">
        <v>565</v>
      </c>
      <c r="C20" s="2093" t="s">
        <v>542</v>
      </c>
      <c r="D20" s="2094">
        <v>1685</v>
      </c>
      <c r="E20" s="2094">
        <v>1849</v>
      </c>
      <c r="F20" s="2094">
        <v>1975</v>
      </c>
      <c r="G20" s="2095">
        <v>1876</v>
      </c>
      <c r="H20" s="2095">
        <v>1894</v>
      </c>
      <c r="I20" s="2095">
        <v>1874</v>
      </c>
      <c r="J20" s="2108">
        <f t="shared" si="0"/>
        <v>0</v>
      </c>
      <c r="K20" s="2098">
        <v>2073</v>
      </c>
      <c r="L20" s="2109" t="s">
        <v>542</v>
      </c>
      <c r="M20" s="2110" t="s">
        <v>542</v>
      </c>
      <c r="N20" s="2111">
        <v>5706</v>
      </c>
      <c r="O20" s="1293"/>
      <c r="P20" s="2131"/>
      <c r="Q20" s="2108"/>
      <c r="R20" s="2103" t="s">
        <v>542</v>
      </c>
      <c r="S20" s="2104" t="s">
        <v>542</v>
      </c>
      <c r="T20" s="1186"/>
      <c r="U20" s="2133"/>
      <c r="V20" s="2095"/>
      <c r="W20" s="2095"/>
    </row>
    <row r="21" spans="1:24" ht="13.5" thickBot="1">
      <c r="A21" s="2077" t="s">
        <v>568</v>
      </c>
      <c r="B21" s="2134"/>
      <c r="C21" s="2135" t="s">
        <v>542</v>
      </c>
      <c r="D21" s="2094">
        <v>0</v>
      </c>
      <c r="E21" s="2094">
        <v>0</v>
      </c>
      <c r="F21" s="2094">
        <v>0</v>
      </c>
      <c r="G21" s="2136">
        <v>0</v>
      </c>
      <c r="H21" s="2137"/>
      <c r="I21" s="2136">
        <v>0</v>
      </c>
      <c r="J21" s="2138">
        <f t="shared" si="0"/>
        <v>0</v>
      </c>
      <c r="K21" s="2139">
        <v>0</v>
      </c>
      <c r="L21" s="2083" t="s">
        <v>542</v>
      </c>
      <c r="M21" s="2084" t="s">
        <v>542</v>
      </c>
      <c r="N21" s="2140">
        <v>0</v>
      </c>
      <c r="O21" s="1309"/>
      <c r="P21" s="2141"/>
      <c r="Q21" s="2138"/>
      <c r="R21" s="2137" t="s">
        <v>542</v>
      </c>
      <c r="S21" s="2142" t="s">
        <v>542</v>
      </c>
      <c r="T21" s="1186"/>
      <c r="U21" s="2143"/>
      <c r="V21" s="2136"/>
      <c r="W21" s="2136"/>
    </row>
    <row r="22" spans="1:24" ht="15">
      <c r="A22" s="2144" t="s">
        <v>570</v>
      </c>
      <c r="B22" s="2092" t="s">
        <v>571</v>
      </c>
      <c r="C22" s="738" t="s">
        <v>542</v>
      </c>
      <c r="D22" s="2105">
        <v>13454</v>
      </c>
      <c r="E22" s="2105">
        <v>13860</v>
      </c>
      <c r="F22" s="2105">
        <v>13442</v>
      </c>
      <c r="G22" s="2145">
        <v>14664</v>
      </c>
      <c r="H22" s="2145">
        <v>14584</v>
      </c>
      <c r="I22" s="2145">
        <v>15272</v>
      </c>
      <c r="J22" s="2146">
        <v>15545</v>
      </c>
      <c r="K22" s="2145">
        <v>17264</v>
      </c>
      <c r="L22" s="2147">
        <f>L35</f>
        <v>17229</v>
      </c>
      <c r="M22" s="2148">
        <f>M35</f>
        <v>17229</v>
      </c>
      <c r="N22" s="2149">
        <v>4219</v>
      </c>
      <c r="O22" s="2150"/>
      <c r="P22" s="2097"/>
      <c r="Q22" s="2151"/>
      <c r="R22" s="2152">
        <f>SUM(N22:Q22)</f>
        <v>4219</v>
      </c>
      <c r="S22" s="2153">
        <f>(R22/M22)*100</f>
        <v>24.487782227639446</v>
      </c>
      <c r="T22" s="1186"/>
      <c r="U22" s="2105"/>
      <c r="V22" s="2154"/>
      <c r="W22" s="2145"/>
      <c r="X22" s="45"/>
    </row>
    <row r="23" spans="1:24" ht="15">
      <c r="A23" s="2106" t="s">
        <v>572</v>
      </c>
      <c r="B23" s="2107" t="s">
        <v>573</v>
      </c>
      <c r="C23" s="743" t="s">
        <v>542</v>
      </c>
      <c r="D23" s="2094"/>
      <c r="E23" s="2094"/>
      <c r="F23" s="2094"/>
      <c r="G23" s="2155"/>
      <c r="H23" s="2155"/>
      <c r="I23" s="2155"/>
      <c r="J23" s="2155">
        <v>0</v>
      </c>
      <c r="K23" s="2155">
        <v>584</v>
      </c>
      <c r="L23" s="2156"/>
      <c r="M23" s="2157"/>
      <c r="N23" s="2158"/>
      <c r="O23" s="2159"/>
      <c r="P23" s="2108"/>
      <c r="Q23" s="2160"/>
      <c r="R23" s="2161">
        <f t="shared" ref="R23:R45" si="2">SUM(N23:Q23)</f>
        <v>0</v>
      </c>
      <c r="S23" s="2162" t="e">
        <f t="shared" ref="S23:S45" si="3">(R23/M23)*100</f>
        <v>#DIV/0!</v>
      </c>
      <c r="T23" s="1186"/>
      <c r="U23" s="2094"/>
      <c r="V23" s="2163"/>
      <c r="W23" s="2155"/>
    </row>
    <row r="24" spans="1:24" ht="15.75" thickBot="1">
      <c r="A24" s="2077" t="s">
        <v>574</v>
      </c>
      <c r="B24" s="2134" t="s">
        <v>573</v>
      </c>
      <c r="C24" s="748">
        <v>672</v>
      </c>
      <c r="D24" s="2164">
        <v>2805</v>
      </c>
      <c r="E24" s="2164">
        <v>3030</v>
      </c>
      <c r="F24" s="2164">
        <v>3000</v>
      </c>
      <c r="G24" s="2165">
        <v>3400</v>
      </c>
      <c r="H24" s="2165">
        <v>3450</v>
      </c>
      <c r="I24" s="2165">
        <v>3500</v>
      </c>
      <c r="J24" s="2165">
        <v>3300</v>
      </c>
      <c r="K24" s="2165">
        <v>2816</v>
      </c>
      <c r="L24" s="2166">
        <f>SUM(L25:L29)</f>
        <v>3400</v>
      </c>
      <c r="M24" s="2167">
        <f>SUM(M25:M29)</f>
        <v>3400</v>
      </c>
      <c r="N24" s="2168">
        <v>840</v>
      </c>
      <c r="O24" s="2169"/>
      <c r="P24" s="2116"/>
      <c r="Q24" s="2170"/>
      <c r="R24" s="2171">
        <f t="shared" si="2"/>
        <v>840</v>
      </c>
      <c r="S24" s="2172">
        <f t="shared" si="3"/>
        <v>24.705882352941178</v>
      </c>
      <c r="T24" s="1186"/>
      <c r="U24" s="2079"/>
      <c r="V24" s="2173"/>
      <c r="W24" s="2165"/>
    </row>
    <row r="25" spans="1:24" ht="15">
      <c r="A25" s="2091" t="s">
        <v>575</v>
      </c>
      <c r="B25" s="2174" t="s">
        <v>720</v>
      </c>
      <c r="C25" s="753">
        <v>501</v>
      </c>
      <c r="D25" s="2094">
        <v>3042</v>
      </c>
      <c r="E25" s="2094">
        <v>2862</v>
      </c>
      <c r="F25" s="2094">
        <v>2431</v>
      </c>
      <c r="G25" s="2146">
        <v>3440</v>
      </c>
      <c r="H25" s="2146">
        <v>2922</v>
      </c>
      <c r="I25" s="2146">
        <v>2849</v>
      </c>
      <c r="J25" s="2146">
        <v>2182</v>
      </c>
      <c r="K25" s="2146">
        <v>1886</v>
      </c>
      <c r="L25" s="2147">
        <v>1000</v>
      </c>
      <c r="M25" s="2175">
        <v>1000</v>
      </c>
      <c r="N25" s="2176">
        <v>192</v>
      </c>
      <c r="O25" s="2177"/>
      <c r="P25" s="2097"/>
      <c r="Q25" s="2151"/>
      <c r="R25" s="2178">
        <f t="shared" si="2"/>
        <v>192</v>
      </c>
      <c r="S25" s="2153">
        <f t="shared" si="3"/>
        <v>19.2</v>
      </c>
      <c r="T25" s="1186"/>
      <c r="U25" s="2179"/>
      <c r="V25" s="2180"/>
      <c r="W25" s="2146"/>
    </row>
    <row r="26" spans="1:24" ht="15">
      <c r="A26" s="2106" t="s">
        <v>577</v>
      </c>
      <c r="B26" s="2181" t="s">
        <v>721</v>
      </c>
      <c r="C26" s="755">
        <v>502</v>
      </c>
      <c r="D26" s="2094">
        <v>812</v>
      </c>
      <c r="E26" s="2094">
        <v>951</v>
      </c>
      <c r="F26" s="2094">
        <v>1318</v>
      </c>
      <c r="G26" s="2155">
        <v>1425</v>
      </c>
      <c r="H26" s="2155">
        <v>1283</v>
      </c>
      <c r="I26" s="2155">
        <v>1482</v>
      </c>
      <c r="J26" s="2155">
        <v>1107</v>
      </c>
      <c r="K26" s="2155">
        <v>1044</v>
      </c>
      <c r="L26" s="2156">
        <v>1200</v>
      </c>
      <c r="M26" s="2157">
        <v>1200</v>
      </c>
      <c r="N26" s="2158">
        <v>443</v>
      </c>
      <c r="O26" s="2159"/>
      <c r="P26" s="2108"/>
      <c r="Q26" s="2160"/>
      <c r="R26" s="2182">
        <f t="shared" si="2"/>
        <v>443</v>
      </c>
      <c r="S26" s="2183">
        <f t="shared" si="3"/>
        <v>36.916666666666664</v>
      </c>
      <c r="T26" s="1186"/>
      <c r="U26" s="2094"/>
      <c r="V26" s="2163"/>
      <c r="W26" s="2155"/>
    </row>
    <row r="27" spans="1:24" ht="15">
      <c r="A27" s="2106" t="s">
        <v>579</v>
      </c>
      <c r="B27" s="2181" t="s">
        <v>722</v>
      </c>
      <c r="C27" s="755">
        <v>504</v>
      </c>
      <c r="D27" s="2094">
        <v>80</v>
      </c>
      <c r="E27" s="2094">
        <v>26</v>
      </c>
      <c r="F27" s="2094">
        <v>0</v>
      </c>
      <c r="G27" s="2155">
        <v>14</v>
      </c>
      <c r="H27" s="2155">
        <v>14</v>
      </c>
      <c r="I27" s="2155">
        <v>4</v>
      </c>
      <c r="J27" s="2155">
        <v>0</v>
      </c>
      <c r="K27" s="2155">
        <v>0</v>
      </c>
      <c r="L27" s="2156"/>
      <c r="M27" s="2157"/>
      <c r="N27" s="2158">
        <v>0</v>
      </c>
      <c r="O27" s="2159"/>
      <c r="P27" s="2108"/>
      <c r="Q27" s="2160"/>
      <c r="R27" s="2182">
        <f t="shared" si="2"/>
        <v>0</v>
      </c>
      <c r="S27" s="2183" t="e">
        <f t="shared" si="3"/>
        <v>#DIV/0!</v>
      </c>
      <c r="T27" s="1186"/>
      <c r="U27" s="2094"/>
      <c r="V27" s="2163"/>
      <c r="W27" s="2155"/>
    </row>
    <row r="28" spans="1:24" ht="15">
      <c r="A28" s="2106" t="s">
        <v>581</v>
      </c>
      <c r="B28" s="2181" t="s">
        <v>723</v>
      </c>
      <c r="C28" s="755">
        <v>511</v>
      </c>
      <c r="D28" s="2094">
        <v>300</v>
      </c>
      <c r="E28" s="2094">
        <v>676</v>
      </c>
      <c r="F28" s="2094">
        <v>375</v>
      </c>
      <c r="G28" s="2155">
        <v>197</v>
      </c>
      <c r="H28" s="2155">
        <v>540</v>
      </c>
      <c r="I28" s="2155">
        <v>484</v>
      </c>
      <c r="J28" s="2155">
        <v>549</v>
      </c>
      <c r="K28" s="2155">
        <v>485</v>
      </c>
      <c r="L28" s="2156">
        <v>600</v>
      </c>
      <c r="M28" s="2157">
        <v>600</v>
      </c>
      <c r="N28" s="2158">
        <v>180</v>
      </c>
      <c r="O28" s="2159"/>
      <c r="P28" s="2108"/>
      <c r="Q28" s="2160"/>
      <c r="R28" s="2182">
        <f t="shared" si="2"/>
        <v>180</v>
      </c>
      <c r="S28" s="2183">
        <f t="shared" si="3"/>
        <v>30</v>
      </c>
      <c r="T28" s="1186"/>
      <c r="U28" s="2094"/>
      <c r="V28" s="2163"/>
      <c r="W28" s="2155"/>
    </row>
    <row r="29" spans="1:24" ht="15">
      <c r="A29" s="2106" t="s">
        <v>583</v>
      </c>
      <c r="B29" s="2181" t="s">
        <v>724</v>
      </c>
      <c r="C29" s="755">
        <v>518</v>
      </c>
      <c r="D29" s="2094">
        <v>497</v>
      </c>
      <c r="E29" s="2094">
        <v>585</v>
      </c>
      <c r="F29" s="2094">
        <v>465</v>
      </c>
      <c r="G29" s="2155">
        <v>713</v>
      </c>
      <c r="H29" s="2155">
        <v>464</v>
      </c>
      <c r="I29" s="2155">
        <v>672</v>
      </c>
      <c r="J29" s="2155">
        <v>618</v>
      </c>
      <c r="K29" s="2155">
        <v>1015</v>
      </c>
      <c r="L29" s="2156">
        <v>600</v>
      </c>
      <c r="M29" s="2157">
        <v>600</v>
      </c>
      <c r="N29" s="2158">
        <v>182</v>
      </c>
      <c r="O29" s="2159"/>
      <c r="P29" s="2108"/>
      <c r="Q29" s="2160"/>
      <c r="R29" s="2182">
        <f t="shared" si="2"/>
        <v>182</v>
      </c>
      <c r="S29" s="2183">
        <f t="shared" si="3"/>
        <v>30.333333333333336</v>
      </c>
      <c r="T29" s="1186"/>
      <c r="U29" s="2094"/>
      <c r="V29" s="2163"/>
      <c r="W29" s="2155"/>
    </row>
    <row r="30" spans="1:24" ht="15">
      <c r="A30" s="2106" t="s">
        <v>585</v>
      </c>
      <c r="B30" s="2184" t="s">
        <v>726</v>
      </c>
      <c r="C30" s="755">
        <v>521</v>
      </c>
      <c r="D30" s="2094">
        <v>7861</v>
      </c>
      <c r="E30" s="2094">
        <v>7950</v>
      </c>
      <c r="F30" s="2094">
        <v>7842</v>
      </c>
      <c r="G30" s="2155">
        <v>7959</v>
      </c>
      <c r="H30" s="2155">
        <v>8264</v>
      </c>
      <c r="I30" s="2155">
        <v>8850</v>
      </c>
      <c r="J30" s="2155">
        <v>9203</v>
      </c>
      <c r="K30" s="2155">
        <v>9911</v>
      </c>
      <c r="L30" s="2156">
        <v>9944</v>
      </c>
      <c r="M30" s="2157">
        <v>9944</v>
      </c>
      <c r="N30" s="2158">
        <v>2503</v>
      </c>
      <c r="O30" s="2159"/>
      <c r="P30" s="2108"/>
      <c r="Q30" s="2160"/>
      <c r="R30" s="2182">
        <f t="shared" si="2"/>
        <v>2503</v>
      </c>
      <c r="S30" s="2183">
        <f t="shared" si="3"/>
        <v>25.170957361222847</v>
      </c>
      <c r="T30" s="1186"/>
      <c r="U30" s="2094"/>
      <c r="V30" s="2163"/>
      <c r="W30" s="2155"/>
    </row>
    <row r="31" spans="1:24" ht="15">
      <c r="A31" s="2106" t="s">
        <v>587</v>
      </c>
      <c r="B31" s="2184" t="s">
        <v>727</v>
      </c>
      <c r="C31" s="755" t="s">
        <v>589</v>
      </c>
      <c r="D31" s="2094">
        <v>2897</v>
      </c>
      <c r="E31" s="2094">
        <v>2910</v>
      </c>
      <c r="F31" s="2094">
        <v>2905</v>
      </c>
      <c r="G31" s="2155">
        <v>2848</v>
      </c>
      <c r="H31" s="2155">
        <v>2916</v>
      </c>
      <c r="I31" s="2155">
        <v>3073</v>
      </c>
      <c r="J31" s="2155">
        <v>3278</v>
      </c>
      <c r="K31" s="2155">
        <v>3736</v>
      </c>
      <c r="L31" s="2156">
        <v>3530</v>
      </c>
      <c r="M31" s="2157">
        <v>3530</v>
      </c>
      <c r="N31" s="2158">
        <v>902</v>
      </c>
      <c r="O31" s="2159"/>
      <c r="P31" s="2108"/>
      <c r="Q31" s="2160"/>
      <c r="R31" s="2182">
        <f t="shared" si="2"/>
        <v>902</v>
      </c>
      <c r="S31" s="2183">
        <f t="shared" si="3"/>
        <v>25.552407932011334</v>
      </c>
      <c r="T31" s="1186"/>
      <c r="U31" s="2094"/>
      <c r="V31" s="2163"/>
      <c r="W31" s="2155"/>
    </row>
    <row r="32" spans="1:24" ht="15">
      <c r="A32" s="2106" t="s">
        <v>590</v>
      </c>
      <c r="B32" s="2181" t="s">
        <v>728</v>
      </c>
      <c r="C32" s="755">
        <v>557</v>
      </c>
      <c r="D32" s="2094">
        <v>0</v>
      </c>
      <c r="E32" s="2094">
        <v>0</v>
      </c>
      <c r="F32" s="2094">
        <v>0</v>
      </c>
      <c r="G32" s="2155">
        <v>0</v>
      </c>
      <c r="H32" s="2155"/>
      <c r="I32" s="2155"/>
      <c r="J32" s="2155">
        <v>0</v>
      </c>
      <c r="K32" s="2155">
        <v>3</v>
      </c>
      <c r="L32" s="2156"/>
      <c r="M32" s="2157"/>
      <c r="N32" s="2158">
        <v>0</v>
      </c>
      <c r="O32" s="2159"/>
      <c r="P32" s="2108"/>
      <c r="Q32" s="2160"/>
      <c r="R32" s="2182">
        <f t="shared" si="2"/>
        <v>0</v>
      </c>
      <c r="S32" s="2183" t="e">
        <f t="shared" si="3"/>
        <v>#DIV/0!</v>
      </c>
      <c r="T32" s="1186"/>
      <c r="U32" s="2094"/>
      <c r="V32" s="2163"/>
      <c r="W32" s="2155"/>
    </row>
    <row r="33" spans="1:23" ht="15">
      <c r="A33" s="2106" t="s">
        <v>592</v>
      </c>
      <c r="B33" s="2181" t="s">
        <v>729</v>
      </c>
      <c r="C33" s="755">
        <v>551</v>
      </c>
      <c r="D33" s="2094">
        <v>73</v>
      </c>
      <c r="E33" s="2094">
        <v>97</v>
      </c>
      <c r="F33" s="2094">
        <v>103</v>
      </c>
      <c r="G33" s="2155">
        <v>103</v>
      </c>
      <c r="H33" s="2155">
        <v>95</v>
      </c>
      <c r="I33" s="2155">
        <v>73</v>
      </c>
      <c r="J33" s="2155">
        <v>66</v>
      </c>
      <c r="K33" s="2155">
        <v>66</v>
      </c>
      <c r="L33" s="2156"/>
      <c r="M33" s="2157"/>
      <c r="N33" s="2158">
        <v>22</v>
      </c>
      <c r="O33" s="2159"/>
      <c r="P33" s="2108"/>
      <c r="Q33" s="2160"/>
      <c r="R33" s="2182">
        <f t="shared" si="2"/>
        <v>22</v>
      </c>
      <c r="S33" s="2183" t="e">
        <f t="shared" si="3"/>
        <v>#DIV/0!</v>
      </c>
      <c r="T33" s="1186"/>
      <c r="U33" s="2094"/>
      <c r="V33" s="2163"/>
      <c r="W33" s="2155"/>
    </row>
    <row r="34" spans="1:23" ht="15.75" thickBot="1">
      <c r="A34" s="2063" t="s">
        <v>757</v>
      </c>
      <c r="B34" s="2185" t="s">
        <v>730</v>
      </c>
      <c r="C34" s="757" t="s">
        <v>595</v>
      </c>
      <c r="D34" s="1359">
        <v>449</v>
      </c>
      <c r="E34" s="1359">
        <v>210</v>
      </c>
      <c r="F34" s="1359">
        <v>221</v>
      </c>
      <c r="G34" s="2186">
        <v>173</v>
      </c>
      <c r="H34" s="2186">
        <v>96</v>
      </c>
      <c r="I34" s="2186">
        <v>91</v>
      </c>
      <c r="J34" s="2186">
        <v>497</v>
      </c>
      <c r="K34" s="2186">
        <v>597</v>
      </c>
      <c r="L34" s="2187">
        <v>355</v>
      </c>
      <c r="M34" s="2188">
        <v>355</v>
      </c>
      <c r="N34" s="2189">
        <v>46</v>
      </c>
      <c r="O34" s="2159"/>
      <c r="P34" s="2116"/>
      <c r="Q34" s="2160"/>
      <c r="R34" s="2190">
        <f t="shared" si="2"/>
        <v>46</v>
      </c>
      <c r="S34" s="2172">
        <f t="shared" si="3"/>
        <v>12.957746478873238</v>
      </c>
      <c r="T34" s="1186"/>
      <c r="U34" s="2191"/>
      <c r="V34" s="2192"/>
      <c r="W34" s="2186"/>
    </row>
    <row r="35" spans="1:23" ht="15.75" thickBot="1">
      <c r="A35" s="2193" t="s">
        <v>596</v>
      </c>
      <c r="B35" s="2194" t="s">
        <v>597</v>
      </c>
      <c r="C35" s="2195"/>
      <c r="D35" s="2031">
        <f t="shared" ref="D35:N35" si="4">SUM(D25:D34)</f>
        <v>16011</v>
      </c>
      <c r="E35" s="2031">
        <f t="shared" si="4"/>
        <v>16267</v>
      </c>
      <c r="F35" s="2031">
        <f t="shared" si="4"/>
        <v>15660</v>
      </c>
      <c r="G35" s="2031">
        <f t="shared" si="4"/>
        <v>16872</v>
      </c>
      <c r="H35" s="2031">
        <f>SUM(H25:H34)</f>
        <v>16594</v>
      </c>
      <c r="I35" s="2031">
        <f>SUM(I25:I34)</f>
        <v>17578</v>
      </c>
      <c r="J35" s="2031">
        <v>17500</v>
      </c>
      <c r="K35" s="2031">
        <f>SUM(K25:K34)</f>
        <v>18743</v>
      </c>
      <c r="L35" s="2196">
        <f t="shared" si="4"/>
        <v>17229</v>
      </c>
      <c r="M35" s="2197">
        <f t="shared" si="4"/>
        <v>17229</v>
      </c>
      <c r="N35" s="2198">
        <f t="shared" si="4"/>
        <v>4470</v>
      </c>
      <c r="O35" s="1343"/>
      <c r="P35" s="1343"/>
      <c r="Q35" s="2199"/>
      <c r="R35" s="2200">
        <f t="shared" si="2"/>
        <v>4470</v>
      </c>
      <c r="S35" s="2201">
        <f t="shared" si="3"/>
        <v>25.944628243078533</v>
      </c>
      <c r="T35" s="1186"/>
      <c r="U35" s="2031">
        <f>SUM(U25:U34)</f>
        <v>0</v>
      </c>
      <c r="V35" s="2031">
        <f>SUM(V25:V34)</f>
        <v>0</v>
      </c>
      <c r="W35" s="2031">
        <f>SUM(W25:W34)</f>
        <v>0</v>
      </c>
    </row>
    <row r="36" spans="1:23" ht="15">
      <c r="A36" s="2091" t="s">
        <v>598</v>
      </c>
      <c r="B36" s="2174" t="s">
        <v>732</v>
      </c>
      <c r="C36" s="753">
        <v>601</v>
      </c>
      <c r="D36" s="2179">
        <v>1998</v>
      </c>
      <c r="E36" s="2179">
        <v>1958</v>
      </c>
      <c r="F36" s="2179">
        <v>2032</v>
      </c>
      <c r="G36" s="2146">
        <v>1931</v>
      </c>
      <c r="H36" s="2146">
        <v>2001</v>
      </c>
      <c r="I36" s="2146">
        <v>2039</v>
      </c>
      <c r="J36" s="2146">
        <v>1857</v>
      </c>
      <c r="K36" s="2146">
        <v>1365</v>
      </c>
      <c r="L36" s="2147"/>
      <c r="M36" s="2175"/>
      <c r="N36" s="2149">
        <v>181</v>
      </c>
      <c r="O36" s="2159"/>
      <c r="P36" s="2097"/>
      <c r="Q36" s="2160"/>
      <c r="R36" s="2178">
        <f t="shared" si="2"/>
        <v>181</v>
      </c>
      <c r="S36" s="2202" t="e">
        <f t="shared" si="3"/>
        <v>#DIV/0!</v>
      </c>
      <c r="T36" s="1186"/>
      <c r="U36" s="2179"/>
      <c r="V36" s="2180"/>
      <c r="W36" s="2146"/>
    </row>
    <row r="37" spans="1:23" ht="15">
      <c r="A37" s="2106" t="s">
        <v>600</v>
      </c>
      <c r="B37" s="2181" t="s">
        <v>733</v>
      </c>
      <c r="C37" s="755">
        <v>602</v>
      </c>
      <c r="D37" s="2094">
        <v>112</v>
      </c>
      <c r="E37" s="2094">
        <v>100</v>
      </c>
      <c r="F37" s="2094">
        <v>50</v>
      </c>
      <c r="G37" s="2155">
        <v>53</v>
      </c>
      <c r="H37" s="2155">
        <v>49</v>
      </c>
      <c r="I37" s="2155">
        <v>57</v>
      </c>
      <c r="J37" s="2155">
        <v>61</v>
      </c>
      <c r="K37" s="2155">
        <v>83</v>
      </c>
      <c r="L37" s="2156"/>
      <c r="M37" s="2157"/>
      <c r="N37" s="2158">
        <v>0</v>
      </c>
      <c r="O37" s="2159"/>
      <c r="P37" s="2108"/>
      <c r="Q37" s="2160"/>
      <c r="R37" s="2182">
        <f t="shared" si="2"/>
        <v>0</v>
      </c>
      <c r="S37" s="2183" t="e">
        <f t="shared" si="3"/>
        <v>#DIV/0!</v>
      </c>
      <c r="T37" s="1186"/>
      <c r="U37" s="2094"/>
      <c r="V37" s="2163"/>
      <c r="W37" s="2155"/>
    </row>
    <row r="38" spans="1:23" ht="15">
      <c r="A38" s="2106" t="s">
        <v>602</v>
      </c>
      <c r="B38" s="2181" t="s">
        <v>734</v>
      </c>
      <c r="C38" s="755">
        <v>604</v>
      </c>
      <c r="D38" s="2094">
        <v>87</v>
      </c>
      <c r="E38" s="2094">
        <v>28</v>
      </c>
      <c r="F38" s="2094">
        <v>0</v>
      </c>
      <c r="G38" s="2155">
        <v>15</v>
      </c>
      <c r="H38" s="2155">
        <v>14</v>
      </c>
      <c r="I38" s="2155">
        <v>5</v>
      </c>
      <c r="J38" s="2155">
        <v>0</v>
      </c>
      <c r="K38" s="2155">
        <v>0</v>
      </c>
      <c r="L38" s="2156"/>
      <c r="M38" s="2157"/>
      <c r="N38" s="2158">
        <v>0</v>
      </c>
      <c r="O38" s="2159"/>
      <c r="P38" s="2108"/>
      <c r="Q38" s="2160"/>
      <c r="R38" s="2182">
        <f t="shared" si="2"/>
        <v>0</v>
      </c>
      <c r="S38" s="2183" t="e">
        <f t="shared" si="3"/>
        <v>#DIV/0!</v>
      </c>
      <c r="T38" s="1186"/>
      <c r="U38" s="2094"/>
      <c r="V38" s="2163"/>
      <c r="W38" s="2155"/>
    </row>
    <row r="39" spans="1:23" ht="15">
      <c r="A39" s="2106" t="s">
        <v>604</v>
      </c>
      <c r="B39" s="2181" t="s">
        <v>735</v>
      </c>
      <c r="C39" s="755" t="s">
        <v>606</v>
      </c>
      <c r="D39" s="2094">
        <v>13454</v>
      </c>
      <c r="E39" s="2094">
        <v>13860</v>
      </c>
      <c r="F39" s="2094">
        <v>13442</v>
      </c>
      <c r="G39" s="2155">
        <v>14664</v>
      </c>
      <c r="H39" s="2155">
        <v>14584</v>
      </c>
      <c r="I39" s="2155">
        <v>15272</v>
      </c>
      <c r="J39" s="2155">
        <v>15545</v>
      </c>
      <c r="K39" s="2155">
        <v>17264</v>
      </c>
      <c r="L39" s="2156">
        <v>17229</v>
      </c>
      <c r="M39" s="2157">
        <v>17229</v>
      </c>
      <c r="N39" s="2158">
        <v>4219</v>
      </c>
      <c r="O39" s="2159"/>
      <c r="P39" s="2108"/>
      <c r="Q39" s="2160"/>
      <c r="R39" s="2182">
        <f t="shared" si="2"/>
        <v>4219</v>
      </c>
      <c r="S39" s="2183">
        <f t="shared" si="3"/>
        <v>24.487782227639446</v>
      </c>
      <c r="T39" s="1186"/>
      <c r="U39" s="2094"/>
      <c r="V39" s="2163"/>
      <c r="W39" s="2155"/>
    </row>
    <row r="40" spans="1:23" ht="15.75" thickBot="1">
      <c r="A40" s="2063" t="s">
        <v>607</v>
      </c>
      <c r="B40" s="2185" t="s">
        <v>730</v>
      </c>
      <c r="C40" s="757" t="s">
        <v>608</v>
      </c>
      <c r="D40" s="1359">
        <v>399</v>
      </c>
      <c r="E40" s="1359">
        <v>331</v>
      </c>
      <c r="F40" s="1359">
        <v>206</v>
      </c>
      <c r="G40" s="2186">
        <v>354</v>
      </c>
      <c r="H40" s="2186">
        <v>129</v>
      </c>
      <c r="I40" s="2186">
        <v>303</v>
      </c>
      <c r="J40" s="2186">
        <v>200</v>
      </c>
      <c r="K40" s="2186">
        <v>249</v>
      </c>
      <c r="L40" s="2187"/>
      <c r="M40" s="2188"/>
      <c r="N40" s="2189">
        <v>70</v>
      </c>
      <c r="O40" s="2169"/>
      <c r="P40" s="2116"/>
      <c r="Q40" s="2170"/>
      <c r="R40" s="2171">
        <f t="shared" si="2"/>
        <v>70</v>
      </c>
      <c r="S40" s="2172" t="e">
        <f t="shared" si="3"/>
        <v>#DIV/0!</v>
      </c>
      <c r="T40" s="1186"/>
      <c r="U40" s="2191"/>
      <c r="V40" s="2192"/>
      <c r="W40" s="2186"/>
    </row>
    <row r="41" spans="1:23" ht="15.75" thickBot="1">
      <c r="A41" s="2193" t="s">
        <v>609</v>
      </c>
      <c r="B41" s="2194" t="s">
        <v>610</v>
      </c>
      <c r="C41" s="2195" t="s">
        <v>542</v>
      </c>
      <c r="D41" s="2031">
        <f t="shared" ref="D41:N41" si="5">SUM(D36:D40)</f>
        <v>16050</v>
      </c>
      <c r="E41" s="2031">
        <f t="shared" si="5"/>
        <v>16277</v>
      </c>
      <c r="F41" s="2031">
        <f t="shared" si="5"/>
        <v>15730</v>
      </c>
      <c r="G41" s="2031">
        <f t="shared" si="5"/>
        <v>17017</v>
      </c>
      <c r="H41" s="2031">
        <f>SUM(H36:H40)</f>
        <v>16777</v>
      </c>
      <c r="I41" s="2031">
        <f>SUM(I36:I40)</f>
        <v>17676</v>
      </c>
      <c r="J41" s="2031">
        <v>17663</v>
      </c>
      <c r="K41" s="2031">
        <f>SUM(K36:K40)</f>
        <v>18961</v>
      </c>
      <c r="L41" s="2196">
        <f t="shared" si="5"/>
        <v>17229</v>
      </c>
      <c r="M41" s="2197">
        <f t="shared" si="5"/>
        <v>17229</v>
      </c>
      <c r="N41" s="2203">
        <f t="shared" si="5"/>
        <v>4470</v>
      </c>
      <c r="O41" s="2203"/>
      <c r="P41" s="2203"/>
      <c r="Q41" s="2203"/>
      <c r="R41" s="2204">
        <f t="shared" si="2"/>
        <v>4470</v>
      </c>
      <c r="S41" s="2202">
        <f t="shared" si="3"/>
        <v>25.944628243078533</v>
      </c>
      <c r="T41" s="1186"/>
      <c r="U41" s="2031">
        <f>SUM(U36:U40)</f>
        <v>0</v>
      </c>
      <c r="V41" s="2031">
        <f>SUM(V36:V40)</f>
        <v>0</v>
      </c>
      <c r="W41" s="2031">
        <f>SUM(W36:W40)</f>
        <v>0</v>
      </c>
    </row>
    <row r="42" spans="1:23" ht="15.75" thickBot="1">
      <c r="A42" s="2063"/>
      <c r="B42" s="658"/>
      <c r="C42" s="779"/>
      <c r="D42" s="1359"/>
      <c r="E42" s="1359"/>
      <c r="F42" s="1359"/>
      <c r="G42" s="2200"/>
      <c r="H42" s="2200"/>
      <c r="I42" s="2200"/>
      <c r="J42" s="2200"/>
      <c r="K42" s="1359"/>
      <c r="L42" s="2205"/>
      <c r="M42" s="2206"/>
      <c r="N42" s="2207"/>
      <c r="O42" s="2208"/>
      <c r="P42" s="2209"/>
      <c r="Q42" s="1365"/>
      <c r="R42" s="2210"/>
      <c r="S42" s="2153"/>
      <c r="T42" s="1186"/>
      <c r="U42" s="1359"/>
      <c r="V42" s="1359"/>
      <c r="W42" s="1359"/>
    </row>
    <row r="43" spans="1:23" ht="15.75" thickBot="1">
      <c r="A43" s="2211" t="s">
        <v>611</v>
      </c>
      <c r="B43" s="2212" t="s">
        <v>573</v>
      </c>
      <c r="C43" s="2195" t="s">
        <v>542</v>
      </c>
      <c r="D43" s="2031">
        <f t="shared" ref="D43:N43" si="6">D41-D39</f>
        <v>2596</v>
      </c>
      <c r="E43" s="2031">
        <f t="shared" si="6"/>
        <v>2417</v>
      </c>
      <c r="F43" s="2031">
        <f t="shared" si="6"/>
        <v>2288</v>
      </c>
      <c r="G43" s="2031">
        <f t="shared" si="6"/>
        <v>2353</v>
      </c>
      <c r="H43" s="2031">
        <f>H41-H39</f>
        <v>2193</v>
      </c>
      <c r="I43" s="2031">
        <f>I41-I39</f>
        <v>2404</v>
      </c>
      <c r="J43" s="2031">
        <v>2118</v>
      </c>
      <c r="K43" s="2031">
        <f>K41-K39</f>
        <v>1697</v>
      </c>
      <c r="L43" s="2031">
        <f>L41-L39</f>
        <v>0</v>
      </c>
      <c r="M43" s="2213">
        <f t="shared" si="6"/>
        <v>0</v>
      </c>
      <c r="N43" s="2203">
        <f t="shared" si="6"/>
        <v>251</v>
      </c>
      <c r="O43" s="2203"/>
      <c r="P43" s="2203"/>
      <c r="Q43" s="2214"/>
      <c r="R43" s="2210">
        <f t="shared" si="2"/>
        <v>251</v>
      </c>
      <c r="S43" s="2153" t="e">
        <f t="shared" si="3"/>
        <v>#DIV/0!</v>
      </c>
      <c r="T43" s="1186"/>
      <c r="U43" s="2031">
        <f>U41-U39</f>
        <v>0</v>
      </c>
      <c r="V43" s="2031">
        <f>V41-V39</f>
        <v>0</v>
      </c>
      <c r="W43" s="2031">
        <f>W41-W39</f>
        <v>0</v>
      </c>
    </row>
    <row r="44" spans="1:23" ht="15.75" thickBot="1">
      <c r="A44" s="2193" t="s">
        <v>612</v>
      </c>
      <c r="B44" s="2212" t="s">
        <v>613</v>
      </c>
      <c r="C44" s="2195" t="s">
        <v>542</v>
      </c>
      <c r="D44" s="2031">
        <f t="shared" ref="D44:N44" si="7">D41-D35</f>
        <v>39</v>
      </c>
      <c r="E44" s="2031">
        <f t="shared" si="7"/>
        <v>10</v>
      </c>
      <c r="F44" s="2031">
        <f t="shared" si="7"/>
        <v>70</v>
      </c>
      <c r="G44" s="2031">
        <f t="shared" si="7"/>
        <v>145</v>
      </c>
      <c r="H44" s="2031">
        <f>H41-H35</f>
        <v>183</v>
      </c>
      <c r="I44" s="2031">
        <f>I41-I35</f>
        <v>98</v>
      </c>
      <c r="J44" s="2031">
        <v>163</v>
      </c>
      <c r="K44" s="2031">
        <f>K41-K35</f>
        <v>218</v>
      </c>
      <c r="L44" s="2031">
        <f>L41-L35</f>
        <v>0</v>
      </c>
      <c r="M44" s="2213">
        <f t="shared" si="7"/>
        <v>0</v>
      </c>
      <c r="N44" s="2203">
        <f t="shared" si="7"/>
        <v>0</v>
      </c>
      <c r="O44" s="2203"/>
      <c r="P44" s="2203"/>
      <c r="Q44" s="2214"/>
      <c r="R44" s="2210">
        <f t="shared" si="2"/>
        <v>0</v>
      </c>
      <c r="S44" s="2153" t="e">
        <f t="shared" si="3"/>
        <v>#DIV/0!</v>
      </c>
      <c r="T44" s="1186"/>
      <c r="U44" s="2031">
        <f>U41-U35</f>
        <v>0</v>
      </c>
      <c r="V44" s="2031">
        <f>V41-V35</f>
        <v>0</v>
      </c>
      <c r="W44" s="2031">
        <f>W41-W35</f>
        <v>0</v>
      </c>
    </row>
    <row r="45" spans="1:23" ht="15.75" thickBot="1">
      <c r="A45" s="2215" t="s">
        <v>614</v>
      </c>
      <c r="B45" s="2216" t="s">
        <v>573</v>
      </c>
      <c r="C45" s="1374" t="s">
        <v>542</v>
      </c>
      <c r="D45" s="2031">
        <f t="shared" ref="D45:N45" si="8">D44-D39</f>
        <v>-13415</v>
      </c>
      <c r="E45" s="2031">
        <f t="shared" si="8"/>
        <v>-13850</v>
      </c>
      <c r="F45" s="2031">
        <f t="shared" si="8"/>
        <v>-13372</v>
      </c>
      <c r="G45" s="2031">
        <f t="shared" si="8"/>
        <v>-14519</v>
      </c>
      <c r="H45" s="2031">
        <f>H44-H39</f>
        <v>-14401</v>
      </c>
      <c r="I45" s="2031">
        <f>I44-I39</f>
        <v>-15174</v>
      </c>
      <c r="J45" s="2031">
        <v>-15382</v>
      </c>
      <c r="K45" s="2031">
        <f>K44-K39</f>
        <v>-17046</v>
      </c>
      <c r="L45" s="2031">
        <f t="shared" si="8"/>
        <v>-17229</v>
      </c>
      <c r="M45" s="2213">
        <f t="shared" si="8"/>
        <v>-17229</v>
      </c>
      <c r="N45" s="2203">
        <f t="shared" si="8"/>
        <v>-4219</v>
      </c>
      <c r="O45" s="2203"/>
      <c r="P45" s="2203"/>
      <c r="Q45" s="2214"/>
      <c r="R45" s="2031">
        <f t="shared" si="2"/>
        <v>-4219</v>
      </c>
      <c r="S45" s="2201">
        <f t="shared" si="3"/>
        <v>24.487782227639446</v>
      </c>
      <c r="T45" s="1186"/>
      <c r="U45" s="2031">
        <f>U44-U39</f>
        <v>0</v>
      </c>
      <c r="V45" s="2031">
        <f>V44-V39</f>
        <v>0</v>
      </c>
      <c r="W45" s="2031">
        <f>W44-W39</f>
        <v>0</v>
      </c>
    </row>
    <row r="46" spans="1:23">
      <c r="A46" s="1377"/>
    </row>
    <row r="47" spans="1:23">
      <c r="A47" s="1377"/>
    </row>
    <row r="48" spans="1:23" ht="15">
      <c r="A48" s="45"/>
      <c r="B48" s="2217"/>
      <c r="C48" s="2218"/>
    </row>
    <row r="49" spans="1:23">
      <c r="A49" s="1377"/>
    </row>
    <row r="50" spans="1:23" ht="14.25">
      <c r="A50" s="1378" t="s">
        <v>736</v>
      </c>
      <c r="R50"/>
      <c r="S50"/>
      <c r="T50"/>
      <c r="U50"/>
      <c r="V50"/>
      <c r="W50"/>
    </row>
    <row r="51" spans="1:23" ht="14.25">
      <c r="A51" s="2219" t="s">
        <v>737</v>
      </c>
      <c r="R51"/>
      <c r="S51"/>
      <c r="T51"/>
      <c r="U51"/>
      <c r="V51"/>
      <c r="W51"/>
    </row>
    <row r="52" spans="1:23" ht="14.25">
      <c r="A52" s="2220" t="s">
        <v>738</v>
      </c>
      <c r="R52"/>
      <c r="S52"/>
      <c r="T52"/>
      <c r="U52"/>
      <c r="V52"/>
      <c r="W52"/>
    </row>
    <row r="53" spans="1:23" ht="14.25">
      <c r="A53" s="2221"/>
      <c r="R53"/>
      <c r="S53"/>
      <c r="T53"/>
      <c r="U53"/>
      <c r="V53"/>
      <c r="W53"/>
    </row>
    <row r="54" spans="1:23">
      <c r="A54" s="1377" t="s">
        <v>758</v>
      </c>
      <c r="R54"/>
      <c r="S54"/>
      <c r="T54"/>
      <c r="U54"/>
      <c r="V54"/>
      <c r="W54"/>
    </row>
    <row r="55" spans="1:23">
      <c r="A55" s="1377"/>
      <c r="R55"/>
      <c r="S55"/>
      <c r="T55"/>
      <c r="U55"/>
      <c r="V55"/>
      <c r="W55"/>
    </row>
    <row r="56" spans="1:23">
      <c r="A56" s="1377" t="s">
        <v>759</v>
      </c>
      <c r="R56"/>
      <c r="S56"/>
      <c r="T56"/>
      <c r="U56"/>
      <c r="V56"/>
      <c r="W56"/>
    </row>
    <row r="57" spans="1:23">
      <c r="A57" s="1377"/>
    </row>
    <row r="58" spans="1:23">
      <c r="A58" s="1377"/>
    </row>
    <row r="59" spans="1:23">
      <c r="A59" s="1377"/>
    </row>
    <row r="60" spans="1:23">
      <c r="A60" s="1377"/>
    </row>
    <row r="61" spans="1:23">
      <c r="A61" s="1377"/>
    </row>
    <row r="62" spans="1:23">
      <c r="A62" s="1377"/>
    </row>
    <row r="63" spans="1:23">
      <c r="A63" s="1377"/>
    </row>
    <row r="64" spans="1:23">
      <c r="A64" s="1377"/>
    </row>
    <row r="65" spans="1:1">
      <c r="A65" s="1377"/>
    </row>
    <row r="66" spans="1:1">
      <c r="A66" s="1377"/>
    </row>
  </sheetData>
  <mergeCells count="13">
    <mergeCell ref="L7:M7"/>
    <mergeCell ref="N7:Q7"/>
    <mergeCell ref="U7:W7"/>
    <mergeCell ref="A1:W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1.299212598425197" right="0.70866141732283472" top="0.39370078740157483" bottom="0.39370078740157483" header="0.31496062992125984" footer="0.31496062992125984"/>
  <pageSetup paperSize="9" scale="68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63"/>
  <sheetViews>
    <sheetView workbookViewId="0">
      <selection activeCell="C12" sqref="A12:C12"/>
    </sheetView>
  </sheetViews>
  <sheetFormatPr defaultRowHeight="12.75"/>
  <cols>
    <col min="1" max="1" width="37.7109375" customWidth="1"/>
    <col min="2" max="2" width="13.5703125" hidden="1" customWidth="1"/>
    <col min="3" max="3" width="6.42578125" style="665" customWidth="1"/>
    <col min="4" max="4" width="11.7109375" hidden="1" customWidth="1"/>
    <col min="5" max="7" width="11.5703125" hidden="1" customWidth="1"/>
    <col min="8" max="12" width="11.5703125" style="591" hidden="1" customWidth="1"/>
    <col min="13" max="13" width="11.5703125" style="591" customWidth="1"/>
    <col min="14" max="14" width="11.42578125" style="661" customWidth="1"/>
    <col min="15" max="15" width="9.85546875" style="591" customWidth="1"/>
    <col min="16" max="16" width="11.42578125" style="591" customWidth="1"/>
    <col min="17" max="17" width="9.28515625" style="591" customWidth="1"/>
    <col min="18" max="18" width="9.140625" style="591" customWidth="1"/>
    <col min="19" max="19" width="12" style="591" customWidth="1"/>
    <col min="20" max="20" width="9.140625" style="571" customWidth="1"/>
    <col min="21" max="21" width="3.42578125" style="591" customWidth="1"/>
    <col min="22" max="22" width="12.5703125" style="591" customWidth="1"/>
    <col min="23" max="23" width="11.85546875" style="591" customWidth="1"/>
    <col min="24" max="24" width="12" style="591" customWidth="1"/>
    <col min="25" max="25" width="9.140625" style="2224" customWidth="1"/>
  </cols>
  <sheetData>
    <row r="1" spans="1:25" s="799" customFormat="1" ht="15.75">
      <c r="A1" s="2290" t="s">
        <v>699</v>
      </c>
      <c r="B1" s="2291"/>
      <c r="C1" s="2291"/>
      <c r="D1" s="2291"/>
      <c r="E1" s="2291"/>
      <c r="F1" s="2291"/>
      <c r="G1" s="2291"/>
      <c r="H1" s="2291"/>
      <c r="I1" s="2291"/>
      <c r="J1" s="2291"/>
      <c r="K1" s="2291"/>
      <c r="L1" s="2291"/>
      <c r="M1" s="2291"/>
      <c r="N1" s="2291"/>
      <c r="O1" s="2291"/>
      <c r="P1" s="2291"/>
      <c r="Q1" s="2291"/>
      <c r="R1" s="2291"/>
      <c r="S1" s="2291"/>
      <c r="T1" s="2291"/>
      <c r="U1" s="2291"/>
      <c r="V1" s="2291"/>
      <c r="W1" s="2291"/>
      <c r="X1" s="2291"/>
      <c r="Y1" s="2292"/>
    </row>
    <row r="2" spans="1:25" ht="18">
      <c r="A2" s="1128" t="s">
        <v>617</v>
      </c>
      <c r="B2" s="1129"/>
      <c r="C2" s="1130"/>
      <c r="D2" s="41"/>
      <c r="E2" s="41"/>
      <c r="F2" s="41"/>
      <c r="G2" s="41"/>
      <c r="H2" s="661"/>
      <c r="I2" s="661"/>
      <c r="J2" s="661"/>
      <c r="K2" s="661"/>
      <c r="L2" s="661"/>
      <c r="M2" s="661"/>
      <c r="N2" s="1131"/>
      <c r="O2" s="1131"/>
      <c r="P2" s="661"/>
      <c r="Q2" s="661"/>
      <c r="R2" s="661"/>
      <c r="S2" s="661"/>
      <c r="T2" s="659"/>
      <c r="U2" s="661"/>
      <c r="V2" s="661"/>
      <c r="W2" s="661"/>
      <c r="X2" s="661"/>
    </row>
    <row r="3" spans="1:25">
      <c r="A3" s="1132"/>
      <c r="B3" s="41"/>
      <c r="C3" s="1130"/>
      <c r="D3" s="41"/>
      <c r="E3" s="41"/>
      <c r="F3" s="41"/>
      <c r="G3" s="41"/>
      <c r="H3" s="661"/>
      <c r="I3" s="661"/>
      <c r="J3" s="661"/>
      <c r="K3" s="661"/>
      <c r="L3" s="661"/>
      <c r="M3" s="661"/>
      <c r="N3" s="1131"/>
      <c r="O3" s="1131"/>
      <c r="P3" s="661"/>
      <c r="Q3" s="661"/>
      <c r="R3" s="661"/>
      <c r="S3" s="661"/>
      <c r="T3" s="659"/>
      <c r="U3" s="661"/>
      <c r="V3" s="661"/>
      <c r="W3" s="661"/>
      <c r="X3" s="661"/>
    </row>
    <row r="4" spans="1:25" ht="13.5" thickBot="1">
      <c r="A4" s="1133"/>
      <c r="B4" s="1134"/>
      <c r="C4" s="1135"/>
      <c r="D4" s="1134"/>
      <c r="E4" s="1134"/>
      <c r="F4" s="41"/>
      <c r="G4" s="41"/>
      <c r="H4" s="661"/>
      <c r="I4" s="661"/>
      <c r="J4" s="661"/>
      <c r="K4" s="661"/>
      <c r="L4" s="661"/>
      <c r="M4" s="661"/>
      <c r="N4" s="1131"/>
      <c r="O4" s="1131"/>
      <c r="P4" s="661"/>
      <c r="Q4" s="661"/>
      <c r="R4" s="661"/>
      <c r="S4" s="661"/>
      <c r="T4" s="659"/>
      <c r="U4" s="661"/>
      <c r="V4" s="661"/>
      <c r="W4" s="661"/>
      <c r="X4" s="661"/>
    </row>
    <row r="5" spans="1:25" ht="16.5" thickBot="1">
      <c r="A5" s="2032" t="s">
        <v>747</v>
      </c>
      <c r="B5" s="1137"/>
      <c r="C5" s="2033" t="s">
        <v>760</v>
      </c>
      <c r="D5" s="2034"/>
      <c r="E5" s="2035"/>
      <c r="F5" s="2034"/>
      <c r="G5" s="2034"/>
      <c r="H5" s="2036"/>
      <c r="I5" s="2037"/>
      <c r="J5" s="2037"/>
      <c r="K5" s="2037"/>
      <c r="L5" s="2037"/>
      <c r="M5" s="1142"/>
      <c r="N5" s="1143"/>
      <c r="O5" s="1143"/>
      <c r="P5" s="661"/>
      <c r="Q5" s="661"/>
      <c r="R5" s="661"/>
      <c r="S5" s="661"/>
      <c r="T5" s="659"/>
      <c r="U5" s="661"/>
      <c r="V5" s="661"/>
      <c r="W5" s="661"/>
      <c r="X5" s="661"/>
    </row>
    <row r="6" spans="1:25" ht="13.5" thickBot="1">
      <c r="A6" s="1132" t="s">
        <v>515</v>
      </c>
      <c r="B6" s="41"/>
      <c r="C6" s="1130"/>
      <c r="D6" s="41"/>
      <c r="E6" s="41"/>
      <c r="F6" s="41"/>
      <c r="G6" s="41"/>
      <c r="H6" s="661"/>
      <c r="I6" s="661"/>
      <c r="J6" s="661"/>
      <c r="K6" s="661"/>
      <c r="L6" s="661"/>
      <c r="M6" s="661"/>
      <c r="N6" s="1131"/>
      <c r="O6" s="1131"/>
      <c r="P6" s="661"/>
      <c r="Q6" s="661"/>
      <c r="R6" s="661"/>
      <c r="S6" s="661"/>
      <c r="T6" s="659"/>
      <c r="U6" s="661"/>
      <c r="V6" s="661"/>
      <c r="W6" s="661"/>
      <c r="X6" s="661"/>
    </row>
    <row r="7" spans="1:25" ht="13.5" thickBot="1">
      <c r="A7" s="2038" t="s">
        <v>195</v>
      </c>
      <c r="B7" s="2039" t="s">
        <v>519</v>
      </c>
      <c r="C7" s="2039" t="s">
        <v>522</v>
      </c>
      <c r="D7" s="2040"/>
      <c r="E7" s="2040"/>
      <c r="F7" s="2039" t="s">
        <v>761</v>
      </c>
      <c r="G7" s="2041" t="s">
        <v>703</v>
      </c>
      <c r="H7" s="2041" t="s">
        <v>704</v>
      </c>
      <c r="I7" s="2041" t="s">
        <v>705</v>
      </c>
      <c r="J7" s="2041" t="s">
        <v>706</v>
      </c>
      <c r="K7" s="2041" t="s">
        <v>707</v>
      </c>
      <c r="L7" s="2041" t="s">
        <v>708</v>
      </c>
      <c r="M7" s="2042" t="s">
        <v>709</v>
      </c>
      <c r="N7" s="2225"/>
      <c r="O7" s="2044" t="s">
        <v>710</v>
      </c>
      <c r="P7" s="2050"/>
      <c r="Q7" s="2050"/>
      <c r="R7" s="2051"/>
      <c r="S7" s="2047" t="s">
        <v>711</v>
      </c>
      <c r="T7" s="2048" t="s">
        <v>518</v>
      </c>
      <c r="U7" s="661"/>
      <c r="V7" s="2049" t="s">
        <v>741</v>
      </c>
      <c r="W7" s="2050"/>
      <c r="X7" s="2051"/>
    </row>
    <row r="8" spans="1:25" ht="13.5" thickBot="1">
      <c r="A8" s="2052"/>
      <c r="B8" s="2053"/>
      <c r="C8" s="2053"/>
      <c r="D8" s="2054" t="s">
        <v>701</v>
      </c>
      <c r="E8" s="2054" t="s">
        <v>702</v>
      </c>
      <c r="F8" s="2053"/>
      <c r="G8" s="2053"/>
      <c r="H8" s="2053"/>
      <c r="I8" s="2053"/>
      <c r="J8" s="2053"/>
      <c r="K8" s="2053"/>
      <c r="L8" s="2053"/>
      <c r="M8" s="2055" t="s">
        <v>32</v>
      </c>
      <c r="N8" s="2056" t="s">
        <v>33</v>
      </c>
      <c r="O8" s="2057" t="s">
        <v>529</v>
      </c>
      <c r="P8" s="2058" t="s">
        <v>532</v>
      </c>
      <c r="Q8" s="2058" t="s">
        <v>535</v>
      </c>
      <c r="R8" s="2060" t="s">
        <v>538</v>
      </c>
      <c r="S8" s="2055" t="s">
        <v>539</v>
      </c>
      <c r="T8" s="2061" t="s">
        <v>540</v>
      </c>
      <c r="U8" s="661"/>
      <c r="V8" s="2226" t="s">
        <v>713</v>
      </c>
      <c r="W8" s="2227" t="s">
        <v>714</v>
      </c>
      <c r="X8" s="2227" t="s">
        <v>715</v>
      </c>
    </row>
    <row r="9" spans="1:25">
      <c r="A9" s="2063" t="s">
        <v>541</v>
      </c>
      <c r="B9" s="2064"/>
      <c r="C9" s="1173"/>
      <c r="D9" s="2065">
        <v>30</v>
      </c>
      <c r="E9" s="2065">
        <v>31</v>
      </c>
      <c r="F9" s="2065">
        <v>30</v>
      </c>
      <c r="G9" s="1876">
        <v>30</v>
      </c>
      <c r="H9" s="2066">
        <v>30</v>
      </c>
      <c r="I9" s="2066">
        <v>30</v>
      </c>
      <c r="J9" s="2066">
        <v>31</v>
      </c>
      <c r="K9" s="1183">
        <f>R9</f>
        <v>0</v>
      </c>
      <c r="L9" s="2068">
        <v>30</v>
      </c>
      <c r="M9" s="2069"/>
      <c r="N9" s="2228"/>
      <c r="O9" s="2071">
        <v>30.334</v>
      </c>
      <c r="P9" s="2229"/>
      <c r="Q9" s="1182"/>
      <c r="R9" s="1183"/>
      <c r="S9" s="2073" t="s">
        <v>542</v>
      </c>
      <c r="T9" s="2074" t="s">
        <v>542</v>
      </c>
      <c r="U9" s="1186"/>
      <c r="V9" s="2230"/>
      <c r="W9" s="2076"/>
      <c r="X9" s="2076"/>
    </row>
    <row r="10" spans="1:25" ht="13.5" thickBot="1">
      <c r="A10" s="2077" t="s">
        <v>543</v>
      </c>
      <c r="B10" s="660"/>
      <c r="C10" s="2078"/>
      <c r="D10" s="2079">
        <v>28</v>
      </c>
      <c r="E10" s="2079">
        <v>29</v>
      </c>
      <c r="F10" s="2079">
        <v>29</v>
      </c>
      <c r="G10" s="2231">
        <v>29</v>
      </c>
      <c r="H10" s="2080">
        <v>31</v>
      </c>
      <c r="I10" s="2080">
        <v>29</v>
      </c>
      <c r="J10" s="2080">
        <v>30</v>
      </c>
      <c r="K10" s="1200">
        <f t="shared" ref="K10:K21" si="0">R10</f>
        <v>0</v>
      </c>
      <c r="L10" s="2082">
        <v>29.73</v>
      </c>
      <c r="M10" s="2083"/>
      <c r="N10" s="2232"/>
      <c r="O10" s="2085">
        <v>29.02</v>
      </c>
      <c r="P10" s="2233"/>
      <c r="Q10" s="1199"/>
      <c r="R10" s="1200"/>
      <c r="S10" s="2087" t="s">
        <v>542</v>
      </c>
      <c r="T10" s="2088" t="s">
        <v>542</v>
      </c>
      <c r="U10" s="1186"/>
      <c r="V10" s="2234"/>
      <c r="W10" s="2090"/>
      <c r="X10" s="2090"/>
    </row>
    <row r="11" spans="1:25">
      <c r="A11" s="2091" t="s">
        <v>544</v>
      </c>
      <c r="B11" s="2092" t="s">
        <v>545</v>
      </c>
      <c r="C11" s="2093" t="s">
        <v>546</v>
      </c>
      <c r="D11" s="2094">
        <v>6049</v>
      </c>
      <c r="E11" s="2094">
        <v>6122</v>
      </c>
      <c r="F11" s="2094">
        <v>6544</v>
      </c>
      <c r="G11" s="2098">
        <v>6823</v>
      </c>
      <c r="H11" s="2095">
        <v>6905</v>
      </c>
      <c r="I11" s="2095">
        <v>7201</v>
      </c>
      <c r="J11" s="2096">
        <v>7604</v>
      </c>
      <c r="K11" s="1183">
        <f t="shared" si="0"/>
        <v>0</v>
      </c>
      <c r="L11" s="2098">
        <v>7897</v>
      </c>
      <c r="M11" s="2099" t="s">
        <v>542</v>
      </c>
      <c r="N11" s="2235" t="s">
        <v>542</v>
      </c>
      <c r="O11" s="2101">
        <v>7955.7641299999996</v>
      </c>
      <c r="P11" s="2102"/>
      <c r="Q11" s="1217"/>
      <c r="R11" s="1183"/>
      <c r="S11" s="2103" t="s">
        <v>542</v>
      </c>
      <c r="T11" s="2104" t="s">
        <v>542</v>
      </c>
      <c r="U11" s="1186"/>
      <c r="V11" s="2236"/>
      <c r="W11" s="2095"/>
      <c r="X11" s="2095"/>
    </row>
    <row r="12" spans="1:25">
      <c r="A12" s="2106" t="s">
        <v>547</v>
      </c>
      <c r="B12" s="2107" t="s">
        <v>548</v>
      </c>
      <c r="C12" s="2093" t="s">
        <v>549</v>
      </c>
      <c r="D12" s="2094">
        <v>-5541</v>
      </c>
      <c r="E12" s="2094">
        <v>-5584</v>
      </c>
      <c r="F12" s="2094">
        <v>-6014</v>
      </c>
      <c r="G12" s="2098">
        <v>6351</v>
      </c>
      <c r="H12" s="2095">
        <v>6490</v>
      </c>
      <c r="I12" s="2095">
        <v>6792</v>
      </c>
      <c r="J12" s="2095">
        <v>7240</v>
      </c>
      <c r="K12" s="1227">
        <f t="shared" si="0"/>
        <v>0</v>
      </c>
      <c r="L12" s="2098">
        <v>7431</v>
      </c>
      <c r="M12" s="2109" t="s">
        <v>542</v>
      </c>
      <c r="N12" s="2237" t="s">
        <v>542</v>
      </c>
      <c r="O12" s="2111">
        <v>7500.5971300000001</v>
      </c>
      <c r="P12" s="2112"/>
      <c r="Q12" s="1226"/>
      <c r="R12" s="1227"/>
      <c r="S12" s="2103" t="s">
        <v>542</v>
      </c>
      <c r="T12" s="2104" t="s">
        <v>542</v>
      </c>
      <c r="U12" s="1186"/>
      <c r="V12" s="2238"/>
      <c r="W12" s="2095"/>
      <c r="X12" s="2095"/>
    </row>
    <row r="13" spans="1:25">
      <c r="A13" s="2106" t="s">
        <v>550</v>
      </c>
      <c r="B13" s="2107" t="s">
        <v>716</v>
      </c>
      <c r="C13" s="2093" t="s">
        <v>552</v>
      </c>
      <c r="D13" s="2094">
        <v>116</v>
      </c>
      <c r="E13" s="2094">
        <v>96</v>
      </c>
      <c r="F13" s="2094">
        <v>113</v>
      </c>
      <c r="G13" s="2098">
        <v>92</v>
      </c>
      <c r="H13" s="2095">
        <v>154</v>
      </c>
      <c r="I13" s="2095">
        <v>78</v>
      </c>
      <c r="J13" s="2095">
        <v>112</v>
      </c>
      <c r="K13" s="1227">
        <f t="shared" si="0"/>
        <v>0</v>
      </c>
      <c r="L13" s="2098">
        <v>73</v>
      </c>
      <c r="M13" s="2109" t="s">
        <v>542</v>
      </c>
      <c r="N13" s="2237" t="s">
        <v>542</v>
      </c>
      <c r="O13" s="2111">
        <v>89.80283</v>
      </c>
      <c r="P13" s="2112"/>
      <c r="Q13" s="1226"/>
      <c r="R13" s="1227"/>
      <c r="S13" s="2103" t="s">
        <v>542</v>
      </c>
      <c r="T13" s="2104" t="s">
        <v>542</v>
      </c>
      <c r="U13" s="1186"/>
      <c r="V13" s="2239"/>
      <c r="W13" s="2095"/>
      <c r="X13" s="2095"/>
    </row>
    <row r="14" spans="1:25">
      <c r="A14" s="2106" t="s">
        <v>553</v>
      </c>
      <c r="B14" s="2107" t="s">
        <v>717</v>
      </c>
      <c r="C14" s="2093" t="s">
        <v>542</v>
      </c>
      <c r="D14" s="2094">
        <v>468</v>
      </c>
      <c r="E14" s="2094">
        <v>594</v>
      </c>
      <c r="F14" s="2094">
        <v>719</v>
      </c>
      <c r="G14" s="2098">
        <v>673</v>
      </c>
      <c r="H14" s="2095">
        <v>542</v>
      </c>
      <c r="I14" s="2095">
        <v>353</v>
      </c>
      <c r="J14" s="2095">
        <v>296</v>
      </c>
      <c r="K14" s="1227">
        <f t="shared" si="0"/>
        <v>0</v>
      </c>
      <c r="L14" s="2098">
        <v>390</v>
      </c>
      <c r="M14" s="2109" t="s">
        <v>542</v>
      </c>
      <c r="N14" s="2237" t="s">
        <v>542</v>
      </c>
      <c r="O14" s="2111">
        <v>2648.0996</v>
      </c>
      <c r="P14" s="2112"/>
      <c r="Q14" s="1226"/>
      <c r="R14" s="1227"/>
      <c r="S14" s="2103" t="s">
        <v>542</v>
      </c>
      <c r="T14" s="2104" t="s">
        <v>542</v>
      </c>
      <c r="U14" s="1186"/>
      <c r="V14" s="2239"/>
      <c r="W14" s="2095"/>
      <c r="X14" s="2095"/>
    </row>
    <row r="15" spans="1:25" ht="13.5" thickBot="1">
      <c r="A15" s="2063" t="s">
        <v>555</v>
      </c>
      <c r="B15" s="2113" t="s">
        <v>718</v>
      </c>
      <c r="C15" s="2114" t="s">
        <v>557</v>
      </c>
      <c r="D15" s="1359">
        <v>980</v>
      </c>
      <c r="E15" s="1359">
        <v>1183</v>
      </c>
      <c r="F15" s="1359">
        <v>976</v>
      </c>
      <c r="G15" s="1234">
        <v>1028</v>
      </c>
      <c r="H15" s="2115">
        <v>1046</v>
      </c>
      <c r="I15" s="2115">
        <v>1799</v>
      </c>
      <c r="J15" s="2115">
        <v>1270</v>
      </c>
      <c r="K15" s="1227">
        <f t="shared" si="0"/>
        <v>0</v>
      </c>
      <c r="L15" s="1234">
        <v>1469</v>
      </c>
      <c r="M15" s="2117" t="s">
        <v>542</v>
      </c>
      <c r="N15" s="2240" t="s">
        <v>542</v>
      </c>
      <c r="O15" s="2119">
        <v>2801.2925</v>
      </c>
      <c r="P15" s="2120"/>
      <c r="Q15" s="1226"/>
      <c r="R15" s="1227"/>
      <c r="S15" s="2073" t="s">
        <v>542</v>
      </c>
      <c r="T15" s="2074" t="s">
        <v>542</v>
      </c>
      <c r="U15" s="1186"/>
      <c r="V15" s="2241"/>
      <c r="W15" s="2115"/>
      <c r="X15" s="2115"/>
    </row>
    <row r="16" spans="1:25" ht="15.75" thickBot="1">
      <c r="A16" s="2121" t="s">
        <v>558</v>
      </c>
      <c r="B16" s="2122"/>
      <c r="C16" s="662"/>
      <c r="D16" s="2031">
        <v>2081</v>
      </c>
      <c r="E16" s="2031">
        <v>2411</v>
      </c>
      <c r="F16" s="2031">
        <v>2340</v>
      </c>
      <c r="G16" s="2124">
        <v>2265</v>
      </c>
      <c r="H16" s="2242">
        <f>H11-H12+H13+H14+H15</f>
        <v>2157</v>
      </c>
      <c r="I16" s="2242">
        <f>I11-I12+I13+I14+I15</f>
        <v>2639</v>
      </c>
      <c r="J16" s="2242">
        <f>J11-J12+J13+J14+J15</f>
        <v>2042</v>
      </c>
      <c r="K16" s="2242">
        <f>K11-K12+K13+K14+K15</f>
        <v>0</v>
      </c>
      <c r="L16" s="2242">
        <f>L11-L12+L13+L14+L15</f>
        <v>2398</v>
      </c>
      <c r="M16" s="2124" t="s">
        <v>542</v>
      </c>
      <c r="N16" s="2243" t="s">
        <v>542</v>
      </c>
      <c r="O16" s="2244">
        <f>O11-O12+O13+O14+O15</f>
        <v>5994.3619299999991</v>
      </c>
      <c r="P16" s="2244"/>
      <c r="Q16" s="2244"/>
      <c r="R16" s="2245"/>
      <c r="S16" s="2128" t="s">
        <v>542</v>
      </c>
      <c r="T16" s="2129" t="s">
        <v>542</v>
      </c>
      <c r="U16" s="1186"/>
      <c r="V16" s="2242">
        <f>V11-V12+V13+V14+V15</f>
        <v>0</v>
      </c>
      <c r="W16" s="2242">
        <f>W11-W12+W13+W14+W15</f>
        <v>0</v>
      </c>
      <c r="X16" s="2242">
        <f>X11-X12+X13+X14+X15</f>
        <v>0</v>
      </c>
    </row>
    <row r="17" spans="1:25">
      <c r="A17" s="2063" t="s">
        <v>559</v>
      </c>
      <c r="B17" s="2092" t="s">
        <v>560</v>
      </c>
      <c r="C17" s="2114">
        <v>401</v>
      </c>
      <c r="D17" s="1359">
        <v>508</v>
      </c>
      <c r="E17" s="1359">
        <v>537</v>
      </c>
      <c r="F17" s="2246">
        <v>530</v>
      </c>
      <c r="G17" s="1234">
        <v>472</v>
      </c>
      <c r="H17" s="2115">
        <v>429</v>
      </c>
      <c r="I17" s="2115">
        <v>409</v>
      </c>
      <c r="J17" s="2115">
        <v>364</v>
      </c>
      <c r="K17" s="1227">
        <f t="shared" si="0"/>
        <v>0</v>
      </c>
      <c r="L17" s="1234">
        <v>466</v>
      </c>
      <c r="M17" s="2247" t="s">
        <v>542</v>
      </c>
      <c r="N17" s="2248" t="s">
        <v>542</v>
      </c>
      <c r="O17" s="2119">
        <v>455.16699999999997</v>
      </c>
      <c r="P17" s="2102"/>
      <c r="Q17" s="1226"/>
      <c r="R17" s="1227"/>
      <c r="S17" s="2073" t="s">
        <v>542</v>
      </c>
      <c r="T17" s="2074" t="s">
        <v>542</v>
      </c>
      <c r="U17" s="1186"/>
      <c r="V17" s="2249"/>
      <c r="W17" s="2115"/>
      <c r="X17" s="2115"/>
    </row>
    <row r="18" spans="1:25">
      <c r="A18" s="2106" t="s">
        <v>561</v>
      </c>
      <c r="B18" s="2107" t="s">
        <v>562</v>
      </c>
      <c r="C18" s="2093" t="s">
        <v>563</v>
      </c>
      <c r="D18" s="2094">
        <v>112</v>
      </c>
      <c r="E18" s="2094">
        <v>106</v>
      </c>
      <c r="F18" s="2133">
        <v>160</v>
      </c>
      <c r="G18" s="2098">
        <v>85</v>
      </c>
      <c r="H18" s="2095">
        <v>432</v>
      </c>
      <c r="I18" s="2095">
        <v>595</v>
      </c>
      <c r="J18" s="2095">
        <v>267</v>
      </c>
      <c r="K18" s="1227">
        <f t="shared" si="0"/>
        <v>0</v>
      </c>
      <c r="L18" s="2098">
        <v>135</v>
      </c>
      <c r="M18" s="2098" t="s">
        <v>542</v>
      </c>
      <c r="N18" s="2250" t="s">
        <v>542</v>
      </c>
      <c r="O18" s="2111">
        <v>137.47399999999999</v>
      </c>
      <c r="P18" s="2112"/>
      <c r="Q18" s="1226"/>
      <c r="R18" s="1227"/>
      <c r="S18" s="2103" t="s">
        <v>542</v>
      </c>
      <c r="T18" s="2104" t="s">
        <v>542</v>
      </c>
      <c r="U18" s="1186"/>
      <c r="V18" s="2239"/>
      <c r="W18" s="2095"/>
      <c r="X18" s="2095"/>
    </row>
    <row r="19" spans="1:25">
      <c r="A19" s="2106" t="s">
        <v>564</v>
      </c>
      <c r="B19" s="2107" t="s">
        <v>719</v>
      </c>
      <c r="C19" s="2093" t="s">
        <v>542</v>
      </c>
      <c r="D19" s="2094"/>
      <c r="E19" s="2094"/>
      <c r="F19" s="2133"/>
      <c r="G19" s="2098"/>
      <c r="H19" s="2095"/>
      <c r="I19" s="2095"/>
      <c r="J19" s="2095"/>
      <c r="K19" s="1227">
        <f t="shared" si="0"/>
        <v>0</v>
      </c>
      <c r="L19" s="2098"/>
      <c r="M19" s="2098" t="s">
        <v>542</v>
      </c>
      <c r="N19" s="2250" t="s">
        <v>542</v>
      </c>
      <c r="O19" s="2111"/>
      <c r="P19" s="2112"/>
      <c r="Q19" s="1226"/>
      <c r="R19" s="1227"/>
      <c r="S19" s="2103" t="s">
        <v>542</v>
      </c>
      <c r="T19" s="2104" t="s">
        <v>542</v>
      </c>
      <c r="U19" s="1186"/>
      <c r="V19" s="2239"/>
      <c r="W19" s="2095"/>
      <c r="X19" s="2095"/>
    </row>
    <row r="20" spans="1:25">
      <c r="A20" s="2106" t="s">
        <v>566</v>
      </c>
      <c r="B20" s="2107" t="s">
        <v>565</v>
      </c>
      <c r="C20" s="2093" t="s">
        <v>542</v>
      </c>
      <c r="D20" s="2094">
        <v>894</v>
      </c>
      <c r="E20" s="2094">
        <v>1172</v>
      </c>
      <c r="F20" s="2133">
        <v>1069</v>
      </c>
      <c r="G20" s="2098">
        <v>1701</v>
      </c>
      <c r="H20" s="2095">
        <v>1296</v>
      </c>
      <c r="I20" s="2095">
        <v>1506</v>
      </c>
      <c r="J20" s="2095">
        <v>1411</v>
      </c>
      <c r="K20" s="1227">
        <f t="shared" si="0"/>
        <v>0</v>
      </c>
      <c r="L20" s="2098">
        <v>1620</v>
      </c>
      <c r="M20" s="2098" t="s">
        <v>542</v>
      </c>
      <c r="N20" s="2250" t="s">
        <v>542</v>
      </c>
      <c r="O20" s="2111">
        <v>5225.0852599999998</v>
      </c>
      <c r="P20" s="2112"/>
      <c r="Q20" s="1226"/>
      <c r="R20" s="1227"/>
      <c r="S20" s="2103" t="s">
        <v>542</v>
      </c>
      <c r="T20" s="2104" t="s">
        <v>542</v>
      </c>
      <c r="U20" s="1186"/>
      <c r="V20" s="2239"/>
      <c r="W20" s="2095"/>
      <c r="X20" s="2095"/>
    </row>
    <row r="21" spans="1:25" ht="13.5" thickBot="1">
      <c r="A21" s="2077" t="s">
        <v>568</v>
      </c>
      <c r="B21" s="2134"/>
      <c r="C21" s="2135" t="s">
        <v>542</v>
      </c>
      <c r="D21" s="2094"/>
      <c r="E21" s="2094"/>
      <c r="F21" s="2133"/>
      <c r="G21" s="2231"/>
      <c r="H21" s="2087"/>
      <c r="I21" s="2137"/>
      <c r="J21" s="2137"/>
      <c r="K21" s="1200">
        <f t="shared" si="0"/>
        <v>0</v>
      </c>
      <c r="L21" s="2117"/>
      <c r="M21" s="2231" t="s">
        <v>542</v>
      </c>
      <c r="N21" s="2251" t="s">
        <v>542</v>
      </c>
      <c r="O21" s="2140"/>
      <c r="P21" s="2120"/>
      <c r="Q21" s="1238"/>
      <c r="R21" s="1200"/>
      <c r="S21" s="2137" t="s">
        <v>542</v>
      </c>
      <c r="T21" s="2252" t="s">
        <v>542</v>
      </c>
      <c r="U21" s="1186"/>
      <c r="V21" s="2143"/>
      <c r="W21" s="2136"/>
      <c r="X21" s="2137"/>
    </row>
    <row r="22" spans="1:25" ht="15">
      <c r="A22" s="2144" t="s">
        <v>570</v>
      </c>
      <c r="B22" s="2092" t="s">
        <v>571</v>
      </c>
      <c r="C22" s="738" t="s">
        <v>542</v>
      </c>
      <c r="D22" s="2105">
        <v>11510</v>
      </c>
      <c r="E22" s="2105">
        <v>11943</v>
      </c>
      <c r="F22" s="2253">
        <v>13364</v>
      </c>
      <c r="G22" s="2145">
        <v>12980</v>
      </c>
      <c r="H22" s="2145">
        <v>12991</v>
      </c>
      <c r="I22" s="2145">
        <v>13186</v>
      </c>
      <c r="J22" s="2145">
        <v>13852</v>
      </c>
      <c r="K22" s="2146">
        <v>13813</v>
      </c>
      <c r="L22" s="2145">
        <v>14473</v>
      </c>
      <c r="M22" s="2147">
        <f>M35</f>
        <v>14543</v>
      </c>
      <c r="N22" s="2148">
        <f>N35</f>
        <v>14543</v>
      </c>
      <c r="O22" s="2254">
        <v>3300</v>
      </c>
      <c r="P22" s="2102"/>
      <c r="Q22" s="2255"/>
      <c r="R22" s="1279"/>
      <c r="S22" s="2256">
        <f>SUM(O22:R22)</f>
        <v>3300</v>
      </c>
      <c r="T22" s="2257">
        <f>(S22/N22)*100</f>
        <v>22.691329161796052</v>
      </c>
      <c r="U22" s="1186"/>
      <c r="V22" s="2258"/>
      <c r="W22" s="2154"/>
      <c r="X22" s="2145"/>
      <c r="Y22" s="2259"/>
    </row>
    <row r="23" spans="1:25" ht="15">
      <c r="A23" s="2106" t="s">
        <v>572</v>
      </c>
      <c r="B23" s="2107" t="s">
        <v>573</v>
      </c>
      <c r="C23" s="743" t="s">
        <v>542</v>
      </c>
      <c r="D23" s="2094">
        <v>200</v>
      </c>
      <c r="E23" s="2094"/>
      <c r="F23" s="2133"/>
      <c r="G23" s="2155"/>
      <c r="H23" s="2155">
        <v>0</v>
      </c>
      <c r="I23" s="2155">
        <v>1281</v>
      </c>
      <c r="J23" s="2155">
        <v>0</v>
      </c>
      <c r="K23" s="2155">
        <v>0</v>
      </c>
      <c r="L23" s="2155"/>
      <c r="M23" s="2156"/>
      <c r="N23" s="2157"/>
      <c r="O23" s="2260"/>
      <c r="P23" s="2261"/>
      <c r="Q23" s="2255"/>
      <c r="R23" s="1350"/>
      <c r="S23" s="2262">
        <f t="shared" ref="S23:S45" si="1">SUM(O23:R23)</f>
        <v>0</v>
      </c>
      <c r="T23" s="2162" t="e">
        <f t="shared" ref="T23:T45" si="2">(S23/N23)*100</f>
        <v>#DIV/0!</v>
      </c>
      <c r="U23" s="1186"/>
      <c r="V23" s="2238"/>
      <c r="W23" s="2163"/>
      <c r="X23" s="2155"/>
    </row>
    <row r="24" spans="1:25" ht="15.75" thickBot="1">
      <c r="A24" s="2077" t="s">
        <v>574</v>
      </c>
      <c r="B24" s="2134" t="s">
        <v>573</v>
      </c>
      <c r="C24" s="748">
        <v>672</v>
      </c>
      <c r="D24" s="2164">
        <v>2755</v>
      </c>
      <c r="E24" s="2164">
        <v>2972</v>
      </c>
      <c r="F24" s="2263">
        <v>3417</v>
      </c>
      <c r="G24" s="2165">
        <v>3050</v>
      </c>
      <c r="H24" s="2165">
        <v>2800</v>
      </c>
      <c r="I24" s="2165">
        <v>2850</v>
      </c>
      <c r="J24" s="2165">
        <v>2910</v>
      </c>
      <c r="K24" s="2165">
        <v>2900</v>
      </c>
      <c r="L24" s="2165">
        <v>3490</v>
      </c>
      <c r="M24" s="2166">
        <f>SUM(M25:M29)</f>
        <v>3200</v>
      </c>
      <c r="N24" s="2167">
        <f>SUM(N25:N29)</f>
        <v>3200</v>
      </c>
      <c r="O24" s="2264">
        <v>780</v>
      </c>
      <c r="P24" s="2265"/>
      <c r="Q24" s="2255"/>
      <c r="R24" s="2266"/>
      <c r="S24" s="2267">
        <f t="shared" si="1"/>
        <v>780</v>
      </c>
      <c r="T24" s="2268">
        <f>(S24/N24)*100</f>
        <v>24.375</v>
      </c>
      <c r="U24" s="1186"/>
      <c r="V24" s="2269"/>
      <c r="W24" s="2173"/>
      <c r="X24" s="2165"/>
    </row>
    <row r="25" spans="1:25" ht="15">
      <c r="A25" s="2091" t="s">
        <v>575</v>
      </c>
      <c r="B25" s="2174" t="s">
        <v>720</v>
      </c>
      <c r="C25" s="753">
        <v>501</v>
      </c>
      <c r="D25" s="2094">
        <v>1767</v>
      </c>
      <c r="E25" s="2094">
        <v>1661</v>
      </c>
      <c r="F25" s="2133">
        <v>1939</v>
      </c>
      <c r="G25" s="2146">
        <v>1685</v>
      </c>
      <c r="H25" s="2146">
        <v>1754</v>
      </c>
      <c r="I25" s="2146">
        <v>1448</v>
      </c>
      <c r="J25" s="2146">
        <v>1821</v>
      </c>
      <c r="K25" s="2146">
        <v>1771</v>
      </c>
      <c r="L25" s="2146">
        <v>1579</v>
      </c>
      <c r="M25" s="2147">
        <v>1310</v>
      </c>
      <c r="N25" s="2175">
        <v>1310</v>
      </c>
      <c r="O25" s="2270">
        <v>369.3</v>
      </c>
      <c r="P25" s="2261"/>
      <c r="Q25" s="2255"/>
      <c r="R25" s="1279"/>
      <c r="S25" s="2256">
        <f t="shared" si="1"/>
        <v>369.3</v>
      </c>
      <c r="T25" s="2257">
        <f t="shared" si="2"/>
        <v>28.190839694656489</v>
      </c>
      <c r="U25" s="1186"/>
      <c r="V25" s="2271"/>
      <c r="W25" s="2180"/>
      <c r="X25" s="2146"/>
    </row>
    <row r="26" spans="1:25" ht="15">
      <c r="A26" s="2106" t="s">
        <v>577</v>
      </c>
      <c r="B26" s="2181" t="s">
        <v>721</v>
      </c>
      <c r="C26" s="755">
        <v>502</v>
      </c>
      <c r="D26" s="2094">
        <v>943</v>
      </c>
      <c r="E26" s="2094">
        <v>1037</v>
      </c>
      <c r="F26" s="2133">
        <v>1072</v>
      </c>
      <c r="G26" s="2155">
        <v>1011</v>
      </c>
      <c r="H26" s="2155">
        <v>990</v>
      </c>
      <c r="I26" s="2155">
        <v>1334</v>
      </c>
      <c r="J26" s="2155">
        <v>999</v>
      </c>
      <c r="K26" s="2155">
        <v>848</v>
      </c>
      <c r="L26" s="2155">
        <v>942</v>
      </c>
      <c r="M26" s="2156">
        <v>800</v>
      </c>
      <c r="N26" s="2157">
        <v>800</v>
      </c>
      <c r="O26" s="2260">
        <v>320</v>
      </c>
      <c r="P26" s="2261"/>
      <c r="Q26" s="2255"/>
      <c r="R26" s="1350"/>
      <c r="S26" s="2262">
        <f t="shared" si="1"/>
        <v>320</v>
      </c>
      <c r="T26" s="2162">
        <f t="shared" si="2"/>
        <v>40</v>
      </c>
      <c r="U26" s="1186"/>
      <c r="V26" s="2238"/>
      <c r="W26" s="2163"/>
      <c r="X26" s="2155"/>
    </row>
    <row r="27" spans="1:25" ht="15">
      <c r="A27" s="2106" t="s">
        <v>579</v>
      </c>
      <c r="B27" s="2181" t="s">
        <v>722</v>
      </c>
      <c r="C27" s="755">
        <v>504</v>
      </c>
      <c r="D27" s="2094"/>
      <c r="E27" s="2094"/>
      <c r="F27" s="2133"/>
      <c r="G27" s="2155"/>
      <c r="H27" s="2155">
        <v>0</v>
      </c>
      <c r="I27" s="2155"/>
      <c r="J27" s="2155"/>
      <c r="K27" s="2155">
        <v>0</v>
      </c>
      <c r="L27" s="2155"/>
      <c r="M27" s="2156"/>
      <c r="N27" s="2157"/>
      <c r="O27" s="2260"/>
      <c r="P27" s="2261"/>
      <c r="Q27" s="2255"/>
      <c r="R27" s="1350"/>
      <c r="S27" s="2262">
        <f t="shared" si="1"/>
        <v>0</v>
      </c>
      <c r="T27" s="2162" t="e">
        <f t="shared" si="2"/>
        <v>#DIV/0!</v>
      </c>
      <c r="U27" s="1186"/>
      <c r="V27" s="2238"/>
      <c r="W27" s="2163"/>
      <c r="X27" s="2155"/>
    </row>
    <row r="28" spans="1:25" ht="15">
      <c r="A28" s="2106" t="s">
        <v>581</v>
      </c>
      <c r="B28" s="2181" t="s">
        <v>723</v>
      </c>
      <c r="C28" s="755">
        <v>511</v>
      </c>
      <c r="D28" s="2094">
        <v>592</v>
      </c>
      <c r="E28" s="2094">
        <v>582</v>
      </c>
      <c r="F28" s="2133">
        <v>851</v>
      </c>
      <c r="G28" s="2155">
        <v>788</v>
      </c>
      <c r="H28" s="2155">
        <v>765</v>
      </c>
      <c r="I28" s="2155">
        <v>112</v>
      </c>
      <c r="J28" s="2155">
        <v>457</v>
      </c>
      <c r="K28" s="2155">
        <v>411</v>
      </c>
      <c r="L28" s="2155">
        <v>524</v>
      </c>
      <c r="M28" s="2156">
        <v>500</v>
      </c>
      <c r="N28" s="2157">
        <v>500</v>
      </c>
      <c r="O28" s="2260">
        <v>110.46</v>
      </c>
      <c r="P28" s="2261"/>
      <c r="Q28" s="2255"/>
      <c r="R28" s="1350"/>
      <c r="S28" s="2262">
        <f t="shared" si="1"/>
        <v>110.46</v>
      </c>
      <c r="T28" s="2162">
        <f t="shared" si="2"/>
        <v>22.091999999999999</v>
      </c>
      <c r="U28" s="1186"/>
      <c r="V28" s="2238"/>
      <c r="W28" s="2163"/>
      <c r="X28" s="2155"/>
    </row>
    <row r="29" spans="1:25" ht="15">
      <c r="A29" s="2106" t="s">
        <v>583</v>
      </c>
      <c r="B29" s="2181" t="s">
        <v>724</v>
      </c>
      <c r="C29" s="755">
        <v>518</v>
      </c>
      <c r="D29" s="2094">
        <v>640</v>
      </c>
      <c r="E29" s="2094">
        <v>725</v>
      </c>
      <c r="F29" s="2133">
        <v>799</v>
      </c>
      <c r="G29" s="2155">
        <v>592</v>
      </c>
      <c r="H29" s="2155">
        <v>619</v>
      </c>
      <c r="I29" s="2155">
        <v>636</v>
      </c>
      <c r="J29" s="2155">
        <v>511</v>
      </c>
      <c r="K29" s="2155">
        <v>598</v>
      </c>
      <c r="L29" s="2155">
        <v>1164</v>
      </c>
      <c r="M29" s="2156">
        <v>590</v>
      </c>
      <c r="N29" s="2157">
        <v>590</v>
      </c>
      <c r="O29" s="2260">
        <v>205.166</v>
      </c>
      <c r="P29" s="2261"/>
      <c r="Q29" s="2255"/>
      <c r="R29" s="1350"/>
      <c r="S29" s="2262">
        <f t="shared" si="1"/>
        <v>205.166</v>
      </c>
      <c r="T29" s="2162">
        <f t="shared" si="2"/>
        <v>34.773898305084742</v>
      </c>
      <c r="U29" s="1186"/>
      <c r="V29" s="2238"/>
      <c r="W29" s="2163"/>
      <c r="X29" s="2155"/>
    </row>
    <row r="30" spans="1:25" ht="15">
      <c r="A30" s="2106" t="s">
        <v>585</v>
      </c>
      <c r="B30" s="2184" t="s">
        <v>726</v>
      </c>
      <c r="C30" s="755">
        <v>521</v>
      </c>
      <c r="D30" s="2094">
        <v>6236</v>
      </c>
      <c r="E30" s="2094">
        <v>6825</v>
      </c>
      <c r="F30" s="2133">
        <v>7396</v>
      </c>
      <c r="G30" s="2155">
        <v>7482</v>
      </c>
      <c r="H30" s="2155">
        <v>7565</v>
      </c>
      <c r="I30" s="2155">
        <v>7869</v>
      </c>
      <c r="J30" s="2155">
        <v>8214</v>
      </c>
      <c r="K30" s="2155">
        <v>8269</v>
      </c>
      <c r="L30" s="2155">
        <v>8569</v>
      </c>
      <c r="M30" s="2156">
        <v>8204</v>
      </c>
      <c r="N30" s="2157">
        <v>8204</v>
      </c>
      <c r="O30" s="2260">
        <v>2018.482</v>
      </c>
      <c r="P30" s="2261"/>
      <c r="Q30" s="2255"/>
      <c r="R30" s="1350"/>
      <c r="S30" s="2262">
        <f t="shared" si="1"/>
        <v>2018.482</v>
      </c>
      <c r="T30" s="2162">
        <f t="shared" si="2"/>
        <v>24.603632374451486</v>
      </c>
      <c r="U30" s="1186"/>
      <c r="V30" s="2272"/>
      <c r="W30" s="2163"/>
      <c r="X30" s="2155"/>
    </row>
    <row r="31" spans="1:25" ht="15">
      <c r="A31" s="2106" t="s">
        <v>587</v>
      </c>
      <c r="B31" s="2184" t="s">
        <v>727</v>
      </c>
      <c r="C31" s="755" t="s">
        <v>589</v>
      </c>
      <c r="D31" s="2094">
        <v>2438</v>
      </c>
      <c r="E31" s="2094">
        <v>2649</v>
      </c>
      <c r="F31" s="2133">
        <v>2738</v>
      </c>
      <c r="G31" s="2155">
        <v>2976</v>
      </c>
      <c r="H31" s="2155">
        <v>2862</v>
      </c>
      <c r="I31" s="2155">
        <v>2807</v>
      </c>
      <c r="J31" s="2155">
        <v>2991</v>
      </c>
      <c r="K31" s="2155">
        <v>3203</v>
      </c>
      <c r="L31" s="2155">
        <v>3158</v>
      </c>
      <c r="M31" s="2156">
        <v>2912</v>
      </c>
      <c r="N31" s="2157">
        <v>2912</v>
      </c>
      <c r="O31" s="2260">
        <v>771.47699999999998</v>
      </c>
      <c r="P31" s="2261"/>
      <c r="Q31" s="2255"/>
      <c r="R31" s="1350"/>
      <c r="S31" s="2262">
        <f t="shared" si="1"/>
        <v>771.47699999999998</v>
      </c>
      <c r="T31" s="2162">
        <f t="shared" si="2"/>
        <v>26.493028846153845</v>
      </c>
      <c r="U31" s="1186"/>
      <c r="V31" s="2272"/>
      <c r="W31" s="2163"/>
      <c r="X31" s="2155"/>
    </row>
    <row r="32" spans="1:25" ht="15">
      <c r="A32" s="2106" t="s">
        <v>590</v>
      </c>
      <c r="B32" s="2181" t="s">
        <v>728</v>
      </c>
      <c r="C32" s="755">
        <v>557</v>
      </c>
      <c r="D32" s="2094"/>
      <c r="E32" s="2094"/>
      <c r="F32" s="2133"/>
      <c r="G32" s="2155"/>
      <c r="H32" s="2155"/>
      <c r="I32" s="2155"/>
      <c r="J32" s="2155"/>
      <c r="K32" s="2155">
        <v>0</v>
      </c>
      <c r="L32" s="2155"/>
      <c r="M32" s="2156"/>
      <c r="N32" s="2157"/>
      <c r="O32" s="2260"/>
      <c r="P32" s="2261"/>
      <c r="Q32" s="2255"/>
      <c r="R32" s="1350"/>
      <c r="S32" s="2262">
        <f t="shared" si="1"/>
        <v>0</v>
      </c>
      <c r="T32" s="2162" t="e">
        <f t="shared" si="2"/>
        <v>#DIV/0!</v>
      </c>
      <c r="U32" s="1186"/>
      <c r="V32" s="2272"/>
      <c r="W32" s="2163"/>
      <c r="X32" s="2155"/>
    </row>
    <row r="33" spans="1:26" ht="15">
      <c r="A33" s="2106" t="s">
        <v>592</v>
      </c>
      <c r="B33" s="2181" t="s">
        <v>729</v>
      </c>
      <c r="C33" s="755">
        <v>551</v>
      </c>
      <c r="D33" s="2094">
        <v>72</v>
      </c>
      <c r="E33" s="2094">
        <v>64</v>
      </c>
      <c r="F33" s="2133">
        <v>48</v>
      </c>
      <c r="G33" s="2155">
        <v>57</v>
      </c>
      <c r="H33" s="2155">
        <v>57</v>
      </c>
      <c r="I33" s="2155">
        <v>57</v>
      </c>
      <c r="J33" s="2155">
        <v>45</v>
      </c>
      <c r="K33" s="2155">
        <v>54</v>
      </c>
      <c r="L33" s="2155">
        <v>43</v>
      </c>
      <c r="M33" s="2156"/>
      <c r="N33" s="2157"/>
      <c r="O33" s="2260">
        <v>11.193</v>
      </c>
      <c r="P33" s="2261"/>
      <c r="Q33" s="2255"/>
      <c r="R33" s="1350"/>
      <c r="S33" s="2262">
        <f t="shared" si="1"/>
        <v>11.193</v>
      </c>
      <c r="T33" s="2162" t="e">
        <f t="shared" si="2"/>
        <v>#DIV/0!</v>
      </c>
      <c r="U33" s="1186"/>
      <c r="V33" s="2272"/>
      <c r="W33" s="2163"/>
      <c r="X33" s="2155"/>
      <c r="Z33" s="2273"/>
    </row>
    <row r="34" spans="1:26" ht="15.75" thickBot="1">
      <c r="A34" s="2063" t="s">
        <v>757</v>
      </c>
      <c r="B34" s="2185" t="s">
        <v>730</v>
      </c>
      <c r="C34" s="757" t="s">
        <v>595</v>
      </c>
      <c r="D34" s="1359">
        <v>68</v>
      </c>
      <c r="E34" s="1359">
        <v>58</v>
      </c>
      <c r="F34" s="2246">
        <v>65</v>
      </c>
      <c r="G34" s="2186">
        <v>48</v>
      </c>
      <c r="H34" s="2186">
        <v>48</v>
      </c>
      <c r="I34" s="2186">
        <v>227</v>
      </c>
      <c r="J34" s="2186">
        <v>397</v>
      </c>
      <c r="K34" s="2186">
        <v>260</v>
      </c>
      <c r="L34" s="2186">
        <v>492</v>
      </c>
      <c r="M34" s="2187">
        <v>227</v>
      </c>
      <c r="N34" s="2188">
        <v>227</v>
      </c>
      <c r="O34" s="2274">
        <v>22.666</v>
      </c>
      <c r="P34" s="2261"/>
      <c r="Q34" s="2255"/>
      <c r="R34" s="2266"/>
      <c r="S34" s="2267">
        <f t="shared" si="1"/>
        <v>22.666</v>
      </c>
      <c r="T34" s="2268">
        <f t="shared" si="2"/>
        <v>9.985022026431718</v>
      </c>
      <c r="U34" s="1186"/>
      <c r="V34" s="2275"/>
      <c r="W34" s="2192"/>
      <c r="X34" s="2186"/>
      <c r="Z34" s="2273"/>
    </row>
    <row r="35" spans="1:26" ht="15.75" thickBot="1">
      <c r="A35" s="2193" t="s">
        <v>596</v>
      </c>
      <c r="B35" s="2194" t="s">
        <v>597</v>
      </c>
      <c r="C35" s="2195"/>
      <c r="D35" s="2031">
        <f t="shared" ref="D35:O35" si="3">SUM(D25:D34)</f>
        <v>12756</v>
      </c>
      <c r="E35" s="2031">
        <f t="shared" si="3"/>
        <v>13601</v>
      </c>
      <c r="F35" s="2031">
        <f t="shared" si="3"/>
        <v>14908</v>
      </c>
      <c r="G35" s="2031">
        <f t="shared" si="3"/>
        <v>14639</v>
      </c>
      <c r="H35" s="2031">
        <f>SUM(H25:H34)</f>
        <v>14660</v>
      </c>
      <c r="I35" s="2031">
        <f>SUM(I25:I34)</f>
        <v>14490</v>
      </c>
      <c r="J35" s="2031">
        <f>SUM(J25:J34)</f>
        <v>15435</v>
      </c>
      <c r="K35" s="2031">
        <v>15414</v>
      </c>
      <c r="L35" s="2031">
        <f>SUM(L25:L34)</f>
        <v>16471</v>
      </c>
      <c r="M35" s="2196">
        <f t="shared" si="3"/>
        <v>14543</v>
      </c>
      <c r="N35" s="2197">
        <f t="shared" si="3"/>
        <v>14543</v>
      </c>
      <c r="O35" s="1343">
        <f t="shared" si="3"/>
        <v>3828.7440000000001</v>
      </c>
      <c r="P35" s="2276"/>
      <c r="Q35" s="2276"/>
      <c r="R35" s="2277"/>
      <c r="S35" s="2031">
        <f t="shared" si="1"/>
        <v>3828.7440000000001</v>
      </c>
      <c r="T35" s="2278">
        <f t="shared" si="2"/>
        <v>26.327057690985356</v>
      </c>
      <c r="U35" s="1186"/>
      <c r="V35" s="2031">
        <f>SUM(V25:V34)</f>
        <v>0</v>
      </c>
      <c r="W35" s="2031">
        <f>SUM(W25:W34)</f>
        <v>0</v>
      </c>
      <c r="X35" s="2031">
        <f>SUM(X25:X34)</f>
        <v>0</v>
      </c>
      <c r="Z35" s="2273"/>
    </row>
    <row r="36" spans="1:26" ht="15">
      <c r="A36" s="2091" t="s">
        <v>598</v>
      </c>
      <c r="B36" s="2174" t="s">
        <v>732</v>
      </c>
      <c r="C36" s="753">
        <v>601</v>
      </c>
      <c r="D36" s="2179">
        <v>811</v>
      </c>
      <c r="E36" s="2179">
        <v>932</v>
      </c>
      <c r="F36" s="2132">
        <v>857</v>
      </c>
      <c r="G36" s="2146">
        <v>844</v>
      </c>
      <c r="H36" s="2146">
        <v>933</v>
      </c>
      <c r="I36" s="2146">
        <v>934</v>
      </c>
      <c r="J36" s="2146"/>
      <c r="K36" s="2146">
        <v>0</v>
      </c>
      <c r="L36" s="2146"/>
      <c r="M36" s="2147"/>
      <c r="N36" s="2175"/>
      <c r="O36" s="2254"/>
      <c r="P36" s="2261"/>
      <c r="Q36" s="2255"/>
      <c r="R36" s="1279"/>
      <c r="S36" s="2256">
        <f t="shared" si="1"/>
        <v>0</v>
      </c>
      <c r="T36" s="2257" t="e">
        <f t="shared" si="2"/>
        <v>#DIV/0!</v>
      </c>
      <c r="U36" s="1186"/>
      <c r="V36" s="2279"/>
      <c r="W36" s="2180"/>
      <c r="X36" s="2146"/>
      <c r="Z36" s="2273"/>
    </row>
    <row r="37" spans="1:26" ht="15">
      <c r="A37" s="2106" t="s">
        <v>600</v>
      </c>
      <c r="B37" s="2181" t="s">
        <v>733</v>
      </c>
      <c r="C37" s="755">
        <v>602</v>
      </c>
      <c r="D37" s="2094">
        <v>278</v>
      </c>
      <c r="E37" s="2094">
        <v>380</v>
      </c>
      <c r="F37" s="2133">
        <v>309</v>
      </c>
      <c r="G37" s="2155">
        <v>272</v>
      </c>
      <c r="H37" s="2155">
        <v>69</v>
      </c>
      <c r="I37" s="2155">
        <v>12</v>
      </c>
      <c r="J37" s="2155">
        <v>376</v>
      </c>
      <c r="K37" s="2155">
        <v>399</v>
      </c>
      <c r="L37" s="2155">
        <v>502</v>
      </c>
      <c r="M37" s="2156"/>
      <c r="N37" s="2157"/>
      <c r="O37" s="2260">
        <v>142.65799999999999</v>
      </c>
      <c r="P37" s="2261"/>
      <c r="Q37" s="2255"/>
      <c r="R37" s="1350"/>
      <c r="S37" s="2262">
        <f t="shared" si="1"/>
        <v>142.65799999999999</v>
      </c>
      <c r="T37" s="2162" t="e">
        <f t="shared" si="2"/>
        <v>#DIV/0!</v>
      </c>
      <c r="U37" s="1186"/>
      <c r="V37" s="2272"/>
      <c r="W37" s="2163"/>
      <c r="X37" s="2155"/>
      <c r="Z37" s="2273"/>
    </row>
    <row r="38" spans="1:26" ht="15">
      <c r="A38" s="2106" t="s">
        <v>602</v>
      </c>
      <c r="B38" s="2181" t="s">
        <v>734</v>
      </c>
      <c r="C38" s="755">
        <v>604</v>
      </c>
      <c r="D38" s="2094"/>
      <c r="E38" s="2094">
        <v>5</v>
      </c>
      <c r="F38" s="2133"/>
      <c r="G38" s="2155"/>
      <c r="H38" s="2155"/>
      <c r="I38" s="2155"/>
      <c r="J38" s="2155"/>
      <c r="K38" s="2155">
        <v>0</v>
      </c>
      <c r="L38" s="2155"/>
      <c r="M38" s="2156"/>
      <c r="N38" s="2157"/>
      <c r="O38" s="2260"/>
      <c r="P38" s="2261"/>
      <c r="Q38" s="2255"/>
      <c r="R38" s="1350"/>
      <c r="S38" s="2262">
        <f t="shared" si="1"/>
        <v>0</v>
      </c>
      <c r="T38" s="2162" t="e">
        <f t="shared" si="2"/>
        <v>#DIV/0!</v>
      </c>
      <c r="U38" s="1186"/>
      <c r="V38" s="2272"/>
      <c r="W38" s="2163"/>
      <c r="X38" s="2155"/>
      <c r="Z38" s="2273"/>
    </row>
    <row r="39" spans="1:26" ht="15">
      <c r="A39" s="2106" t="s">
        <v>604</v>
      </c>
      <c r="B39" s="2181" t="s">
        <v>735</v>
      </c>
      <c r="C39" s="755" t="s">
        <v>606</v>
      </c>
      <c r="D39" s="2094">
        <v>11310</v>
      </c>
      <c r="E39" s="2094">
        <v>11943</v>
      </c>
      <c r="F39" s="2133">
        <v>13364</v>
      </c>
      <c r="G39" s="2155">
        <v>12980</v>
      </c>
      <c r="H39" s="2155">
        <v>12991</v>
      </c>
      <c r="I39" s="2155">
        <v>13186</v>
      </c>
      <c r="J39" s="2155">
        <v>13852</v>
      </c>
      <c r="K39" s="2155">
        <v>13813</v>
      </c>
      <c r="L39" s="2155">
        <v>14473</v>
      </c>
      <c r="M39" s="2156">
        <v>14543</v>
      </c>
      <c r="N39" s="2157">
        <v>14543</v>
      </c>
      <c r="O39" s="2260">
        <v>3300.4879999999998</v>
      </c>
      <c r="P39" s="2261"/>
      <c r="Q39" s="2255"/>
      <c r="R39" s="1350"/>
      <c r="S39" s="2262">
        <f t="shared" si="1"/>
        <v>3300.4879999999998</v>
      </c>
      <c r="T39" s="2162">
        <f t="shared" si="2"/>
        <v>22.694684728047857</v>
      </c>
      <c r="U39" s="1186"/>
      <c r="V39" s="2272"/>
      <c r="W39" s="2163"/>
      <c r="X39" s="2155"/>
      <c r="Z39" s="2273"/>
    </row>
    <row r="40" spans="1:26" ht="15.75" thickBot="1">
      <c r="A40" s="2063" t="s">
        <v>607</v>
      </c>
      <c r="B40" s="2185" t="s">
        <v>730</v>
      </c>
      <c r="C40" s="757" t="s">
        <v>608</v>
      </c>
      <c r="D40" s="1359">
        <v>361</v>
      </c>
      <c r="E40" s="1359">
        <v>369</v>
      </c>
      <c r="F40" s="2246">
        <v>411</v>
      </c>
      <c r="G40" s="2186">
        <v>550</v>
      </c>
      <c r="H40" s="2186">
        <v>667</v>
      </c>
      <c r="I40" s="2186">
        <v>487</v>
      </c>
      <c r="J40" s="2186">
        <v>1207</v>
      </c>
      <c r="K40" s="2186">
        <v>1369</v>
      </c>
      <c r="L40" s="2186">
        <v>1672</v>
      </c>
      <c r="M40" s="2187"/>
      <c r="N40" s="2188"/>
      <c r="O40" s="2274">
        <v>385.6</v>
      </c>
      <c r="P40" s="2261"/>
      <c r="Q40" s="2255"/>
      <c r="R40" s="2266"/>
      <c r="S40" s="2267">
        <f t="shared" si="1"/>
        <v>385.6</v>
      </c>
      <c r="T40" s="2268" t="e">
        <f t="shared" si="2"/>
        <v>#DIV/0!</v>
      </c>
      <c r="U40" s="1186"/>
      <c r="V40" s="2275"/>
      <c r="W40" s="2192"/>
      <c r="X40" s="2186"/>
      <c r="Z40" s="2273"/>
    </row>
    <row r="41" spans="1:26" ht="15.75" thickBot="1">
      <c r="A41" s="2193" t="s">
        <v>609</v>
      </c>
      <c r="B41" s="2194" t="s">
        <v>610</v>
      </c>
      <c r="C41" s="2195" t="s">
        <v>542</v>
      </c>
      <c r="D41" s="2031">
        <f t="shared" ref="D41:O41" si="4">SUM(D36:D40)</f>
        <v>12760</v>
      </c>
      <c r="E41" s="2031">
        <f t="shared" si="4"/>
        <v>13629</v>
      </c>
      <c r="F41" s="2031">
        <f t="shared" si="4"/>
        <v>14941</v>
      </c>
      <c r="G41" s="2031">
        <f t="shared" si="4"/>
        <v>14646</v>
      </c>
      <c r="H41" s="2031">
        <f>SUM(H36:H40)</f>
        <v>14660</v>
      </c>
      <c r="I41" s="2031">
        <f>SUM(I36:I40)</f>
        <v>14619</v>
      </c>
      <c r="J41" s="2031">
        <f>SUM(J36:J40)</f>
        <v>15435</v>
      </c>
      <c r="K41" s="2031">
        <v>15581</v>
      </c>
      <c r="L41" s="2031">
        <f>SUM(L36:L40)</f>
        <v>16647</v>
      </c>
      <c r="M41" s="2196">
        <f t="shared" si="4"/>
        <v>14543</v>
      </c>
      <c r="N41" s="2197">
        <f t="shared" si="4"/>
        <v>14543</v>
      </c>
      <c r="O41" s="2203">
        <f t="shared" si="4"/>
        <v>3828.7459999999996</v>
      </c>
      <c r="P41" s="2203"/>
      <c r="Q41" s="2203"/>
      <c r="R41" s="2280"/>
      <c r="S41" s="2204">
        <f t="shared" si="1"/>
        <v>3828.7459999999996</v>
      </c>
      <c r="T41" s="2278">
        <f t="shared" si="2"/>
        <v>26.327071443306053</v>
      </c>
      <c r="U41" s="1186"/>
      <c r="V41" s="2031">
        <f>SUM(V36:V40)</f>
        <v>0</v>
      </c>
      <c r="W41" s="2031">
        <f>SUM(W36:W40)</f>
        <v>0</v>
      </c>
      <c r="X41" s="2031">
        <f>SUM(X36:X40)</f>
        <v>0</v>
      </c>
      <c r="Z41" s="2273"/>
    </row>
    <row r="42" spans="1:26" ht="6.75" customHeight="1" thickBot="1">
      <c r="A42" s="2063"/>
      <c r="B42" s="658"/>
      <c r="C42" s="779"/>
      <c r="D42" s="1359"/>
      <c r="E42" s="1359"/>
      <c r="F42" s="1359"/>
      <c r="G42" s="2200"/>
      <c r="H42" s="2200"/>
      <c r="I42" s="2200"/>
      <c r="J42" s="2200"/>
      <c r="K42" s="2200"/>
      <c r="L42" s="2281"/>
      <c r="M42" s="2205"/>
      <c r="N42" s="2206"/>
      <c r="O42" s="2207"/>
      <c r="P42" s="2282"/>
      <c r="Q42" s="2209"/>
      <c r="R42" s="2209"/>
      <c r="S42" s="2210"/>
      <c r="T42" s="2257"/>
      <c r="U42" s="1186"/>
      <c r="V42" s="2281"/>
      <c r="W42" s="2281"/>
      <c r="X42" s="2281"/>
    </row>
    <row r="43" spans="1:26" ht="15.75" thickBot="1">
      <c r="A43" s="2211" t="s">
        <v>611</v>
      </c>
      <c r="B43" s="2212" t="s">
        <v>573</v>
      </c>
      <c r="C43" s="2195" t="s">
        <v>542</v>
      </c>
      <c r="D43" s="2031">
        <f t="shared" ref="D43:O43" si="5">D41-D39</f>
        <v>1450</v>
      </c>
      <c r="E43" s="2031">
        <f t="shared" si="5"/>
        <v>1686</v>
      </c>
      <c r="F43" s="2031">
        <f t="shared" si="5"/>
        <v>1577</v>
      </c>
      <c r="G43" s="2031">
        <f>G41-G39</f>
        <v>1666</v>
      </c>
      <c r="H43" s="2031">
        <f>H41-H39</f>
        <v>1669</v>
      </c>
      <c r="I43" s="2031">
        <f>I41-I39</f>
        <v>1433</v>
      </c>
      <c r="J43" s="2031">
        <f>J41-J39</f>
        <v>1583</v>
      </c>
      <c r="K43" s="2031">
        <v>1768</v>
      </c>
      <c r="L43" s="2031">
        <f>L41-L39</f>
        <v>2174</v>
      </c>
      <c r="M43" s="2031">
        <f>M41-M39</f>
        <v>0</v>
      </c>
      <c r="N43" s="2213">
        <f t="shared" si="5"/>
        <v>0</v>
      </c>
      <c r="O43" s="2203">
        <f t="shared" si="5"/>
        <v>528.25799999999981</v>
      </c>
      <c r="P43" s="2203"/>
      <c r="Q43" s="2203"/>
      <c r="R43" s="2203"/>
      <c r="S43" s="2210">
        <f t="shared" si="1"/>
        <v>528.25799999999981</v>
      </c>
      <c r="T43" s="2257" t="e">
        <f t="shared" si="2"/>
        <v>#DIV/0!</v>
      </c>
      <c r="U43" s="1186"/>
      <c r="V43" s="2031">
        <f>V41-V39</f>
        <v>0</v>
      </c>
      <c r="W43" s="2031">
        <f>W41-W39</f>
        <v>0</v>
      </c>
      <c r="X43" s="2031">
        <f>X41-X39</f>
        <v>0</v>
      </c>
    </row>
    <row r="44" spans="1:26" ht="15.75" thickBot="1">
      <c r="A44" s="2193" t="s">
        <v>612</v>
      </c>
      <c r="B44" s="2212" t="s">
        <v>613</v>
      </c>
      <c r="C44" s="2195" t="s">
        <v>542</v>
      </c>
      <c r="D44" s="2031">
        <f t="shared" ref="D44:O44" si="6">D41-D35</f>
        <v>4</v>
      </c>
      <c r="E44" s="2031">
        <f t="shared" si="6"/>
        <v>28</v>
      </c>
      <c r="F44" s="2031">
        <f t="shared" si="6"/>
        <v>33</v>
      </c>
      <c r="G44" s="2031">
        <f>G41-G35</f>
        <v>7</v>
      </c>
      <c r="H44" s="2031">
        <f>H41-H35</f>
        <v>0</v>
      </c>
      <c r="I44" s="2031">
        <f>I41-I35</f>
        <v>129</v>
      </c>
      <c r="J44" s="2031"/>
      <c r="K44" s="2031">
        <v>167</v>
      </c>
      <c r="L44" s="2031">
        <f>L41-L35</f>
        <v>176</v>
      </c>
      <c r="M44" s="2031">
        <f>M41-M35</f>
        <v>0</v>
      </c>
      <c r="N44" s="2213">
        <f t="shared" si="6"/>
        <v>0</v>
      </c>
      <c r="O44" s="2203">
        <f t="shared" si="6"/>
        <v>1.9999999994979589E-3</v>
      </c>
      <c r="P44" s="2203"/>
      <c r="Q44" s="2203"/>
      <c r="R44" s="2203"/>
      <c r="S44" s="2210">
        <f t="shared" si="1"/>
        <v>1.9999999994979589E-3</v>
      </c>
      <c r="T44" s="2257" t="e">
        <f t="shared" si="2"/>
        <v>#DIV/0!</v>
      </c>
      <c r="U44" s="1186"/>
      <c r="V44" s="2031">
        <f>V41-V35</f>
        <v>0</v>
      </c>
      <c r="W44" s="2031">
        <f>W41-W35</f>
        <v>0</v>
      </c>
      <c r="X44" s="2031">
        <f>X41-X35</f>
        <v>0</v>
      </c>
      <c r="Z44" s="2273"/>
    </row>
    <row r="45" spans="1:26" ht="15.75" thickBot="1">
      <c r="A45" s="2215" t="s">
        <v>614</v>
      </c>
      <c r="B45" s="2216" t="s">
        <v>573</v>
      </c>
      <c r="C45" s="1374" t="s">
        <v>542</v>
      </c>
      <c r="D45" s="2031">
        <f t="shared" ref="D45:O45" si="7">D44-D39</f>
        <v>-11306</v>
      </c>
      <c r="E45" s="2031">
        <f t="shared" si="7"/>
        <v>-11915</v>
      </c>
      <c r="F45" s="2031">
        <f t="shared" si="7"/>
        <v>-13331</v>
      </c>
      <c r="G45" s="2031">
        <f t="shared" si="7"/>
        <v>-12973</v>
      </c>
      <c r="H45" s="2031">
        <f>H44-H39</f>
        <v>-12991</v>
      </c>
      <c r="I45" s="2031">
        <f>I44-I39</f>
        <v>-13057</v>
      </c>
      <c r="J45" s="2031">
        <f>J44-J39</f>
        <v>-13852</v>
      </c>
      <c r="K45" s="2031">
        <v>-13646</v>
      </c>
      <c r="L45" s="2031">
        <f>L44-L39</f>
        <v>-14297</v>
      </c>
      <c r="M45" s="2031">
        <f t="shared" si="7"/>
        <v>-14543</v>
      </c>
      <c r="N45" s="2213">
        <f t="shared" si="7"/>
        <v>-14543</v>
      </c>
      <c r="O45" s="2203">
        <f t="shared" si="7"/>
        <v>-3300.4860000000003</v>
      </c>
      <c r="P45" s="2203"/>
      <c r="Q45" s="2203"/>
      <c r="R45" s="2203"/>
      <c r="S45" s="2210">
        <f t="shared" si="1"/>
        <v>-3300.4860000000003</v>
      </c>
      <c r="T45" s="2278">
        <f t="shared" si="2"/>
        <v>22.694670975727156</v>
      </c>
      <c r="U45" s="1186"/>
      <c r="V45" s="2031">
        <f>V44-V39</f>
        <v>0</v>
      </c>
      <c r="W45" s="2031">
        <f>W44-W39</f>
        <v>0</v>
      </c>
      <c r="X45" s="2031">
        <f>X44-X39</f>
        <v>0</v>
      </c>
    </row>
    <row r="46" spans="1:26">
      <c r="A46" s="1377"/>
      <c r="X46" s="664"/>
    </row>
    <row r="47" spans="1:26">
      <c r="A47" s="45"/>
      <c r="B47" s="2283"/>
      <c r="C47" s="2218"/>
    </row>
    <row r="48" spans="1:26">
      <c r="A48" s="1377"/>
    </row>
    <row r="49" spans="1:24" ht="14.25">
      <c r="A49" s="1378" t="s">
        <v>736</v>
      </c>
      <c r="S49"/>
      <c r="T49"/>
      <c r="U49"/>
      <c r="V49"/>
      <c r="W49"/>
      <c r="X49"/>
    </row>
    <row r="50" spans="1:24" ht="14.25">
      <c r="A50" s="2219" t="s">
        <v>737</v>
      </c>
      <c r="S50"/>
      <c r="T50"/>
      <c r="U50"/>
      <c r="V50"/>
      <c r="W50"/>
      <c r="X50"/>
    </row>
    <row r="51" spans="1:24" ht="14.25">
      <c r="A51" s="2284" t="s">
        <v>738</v>
      </c>
      <c r="S51"/>
      <c r="T51"/>
      <c r="U51"/>
      <c r="V51"/>
      <c r="W51"/>
      <c r="X51"/>
    </row>
    <row r="52" spans="1:24" ht="14.25">
      <c r="A52" s="2221"/>
      <c r="S52"/>
      <c r="T52"/>
      <c r="U52"/>
      <c r="V52"/>
      <c r="W52"/>
      <c r="X52"/>
    </row>
    <row r="53" spans="1:24">
      <c r="A53" s="2285" t="s">
        <v>742</v>
      </c>
      <c r="S53"/>
      <c r="T53"/>
      <c r="U53"/>
      <c r="V53"/>
      <c r="W53"/>
      <c r="X53"/>
    </row>
    <row r="54" spans="1:24">
      <c r="A54" s="1377"/>
      <c r="S54"/>
      <c r="T54"/>
      <c r="U54"/>
      <c r="V54"/>
      <c r="W54"/>
      <c r="X54"/>
    </row>
    <row r="55" spans="1:24">
      <c r="A55" s="1377" t="s">
        <v>762</v>
      </c>
      <c r="S55"/>
      <c r="T55"/>
      <c r="U55"/>
      <c r="V55"/>
      <c r="W55"/>
      <c r="X55"/>
    </row>
    <row r="56" spans="1:24">
      <c r="A56" s="1377"/>
      <c r="S56"/>
      <c r="T56"/>
      <c r="U56"/>
      <c r="V56"/>
      <c r="W56"/>
      <c r="X56"/>
    </row>
    <row r="57" spans="1:24">
      <c r="A57" s="2286"/>
      <c r="S57"/>
      <c r="T57"/>
      <c r="U57"/>
      <c r="V57"/>
      <c r="W57"/>
      <c r="X57"/>
    </row>
    <row r="58" spans="1:24">
      <c r="A58" s="1377"/>
    </row>
    <row r="59" spans="1:24">
      <c r="A59" s="2285"/>
    </row>
    <row r="60" spans="1:24">
      <c r="A60" s="2287"/>
      <c r="B60" s="2288"/>
      <c r="C60" s="2289"/>
      <c r="D60" s="6"/>
      <c r="E60" s="6"/>
      <c r="F60" s="6"/>
      <c r="G60" s="6"/>
      <c r="H60" s="2288"/>
      <c r="I60" s="2288"/>
      <c r="J60" s="2288"/>
      <c r="K60" s="2288"/>
      <c r="L60" s="2288"/>
      <c r="M60" s="2288"/>
    </row>
    <row r="61" spans="1:24">
      <c r="A61" s="2285"/>
    </row>
    <row r="62" spans="1:24">
      <c r="A62" s="1377"/>
    </row>
    <row r="63" spans="1:24">
      <c r="A63" s="1377"/>
    </row>
  </sheetData>
  <mergeCells count="14">
    <mergeCell ref="L7:L8"/>
    <mergeCell ref="M7:N7"/>
    <mergeCell ref="O7:R7"/>
    <mergeCell ref="V7:X7"/>
    <mergeCell ref="A1:X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1.299212598425197" right="0.70866141732283472" top="0.39370078740157483" bottom="0.39370078740157483" header="0.31496062992125984" footer="0.31496062992125984"/>
  <pageSetup paperSize="9" scale="68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G59"/>
  <sheetViews>
    <sheetView workbookViewId="0">
      <selection activeCell="Q25" sqref="Q25"/>
    </sheetView>
  </sheetViews>
  <sheetFormatPr defaultRowHeight="12.75"/>
  <cols>
    <col min="1" max="1" width="37.7109375" customWidth="1"/>
    <col min="2" max="2" width="6.42578125" style="665" customWidth="1"/>
    <col min="3" max="3" width="11.7109375" style="669" hidden="1" customWidth="1"/>
    <col min="4" max="6" width="11.5703125" style="669" hidden="1" customWidth="1"/>
    <col min="7" max="11" width="11.5703125" style="2371" hidden="1" customWidth="1"/>
    <col min="12" max="12" width="11.5703125" style="2371" customWidth="1"/>
    <col min="13" max="13" width="11.42578125" style="1186" customWidth="1"/>
    <col min="14" max="14" width="9.85546875" style="2371" customWidth="1"/>
    <col min="15" max="15" width="9.140625" style="2371"/>
    <col min="16" max="16" width="9.28515625" style="2371" customWidth="1"/>
    <col min="17" max="17" width="9.140625" style="2371"/>
    <col min="18" max="18" width="12" style="2371" customWidth="1"/>
    <col min="19" max="19" width="9.140625" style="2372"/>
    <col min="20" max="20" width="3.42578125" style="2371" customWidth="1"/>
    <col min="21" max="21" width="12.5703125" style="2371" customWidth="1"/>
    <col min="22" max="22" width="11.85546875" style="2371" customWidth="1"/>
    <col min="23" max="23" width="12.42578125" style="2371" customWidth="1"/>
    <col min="24" max="33" width="9.140625" style="591"/>
  </cols>
  <sheetData>
    <row r="1" spans="1:33" s="799" customFormat="1" ht="15.75">
      <c r="A1" s="2222" t="s">
        <v>699</v>
      </c>
      <c r="B1" s="2223"/>
      <c r="C1" s="2223"/>
      <c r="D1" s="2223"/>
      <c r="E1" s="2223"/>
      <c r="F1" s="2223"/>
      <c r="G1" s="2223"/>
      <c r="H1" s="2223"/>
      <c r="I1" s="2223"/>
      <c r="J1" s="2223"/>
      <c r="K1" s="2223"/>
      <c r="L1" s="2223"/>
      <c r="M1" s="2223"/>
      <c r="N1" s="2223"/>
      <c r="O1" s="2223"/>
      <c r="P1" s="2223"/>
      <c r="Q1" s="2223"/>
      <c r="R1" s="2223"/>
      <c r="S1" s="2223"/>
      <c r="T1" s="2223"/>
      <c r="U1" s="2223"/>
      <c r="V1" s="2223"/>
      <c r="W1" s="2223"/>
    </row>
    <row r="2" spans="1:33" ht="21.75" customHeight="1">
      <c r="A2" s="1128" t="s">
        <v>617</v>
      </c>
      <c r="B2" s="1130"/>
      <c r="C2" s="1129"/>
      <c r="D2" s="1129"/>
      <c r="E2" s="1129"/>
      <c r="F2" s="1129"/>
      <c r="G2" s="1186"/>
      <c r="H2" s="1186"/>
      <c r="I2" s="1186"/>
      <c r="J2" s="1186"/>
      <c r="K2" s="1186"/>
      <c r="L2" s="1186"/>
      <c r="M2" s="2293"/>
      <c r="N2" s="2293"/>
      <c r="O2" s="1186"/>
      <c r="P2" s="1186"/>
      <c r="Q2" s="1186"/>
      <c r="R2" s="1186"/>
      <c r="S2" s="2294"/>
      <c r="T2" s="1186"/>
      <c r="U2" s="1186"/>
      <c r="V2" s="1186"/>
      <c r="W2" s="1186"/>
    </row>
    <row r="3" spans="1:33">
      <c r="A3" s="1132"/>
      <c r="B3" s="1130"/>
      <c r="C3" s="1129"/>
      <c r="D3" s="1129"/>
      <c r="E3" s="1129"/>
      <c r="F3" s="1129"/>
      <c r="G3" s="1186"/>
      <c r="H3" s="1186"/>
      <c r="I3" s="1186"/>
      <c r="J3" s="1186"/>
      <c r="K3" s="1186"/>
      <c r="L3" s="1186"/>
      <c r="M3" s="2293"/>
      <c r="N3" s="2293"/>
      <c r="O3" s="1186"/>
      <c r="P3" s="1186"/>
      <c r="Q3" s="1186"/>
      <c r="R3" s="1186"/>
      <c r="S3" s="2294"/>
      <c r="T3" s="1186"/>
      <c r="U3" s="1186"/>
      <c r="V3" s="1186"/>
      <c r="W3" s="1186"/>
    </row>
    <row r="4" spans="1:33" ht="13.5" thickBot="1">
      <c r="A4" s="1133"/>
      <c r="B4" s="1135"/>
      <c r="C4" s="2295"/>
      <c r="D4" s="2295"/>
      <c r="E4" s="1129"/>
      <c r="F4" s="1129"/>
      <c r="G4" s="1186"/>
      <c r="H4" s="1186"/>
      <c r="I4" s="1186"/>
      <c r="J4" s="1186"/>
      <c r="K4" s="1186"/>
      <c r="L4" s="1186"/>
      <c r="M4" s="2293"/>
      <c r="N4" s="2293"/>
      <c r="O4" s="1186"/>
      <c r="P4" s="1186"/>
      <c r="Q4" s="1186"/>
      <c r="R4" s="1186"/>
      <c r="S4" s="2294"/>
      <c r="T4" s="1186"/>
      <c r="U4" s="1186"/>
      <c r="V4" s="1186"/>
      <c r="W4" s="1186"/>
    </row>
    <row r="5" spans="1:33" ht="16.5" thickBot="1">
      <c r="A5" s="2032" t="s">
        <v>747</v>
      </c>
      <c r="B5" s="2296" t="s">
        <v>763</v>
      </c>
      <c r="C5" s="2034"/>
      <c r="D5" s="2035"/>
      <c r="E5" s="2034"/>
      <c r="F5" s="2034"/>
      <c r="G5" s="2297"/>
      <c r="H5" s="2297"/>
      <c r="I5" s="2297"/>
      <c r="J5" s="2037"/>
      <c r="K5" s="2037"/>
      <c r="L5" s="2037"/>
      <c r="M5" s="2298"/>
      <c r="N5" s="2298"/>
      <c r="O5" s="2299"/>
      <c r="P5" s="2299"/>
      <c r="Q5" s="2299"/>
      <c r="R5" s="2299"/>
      <c r="S5" s="2300"/>
      <c r="T5" s="2299"/>
      <c r="U5" s="2299"/>
      <c r="V5" s="1186"/>
      <c r="W5" s="1186"/>
    </row>
    <row r="6" spans="1:33" ht="23.25" customHeight="1" thickBot="1">
      <c r="A6" s="1132" t="s">
        <v>515</v>
      </c>
      <c r="B6" s="1130"/>
      <c r="C6" s="1129"/>
      <c r="D6" s="1129"/>
      <c r="E6" s="1129"/>
      <c r="F6" s="1129"/>
      <c r="G6" s="1186"/>
      <c r="H6" s="1186"/>
      <c r="I6" s="1186"/>
      <c r="J6" s="1186"/>
      <c r="K6" s="1186"/>
      <c r="L6" s="1186"/>
      <c r="M6" s="2293"/>
      <c r="N6" s="2293"/>
      <c r="O6" s="1186"/>
      <c r="P6" s="1186"/>
      <c r="Q6" s="1186"/>
      <c r="R6" s="1186"/>
      <c r="S6" s="2294"/>
      <c r="T6" s="1186"/>
      <c r="U6" s="1186"/>
      <c r="V6" s="1186"/>
      <c r="W6" s="1186"/>
    </row>
    <row r="7" spans="1:33" s="665" customFormat="1" ht="13.5" thickBot="1">
      <c r="A7" s="2301" t="s">
        <v>195</v>
      </c>
      <c r="B7" s="2302" t="s">
        <v>522</v>
      </c>
      <c r="C7" s="2303"/>
      <c r="D7" s="2303"/>
      <c r="E7" s="2302" t="s">
        <v>761</v>
      </c>
      <c r="F7" s="2304" t="s">
        <v>703</v>
      </c>
      <c r="G7" s="2304" t="s">
        <v>704</v>
      </c>
      <c r="H7" s="2304" t="s">
        <v>705</v>
      </c>
      <c r="I7" s="2304" t="s">
        <v>706</v>
      </c>
      <c r="J7" s="2304" t="s">
        <v>707</v>
      </c>
      <c r="K7" s="2304" t="s">
        <v>708</v>
      </c>
      <c r="L7" s="2042" t="s">
        <v>709</v>
      </c>
      <c r="M7" s="2043"/>
      <c r="N7" s="2044" t="s">
        <v>710</v>
      </c>
      <c r="O7" s="2050"/>
      <c r="P7" s="2050"/>
      <c r="Q7" s="2051"/>
      <c r="R7" s="2047" t="s">
        <v>711</v>
      </c>
      <c r="S7" s="2048" t="s">
        <v>518</v>
      </c>
      <c r="T7" s="2305"/>
      <c r="U7" s="2049" t="s">
        <v>741</v>
      </c>
      <c r="V7" s="2050"/>
      <c r="W7" s="2051"/>
      <c r="X7" s="2306"/>
      <c r="Y7" s="2306"/>
      <c r="Z7" s="2306"/>
      <c r="AA7" s="2306"/>
      <c r="AB7" s="2306"/>
      <c r="AC7" s="2306"/>
      <c r="AD7" s="2306"/>
      <c r="AE7" s="2306"/>
      <c r="AF7" s="2306"/>
      <c r="AG7" s="2306"/>
    </row>
    <row r="8" spans="1:33" s="665" customFormat="1" ht="13.5" thickBot="1">
      <c r="A8" s="2307"/>
      <c r="B8" s="2308"/>
      <c r="C8" s="2309" t="s">
        <v>701</v>
      </c>
      <c r="D8" s="2309" t="s">
        <v>702</v>
      </c>
      <c r="E8" s="2308"/>
      <c r="F8" s="2308"/>
      <c r="G8" s="2308"/>
      <c r="H8" s="2308"/>
      <c r="I8" s="2308"/>
      <c r="J8" s="2308"/>
      <c r="K8" s="2308"/>
      <c r="L8" s="2055" t="s">
        <v>32</v>
      </c>
      <c r="M8" s="2056" t="s">
        <v>33</v>
      </c>
      <c r="N8" s="2310" t="s">
        <v>529</v>
      </c>
      <c r="O8" s="2058" t="s">
        <v>532</v>
      </c>
      <c r="P8" s="2059" t="s">
        <v>535</v>
      </c>
      <c r="Q8" s="2060" t="s">
        <v>538</v>
      </c>
      <c r="R8" s="2055" t="s">
        <v>539</v>
      </c>
      <c r="S8" s="2061" t="s">
        <v>540</v>
      </c>
      <c r="T8" s="2305"/>
      <c r="U8" s="2226" t="s">
        <v>713</v>
      </c>
      <c r="V8" s="2227" t="s">
        <v>714</v>
      </c>
      <c r="W8" s="2227" t="s">
        <v>715</v>
      </c>
      <c r="X8" s="2306"/>
      <c r="Y8" s="2306"/>
      <c r="Z8" s="2306"/>
      <c r="AA8" s="2306"/>
      <c r="AB8" s="2306"/>
      <c r="AC8" s="2306"/>
      <c r="AD8" s="2306"/>
      <c r="AE8" s="2306"/>
      <c r="AF8" s="2306"/>
      <c r="AG8" s="2306"/>
    </row>
    <row r="9" spans="1:33" ht="13.5" thickBot="1">
      <c r="A9" s="2311" t="s">
        <v>541</v>
      </c>
      <c r="B9" s="2312"/>
      <c r="C9" s="2313">
        <v>78</v>
      </c>
      <c r="D9" s="2313">
        <v>75</v>
      </c>
      <c r="E9" s="2313">
        <v>74</v>
      </c>
      <c r="F9" s="2313">
        <v>77</v>
      </c>
      <c r="G9" s="2066">
        <v>75</v>
      </c>
      <c r="H9" s="2066">
        <v>75</v>
      </c>
      <c r="I9" s="2066">
        <v>75</v>
      </c>
      <c r="J9" s="2067">
        <f>Q9</f>
        <v>0</v>
      </c>
      <c r="K9" s="2068">
        <v>80</v>
      </c>
      <c r="L9" s="2314"/>
      <c r="M9" s="2315"/>
      <c r="N9" s="2071">
        <v>87</v>
      </c>
      <c r="O9" s="2067"/>
      <c r="P9" s="2072"/>
      <c r="Q9" s="2067"/>
      <c r="R9" s="2115" t="s">
        <v>542</v>
      </c>
      <c r="S9" s="2316" t="s">
        <v>542</v>
      </c>
      <c r="T9" s="2317"/>
      <c r="U9" s="2318"/>
      <c r="V9" s="2318"/>
      <c r="W9" s="2076"/>
    </row>
    <row r="10" spans="1:33" ht="13.5" thickBot="1">
      <c r="A10" s="2319" t="s">
        <v>543</v>
      </c>
      <c r="B10" s="2320"/>
      <c r="C10" s="2321">
        <v>73</v>
      </c>
      <c r="D10" s="2321">
        <v>71</v>
      </c>
      <c r="E10" s="2321">
        <v>70</v>
      </c>
      <c r="F10" s="2321">
        <v>69</v>
      </c>
      <c r="G10" s="2080">
        <v>67</v>
      </c>
      <c r="H10" s="2080">
        <v>64</v>
      </c>
      <c r="I10" s="2080">
        <v>63</v>
      </c>
      <c r="J10" s="2081">
        <f t="shared" ref="J10:J21" si="0">Q10</f>
        <v>0</v>
      </c>
      <c r="K10" s="2082">
        <v>65</v>
      </c>
      <c r="L10" s="2231"/>
      <c r="M10" s="2322"/>
      <c r="N10" s="2085">
        <v>69.679000000000002</v>
      </c>
      <c r="O10" s="2067"/>
      <c r="P10" s="2323"/>
      <c r="Q10" s="2081"/>
      <c r="R10" s="2080" t="s">
        <v>542</v>
      </c>
      <c r="S10" s="2324" t="s">
        <v>542</v>
      </c>
      <c r="T10" s="2317"/>
      <c r="U10" s="2325"/>
      <c r="V10" s="2325"/>
      <c r="W10" s="2090"/>
    </row>
    <row r="11" spans="1:33">
      <c r="A11" s="2326" t="s">
        <v>544</v>
      </c>
      <c r="B11" s="2327" t="s">
        <v>546</v>
      </c>
      <c r="C11" s="2272">
        <v>15286</v>
      </c>
      <c r="D11" s="2272">
        <v>16458</v>
      </c>
      <c r="E11" s="2272">
        <v>15309</v>
      </c>
      <c r="F11" s="2272">
        <v>15839</v>
      </c>
      <c r="G11" s="2095">
        <v>15783</v>
      </c>
      <c r="H11" s="2095">
        <v>15465.37</v>
      </c>
      <c r="I11" s="2096">
        <v>15284</v>
      </c>
      <c r="J11" s="2097">
        <f t="shared" si="0"/>
        <v>0</v>
      </c>
      <c r="K11" s="2098">
        <v>16615</v>
      </c>
      <c r="L11" s="2247" t="s">
        <v>542</v>
      </c>
      <c r="M11" s="2328" t="s">
        <v>542</v>
      </c>
      <c r="N11" s="2101">
        <v>16686</v>
      </c>
      <c r="O11" s="2097"/>
      <c r="P11" s="2329"/>
      <c r="Q11" s="2097"/>
      <c r="R11" s="2095" t="s">
        <v>542</v>
      </c>
      <c r="S11" s="2330" t="s">
        <v>542</v>
      </c>
      <c r="T11" s="2317"/>
      <c r="U11" s="2253"/>
      <c r="V11" s="2331"/>
      <c r="W11" s="2095"/>
    </row>
    <row r="12" spans="1:33">
      <c r="A12" s="2332" t="s">
        <v>547</v>
      </c>
      <c r="B12" s="2327" t="s">
        <v>549</v>
      </c>
      <c r="C12" s="2272">
        <v>-14113</v>
      </c>
      <c r="D12" s="2272">
        <v>-15252</v>
      </c>
      <c r="E12" s="2272">
        <v>-14434</v>
      </c>
      <c r="F12" s="2272">
        <v>15278</v>
      </c>
      <c r="G12" s="2095">
        <v>15437</v>
      </c>
      <c r="H12" s="2095">
        <v>15081.57</v>
      </c>
      <c r="I12" s="2095">
        <v>14938</v>
      </c>
      <c r="J12" s="2108">
        <f t="shared" si="0"/>
        <v>0</v>
      </c>
      <c r="K12" s="2098">
        <v>15874</v>
      </c>
      <c r="L12" s="2098" t="s">
        <v>542</v>
      </c>
      <c r="M12" s="2333" t="s">
        <v>542</v>
      </c>
      <c r="N12" s="2111">
        <v>15982</v>
      </c>
      <c r="O12" s="2108"/>
      <c r="P12" s="2329"/>
      <c r="Q12" s="2108"/>
      <c r="R12" s="2095" t="s">
        <v>542</v>
      </c>
      <c r="S12" s="2330" t="s">
        <v>542</v>
      </c>
      <c r="T12" s="2317"/>
      <c r="U12" s="2133"/>
      <c r="V12" s="2133"/>
      <c r="W12" s="2095"/>
    </row>
    <row r="13" spans="1:33">
      <c r="A13" s="2332" t="s">
        <v>550</v>
      </c>
      <c r="B13" s="2327" t="s">
        <v>552</v>
      </c>
      <c r="C13" s="2272">
        <v>865.85</v>
      </c>
      <c r="D13" s="2272">
        <v>976.33</v>
      </c>
      <c r="E13" s="2272">
        <v>491.49</v>
      </c>
      <c r="F13" s="2272">
        <v>436</v>
      </c>
      <c r="G13" s="2095">
        <v>439</v>
      </c>
      <c r="H13" s="2095">
        <v>505.6</v>
      </c>
      <c r="I13" s="2095">
        <v>540</v>
      </c>
      <c r="J13" s="2108">
        <f t="shared" si="0"/>
        <v>0</v>
      </c>
      <c r="K13" s="2098">
        <v>588.5</v>
      </c>
      <c r="L13" s="2098" t="s">
        <v>542</v>
      </c>
      <c r="M13" s="2333" t="s">
        <v>542</v>
      </c>
      <c r="N13" s="2111">
        <v>600</v>
      </c>
      <c r="O13" s="2108"/>
      <c r="P13" s="2329"/>
      <c r="Q13" s="2108"/>
      <c r="R13" s="2095" t="s">
        <v>542</v>
      </c>
      <c r="S13" s="2330" t="s">
        <v>542</v>
      </c>
      <c r="T13" s="2317"/>
      <c r="U13" s="2133"/>
      <c r="V13" s="2133"/>
      <c r="W13" s="2095"/>
      <c r="X13" s="2334"/>
    </row>
    <row r="14" spans="1:33">
      <c r="A14" s="2332" t="s">
        <v>553</v>
      </c>
      <c r="B14" s="2327" t="s">
        <v>542</v>
      </c>
      <c r="C14" s="2272">
        <v>3059</v>
      </c>
      <c r="D14" s="2272">
        <v>3285</v>
      </c>
      <c r="E14" s="2272">
        <v>3261</v>
      </c>
      <c r="F14" s="2272">
        <v>3513</v>
      </c>
      <c r="G14" s="2095">
        <v>2787</v>
      </c>
      <c r="H14" s="2095">
        <v>3527.8</v>
      </c>
      <c r="I14" s="2095">
        <v>4407</v>
      </c>
      <c r="J14" s="2108">
        <f t="shared" si="0"/>
        <v>0</v>
      </c>
      <c r="K14" s="2098">
        <v>2312.6999999999998</v>
      </c>
      <c r="L14" s="2098" t="s">
        <v>542</v>
      </c>
      <c r="M14" s="2250" t="s">
        <v>542</v>
      </c>
      <c r="N14" s="2111">
        <v>8310</v>
      </c>
      <c r="O14" s="2108"/>
      <c r="P14" s="2329"/>
      <c r="Q14" s="2108"/>
      <c r="R14" s="2095" t="s">
        <v>542</v>
      </c>
      <c r="S14" s="2330" t="s">
        <v>542</v>
      </c>
      <c r="T14" s="2317"/>
      <c r="U14" s="2133"/>
      <c r="V14" s="2133"/>
      <c r="W14" s="2095"/>
    </row>
    <row r="15" spans="1:33" ht="13.5" thickBot="1">
      <c r="A15" s="2311" t="s">
        <v>555</v>
      </c>
      <c r="B15" s="2335" t="s">
        <v>557</v>
      </c>
      <c r="C15" s="2336">
        <v>6163</v>
      </c>
      <c r="D15" s="2336">
        <v>5169</v>
      </c>
      <c r="E15" s="2336">
        <v>4914</v>
      </c>
      <c r="F15" s="2336">
        <v>5727</v>
      </c>
      <c r="G15" s="2115">
        <v>6338</v>
      </c>
      <c r="H15" s="2115">
        <v>6522</v>
      </c>
      <c r="I15" s="2115">
        <v>3790</v>
      </c>
      <c r="J15" s="2116">
        <f t="shared" si="0"/>
        <v>0</v>
      </c>
      <c r="K15" s="1234">
        <v>5101.7</v>
      </c>
      <c r="L15" s="2139" t="s">
        <v>542</v>
      </c>
      <c r="M15" s="2337" t="s">
        <v>542</v>
      </c>
      <c r="N15" s="2119">
        <v>7944</v>
      </c>
      <c r="O15" s="2138"/>
      <c r="P15" s="2329"/>
      <c r="Q15" s="2116"/>
      <c r="R15" s="2115" t="s">
        <v>542</v>
      </c>
      <c r="S15" s="2316" t="s">
        <v>542</v>
      </c>
      <c r="T15" s="2317"/>
      <c r="U15" s="2338"/>
      <c r="V15" s="2338"/>
      <c r="W15" s="2115"/>
    </row>
    <row r="16" spans="1:33" ht="13.5" thickBot="1">
      <c r="A16" s="2339" t="s">
        <v>558</v>
      </c>
      <c r="B16" s="2062"/>
      <c r="C16" s="2242">
        <v>11306</v>
      </c>
      <c r="D16" s="2242">
        <v>10667</v>
      </c>
      <c r="E16" s="2242">
        <v>9554</v>
      </c>
      <c r="F16" s="2242">
        <v>10237</v>
      </c>
      <c r="G16" s="2123">
        <f>G11-G12+G13+G14+G15</f>
        <v>9910</v>
      </c>
      <c r="H16" s="2123">
        <f>H11-H12+H13+H14+H15</f>
        <v>10939.2</v>
      </c>
      <c r="I16" s="2123">
        <f>I11-I12+I13+I14+I15</f>
        <v>9083</v>
      </c>
      <c r="J16" s="2123">
        <f>J11-J12+J13+J14+J15</f>
        <v>0</v>
      </c>
      <c r="K16" s="2340">
        <f>K11-K12+K13+K14+K15</f>
        <v>8743.9</v>
      </c>
      <c r="L16" s="2124" t="s">
        <v>542</v>
      </c>
      <c r="M16" s="2243" t="s">
        <v>542</v>
      </c>
      <c r="N16" s="2126">
        <f>N11-N12+N13+N14+N15</f>
        <v>17558</v>
      </c>
      <c r="O16" s="2127"/>
      <c r="P16" s="2127"/>
      <c r="Q16" s="2127"/>
      <c r="R16" s="2128" t="s">
        <v>542</v>
      </c>
      <c r="S16" s="2129" t="s">
        <v>542</v>
      </c>
      <c r="T16" s="2341"/>
      <c r="U16" s="2123">
        <f>U11-U12+U13+U14+U15</f>
        <v>0</v>
      </c>
      <c r="V16" s="2123">
        <f>V11-V12+V13+V14+V15</f>
        <v>0</v>
      </c>
      <c r="W16" s="2340">
        <f>W11-W12+W13+W14+W15</f>
        <v>0</v>
      </c>
    </row>
    <row r="17" spans="1:25">
      <c r="A17" s="2311" t="s">
        <v>559</v>
      </c>
      <c r="B17" s="2335">
        <v>401</v>
      </c>
      <c r="C17" s="2336">
        <v>1189</v>
      </c>
      <c r="D17" s="2336">
        <v>1223</v>
      </c>
      <c r="E17" s="2336">
        <v>890</v>
      </c>
      <c r="F17" s="2336">
        <v>588</v>
      </c>
      <c r="G17" s="2115">
        <v>372</v>
      </c>
      <c r="H17" s="2115">
        <v>410</v>
      </c>
      <c r="I17" s="2115">
        <v>372</v>
      </c>
      <c r="J17" s="2097">
        <f t="shared" si="0"/>
        <v>0</v>
      </c>
      <c r="K17" s="1234">
        <v>766.8</v>
      </c>
      <c r="L17" s="2247" t="s">
        <v>542</v>
      </c>
      <c r="M17" s="2248" t="s">
        <v>542</v>
      </c>
      <c r="N17" s="2119">
        <v>729</v>
      </c>
      <c r="O17" s="2342"/>
      <c r="P17" s="2329"/>
      <c r="Q17" s="2097"/>
      <c r="R17" s="2115" t="s">
        <v>542</v>
      </c>
      <c r="S17" s="2316" t="s">
        <v>542</v>
      </c>
      <c r="T17" s="2317"/>
      <c r="U17" s="2279"/>
      <c r="V17" s="2279"/>
      <c r="W17" s="2115"/>
      <c r="Y17" s="2343"/>
    </row>
    <row r="18" spans="1:25">
      <c r="A18" s="2332" t="s">
        <v>561</v>
      </c>
      <c r="B18" s="2327" t="s">
        <v>563</v>
      </c>
      <c r="C18" s="2272">
        <v>1816</v>
      </c>
      <c r="D18" s="2272">
        <v>2162</v>
      </c>
      <c r="E18" s="2272">
        <v>2060</v>
      </c>
      <c r="F18" s="2272">
        <v>2747</v>
      </c>
      <c r="G18" s="2095">
        <v>3107</v>
      </c>
      <c r="H18" s="2095">
        <v>3225</v>
      </c>
      <c r="I18" s="2095">
        <v>976</v>
      </c>
      <c r="J18" s="2108">
        <f t="shared" si="0"/>
        <v>0</v>
      </c>
      <c r="K18" s="2098">
        <v>746</v>
      </c>
      <c r="L18" s="2098" t="s">
        <v>542</v>
      </c>
      <c r="M18" s="2250" t="s">
        <v>542</v>
      </c>
      <c r="N18" s="2111">
        <v>830</v>
      </c>
      <c r="O18" s="2108"/>
      <c r="P18" s="2329"/>
      <c r="Q18" s="2108"/>
      <c r="R18" s="2095" t="s">
        <v>542</v>
      </c>
      <c r="S18" s="2330" t="s">
        <v>542</v>
      </c>
      <c r="T18" s="2317"/>
      <c r="U18" s="2133"/>
      <c r="V18" s="2133"/>
      <c r="W18" s="2095"/>
    </row>
    <row r="19" spans="1:25">
      <c r="A19" s="2332" t="s">
        <v>564</v>
      </c>
      <c r="B19" s="2327" t="s">
        <v>542</v>
      </c>
      <c r="C19" s="2272">
        <v>0</v>
      </c>
      <c r="D19" s="2272">
        <v>0</v>
      </c>
      <c r="E19" s="2272">
        <v>0</v>
      </c>
      <c r="F19" s="2272">
        <v>0</v>
      </c>
      <c r="G19" s="2095">
        <v>0</v>
      </c>
      <c r="H19" s="2095">
        <v>0</v>
      </c>
      <c r="I19" s="2095"/>
      <c r="J19" s="2108">
        <f t="shared" si="0"/>
        <v>0</v>
      </c>
      <c r="K19" s="2098">
        <v>45.5</v>
      </c>
      <c r="L19" s="2098" t="s">
        <v>542</v>
      </c>
      <c r="M19" s="2250" t="s">
        <v>542</v>
      </c>
      <c r="N19" s="2111">
        <v>0</v>
      </c>
      <c r="O19" s="2108"/>
      <c r="P19" s="2329"/>
      <c r="Q19" s="2108"/>
      <c r="R19" s="2095" t="s">
        <v>542</v>
      </c>
      <c r="S19" s="2330" t="s">
        <v>542</v>
      </c>
      <c r="T19" s="2317"/>
      <c r="U19" s="2133"/>
      <c r="V19" s="2133"/>
      <c r="W19" s="2095"/>
      <c r="X19" s="2334"/>
    </row>
    <row r="20" spans="1:25">
      <c r="A20" s="2332" t="s">
        <v>566</v>
      </c>
      <c r="B20" s="2327" t="s">
        <v>542</v>
      </c>
      <c r="C20" s="2272">
        <v>3966</v>
      </c>
      <c r="D20" s="2272">
        <v>3634</v>
      </c>
      <c r="E20" s="2272">
        <v>3171</v>
      </c>
      <c r="F20" s="2272">
        <v>6758</v>
      </c>
      <c r="G20" s="2095">
        <v>6354</v>
      </c>
      <c r="H20" s="2095">
        <v>7206</v>
      </c>
      <c r="I20" s="2095">
        <v>7731</v>
      </c>
      <c r="J20" s="2108">
        <f t="shared" si="0"/>
        <v>0</v>
      </c>
      <c r="K20" s="2098">
        <v>6999</v>
      </c>
      <c r="L20" s="2098" t="s">
        <v>542</v>
      </c>
      <c r="M20" s="2250" t="s">
        <v>542</v>
      </c>
      <c r="N20" s="2111">
        <v>15769</v>
      </c>
      <c r="O20" s="2108"/>
      <c r="P20" s="2329"/>
      <c r="Q20" s="2108"/>
      <c r="R20" s="2095" t="s">
        <v>542</v>
      </c>
      <c r="S20" s="2330" t="s">
        <v>542</v>
      </c>
      <c r="T20" s="2317"/>
      <c r="U20" s="2133"/>
      <c r="V20" s="2133"/>
      <c r="W20" s="2095"/>
    </row>
    <row r="21" spans="1:25" ht="13.5" thickBot="1">
      <c r="A21" s="2319" t="s">
        <v>568</v>
      </c>
      <c r="B21" s="2344" t="s">
        <v>542</v>
      </c>
      <c r="C21" s="2272">
        <v>0</v>
      </c>
      <c r="D21" s="2272">
        <v>0</v>
      </c>
      <c r="E21" s="2272">
        <v>0</v>
      </c>
      <c r="F21" s="2321">
        <v>0</v>
      </c>
      <c r="G21" s="2136">
        <v>0</v>
      </c>
      <c r="H21" s="2136">
        <v>0</v>
      </c>
      <c r="I21" s="2136"/>
      <c r="J21" s="2116">
        <f t="shared" si="0"/>
        <v>0</v>
      </c>
      <c r="K21" s="2139">
        <v>0</v>
      </c>
      <c r="L21" s="2231" t="s">
        <v>542</v>
      </c>
      <c r="M21" s="2251" t="s">
        <v>542</v>
      </c>
      <c r="N21" s="2140">
        <v>0</v>
      </c>
      <c r="O21" s="2116"/>
      <c r="P21" s="2345"/>
      <c r="Q21" s="2138"/>
      <c r="R21" s="2136" t="s">
        <v>542</v>
      </c>
      <c r="S21" s="2346" t="s">
        <v>542</v>
      </c>
      <c r="T21" s="2317"/>
      <c r="U21" s="2143"/>
      <c r="V21" s="2143"/>
      <c r="W21" s="2136"/>
    </row>
    <row r="22" spans="1:25" ht="15">
      <c r="A22" s="2347" t="s">
        <v>570</v>
      </c>
      <c r="B22" s="2348" t="s">
        <v>542</v>
      </c>
      <c r="C22" s="2331">
        <v>34038</v>
      </c>
      <c r="D22" s="2331">
        <v>33242</v>
      </c>
      <c r="E22" s="2331">
        <v>33404</v>
      </c>
      <c r="F22" s="2331">
        <v>32231</v>
      </c>
      <c r="G22" s="2145">
        <v>31385</v>
      </c>
      <c r="H22" s="2145">
        <v>30771</v>
      </c>
      <c r="I22" s="2145">
        <v>31231</v>
      </c>
      <c r="J22" s="2146">
        <v>31152</v>
      </c>
      <c r="K22" s="2145">
        <v>33240.5</v>
      </c>
      <c r="L22" s="2349">
        <f>L35</f>
        <v>33749</v>
      </c>
      <c r="M22" s="2350">
        <f>M35</f>
        <v>33749</v>
      </c>
      <c r="N22" s="2254">
        <v>8328</v>
      </c>
      <c r="O22" s="2102"/>
      <c r="P22" s="2097"/>
      <c r="Q22" s="2151"/>
      <c r="R22" s="2152">
        <f>SUM(N22:Q22)</f>
        <v>8328</v>
      </c>
      <c r="S22" s="2153">
        <f>(R22/M22)*100</f>
        <v>24.676286704791252</v>
      </c>
      <c r="T22" s="2317"/>
      <c r="U22" s="2253"/>
      <c r="V22" s="2253"/>
      <c r="W22" s="2145"/>
    </row>
    <row r="23" spans="1:25" ht="15">
      <c r="A23" s="2332" t="s">
        <v>572</v>
      </c>
      <c r="B23" s="2327" t="s">
        <v>542</v>
      </c>
      <c r="C23" s="2272">
        <v>230</v>
      </c>
      <c r="D23" s="2272">
        <v>0</v>
      </c>
      <c r="E23" s="2272"/>
      <c r="F23" s="2272"/>
      <c r="G23" s="2155">
        <v>0</v>
      </c>
      <c r="H23" s="2155">
        <v>0</v>
      </c>
      <c r="I23" s="2155"/>
      <c r="J23" s="2155">
        <v>0</v>
      </c>
      <c r="K23" s="2155">
        <v>115</v>
      </c>
      <c r="L23" s="2351"/>
      <c r="M23" s="2352"/>
      <c r="N23" s="2260"/>
      <c r="O23" s="2261"/>
      <c r="P23" s="2108"/>
      <c r="Q23" s="2160"/>
      <c r="R23" s="2182">
        <f t="shared" ref="R23:R45" si="1">SUM(N23:Q23)</f>
        <v>0</v>
      </c>
      <c r="S23" s="2183" t="e">
        <f t="shared" ref="S23:S45" si="2">(R23/M23)*100</f>
        <v>#DIV/0!</v>
      </c>
      <c r="T23" s="2317"/>
      <c r="U23" s="2133"/>
      <c r="V23" s="2133"/>
      <c r="W23" s="2155"/>
    </row>
    <row r="24" spans="1:25" ht="15.75" thickBot="1">
      <c r="A24" s="2319" t="s">
        <v>574</v>
      </c>
      <c r="B24" s="2344">
        <v>672</v>
      </c>
      <c r="C24" s="2353">
        <v>10265</v>
      </c>
      <c r="D24" s="2353">
        <v>11176</v>
      </c>
      <c r="E24" s="2353">
        <v>10817</v>
      </c>
      <c r="F24" s="2321">
        <v>10900</v>
      </c>
      <c r="G24" s="2165">
        <v>9850</v>
      </c>
      <c r="H24" s="2165">
        <v>8800</v>
      </c>
      <c r="I24" s="2165">
        <v>8800</v>
      </c>
      <c r="J24" s="2165">
        <v>8400</v>
      </c>
      <c r="K24" s="2165">
        <v>8695</v>
      </c>
      <c r="L24" s="2354">
        <v>9150</v>
      </c>
      <c r="M24" s="2355">
        <v>9150</v>
      </c>
      <c r="N24" s="2264">
        <v>2280</v>
      </c>
      <c r="O24" s="2265"/>
      <c r="P24" s="2116"/>
      <c r="Q24" s="2170"/>
      <c r="R24" s="2171">
        <f t="shared" si="1"/>
        <v>2280</v>
      </c>
      <c r="S24" s="2172">
        <f t="shared" si="2"/>
        <v>24.918032786885249</v>
      </c>
      <c r="T24" s="2317"/>
      <c r="U24" s="2338"/>
      <c r="V24" s="2338"/>
      <c r="W24" s="2165"/>
    </row>
    <row r="25" spans="1:25" ht="15">
      <c r="A25" s="2326" t="s">
        <v>575</v>
      </c>
      <c r="B25" s="2348">
        <v>501</v>
      </c>
      <c r="C25" s="2272">
        <v>5346</v>
      </c>
      <c r="D25" s="2272">
        <v>6445</v>
      </c>
      <c r="E25" s="2272">
        <v>6094</v>
      </c>
      <c r="F25" s="2279">
        <v>5295</v>
      </c>
      <c r="G25" s="2146">
        <v>5297</v>
      </c>
      <c r="H25" s="2146">
        <v>4512</v>
      </c>
      <c r="I25" s="2146">
        <v>5142</v>
      </c>
      <c r="J25" s="2146">
        <v>5288</v>
      </c>
      <c r="K25" s="2146">
        <v>5486.5</v>
      </c>
      <c r="L25" s="2349">
        <v>3000</v>
      </c>
      <c r="M25" s="2350">
        <v>3000</v>
      </c>
      <c r="N25" s="2270">
        <v>1375</v>
      </c>
      <c r="O25" s="2102"/>
      <c r="P25" s="2097"/>
      <c r="Q25" s="2151"/>
      <c r="R25" s="2152">
        <f t="shared" si="1"/>
        <v>1375</v>
      </c>
      <c r="S25" s="2153">
        <f t="shared" si="2"/>
        <v>45.833333333333329</v>
      </c>
      <c r="T25" s="2317"/>
      <c r="U25" s="2279"/>
      <c r="V25" s="2132"/>
      <c r="W25" s="2146"/>
    </row>
    <row r="26" spans="1:25" ht="15">
      <c r="A26" s="2332" t="s">
        <v>577</v>
      </c>
      <c r="B26" s="2327">
        <v>502</v>
      </c>
      <c r="C26" s="2272">
        <v>3410</v>
      </c>
      <c r="D26" s="2272">
        <v>3650</v>
      </c>
      <c r="E26" s="2272">
        <v>3802</v>
      </c>
      <c r="F26" s="2272">
        <v>3536</v>
      </c>
      <c r="G26" s="2155">
        <v>4465</v>
      </c>
      <c r="H26" s="2155">
        <v>3956</v>
      </c>
      <c r="I26" s="2155">
        <v>3421</v>
      </c>
      <c r="J26" s="2155">
        <v>3914</v>
      </c>
      <c r="K26" s="2155">
        <v>3630</v>
      </c>
      <c r="L26" s="2351">
        <v>3800</v>
      </c>
      <c r="M26" s="2352">
        <v>3800</v>
      </c>
      <c r="N26" s="2260">
        <v>1280</v>
      </c>
      <c r="O26" s="2261"/>
      <c r="P26" s="2108"/>
      <c r="Q26" s="2160"/>
      <c r="R26" s="2182">
        <f t="shared" si="1"/>
        <v>1280</v>
      </c>
      <c r="S26" s="2183">
        <f t="shared" si="2"/>
        <v>33.684210526315788</v>
      </c>
      <c r="T26" s="2317"/>
      <c r="U26" s="2133"/>
      <c r="V26" s="2133"/>
      <c r="W26" s="2155"/>
    </row>
    <row r="27" spans="1:25" ht="15">
      <c r="A27" s="2332" t="s">
        <v>579</v>
      </c>
      <c r="B27" s="2327">
        <v>504</v>
      </c>
      <c r="C27" s="2272">
        <v>320</v>
      </c>
      <c r="D27" s="2272">
        <v>253.75</v>
      </c>
      <c r="E27" s="2272">
        <v>184</v>
      </c>
      <c r="F27" s="2272">
        <v>155</v>
      </c>
      <c r="G27" s="2155">
        <v>189</v>
      </c>
      <c r="H27" s="2155">
        <v>153</v>
      </c>
      <c r="I27" s="2155">
        <v>112</v>
      </c>
      <c r="J27" s="2155">
        <v>121</v>
      </c>
      <c r="K27" s="2155">
        <v>88.7</v>
      </c>
      <c r="L27" s="2351"/>
      <c r="M27" s="2352"/>
      <c r="N27" s="2260">
        <v>24</v>
      </c>
      <c r="O27" s="2261"/>
      <c r="P27" s="2108"/>
      <c r="Q27" s="2160"/>
      <c r="R27" s="2182">
        <f t="shared" si="1"/>
        <v>24</v>
      </c>
      <c r="S27" s="2183" t="e">
        <f t="shared" si="2"/>
        <v>#DIV/0!</v>
      </c>
      <c r="T27" s="2317"/>
      <c r="U27" s="2133"/>
      <c r="V27" s="2133"/>
      <c r="W27" s="2155"/>
    </row>
    <row r="28" spans="1:25" ht="15">
      <c r="A28" s="2332" t="s">
        <v>581</v>
      </c>
      <c r="B28" s="2327">
        <v>511</v>
      </c>
      <c r="C28" s="2272">
        <v>698</v>
      </c>
      <c r="D28" s="2272">
        <v>1404</v>
      </c>
      <c r="E28" s="2272">
        <v>568</v>
      </c>
      <c r="F28" s="2272">
        <v>1119</v>
      </c>
      <c r="G28" s="2155">
        <v>1050</v>
      </c>
      <c r="H28" s="2155">
        <v>857</v>
      </c>
      <c r="I28" s="2155">
        <v>1187</v>
      </c>
      <c r="J28" s="2155">
        <v>654</v>
      </c>
      <c r="K28" s="2155">
        <v>1099.9000000000001</v>
      </c>
      <c r="L28" s="2351">
        <v>1100</v>
      </c>
      <c r="M28" s="2352">
        <v>1100</v>
      </c>
      <c r="N28" s="2260">
        <v>268</v>
      </c>
      <c r="O28" s="2261"/>
      <c r="P28" s="2108"/>
      <c r="Q28" s="2160"/>
      <c r="R28" s="2182">
        <f t="shared" si="1"/>
        <v>268</v>
      </c>
      <c r="S28" s="2183">
        <f t="shared" si="2"/>
        <v>24.363636363636363</v>
      </c>
      <c r="T28" s="2317"/>
      <c r="U28" s="2133"/>
      <c r="V28" s="2133"/>
      <c r="W28" s="2155"/>
    </row>
    <row r="29" spans="1:25" ht="15">
      <c r="A29" s="2332" t="s">
        <v>583</v>
      </c>
      <c r="B29" s="2327">
        <v>518</v>
      </c>
      <c r="C29" s="2272">
        <v>2744</v>
      </c>
      <c r="D29" s="2272">
        <v>2465</v>
      </c>
      <c r="E29" s="2272">
        <v>3548</v>
      </c>
      <c r="F29" s="2272">
        <v>3195</v>
      </c>
      <c r="G29" s="2155">
        <v>1832</v>
      </c>
      <c r="H29" s="2155">
        <v>1877</v>
      </c>
      <c r="I29" s="2155">
        <v>1989</v>
      </c>
      <c r="J29" s="2155">
        <v>2002</v>
      </c>
      <c r="K29" s="2155">
        <v>2392.8000000000002</v>
      </c>
      <c r="L29" s="2351">
        <v>1250</v>
      </c>
      <c r="M29" s="2352">
        <v>1059.8</v>
      </c>
      <c r="N29" s="2260">
        <v>361</v>
      </c>
      <c r="O29" s="2261"/>
      <c r="P29" s="2108"/>
      <c r="Q29" s="2160"/>
      <c r="R29" s="2182">
        <f t="shared" si="1"/>
        <v>361</v>
      </c>
      <c r="S29" s="2183">
        <f t="shared" si="2"/>
        <v>34.06303076052086</v>
      </c>
      <c r="T29" s="2317"/>
      <c r="U29" s="2133"/>
      <c r="V29" s="2133"/>
      <c r="W29" s="2155"/>
    </row>
    <row r="30" spans="1:25" ht="15">
      <c r="A30" s="2332" t="s">
        <v>585</v>
      </c>
      <c r="B30" s="2327">
        <v>521</v>
      </c>
      <c r="C30" s="2272">
        <v>17448</v>
      </c>
      <c r="D30" s="2272">
        <v>17077</v>
      </c>
      <c r="E30" s="2272">
        <v>16713</v>
      </c>
      <c r="F30" s="2272">
        <v>16245</v>
      </c>
      <c r="G30" s="2155">
        <v>16486</v>
      </c>
      <c r="H30" s="2155">
        <v>16926</v>
      </c>
      <c r="I30" s="2155">
        <v>17022</v>
      </c>
      <c r="J30" s="2155">
        <v>16937</v>
      </c>
      <c r="K30" s="2155">
        <v>18083</v>
      </c>
      <c r="L30" s="2351">
        <v>17748</v>
      </c>
      <c r="M30" s="2352">
        <f>190.2+17748</f>
        <v>17938.2</v>
      </c>
      <c r="N30" s="2260">
        <v>4489</v>
      </c>
      <c r="O30" s="2261"/>
      <c r="P30" s="2108"/>
      <c r="Q30" s="2160"/>
      <c r="R30" s="2182">
        <f t="shared" si="1"/>
        <v>4489</v>
      </c>
      <c r="S30" s="2183">
        <f t="shared" si="2"/>
        <v>25.0248073942759</v>
      </c>
      <c r="T30" s="2317"/>
      <c r="U30" s="2133"/>
      <c r="V30" s="2133"/>
      <c r="W30" s="2155"/>
    </row>
    <row r="31" spans="1:25" ht="15">
      <c r="A31" s="2332" t="s">
        <v>587</v>
      </c>
      <c r="B31" s="2327" t="s">
        <v>589</v>
      </c>
      <c r="C31" s="2272">
        <v>6393</v>
      </c>
      <c r="D31" s="2272">
        <v>6173</v>
      </c>
      <c r="E31" s="2272">
        <v>5777</v>
      </c>
      <c r="F31" s="2272">
        <v>5864</v>
      </c>
      <c r="G31" s="2155">
        <v>5751</v>
      </c>
      <c r="H31" s="2155">
        <v>5680</v>
      </c>
      <c r="I31" s="2155">
        <v>5859</v>
      </c>
      <c r="J31" s="2155">
        <v>5896</v>
      </c>
      <c r="K31" s="2155">
        <v>6263</v>
      </c>
      <c r="L31" s="2351">
        <v>6300</v>
      </c>
      <c r="M31" s="2352">
        <v>6300</v>
      </c>
      <c r="N31" s="2260">
        <v>1578</v>
      </c>
      <c r="O31" s="2261"/>
      <c r="P31" s="2108"/>
      <c r="Q31" s="2160"/>
      <c r="R31" s="2182">
        <f t="shared" si="1"/>
        <v>1578</v>
      </c>
      <c r="S31" s="2183">
        <f t="shared" si="2"/>
        <v>25.047619047619047</v>
      </c>
      <c r="T31" s="2317"/>
      <c r="U31" s="2272"/>
      <c r="V31" s="2133"/>
      <c r="W31" s="2155"/>
    </row>
    <row r="32" spans="1:25" ht="15">
      <c r="A32" s="2332" t="s">
        <v>590</v>
      </c>
      <c r="B32" s="2327">
        <v>557</v>
      </c>
      <c r="C32" s="2272">
        <v>0</v>
      </c>
      <c r="D32" s="2272">
        <v>0</v>
      </c>
      <c r="E32" s="2272">
        <v>7</v>
      </c>
      <c r="F32" s="2272">
        <v>0</v>
      </c>
      <c r="G32" s="2155">
        <v>0</v>
      </c>
      <c r="H32" s="2155">
        <v>0</v>
      </c>
      <c r="I32" s="2155"/>
      <c r="J32" s="2155">
        <v>0</v>
      </c>
      <c r="K32" s="2155"/>
      <c r="L32" s="2351"/>
      <c r="M32" s="2352"/>
      <c r="N32" s="2260"/>
      <c r="O32" s="2261"/>
      <c r="P32" s="2108"/>
      <c r="Q32" s="2160"/>
      <c r="R32" s="2182">
        <f t="shared" si="1"/>
        <v>0</v>
      </c>
      <c r="S32" s="2183" t="e">
        <f t="shared" si="2"/>
        <v>#DIV/0!</v>
      </c>
      <c r="T32" s="2317"/>
      <c r="U32" s="2133"/>
      <c r="V32" s="2133"/>
      <c r="W32" s="2155"/>
    </row>
    <row r="33" spans="1:23" ht="15">
      <c r="A33" s="2332" t="s">
        <v>592</v>
      </c>
      <c r="B33" s="2327">
        <v>551</v>
      </c>
      <c r="C33" s="2272">
        <v>367</v>
      </c>
      <c r="D33" s="2272">
        <v>377</v>
      </c>
      <c r="E33" s="2272">
        <v>441</v>
      </c>
      <c r="F33" s="2272">
        <v>313</v>
      </c>
      <c r="G33" s="2155">
        <v>215</v>
      </c>
      <c r="H33" s="2155">
        <v>147</v>
      </c>
      <c r="I33" s="2155">
        <v>132</v>
      </c>
      <c r="J33" s="2155">
        <v>110</v>
      </c>
      <c r="K33" s="2155">
        <v>141</v>
      </c>
      <c r="L33" s="2351"/>
      <c r="M33" s="2352"/>
      <c r="N33" s="2260">
        <v>37</v>
      </c>
      <c r="O33" s="2261"/>
      <c r="P33" s="2108"/>
      <c r="Q33" s="2160"/>
      <c r="R33" s="2182">
        <f t="shared" si="1"/>
        <v>37</v>
      </c>
      <c r="S33" s="2183" t="e">
        <f t="shared" si="2"/>
        <v>#DIV/0!</v>
      </c>
      <c r="T33" s="1186"/>
      <c r="U33" s="2272"/>
      <c r="V33" s="2133"/>
      <c r="W33" s="2155"/>
    </row>
    <row r="34" spans="1:23" ht="15.75" thickBot="1">
      <c r="A34" s="2311" t="s">
        <v>594</v>
      </c>
      <c r="B34" s="2356" t="s">
        <v>595</v>
      </c>
      <c r="C34" s="2336">
        <v>655</v>
      </c>
      <c r="D34" s="2336">
        <v>138</v>
      </c>
      <c r="E34" s="2336">
        <v>309</v>
      </c>
      <c r="F34" s="2275">
        <v>154</v>
      </c>
      <c r="G34" s="2186">
        <v>438</v>
      </c>
      <c r="H34" s="2186">
        <v>900</v>
      </c>
      <c r="I34" s="2186">
        <v>1805</v>
      </c>
      <c r="J34" s="2186">
        <v>1143</v>
      </c>
      <c r="K34" s="2186">
        <v>1000</v>
      </c>
      <c r="L34" s="2357">
        <v>551</v>
      </c>
      <c r="M34" s="2358">
        <v>551</v>
      </c>
      <c r="N34" s="2274">
        <v>158</v>
      </c>
      <c r="O34" s="2265"/>
      <c r="P34" s="2116"/>
      <c r="Q34" s="2170"/>
      <c r="R34" s="2171">
        <f t="shared" si="1"/>
        <v>158</v>
      </c>
      <c r="S34" s="2172">
        <f t="shared" si="2"/>
        <v>28.675136116152451</v>
      </c>
      <c r="T34" s="1186"/>
      <c r="U34" s="2275"/>
      <c r="V34" s="2143"/>
      <c r="W34" s="2186"/>
    </row>
    <row r="35" spans="1:23" ht="15.75" thickBot="1">
      <c r="A35" s="2339" t="s">
        <v>596</v>
      </c>
      <c r="B35" s="2062"/>
      <c r="C35" s="2242">
        <f t="shared" ref="C35:N35" si="3">SUM(C25:C34)</f>
        <v>37381</v>
      </c>
      <c r="D35" s="2242">
        <f t="shared" si="3"/>
        <v>37982.75</v>
      </c>
      <c r="E35" s="2242">
        <f t="shared" si="3"/>
        <v>37443</v>
      </c>
      <c r="F35" s="2242">
        <f t="shared" si="3"/>
        <v>35876</v>
      </c>
      <c r="G35" s="2031">
        <f>SUM(G25:G34)</f>
        <v>35723</v>
      </c>
      <c r="H35" s="2031">
        <f>SUM(H25:H34)</f>
        <v>35008</v>
      </c>
      <c r="I35" s="2031">
        <v>36670</v>
      </c>
      <c r="J35" s="2031">
        <v>36065</v>
      </c>
      <c r="K35" s="2031">
        <f>SUM(K25:K34)</f>
        <v>38184.9</v>
      </c>
      <c r="L35" s="2359">
        <f t="shared" si="3"/>
        <v>33749</v>
      </c>
      <c r="M35" s="2360">
        <f t="shared" si="3"/>
        <v>33749</v>
      </c>
      <c r="N35" s="2361">
        <f t="shared" si="3"/>
        <v>9570</v>
      </c>
      <c r="O35" s="2362"/>
      <c r="P35" s="2362"/>
      <c r="Q35" s="2361"/>
      <c r="R35" s="2200">
        <f t="shared" si="1"/>
        <v>9570</v>
      </c>
      <c r="S35" s="2201">
        <f t="shared" si="2"/>
        <v>28.356395745059114</v>
      </c>
      <c r="T35" s="1186"/>
      <c r="U35" s="2031">
        <f>SUM(U25:U34)</f>
        <v>0</v>
      </c>
      <c r="V35" s="2031">
        <f>SUM(V25:V34)</f>
        <v>0</v>
      </c>
      <c r="W35" s="2031">
        <f>SUM(W25:W34)</f>
        <v>0</v>
      </c>
    </row>
    <row r="36" spans="1:23" ht="15">
      <c r="A36" s="2326" t="s">
        <v>598</v>
      </c>
      <c r="B36" s="2348">
        <v>601</v>
      </c>
      <c r="C36" s="2279">
        <v>2877</v>
      </c>
      <c r="D36" s="2279">
        <v>3123</v>
      </c>
      <c r="E36" s="2279">
        <v>3105</v>
      </c>
      <c r="F36" s="2279">
        <v>2093</v>
      </c>
      <c r="G36" s="2146">
        <v>1973</v>
      </c>
      <c r="H36" s="2146">
        <v>1538</v>
      </c>
      <c r="I36" s="2146">
        <v>1688</v>
      </c>
      <c r="J36" s="2146">
        <v>1907</v>
      </c>
      <c r="K36" s="2146">
        <v>1986.7</v>
      </c>
      <c r="L36" s="2349"/>
      <c r="M36" s="2350"/>
      <c r="N36" s="2254">
        <v>666</v>
      </c>
      <c r="O36" s="2261"/>
      <c r="P36" s="2097"/>
      <c r="Q36" s="2151"/>
      <c r="R36" s="2152">
        <f t="shared" si="1"/>
        <v>666</v>
      </c>
      <c r="S36" s="2153" t="e">
        <f t="shared" si="2"/>
        <v>#DIV/0!</v>
      </c>
      <c r="T36" s="1186"/>
      <c r="U36" s="2132"/>
      <c r="V36" s="2132"/>
      <c r="W36" s="2146"/>
    </row>
    <row r="37" spans="1:23" ht="15">
      <c r="A37" s="2332" t="s">
        <v>600</v>
      </c>
      <c r="B37" s="2327">
        <v>602</v>
      </c>
      <c r="C37" s="2272">
        <v>763</v>
      </c>
      <c r="D37" s="2272">
        <v>489</v>
      </c>
      <c r="E37" s="2272">
        <v>687</v>
      </c>
      <c r="F37" s="2272">
        <v>1081</v>
      </c>
      <c r="G37" s="2155">
        <v>1393</v>
      </c>
      <c r="H37" s="2155">
        <v>1905</v>
      </c>
      <c r="I37" s="2155">
        <v>2600</v>
      </c>
      <c r="J37" s="2155">
        <v>2697</v>
      </c>
      <c r="K37" s="2155">
        <v>2704.8</v>
      </c>
      <c r="L37" s="2351"/>
      <c r="M37" s="2352"/>
      <c r="N37" s="2260">
        <v>557</v>
      </c>
      <c r="O37" s="2261"/>
      <c r="P37" s="2108"/>
      <c r="Q37" s="2160"/>
      <c r="R37" s="2182">
        <f t="shared" si="1"/>
        <v>557</v>
      </c>
      <c r="S37" s="2183" t="e">
        <f t="shared" si="2"/>
        <v>#DIV/0!</v>
      </c>
      <c r="T37" s="1186"/>
      <c r="U37" s="2133"/>
      <c r="V37" s="2133"/>
      <c r="W37" s="2155"/>
    </row>
    <row r="38" spans="1:23" ht="15">
      <c r="A38" s="2332" t="s">
        <v>602</v>
      </c>
      <c r="B38" s="2327">
        <v>604</v>
      </c>
      <c r="C38" s="2272">
        <v>405.61</v>
      </c>
      <c r="D38" s="2272">
        <v>342.28</v>
      </c>
      <c r="E38" s="2272">
        <v>251</v>
      </c>
      <c r="F38" s="2272">
        <v>205</v>
      </c>
      <c r="G38" s="2155">
        <v>255</v>
      </c>
      <c r="H38" s="2155">
        <v>200</v>
      </c>
      <c r="I38" s="2155">
        <v>181</v>
      </c>
      <c r="J38" s="2155">
        <v>178</v>
      </c>
      <c r="K38" s="2155">
        <v>114</v>
      </c>
      <c r="L38" s="2351"/>
      <c r="M38" s="2352"/>
      <c r="N38" s="2260">
        <v>33</v>
      </c>
      <c r="O38" s="2261"/>
      <c r="P38" s="2108"/>
      <c r="Q38" s="2160"/>
      <c r="R38" s="2182">
        <f t="shared" si="1"/>
        <v>33</v>
      </c>
      <c r="S38" s="2183" t="e">
        <f t="shared" si="2"/>
        <v>#DIV/0!</v>
      </c>
      <c r="T38" s="1186"/>
      <c r="U38" s="2133"/>
      <c r="V38" s="2133"/>
      <c r="W38" s="2155"/>
    </row>
    <row r="39" spans="1:23" ht="15">
      <c r="A39" s="2332" t="s">
        <v>604</v>
      </c>
      <c r="B39" s="2327" t="s">
        <v>606</v>
      </c>
      <c r="C39" s="2272">
        <v>33807</v>
      </c>
      <c r="D39" s="2272">
        <v>33241</v>
      </c>
      <c r="E39" s="2272">
        <v>33404</v>
      </c>
      <c r="F39" s="2272">
        <v>32231</v>
      </c>
      <c r="G39" s="2155">
        <v>31385</v>
      </c>
      <c r="H39" s="2155">
        <v>30771</v>
      </c>
      <c r="I39" s="2155">
        <v>31231</v>
      </c>
      <c r="J39" s="2155">
        <v>31152</v>
      </c>
      <c r="K39" s="2155">
        <v>33240.5</v>
      </c>
      <c r="L39" s="2351">
        <v>33749</v>
      </c>
      <c r="M39" s="2352">
        <v>33749</v>
      </c>
      <c r="N39" s="2260">
        <v>8328</v>
      </c>
      <c r="O39" s="2261"/>
      <c r="P39" s="2108"/>
      <c r="Q39" s="2160"/>
      <c r="R39" s="2182">
        <f t="shared" si="1"/>
        <v>8328</v>
      </c>
      <c r="S39" s="2183">
        <f t="shared" si="2"/>
        <v>24.676286704791252</v>
      </c>
      <c r="T39" s="1186"/>
      <c r="U39" s="2133"/>
      <c r="V39" s="2133"/>
      <c r="W39" s="2155"/>
    </row>
    <row r="40" spans="1:23" ht="15.75" thickBot="1">
      <c r="A40" s="2311" t="s">
        <v>607</v>
      </c>
      <c r="B40" s="2356" t="s">
        <v>608</v>
      </c>
      <c r="C40" s="2336">
        <v>171</v>
      </c>
      <c r="D40" s="2336">
        <v>876</v>
      </c>
      <c r="E40" s="2336">
        <v>313</v>
      </c>
      <c r="F40" s="2275">
        <v>410</v>
      </c>
      <c r="G40" s="2186">
        <v>794</v>
      </c>
      <c r="H40" s="2186">
        <v>692</v>
      </c>
      <c r="I40" s="2186">
        <v>973</v>
      </c>
      <c r="J40" s="2186">
        <v>293</v>
      </c>
      <c r="K40" s="2186">
        <v>326</v>
      </c>
      <c r="L40" s="2357"/>
      <c r="M40" s="2358"/>
      <c r="N40" s="2274">
        <v>29</v>
      </c>
      <c r="O40" s="2261"/>
      <c r="P40" s="2116"/>
      <c r="Q40" s="2170"/>
      <c r="R40" s="2171">
        <f t="shared" si="1"/>
        <v>29</v>
      </c>
      <c r="S40" s="2172" t="e">
        <f t="shared" si="2"/>
        <v>#DIV/0!</v>
      </c>
      <c r="T40" s="1186"/>
      <c r="U40" s="2275"/>
      <c r="V40" s="2143"/>
      <c r="W40" s="2186"/>
    </row>
    <row r="41" spans="1:23" ht="15.75" thickBot="1">
      <c r="A41" s="2339" t="s">
        <v>609</v>
      </c>
      <c r="B41" s="2062" t="s">
        <v>542</v>
      </c>
      <c r="C41" s="2242">
        <f t="shared" ref="C41:N41" si="4">SUM(C36:C40)</f>
        <v>38023.61</v>
      </c>
      <c r="D41" s="2242">
        <f t="shared" si="4"/>
        <v>38071.279999999999</v>
      </c>
      <c r="E41" s="2242">
        <f t="shared" si="4"/>
        <v>37760</v>
      </c>
      <c r="F41" s="2242">
        <f t="shared" si="4"/>
        <v>36020</v>
      </c>
      <c r="G41" s="2031">
        <f>SUM(G36:G40)</f>
        <v>35800</v>
      </c>
      <c r="H41" s="2031">
        <f>SUM(H36:H40)</f>
        <v>35106</v>
      </c>
      <c r="I41" s="2031">
        <v>36674</v>
      </c>
      <c r="J41" s="2031">
        <v>36227</v>
      </c>
      <c r="K41" s="2031">
        <f>SUM(K36:K40)</f>
        <v>38372</v>
      </c>
      <c r="L41" s="2359">
        <f t="shared" si="4"/>
        <v>33749</v>
      </c>
      <c r="M41" s="2360">
        <f t="shared" si="4"/>
        <v>33749</v>
      </c>
      <c r="N41" s="2203">
        <f t="shared" si="4"/>
        <v>9613</v>
      </c>
      <c r="O41" s="2203"/>
      <c r="P41" s="2203"/>
      <c r="Q41" s="2363"/>
      <c r="R41" s="2031">
        <f t="shared" si="1"/>
        <v>9613</v>
      </c>
      <c r="S41" s="2201">
        <f t="shared" si="2"/>
        <v>28.483806927612669</v>
      </c>
      <c r="T41" s="1186"/>
      <c r="U41" s="2031">
        <f>SUM(U36:U40)</f>
        <v>0</v>
      </c>
      <c r="V41" s="2031">
        <f>SUM(V36:V40)</f>
        <v>0</v>
      </c>
      <c r="W41" s="2031">
        <f>SUM(W36:W40)</f>
        <v>0</v>
      </c>
    </row>
    <row r="42" spans="1:23" ht="6.75" customHeight="1" thickBot="1">
      <c r="A42" s="2311"/>
      <c r="B42" s="2226"/>
      <c r="C42" s="2336"/>
      <c r="D42" s="2336"/>
      <c r="E42" s="2336"/>
      <c r="F42" s="2364"/>
      <c r="G42" s="2200"/>
      <c r="H42" s="2200"/>
      <c r="I42" s="2200"/>
      <c r="J42" s="2200"/>
      <c r="K42" s="2246"/>
      <c r="L42" s="2365"/>
      <c r="M42" s="2366"/>
      <c r="N42" s="2207"/>
      <c r="O42" s="2282"/>
      <c r="P42" s="2209"/>
      <c r="Q42" s="1365"/>
      <c r="R42" s="2210"/>
      <c r="S42" s="2153"/>
      <c r="T42" s="1186"/>
      <c r="U42" s="2246"/>
      <c r="V42" s="2246"/>
      <c r="W42" s="2246"/>
    </row>
    <row r="43" spans="1:23" ht="15.75" thickBot="1">
      <c r="A43" s="2367" t="s">
        <v>611</v>
      </c>
      <c r="B43" s="2062" t="s">
        <v>542</v>
      </c>
      <c r="C43" s="2242">
        <f t="shared" ref="C43:N43" si="5">C41-C39</f>
        <v>4216.6100000000006</v>
      </c>
      <c r="D43" s="2242">
        <f t="shared" si="5"/>
        <v>4830.2799999999988</v>
      </c>
      <c r="E43" s="2242">
        <f t="shared" si="5"/>
        <v>4356</v>
      </c>
      <c r="F43" s="2242">
        <f>F41-F39</f>
        <v>3789</v>
      </c>
      <c r="G43" s="2031">
        <f>G41-G39</f>
        <v>4415</v>
      </c>
      <c r="H43" s="2031">
        <f>H41-H39</f>
        <v>4335</v>
      </c>
      <c r="I43" s="2031">
        <v>5443</v>
      </c>
      <c r="J43" s="2031">
        <v>5075</v>
      </c>
      <c r="K43" s="2031">
        <f>K41-K39</f>
        <v>5131.5</v>
      </c>
      <c r="L43" s="2368">
        <f>L41-L39</f>
        <v>0</v>
      </c>
      <c r="M43" s="2243">
        <f t="shared" si="5"/>
        <v>0</v>
      </c>
      <c r="N43" s="2203">
        <f t="shared" si="5"/>
        <v>1285</v>
      </c>
      <c r="O43" s="2203"/>
      <c r="P43" s="2203"/>
      <c r="Q43" s="2203"/>
      <c r="R43" s="2210">
        <f t="shared" si="1"/>
        <v>1285</v>
      </c>
      <c r="S43" s="2153" t="e">
        <f t="shared" si="2"/>
        <v>#DIV/0!</v>
      </c>
      <c r="T43" s="1186"/>
      <c r="U43" s="2031">
        <f>U41-U39</f>
        <v>0</v>
      </c>
      <c r="V43" s="2031">
        <f>V41-V39</f>
        <v>0</v>
      </c>
      <c r="W43" s="2031">
        <f>W41-W39</f>
        <v>0</v>
      </c>
    </row>
    <row r="44" spans="1:23" ht="15.75" thickBot="1">
      <c r="A44" s="2339" t="s">
        <v>612</v>
      </c>
      <c r="B44" s="2062" t="s">
        <v>542</v>
      </c>
      <c r="C44" s="2242">
        <f t="shared" ref="C44:N44" si="6">C41-C35</f>
        <v>642.61000000000058</v>
      </c>
      <c r="D44" s="2242">
        <f t="shared" si="6"/>
        <v>88.529999999998836</v>
      </c>
      <c r="E44" s="2242">
        <f t="shared" si="6"/>
        <v>317</v>
      </c>
      <c r="F44" s="2242">
        <f>F41-F35</f>
        <v>144</v>
      </c>
      <c r="G44" s="2031">
        <f>G41-G35</f>
        <v>77</v>
      </c>
      <c r="H44" s="2031">
        <f>H41-H35</f>
        <v>98</v>
      </c>
      <c r="I44" s="2031">
        <v>4</v>
      </c>
      <c r="J44" s="2031">
        <v>162</v>
      </c>
      <c r="K44" s="2031">
        <f>K41-K35</f>
        <v>187.09999999999854</v>
      </c>
      <c r="L44" s="2368">
        <f>L41-L35</f>
        <v>0</v>
      </c>
      <c r="M44" s="2243">
        <f t="shared" si="6"/>
        <v>0</v>
      </c>
      <c r="N44" s="2203">
        <f t="shared" si="6"/>
        <v>43</v>
      </c>
      <c r="O44" s="2203"/>
      <c r="P44" s="2203"/>
      <c r="Q44" s="2203"/>
      <c r="R44" s="2210">
        <f t="shared" si="1"/>
        <v>43</v>
      </c>
      <c r="S44" s="2153" t="e">
        <f t="shared" si="2"/>
        <v>#DIV/0!</v>
      </c>
      <c r="T44" s="1186"/>
      <c r="U44" s="2031">
        <f>U41-U35</f>
        <v>0</v>
      </c>
      <c r="V44" s="2031">
        <f>V41-V35</f>
        <v>0</v>
      </c>
      <c r="W44" s="2031">
        <f>W41-W35</f>
        <v>0</v>
      </c>
    </row>
    <row r="45" spans="1:23" ht="15.75" thickBot="1">
      <c r="A45" s="2369" t="s">
        <v>614</v>
      </c>
      <c r="B45" s="2227" t="s">
        <v>542</v>
      </c>
      <c r="C45" s="2242">
        <f t="shared" ref="C45:N45" si="7">C44-C39</f>
        <v>-33164.39</v>
      </c>
      <c r="D45" s="2242">
        <f t="shared" si="7"/>
        <v>-33152.47</v>
      </c>
      <c r="E45" s="2242">
        <f t="shared" si="7"/>
        <v>-33087</v>
      </c>
      <c r="F45" s="2242">
        <f t="shared" si="7"/>
        <v>-32087</v>
      </c>
      <c r="G45" s="2031">
        <f>G44-G39</f>
        <v>-31308</v>
      </c>
      <c r="H45" s="2031">
        <f>H44-H39</f>
        <v>-30673</v>
      </c>
      <c r="I45" s="2031">
        <v>31227</v>
      </c>
      <c r="J45" s="2031">
        <v>-30990</v>
      </c>
      <c r="K45" s="2031">
        <f>K44-K39</f>
        <v>-33053.4</v>
      </c>
      <c r="L45" s="2368">
        <f t="shared" si="7"/>
        <v>-33749</v>
      </c>
      <c r="M45" s="2243">
        <f t="shared" si="7"/>
        <v>-33749</v>
      </c>
      <c r="N45" s="2203">
        <f t="shared" si="7"/>
        <v>-8285</v>
      </c>
      <c r="O45" s="2203"/>
      <c r="P45" s="2203"/>
      <c r="Q45" s="2203"/>
      <c r="R45" s="2370">
        <f t="shared" si="1"/>
        <v>-8285</v>
      </c>
      <c r="S45" s="2201">
        <f t="shared" si="2"/>
        <v>24.548875522237694</v>
      </c>
      <c r="T45" s="1186"/>
      <c r="U45" s="2031">
        <f>U44-U39</f>
        <v>0</v>
      </c>
      <c r="V45" s="2031">
        <f>V44-V39</f>
        <v>0</v>
      </c>
      <c r="W45" s="2031">
        <f>W44-W39</f>
        <v>0</v>
      </c>
    </row>
    <row r="46" spans="1:23">
      <c r="A46" s="1377"/>
    </row>
    <row r="47" spans="1:23">
      <c r="A47" s="45"/>
      <c r="B47" s="2218"/>
    </row>
    <row r="48" spans="1:23">
      <c r="A48" s="1377"/>
    </row>
    <row r="49" spans="1:33" ht="14.25">
      <c r="A49" s="1378" t="s">
        <v>736</v>
      </c>
      <c r="C49"/>
      <c r="D49"/>
      <c r="E49"/>
      <c r="F49"/>
      <c r="G49" s="591"/>
      <c r="H49" s="591"/>
      <c r="I49" s="591"/>
      <c r="J49" s="591"/>
      <c r="K49" s="591"/>
      <c r="L49" s="591"/>
      <c r="M49" s="661"/>
      <c r="N49" s="591"/>
      <c r="O49" s="591"/>
      <c r="P49" s="591"/>
      <c r="Q49" s="591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4.25">
      <c r="A50" s="1379" t="s">
        <v>737</v>
      </c>
      <c r="C50"/>
      <c r="D50"/>
      <c r="E50"/>
      <c r="F50"/>
      <c r="G50" s="591"/>
      <c r="H50" s="591"/>
      <c r="I50" s="591"/>
      <c r="J50" s="591"/>
      <c r="K50" s="591"/>
      <c r="L50" s="591"/>
      <c r="M50" s="661"/>
      <c r="N50" s="591"/>
      <c r="O50" s="591"/>
      <c r="P50" s="591"/>
      <c r="Q50" s="591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ht="14.25">
      <c r="A51" s="2373" t="s">
        <v>738</v>
      </c>
      <c r="C51"/>
      <c r="D51"/>
      <c r="E51"/>
      <c r="F51"/>
      <c r="G51" s="591"/>
      <c r="H51" s="591"/>
      <c r="I51" s="591"/>
      <c r="J51" s="591"/>
      <c r="K51" s="591"/>
      <c r="L51" s="591"/>
      <c r="M51" s="661"/>
      <c r="N51" s="591"/>
      <c r="O51" s="591"/>
      <c r="P51" s="591"/>
      <c r="Q51" s="59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ht="14.25">
      <c r="A52" s="2221"/>
      <c r="C52"/>
      <c r="D52"/>
      <c r="E52"/>
      <c r="F52"/>
      <c r="G52" s="591"/>
      <c r="H52" s="591"/>
      <c r="I52" s="591"/>
      <c r="J52" s="591"/>
      <c r="K52" s="591"/>
      <c r="L52" s="591"/>
      <c r="M52" s="661"/>
      <c r="N52" s="591"/>
      <c r="O52" s="591"/>
      <c r="P52" s="591"/>
      <c r="Q52" s="591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>
      <c r="A53" s="1377" t="s">
        <v>764</v>
      </c>
      <c r="C53"/>
      <c r="D53"/>
      <c r="E53"/>
      <c r="F53"/>
      <c r="G53" s="591"/>
      <c r="H53" s="591"/>
      <c r="I53" s="591"/>
      <c r="J53" s="591"/>
      <c r="K53" s="591"/>
      <c r="L53" s="591"/>
      <c r="M53" s="661"/>
      <c r="N53" s="591"/>
      <c r="O53" s="591"/>
      <c r="P53" s="591"/>
      <c r="Q53" s="591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>
      <c r="A54" s="1377"/>
      <c r="C54"/>
      <c r="D54"/>
      <c r="E54"/>
      <c r="F54"/>
      <c r="G54" s="591"/>
      <c r="H54" s="591"/>
      <c r="I54" s="591"/>
      <c r="J54" s="591"/>
      <c r="K54" s="591"/>
      <c r="L54" s="591"/>
      <c r="M54" s="661"/>
      <c r="N54" s="591"/>
      <c r="O54" s="591"/>
      <c r="P54" s="591"/>
      <c r="Q54" s="591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>
      <c r="A55" s="1377" t="s">
        <v>765</v>
      </c>
      <c r="C55"/>
      <c r="D55"/>
      <c r="E55"/>
      <c r="F55"/>
      <c r="G55" s="591"/>
      <c r="H55" s="591"/>
      <c r="I55" s="591"/>
      <c r="J55" s="591"/>
      <c r="K55" s="591"/>
      <c r="L55" s="591"/>
      <c r="M55" s="661"/>
      <c r="N55" s="591"/>
      <c r="O55" s="591"/>
      <c r="P55" s="591"/>
      <c r="Q55" s="591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>
      <c r="A56" s="1377"/>
    </row>
    <row r="57" spans="1:33">
      <c r="A57" s="1377"/>
    </row>
    <row r="58" spans="1:33">
      <c r="A58" s="1377"/>
    </row>
    <row r="59" spans="1:33">
      <c r="A59" s="1377"/>
    </row>
  </sheetData>
  <mergeCells count="13">
    <mergeCell ref="L7:M7"/>
    <mergeCell ref="N7:Q7"/>
    <mergeCell ref="U7:W7"/>
    <mergeCell ref="A1:W1"/>
    <mergeCell ref="A7:A8"/>
    <mergeCell ref="B7:B8"/>
    <mergeCell ref="E7:E8"/>
    <mergeCell ref="F7:F8"/>
    <mergeCell ref="G7:G8"/>
    <mergeCell ref="H7:H8"/>
    <mergeCell ref="I7:I8"/>
    <mergeCell ref="J7:J8"/>
    <mergeCell ref="K7:K8"/>
  </mergeCells>
  <pageMargins left="1.299212598425197" right="0.70866141732283472" top="0.39370078740157483" bottom="0.39370078740157483" header="0.31496062992125984" footer="0.31496062992125984"/>
  <pageSetup paperSize="9" scale="68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57"/>
  <sheetViews>
    <sheetView workbookViewId="0">
      <selection activeCell="P26" sqref="P26"/>
    </sheetView>
  </sheetViews>
  <sheetFormatPr defaultRowHeight="12.75"/>
  <cols>
    <col min="1" max="1" width="37.7109375" customWidth="1"/>
    <col min="2" max="2" width="13.5703125" hidden="1" customWidth="1"/>
    <col min="3" max="3" width="6.42578125" style="665" customWidth="1"/>
    <col min="4" max="4" width="11.7109375" hidden="1" customWidth="1"/>
    <col min="5" max="7" width="11.5703125" hidden="1" customWidth="1"/>
    <col min="8" max="12" width="11.5703125" style="591" hidden="1" customWidth="1"/>
    <col min="13" max="13" width="11.5703125" style="591" customWidth="1"/>
    <col min="14" max="14" width="11.42578125" style="661" customWidth="1"/>
    <col min="15" max="15" width="10.5703125" style="591" customWidth="1"/>
    <col min="16" max="16" width="9.140625" style="591" customWidth="1"/>
    <col min="17" max="17" width="9.28515625" style="591" customWidth="1"/>
    <col min="18" max="18" width="9.140625" style="591" customWidth="1"/>
    <col min="19" max="19" width="12" style="591" customWidth="1"/>
    <col min="20" max="20" width="10.85546875" style="571" customWidth="1"/>
    <col min="21" max="21" width="3.42578125" style="591" customWidth="1"/>
    <col min="22" max="22" width="12.5703125" style="591" customWidth="1"/>
    <col min="23" max="23" width="11.85546875" style="591" customWidth="1"/>
    <col min="24" max="24" width="12" style="591" customWidth="1"/>
  </cols>
  <sheetData>
    <row r="1" spans="1:24" s="799" customFormat="1" ht="15.75">
      <c r="A1" s="2222" t="s">
        <v>699</v>
      </c>
      <c r="B1" s="2223"/>
      <c r="C1" s="2223"/>
      <c r="D1" s="2223"/>
      <c r="E1" s="2223"/>
      <c r="F1" s="2223"/>
      <c r="G1" s="2223"/>
      <c r="H1" s="2223"/>
      <c r="I1" s="2223"/>
      <c r="J1" s="2223"/>
      <c r="K1" s="2223"/>
      <c r="L1" s="2223"/>
      <c r="M1" s="2223"/>
      <c r="N1" s="2223"/>
      <c r="O1" s="2223"/>
      <c r="P1" s="2223"/>
      <c r="Q1" s="2223"/>
      <c r="R1" s="2223"/>
      <c r="S1" s="2223"/>
      <c r="T1" s="2223"/>
      <c r="U1" s="2223"/>
      <c r="V1" s="2223"/>
      <c r="W1" s="2223"/>
      <c r="X1" s="2223"/>
    </row>
    <row r="2" spans="1:24" ht="18">
      <c r="A2" s="1128" t="s">
        <v>617</v>
      </c>
      <c r="B2" s="1129"/>
      <c r="C2" s="1130"/>
      <c r="D2" s="41"/>
      <c r="E2" s="41"/>
      <c r="F2" s="41"/>
      <c r="G2" s="41"/>
      <c r="H2" s="661"/>
      <c r="I2" s="661"/>
      <c r="J2" s="661"/>
      <c r="K2" s="661"/>
      <c r="L2" s="661"/>
      <c r="M2" s="661"/>
      <c r="N2" s="1131"/>
      <c r="O2" s="1131"/>
      <c r="P2" s="661"/>
      <c r="Q2" s="661"/>
      <c r="R2" s="661"/>
      <c r="S2" s="661"/>
      <c r="T2" s="659"/>
      <c r="U2" s="661"/>
      <c r="V2" s="661"/>
      <c r="W2" s="661"/>
      <c r="X2" s="661"/>
    </row>
    <row r="3" spans="1:24">
      <c r="A3" s="1132"/>
      <c r="B3" s="41"/>
      <c r="C3" s="1130"/>
      <c r="D3" s="41"/>
      <c r="E3" s="41"/>
      <c r="F3" s="41"/>
      <c r="G3" s="41"/>
      <c r="H3" s="661"/>
      <c r="I3" s="661"/>
      <c r="J3" s="661"/>
      <c r="K3" s="661"/>
      <c r="L3" s="661"/>
      <c r="M3" s="661"/>
      <c r="N3" s="1131"/>
      <c r="O3" s="1131"/>
      <c r="P3" s="661"/>
      <c r="Q3" s="661"/>
      <c r="R3" s="661"/>
      <c r="S3" s="661"/>
      <c r="T3" s="659"/>
      <c r="U3" s="661"/>
      <c r="V3" s="661"/>
      <c r="W3" s="661"/>
      <c r="X3" s="661"/>
    </row>
    <row r="4" spans="1:24">
      <c r="A4" s="1133"/>
      <c r="B4" s="1134"/>
      <c r="C4" s="1135"/>
      <c r="D4" s="1134"/>
      <c r="E4" s="1134"/>
      <c r="F4" s="41"/>
      <c r="G4" s="41"/>
      <c r="H4" s="661"/>
      <c r="I4" s="661"/>
      <c r="J4" s="661"/>
      <c r="K4" s="661"/>
      <c r="L4" s="661"/>
      <c r="M4" s="661"/>
      <c r="N4" s="1131"/>
      <c r="O4" s="1131"/>
      <c r="P4" s="661"/>
      <c r="Q4" s="661"/>
      <c r="R4" s="661"/>
      <c r="S4" s="661"/>
      <c r="T4" s="659"/>
      <c r="U4" s="661"/>
      <c r="V4" s="661"/>
      <c r="W4" s="661"/>
      <c r="X4" s="661"/>
    </row>
    <row r="5" spans="1:24" ht="15.75">
      <c r="A5" s="2374" t="s">
        <v>747</v>
      </c>
      <c r="B5" s="1137"/>
      <c r="C5" s="2033" t="s">
        <v>766</v>
      </c>
      <c r="D5" s="2375"/>
      <c r="E5" s="2375"/>
      <c r="F5" s="2375"/>
      <c r="G5" s="2375"/>
      <c r="H5" s="2037"/>
      <c r="I5" s="2037"/>
      <c r="J5" s="2037"/>
      <c r="K5" s="2037"/>
      <c r="L5" s="2037"/>
      <c r="M5" s="1142"/>
      <c r="N5" s="2376"/>
      <c r="O5" s="2376"/>
      <c r="P5" s="661"/>
      <c r="Q5" s="661"/>
      <c r="R5" s="661"/>
      <c r="S5" s="661"/>
      <c r="T5" s="659"/>
      <c r="U5" s="661"/>
      <c r="V5" s="661"/>
      <c r="W5" s="661"/>
      <c r="X5" s="661"/>
    </row>
    <row r="6" spans="1:24" ht="13.5" thickBot="1">
      <c r="A6" s="1132" t="s">
        <v>515</v>
      </c>
      <c r="B6" s="41"/>
      <c r="C6" s="1130"/>
      <c r="D6" s="41"/>
      <c r="E6" s="41"/>
      <c r="F6" s="41"/>
      <c r="G6" s="41"/>
      <c r="H6" s="661"/>
      <c r="I6" s="661"/>
      <c r="J6" s="661"/>
      <c r="K6" s="661"/>
      <c r="L6" s="661"/>
      <c r="M6" s="661"/>
      <c r="N6" s="1131"/>
      <c r="O6" s="1131"/>
      <c r="P6" s="661"/>
      <c r="Q6" s="661"/>
      <c r="R6" s="661"/>
      <c r="S6" s="661"/>
      <c r="T6" s="659"/>
      <c r="U6" s="661"/>
      <c r="V6" s="661"/>
      <c r="W6" s="661"/>
      <c r="X6" s="661"/>
    </row>
    <row r="7" spans="1:24" ht="13.5" thickBot="1">
      <c r="A7" s="2038" t="s">
        <v>195</v>
      </c>
      <c r="B7" s="2039" t="s">
        <v>519</v>
      </c>
      <c r="C7" s="2039" t="s">
        <v>522</v>
      </c>
      <c r="D7" s="2040"/>
      <c r="E7" s="2040"/>
      <c r="F7" s="2039" t="s">
        <v>767</v>
      </c>
      <c r="G7" s="2041" t="s">
        <v>703</v>
      </c>
      <c r="H7" s="2041" t="s">
        <v>704</v>
      </c>
      <c r="I7" s="2041" t="s">
        <v>705</v>
      </c>
      <c r="J7" s="2041" t="s">
        <v>706</v>
      </c>
      <c r="K7" s="2041" t="s">
        <v>707</v>
      </c>
      <c r="L7" s="2041" t="s">
        <v>708</v>
      </c>
      <c r="M7" s="2042" t="s">
        <v>709</v>
      </c>
      <c r="N7" s="2043"/>
      <c r="O7" s="2044" t="s">
        <v>710</v>
      </c>
      <c r="P7" s="2050"/>
      <c r="Q7" s="2050"/>
      <c r="R7" s="2051"/>
      <c r="S7" s="2047" t="s">
        <v>711</v>
      </c>
      <c r="T7" s="2048" t="s">
        <v>518</v>
      </c>
      <c r="U7" s="661"/>
      <c r="V7" s="2049" t="s">
        <v>741</v>
      </c>
      <c r="W7" s="2050"/>
      <c r="X7" s="2051"/>
    </row>
    <row r="8" spans="1:24" ht="13.5" thickBot="1">
      <c r="A8" s="2052"/>
      <c r="B8" s="2053"/>
      <c r="C8" s="2053"/>
      <c r="D8" s="2054" t="s">
        <v>701</v>
      </c>
      <c r="E8" s="2054" t="s">
        <v>702</v>
      </c>
      <c r="F8" s="2053"/>
      <c r="G8" s="2053"/>
      <c r="H8" s="2053"/>
      <c r="I8" s="2053"/>
      <c r="J8" s="2053"/>
      <c r="K8" s="2053"/>
      <c r="L8" s="2053"/>
      <c r="M8" s="2055" t="s">
        <v>32</v>
      </c>
      <c r="N8" s="2056" t="s">
        <v>33</v>
      </c>
      <c r="O8" s="2057" t="s">
        <v>529</v>
      </c>
      <c r="P8" s="2058" t="s">
        <v>532</v>
      </c>
      <c r="Q8" s="2059" t="s">
        <v>535</v>
      </c>
      <c r="R8" s="2060" t="s">
        <v>538</v>
      </c>
      <c r="S8" s="2055" t="s">
        <v>539</v>
      </c>
      <c r="T8" s="2061" t="s">
        <v>540</v>
      </c>
      <c r="U8" s="661"/>
      <c r="V8" s="2226" t="s">
        <v>713</v>
      </c>
      <c r="W8" s="2227" t="s">
        <v>714</v>
      </c>
      <c r="X8" s="2227" t="s">
        <v>715</v>
      </c>
    </row>
    <row r="9" spans="1:24">
      <c r="A9" s="2063" t="s">
        <v>541</v>
      </c>
      <c r="B9" s="2064"/>
      <c r="C9" s="1173"/>
      <c r="D9" s="2065">
        <v>36</v>
      </c>
      <c r="E9" s="2065">
        <v>33</v>
      </c>
      <c r="F9" s="2065">
        <v>32</v>
      </c>
      <c r="G9" s="1876">
        <v>32</v>
      </c>
      <c r="H9" s="2066">
        <v>35</v>
      </c>
      <c r="I9" s="2066">
        <v>32</v>
      </c>
      <c r="J9" s="2066">
        <v>33</v>
      </c>
      <c r="K9" s="1183">
        <f>R9</f>
        <v>0</v>
      </c>
      <c r="L9" s="2076">
        <v>34</v>
      </c>
      <c r="M9" s="2069"/>
      <c r="N9" s="2070"/>
      <c r="O9" s="2071">
        <v>33</v>
      </c>
      <c r="P9" s="1183"/>
      <c r="Q9" s="2377"/>
      <c r="R9" s="1183"/>
      <c r="S9" s="2073" t="s">
        <v>542</v>
      </c>
      <c r="T9" s="2074" t="s">
        <v>542</v>
      </c>
      <c r="U9" s="1186"/>
      <c r="V9" s="2318"/>
      <c r="W9" s="2318"/>
      <c r="X9" s="2076"/>
    </row>
    <row r="10" spans="1:24" ht="13.5" thickBot="1">
      <c r="A10" s="2077" t="s">
        <v>543</v>
      </c>
      <c r="B10" s="660"/>
      <c r="C10" s="2078"/>
      <c r="D10" s="2079">
        <v>36</v>
      </c>
      <c r="E10" s="2079">
        <v>33</v>
      </c>
      <c r="F10" s="2079">
        <v>32</v>
      </c>
      <c r="G10" s="2231">
        <v>32</v>
      </c>
      <c r="H10" s="2080">
        <v>34</v>
      </c>
      <c r="I10" s="2080">
        <v>33.700000000000003</v>
      </c>
      <c r="J10" s="2080">
        <v>32</v>
      </c>
      <c r="K10" s="1239">
        <f t="shared" ref="K10:K21" si="0">R10</f>
        <v>0</v>
      </c>
      <c r="L10" s="2090">
        <v>34.159999999999997</v>
      </c>
      <c r="M10" s="2083"/>
      <c r="N10" s="2084"/>
      <c r="O10" s="2085">
        <v>33.868000000000002</v>
      </c>
      <c r="P10" s="1200"/>
      <c r="Q10" s="2378"/>
      <c r="R10" s="1239"/>
      <c r="S10" s="2087" t="s">
        <v>542</v>
      </c>
      <c r="T10" s="2088" t="s">
        <v>542</v>
      </c>
      <c r="U10" s="1186"/>
      <c r="V10" s="2325"/>
      <c r="W10" s="2325"/>
      <c r="X10" s="2090"/>
    </row>
    <row r="11" spans="1:24">
      <c r="A11" s="2091" t="s">
        <v>544</v>
      </c>
      <c r="B11" s="2092" t="s">
        <v>545</v>
      </c>
      <c r="C11" s="2093" t="s">
        <v>546</v>
      </c>
      <c r="D11" s="2094">
        <v>9128</v>
      </c>
      <c r="E11" s="2094">
        <v>9847</v>
      </c>
      <c r="F11" s="2094">
        <v>10246</v>
      </c>
      <c r="G11" s="2098">
        <v>9923</v>
      </c>
      <c r="H11" s="2095">
        <v>10193</v>
      </c>
      <c r="I11" s="2095">
        <v>10562</v>
      </c>
      <c r="J11" s="2096">
        <v>10907</v>
      </c>
      <c r="K11" s="1278">
        <f t="shared" si="0"/>
        <v>0</v>
      </c>
      <c r="L11" s="2095">
        <v>11301</v>
      </c>
      <c r="M11" s="2099" t="s">
        <v>542</v>
      </c>
      <c r="N11" s="2100" t="s">
        <v>542</v>
      </c>
      <c r="O11" s="2101">
        <v>11389</v>
      </c>
      <c r="P11" s="1278"/>
      <c r="Q11" s="2379"/>
      <c r="R11" s="1278"/>
      <c r="S11" s="2103" t="s">
        <v>542</v>
      </c>
      <c r="T11" s="2104" t="s">
        <v>542</v>
      </c>
      <c r="U11" s="1186"/>
      <c r="V11" s="2253"/>
      <c r="W11" s="2253"/>
      <c r="X11" s="2095"/>
    </row>
    <row r="12" spans="1:24">
      <c r="A12" s="2106" t="s">
        <v>547</v>
      </c>
      <c r="B12" s="2107" t="s">
        <v>548</v>
      </c>
      <c r="C12" s="2093" t="s">
        <v>549</v>
      </c>
      <c r="D12" s="2094">
        <v>-8254</v>
      </c>
      <c r="E12" s="2094">
        <v>-9049</v>
      </c>
      <c r="F12" s="2094">
        <v>-9430</v>
      </c>
      <c r="G12" s="2098">
        <v>8973</v>
      </c>
      <c r="H12" s="2095">
        <v>9341</v>
      </c>
      <c r="I12" s="2095">
        <v>9745</v>
      </c>
      <c r="J12" s="2095">
        <v>10084</v>
      </c>
      <c r="K12" s="2130">
        <f t="shared" si="0"/>
        <v>0</v>
      </c>
      <c r="L12" s="2095">
        <v>10611</v>
      </c>
      <c r="M12" s="2109" t="s">
        <v>542</v>
      </c>
      <c r="N12" s="2110" t="s">
        <v>542</v>
      </c>
      <c r="O12" s="2111">
        <v>10638</v>
      </c>
      <c r="P12" s="1293"/>
      <c r="Q12" s="2379"/>
      <c r="R12" s="2130"/>
      <c r="S12" s="2103" t="s">
        <v>542</v>
      </c>
      <c r="T12" s="2104" t="s">
        <v>542</v>
      </c>
      <c r="U12" s="1186"/>
      <c r="V12" s="2133"/>
      <c r="W12" s="2133"/>
      <c r="X12" s="2095"/>
    </row>
    <row r="13" spans="1:24">
      <c r="A13" s="2106" t="s">
        <v>550</v>
      </c>
      <c r="B13" s="2107" t="s">
        <v>716</v>
      </c>
      <c r="C13" s="2093" t="s">
        <v>552</v>
      </c>
      <c r="D13" s="2094">
        <v>155</v>
      </c>
      <c r="E13" s="2094">
        <v>171</v>
      </c>
      <c r="F13" s="2094">
        <v>231</v>
      </c>
      <c r="G13" s="2098">
        <v>222</v>
      </c>
      <c r="H13" s="2095">
        <v>127</v>
      </c>
      <c r="I13" s="2095">
        <v>114</v>
      </c>
      <c r="J13" s="2095">
        <v>82</v>
      </c>
      <c r="K13" s="1293">
        <f t="shared" si="0"/>
        <v>0</v>
      </c>
      <c r="L13" s="2095">
        <v>68</v>
      </c>
      <c r="M13" s="2109" t="s">
        <v>542</v>
      </c>
      <c r="N13" s="2110" t="s">
        <v>542</v>
      </c>
      <c r="O13" s="2111">
        <v>95</v>
      </c>
      <c r="P13" s="1293"/>
      <c r="Q13" s="2379"/>
      <c r="R13" s="1293"/>
      <c r="S13" s="2103" t="s">
        <v>542</v>
      </c>
      <c r="T13" s="2104" t="s">
        <v>542</v>
      </c>
      <c r="U13" s="1186"/>
      <c r="V13" s="2133"/>
      <c r="W13" s="2133"/>
      <c r="X13" s="2095"/>
    </row>
    <row r="14" spans="1:24">
      <c r="A14" s="2106" t="s">
        <v>553</v>
      </c>
      <c r="B14" s="2107" t="s">
        <v>717</v>
      </c>
      <c r="C14" s="2093" t="s">
        <v>542</v>
      </c>
      <c r="D14" s="2094">
        <v>1778</v>
      </c>
      <c r="E14" s="2094">
        <v>1611</v>
      </c>
      <c r="F14" s="2094">
        <v>1677</v>
      </c>
      <c r="G14" s="2098">
        <v>1597</v>
      </c>
      <c r="H14" s="2095">
        <v>1651</v>
      </c>
      <c r="I14" s="2095">
        <v>1722</v>
      </c>
      <c r="J14" s="2095">
        <v>1525</v>
      </c>
      <c r="K14" s="1293">
        <f t="shared" si="0"/>
        <v>0</v>
      </c>
      <c r="L14" s="2095">
        <v>1420</v>
      </c>
      <c r="M14" s="2109" t="s">
        <v>542</v>
      </c>
      <c r="N14" s="2110" t="s">
        <v>542</v>
      </c>
      <c r="O14" s="2111">
        <v>3662</v>
      </c>
      <c r="P14" s="1293"/>
      <c r="Q14" s="2379"/>
      <c r="R14" s="1293"/>
      <c r="S14" s="2103" t="s">
        <v>542</v>
      </c>
      <c r="T14" s="2104" t="s">
        <v>542</v>
      </c>
      <c r="U14" s="1186"/>
      <c r="V14" s="2133"/>
      <c r="W14" s="2133"/>
      <c r="X14" s="2095"/>
    </row>
    <row r="15" spans="1:24" ht="13.5" thickBot="1">
      <c r="A15" s="2063" t="s">
        <v>555</v>
      </c>
      <c r="B15" s="2113" t="s">
        <v>718</v>
      </c>
      <c r="C15" s="2114" t="s">
        <v>557</v>
      </c>
      <c r="D15" s="1359">
        <v>2151</v>
      </c>
      <c r="E15" s="1359">
        <v>1665</v>
      </c>
      <c r="F15" s="1359">
        <v>1411</v>
      </c>
      <c r="G15" s="1234">
        <v>1629</v>
      </c>
      <c r="H15" s="2115">
        <v>2235</v>
      </c>
      <c r="I15" s="2115">
        <v>2199</v>
      </c>
      <c r="J15" s="2115">
        <v>1554</v>
      </c>
      <c r="K15" s="1331">
        <f t="shared" si="0"/>
        <v>0</v>
      </c>
      <c r="L15" s="2115">
        <v>2151</v>
      </c>
      <c r="M15" s="2117" t="s">
        <v>542</v>
      </c>
      <c r="N15" s="2118" t="s">
        <v>542</v>
      </c>
      <c r="O15" s="2119">
        <v>3551</v>
      </c>
      <c r="P15" s="1309"/>
      <c r="Q15" s="2379"/>
      <c r="R15" s="1331"/>
      <c r="S15" s="2073" t="s">
        <v>542</v>
      </c>
      <c r="T15" s="2074" t="s">
        <v>542</v>
      </c>
      <c r="U15" s="1186"/>
      <c r="V15" s="2338"/>
      <c r="W15" s="2338"/>
      <c r="X15" s="2115"/>
    </row>
    <row r="16" spans="1:24" ht="15.75" thickBot="1">
      <c r="A16" s="2121" t="s">
        <v>558</v>
      </c>
      <c r="B16" s="2122"/>
      <c r="C16" s="662"/>
      <c r="D16" s="2031">
        <v>4978</v>
      </c>
      <c r="E16" s="2031">
        <v>4288</v>
      </c>
      <c r="F16" s="2031">
        <v>4157</v>
      </c>
      <c r="G16" s="2124">
        <v>4398</v>
      </c>
      <c r="H16" s="2242">
        <f>H11-H12+H13+H14+H15</f>
        <v>4865</v>
      </c>
      <c r="I16" s="2242">
        <f>I11-I12+I13+I14+I15</f>
        <v>4852</v>
      </c>
      <c r="J16" s="2242">
        <f>J11-J12+J13+J14+J15</f>
        <v>3984</v>
      </c>
      <c r="K16" s="2242">
        <f>K11-K12+K13+K14+K15</f>
        <v>0</v>
      </c>
      <c r="L16" s="2242">
        <f>L11-L12+L13+L14+L15</f>
        <v>4329</v>
      </c>
      <c r="M16" s="2124" t="s">
        <v>542</v>
      </c>
      <c r="N16" s="2125" t="s">
        <v>542</v>
      </c>
      <c r="O16" s="2244">
        <f>O11-O12+O13+O14+O15</f>
        <v>8059</v>
      </c>
      <c r="P16" s="2244"/>
      <c r="Q16" s="2244"/>
      <c r="R16" s="2245"/>
      <c r="S16" s="2128" t="s">
        <v>542</v>
      </c>
      <c r="T16" s="2129" t="s">
        <v>542</v>
      </c>
      <c r="U16" s="1186"/>
      <c r="V16" s="2242">
        <f>V11-V12+V13+V14+V15</f>
        <v>0</v>
      </c>
      <c r="W16" s="2242">
        <f>W11-W12+W13+W14+W15</f>
        <v>0</v>
      </c>
      <c r="X16" s="2242">
        <f>X11-X12+X13+X14+X15</f>
        <v>0</v>
      </c>
    </row>
    <row r="17" spans="1:25">
      <c r="A17" s="2063" t="s">
        <v>559</v>
      </c>
      <c r="B17" s="2092" t="s">
        <v>560</v>
      </c>
      <c r="C17" s="2114">
        <v>401</v>
      </c>
      <c r="D17" s="1359">
        <v>919</v>
      </c>
      <c r="E17" s="1359">
        <v>843</v>
      </c>
      <c r="F17" s="1359">
        <v>861</v>
      </c>
      <c r="G17" s="1234">
        <v>994</v>
      </c>
      <c r="H17" s="2115">
        <v>897</v>
      </c>
      <c r="I17" s="2115">
        <v>861</v>
      </c>
      <c r="J17" s="2115">
        <v>868</v>
      </c>
      <c r="K17" s="1278">
        <f t="shared" si="0"/>
        <v>0</v>
      </c>
      <c r="L17" s="2115">
        <v>735</v>
      </c>
      <c r="M17" s="2099" t="s">
        <v>542</v>
      </c>
      <c r="N17" s="2100" t="s">
        <v>542</v>
      </c>
      <c r="O17" s="2119">
        <v>796</v>
      </c>
      <c r="P17" s="2130"/>
      <c r="Q17" s="1278"/>
      <c r="R17" s="1278"/>
      <c r="S17" s="2073" t="s">
        <v>542</v>
      </c>
      <c r="T17" s="2074" t="s">
        <v>542</v>
      </c>
      <c r="U17" s="1186"/>
      <c r="V17" s="2132"/>
      <c r="W17" s="2132"/>
      <c r="X17" s="2115"/>
    </row>
    <row r="18" spans="1:25">
      <c r="A18" s="2106" t="s">
        <v>561</v>
      </c>
      <c r="B18" s="2107" t="s">
        <v>562</v>
      </c>
      <c r="C18" s="2093" t="s">
        <v>563</v>
      </c>
      <c r="D18" s="2094">
        <v>366</v>
      </c>
      <c r="E18" s="2094">
        <v>428</v>
      </c>
      <c r="F18" s="2094">
        <v>383</v>
      </c>
      <c r="G18" s="2098">
        <v>285</v>
      </c>
      <c r="H18" s="2095">
        <v>736</v>
      </c>
      <c r="I18" s="2095">
        <v>310</v>
      </c>
      <c r="J18" s="2095">
        <v>315</v>
      </c>
      <c r="K18" s="1293">
        <f t="shared" si="0"/>
        <v>0</v>
      </c>
      <c r="L18" s="2095">
        <v>431</v>
      </c>
      <c r="M18" s="2109" t="s">
        <v>542</v>
      </c>
      <c r="N18" s="2110" t="s">
        <v>542</v>
      </c>
      <c r="O18" s="2111">
        <v>387</v>
      </c>
      <c r="P18" s="1293"/>
      <c r="Q18" s="1293"/>
      <c r="R18" s="1293"/>
      <c r="S18" s="2103" t="s">
        <v>542</v>
      </c>
      <c r="T18" s="2104" t="s">
        <v>542</v>
      </c>
      <c r="U18" s="1186"/>
      <c r="V18" s="2133"/>
      <c r="W18" s="2133"/>
      <c r="X18" s="2095"/>
    </row>
    <row r="19" spans="1:25">
      <c r="A19" s="2106" t="s">
        <v>564</v>
      </c>
      <c r="B19" s="2107" t="s">
        <v>719</v>
      </c>
      <c r="C19" s="2093" t="s">
        <v>542</v>
      </c>
      <c r="D19" s="2094">
        <v>0</v>
      </c>
      <c r="E19" s="2094">
        <v>0</v>
      </c>
      <c r="F19" s="2094">
        <v>0</v>
      </c>
      <c r="G19" s="2098">
        <v>0</v>
      </c>
      <c r="H19" s="2095">
        <v>0</v>
      </c>
      <c r="I19" s="2095">
        <v>534</v>
      </c>
      <c r="J19" s="2095"/>
      <c r="K19" s="1293">
        <f t="shared" si="0"/>
        <v>0</v>
      </c>
      <c r="L19" s="2095">
        <v>0</v>
      </c>
      <c r="M19" s="2109" t="s">
        <v>542</v>
      </c>
      <c r="N19" s="2110" t="s">
        <v>542</v>
      </c>
      <c r="O19" s="2111">
        <v>0</v>
      </c>
      <c r="P19" s="1293"/>
      <c r="Q19" s="1293"/>
      <c r="R19" s="1293"/>
      <c r="S19" s="2103" t="s">
        <v>542</v>
      </c>
      <c r="T19" s="2104" t="s">
        <v>542</v>
      </c>
      <c r="U19" s="1186"/>
      <c r="V19" s="2133"/>
      <c r="W19" s="2133"/>
      <c r="X19" s="2095"/>
    </row>
    <row r="20" spans="1:25">
      <c r="A20" s="2106" t="s">
        <v>566</v>
      </c>
      <c r="B20" s="2107" t="s">
        <v>565</v>
      </c>
      <c r="C20" s="2093" t="s">
        <v>542</v>
      </c>
      <c r="D20" s="2094">
        <v>2121</v>
      </c>
      <c r="E20" s="2094">
        <v>1263</v>
      </c>
      <c r="F20" s="2094">
        <v>1314</v>
      </c>
      <c r="G20" s="2098">
        <v>3005</v>
      </c>
      <c r="H20" s="2095">
        <v>3165</v>
      </c>
      <c r="I20" s="2095">
        <v>3109</v>
      </c>
      <c r="J20" s="2095">
        <v>2750</v>
      </c>
      <c r="K20" s="1293">
        <f t="shared" si="0"/>
        <v>0</v>
      </c>
      <c r="L20" s="2095">
        <v>3155</v>
      </c>
      <c r="M20" s="2109" t="s">
        <v>542</v>
      </c>
      <c r="N20" s="2110" t="s">
        <v>542</v>
      </c>
      <c r="O20" s="2111">
        <v>6846</v>
      </c>
      <c r="P20" s="1293"/>
      <c r="Q20" s="1293"/>
      <c r="R20" s="1293"/>
      <c r="S20" s="2103" t="s">
        <v>542</v>
      </c>
      <c r="T20" s="2104" t="s">
        <v>542</v>
      </c>
      <c r="U20" s="1186"/>
      <c r="V20" s="2133"/>
      <c r="W20" s="2133"/>
      <c r="X20" s="2095"/>
    </row>
    <row r="21" spans="1:25" ht="13.5" thickBot="1">
      <c r="A21" s="2077" t="s">
        <v>568</v>
      </c>
      <c r="B21" s="2134"/>
      <c r="C21" s="2135" t="s">
        <v>542</v>
      </c>
      <c r="D21" s="2094">
        <v>0</v>
      </c>
      <c r="E21" s="2094">
        <v>0</v>
      </c>
      <c r="F21" s="2094">
        <v>0</v>
      </c>
      <c r="G21" s="2231">
        <v>0</v>
      </c>
      <c r="H21" s="2136">
        <v>0</v>
      </c>
      <c r="I21" s="2136">
        <v>0</v>
      </c>
      <c r="J21" s="2136"/>
      <c r="K21" s="1309">
        <f t="shared" si="0"/>
        <v>0</v>
      </c>
      <c r="L21" s="2136">
        <v>0</v>
      </c>
      <c r="M21" s="2083" t="s">
        <v>542</v>
      </c>
      <c r="N21" s="2084" t="s">
        <v>542</v>
      </c>
      <c r="O21" s="2140">
        <v>0</v>
      </c>
      <c r="P21" s="1331"/>
      <c r="Q21" s="1309"/>
      <c r="R21" s="1331"/>
      <c r="S21" s="2137" t="s">
        <v>542</v>
      </c>
      <c r="T21" s="2142" t="s">
        <v>542</v>
      </c>
      <c r="U21" s="1186"/>
      <c r="V21" s="2143"/>
      <c r="W21" s="2143"/>
      <c r="X21" s="2136"/>
    </row>
    <row r="22" spans="1:25" ht="15">
      <c r="A22" s="2144" t="s">
        <v>570</v>
      </c>
      <c r="B22" s="2092"/>
      <c r="C22" s="738" t="s">
        <v>542</v>
      </c>
      <c r="D22" s="2105">
        <v>16044</v>
      </c>
      <c r="E22" s="2105">
        <v>16453</v>
      </c>
      <c r="F22" s="2105">
        <v>15723</v>
      </c>
      <c r="G22" s="2145">
        <v>15041</v>
      </c>
      <c r="H22" s="2145">
        <v>15699</v>
      </c>
      <c r="I22" s="2145">
        <v>16448</v>
      </c>
      <c r="J22" s="2145">
        <v>16959</v>
      </c>
      <c r="K22" s="2146">
        <v>16477</v>
      </c>
      <c r="L22" s="2145">
        <v>18121</v>
      </c>
      <c r="M22" s="2147">
        <f>M35</f>
        <v>17413</v>
      </c>
      <c r="N22" s="2148">
        <f>N35</f>
        <v>17413</v>
      </c>
      <c r="O22" s="2254">
        <v>4030</v>
      </c>
      <c r="P22" s="1278"/>
      <c r="Q22" s="1278"/>
      <c r="R22" s="1279"/>
      <c r="S22" s="2380">
        <f>SUM(O22:R22)</f>
        <v>4030</v>
      </c>
      <c r="T22" s="2153">
        <f>(S22/N22)*100</f>
        <v>23.143628323666228</v>
      </c>
      <c r="U22" s="1186"/>
      <c r="V22" s="2253"/>
      <c r="W22" s="2253"/>
      <c r="X22" s="2145"/>
      <c r="Y22" s="45"/>
    </row>
    <row r="23" spans="1:25" ht="15">
      <c r="A23" s="2106" t="s">
        <v>572</v>
      </c>
      <c r="B23" s="2107" t="s">
        <v>573</v>
      </c>
      <c r="C23" s="743" t="s">
        <v>542</v>
      </c>
      <c r="D23" s="2094">
        <v>0</v>
      </c>
      <c r="E23" s="2094">
        <v>0</v>
      </c>
      <c r="F23" s="2094">
        <v>0</v>
      </c>
      <c r="G23" s="2155">
        <v>0</v>
      </c>
      <c r="H23" s="2155">
        <v>0</v>
      </c>
      <c r="I23" s="2155">
        <v>0</v>
      </c>
      <c r="J23" s="2155">
        <v>0</v>
      </c>
      <c r="K23" s="2155">
        <v>0</v>
      </c>
      <c r="L23" s="2155">
        <v>0</v>
      </c>
      <c r="M23" s="2156"/>
      <c r="N23" s="2157"/>
      <c r="O23" s="2260"/>
      <c r="P23" s="2130"/>
      <c r="Q23" s="1293"/>
      <c r="R23" s="1294"/>
      <c r="S23" s="2381">
        <f t="shared" ref="S23:S45" si="1">SUM(O23:R23)</f>
        <v>0</v>
      </c>
      <c r="T23" s="2183" t="e">
        <f t="shared" ref="T23:T45" si="2">(S23/N23)*100</f>
        <v>#DIV/0!</v>
      </c>
      <c r="U23" s="1186"/>
      <c r="V23" s="2133"/>
      <c r="W23" s="2133"/>
      <c r="X23" s="2155"/>
    </row>
    <row r="24" spans="1:25" ht="15.75" thickBot="1">
      <c r="A24" s="2077" t="s">
        <v>574</v>
      </c>
      <c r="B24" s="2134" t="s">
        <v>573</v>
      </c>
      <c r="C24" s="748">
        <v>672</v>
      </c>
      <c r="D24" s="2164">
        <v>4494</v>
      </c>
      <c r="E24" s="2164">
        <v>5315</v>
      </c>
      <c r="F24" s="2164">
        <v>4983</v>
      </c>
      <c r="G24" s="2165">
        <v>4700</v>
      </c>
      <c r="H24" s="2165">
        <v>4400</v>
      </c>
      <c r="I24" s="2165">
        <v>4500</v>
      </c>
      <c r="J24" s="2165">
        <v>4510</v>
      </c>
      <c r="K24" s="2165">
        <v>4250</v>
      </c>
      <c r="L24" s="2165">
        <v>4200</v>
      </c>
      <c r="M24" s="2166">
        <f>SUM(M25:M29)</f>
        <v>4200</v>
      </c>
      <c r="N24" s="2167">
        <f>SUM(N25:N29)</f>
        <v>4200</v>
      </c>
      <c r="O24" s="2264">
        <v>1050</v>
      </c>
      <c r="P24" s="2382"/>
      <c r="Q24" s="1331"/>
      <c r="R24" s="1310"/>
      <c r="S24" s="2383">
        <f t="shared" si="1"/>
        <v>1050</v>
      </c>
      <c r="T24" s="2172">
        <f t="shared" si="2"/>
        <v>25</v>
      </c>
      <c r="U24" s="1186"/>
      <c r="V24" s="2338"/>
      <c r="W24" s="2338"/>
      <c r="X24" s="2165"/>
    </row>
    <row r="25" spans="1:25" ht="15">
      <c r="A25" s="2091" t="s">
        <v>575</v>
      </c>
      <c r="B25" s="2174" t="s">
        <v>720</v>
      </c>
      <c r="C25" s="753">
        <v>501</v>
      </c>
      <c r="D25" s="2094">
        <v>2712</v>
      </c>
      <c r="E25" s="2094">
        <v>3239</v>
      </c>
      <c r="F25" s="2094">
        <v>2518</v>
      </c>
      <c r="G25" s="2146">
        <v>2062</v>
      </c>
      <c r="H25" s="2146">
        <v>2587</v>
      </c>
      <c r="I25" s="2146">
        <v>2208</v>
      </c>
      <c r="J25" s="2146">
        <v>2632</v>
      </c>
      <c r="K25" s="2146">
        <v>2529</v>
      </c>
      <c r="L25" s="2146">
        <v>2685</v>
      </c>
      <c r="M25" s="2147">
        <v>830</v>
      </c>
      <c r="N25" s="2175">
        <v>830</v>
      </c>
      <c r="O25" s="2270">
        <v>585</v>
      </c>
      <c r="P25" s="1217"/>
      <c r="Q25" s="2130"/>
      <c r="R25" s="1279"/>
      <c r="S25" s="2152">
        <f t="shared" si="1"/>
        <v>585</v>
      </c>
      <c r="T25" s="2384">
        <f t="shared" si="2"/>
        <v>70.481927710843379</v>
      </c>
      <c r="U25" s="1186"/>
      <c r="V25" s="2132"/>
      <c r="W25" s="2132"/>
      <c r="X25" s="2146"/>
    </row>
    <row r="26" spans="1:25" ht="15">
      <c r="A26" s="2106" t="s">
        <v>577</v>
      </c>
      <c r="B26" s="2181" t="s">
        <v>721</v>
      </c>
      <c r="C26" s="755">
        <v>502</v>
      </c>
      <c r="D26" s="2094">
        <v>1777</v>
      </c>
      <c r="E26" s="2094">
        <v>1284</v>
      </c>
      <c r="F26" s="2094">
        <v>1847</v>
      </c>
      <c r="G26" s="2155">
        <v>1950</v>
      </c>
      <c r="H26" s="2155">
        <v>1731</v>
      </c>
      <c r="I26" s="2155">
        <v>1777</v>
      </c>
      <c r="J26" s="2155">
        <v>1929</v>
      </c>
      <c r="K26" s="2155">
        <v>1565</v>
      </c>
      <c r="L26" s="2155">
        <v>1778</v>
      </c>
      <c r="M26" s="2156">
        <v>1805</v>
      </c>
      <c r="N26" s="2157">
        <v>1805</v>
      </c>
      <c r="O26" s="2260">
        <v>757</v>
      </c>
      <c r="P26" s="1217"/>
      <c r="Q26" s="1293"/>
      <c r="R26" s="1294"/>
      <c r="S26" s="2182">
        <f t="shared" si="1"/>
        <v>757</v>
      </c>
      <c r="T26" s="2385">
        <f t="shared" si="2"/>
        <v>41.939058171745152</v>
      </c>
      <c r="U26" s="1186"/>
      <c r="V26" s="2133"/>
      <c r="W26" s="2133"/>
      <c r="X26" s="2155"/>
    </row>
    <row r="27" spans="1:25" ht="15">
      <c r="A27" s="2106" t="s">
        <v>579</v>
      </c>
      <c r="B27" s="2181" t="s">
        <v>722</v>
      </c>
      <c r="C27" s="755">
        <v>504</v>
      </c>
      <c r="D27" s="2094">
        <v>173</v>
      </c>
      <c r="E27" s="2094">
        <v>145</v>
      </c>
      <c r="F27" s="2094">
        <v>109</v>
      </c>
      <c r="G27" s="2155">
        <v>108</v>
      </c>
      <c r="H27" s="2155">
        <v>12</v>
      </c>
      <c r="I27" s="2155">
        <v>0</v>
      </c>
      <c r="J27" s="2155"/>
      <c r="K27" s="2155">
        <v>0</v>
      </c>
      <c r="L27" s="2155">
        <v>0</v>
      </c>
      <c r="M27" s="2156"/>
      <c r="N27" s="2157"/>
      <c r="O27" s="2260">
        <v>0</v>
      </c>
      <c r="P27" s="1217"/>
      <c r="Q27" s="1293"/>
      <c r="R27" s="1294"/>
      <c r="S27" s="2182">
        <f t="shared" si="1"/>
        <v>0</v>
      </c>
      <c r="T27" s="2385" t="e">
        <f t="shared" si="2"/>
        <v>#DIV/0!</v>
      </c>
      <c r="U27" s="1186"/>
      <c r="V27" s="2133"/>
      <c r="W27" s="2133"/>
      <c r="X27" s="2155"/>
    </row>
    <row r="28" spans="1:25" ht="15">
      <c r="A28" s="2106" t="s">
        <v>581</v>
      </c>
      <c r="B28" s="2181" t="s">
        <v>723</v>
      </c>
      <c r="C28" s="755">
        <v>511</v>
      </c>
      <c r="D28" s="2094">
        <v>1044</v>
      </c>
      <c r="E28" s="2094">
        <v>1388</v>
      </c>
      <c r="F28" s="2094">
        <v>2056</v>
      </c>
      <c r="G28" s="2155">
        <v>1213</v>
      </c>
      <c r="H28" s="2155">
        <v>985</v>
      </c>
      <c r="I28" s="2155">
        <v>813</v>
      </c>
      <c r="J28" s="2155">
        <v>886</v>
      </c>
      <c r="K28" s="2155">
        <v>622</v>
      </c>
      <c r="L28" s="2155">
        <v>706</v>
      </c>
      <c r="M28" s="2156">
        <v>659</v>
      </c>
      <c r="N28" s="2157">
        <v>659</v>
      </c>
      <c r="O28" s="2260">
        <v>41</v>
      </c>
      <c r="P28" s="1217"/>
      <c r="Q28" s="1293"/>
      <c r="R28" s="1294"/>
      <c r="S28" s="2182">
        <f t="shared" si="1"/>
        <v>41</v>
      </c>
      <c r="T28" s="2385">
        <f t="shared" si="2"/>
        <v>6.2215477996965101</v>
      </c>
      <c r="U28" s="1186"/>
      <c r="V28" s="2133"/>
      <c r="W28" s="2133"/>
      <c r="X28" s="2155"/>
    </row>
    <row r="29" spans="1:25" ht="15">
      <c r="A29" s="2106" t="s">
        <v>583</v>
      </c>
      <c r="B29" s="2181" t="s">
        <v>724</v>
      </c>
      <c r="C29" s="755">
        <v>518</v>
      </c>
      <c r="D29" s="2094">
        <v>589</v>
      </c>
      <c r="E29" s="2094">
        <v>715</v>
      </c>
      <c r="F29" s="2094">
        <v>566</v>
      </c>
      <c r="G29" s="2155">
        <v>630</v>
      </c>
      <c r="H29" s="2155">
        <v>716</v>
      </c>
      <c r="I29" s="2155">
        <v>773</v>
      </c>
      <c r="J29" s="2155">
        <v>672</v>
      </c>
      <c r="K29" s="2155">
        <v>701</v>
      </c>
      <c r="L29" s="2155">
        <v>1187</v>
      </c>
      <c r="M29" s="2156">
        <v>906</v>
      </c>
      <c r="N29" s="2157">
        <v>906</v>
      </c>
      <c r="O29" s="2260">
        <v>174</v>
      </c>
      <c r="P29" s="1217"/>
      <c r="Q29" s="1293"/>
      <c r="R29" s="1294"/>
      <c r="S29" s="2182">
        <f t="shared" si="1"/>
        <v>174</v>
      </c>
      <c r="T29" s="2385">
        <f t="shared" si="2"/>
        <v>19.205298013245034</v>
      </c>
      <c r="U29" s="1186"/>
      <c r="V29" s="2133"/>
      <c r="W29" s="2133"/>
      <c r="X29" s="2155"/>
    </row>
    <row r="30" spans="1:25" ht="15">
      <c r="A30" s="2106" t="s">
        <v>585</v>
      </c>
      <c r="B30" s="2184" t="s">
        <v>726</v>
      </c>
      <c r="C30" s="755">
        <v>521</v>
      </c>
      <c r="D30" s="2094">
        <v>8361</v>
      </c>
      <c r="E30" s="2094">
        <v>8126</v>
      </c>
      <c r="F30" s="2094">
        <v>7842</v>
      </c>
      <c r="G30" s="2155">
        <v>7812</v>
      </c>
      <c r="H30" s="2155">
        <v>8393</v>
      </c>
      <c r="I30" s="2155">
        <v>9158</v>
      </c>
      <c r="J30" s="2155">
        <v>9223</v>
      </c>
      <c r="K30" s="2155">
        <v>9151</v>
      </c>
      <c r="L30" s="2155">
        <v>9942</v>
      </c>
      <c r="M30" s="2156">
        <v>9513</v>
      </c>
      <c r="N30" s="2157">
        <v>9513</v>
      </c>
      <c r="O30" s="2260">
        <v>2276</v>
      </c>
      <c r="P30" s="1217"/>
      <c r="Q30" s="1293"/>
      <c r="R30" s="1294"/>
      <c r="S30" s="2182">
        <f t="shared" si="1"/>
        <v>2276</v>
      </c>
      <c r="T30" s="2385">
        <f t="shared" si="2"/>
        <v>23.925155050982866</v>
      </c>
      <c r="U30" s="1186"/>
      <c r="V30" s="2133"/>
      <c r="W30" s="2133"/>
      <c r="X30" s="2155"/>
    </row>
    <row r="31" spans="1:25" ht="15">
      <c r="A31" s="2106" t="s">
        <v>587</v>
      </c>
      <c r="B31" s="2184" t="s">
        <v>727</v>
      </c>
      <c r="C31" s="755" t="s">
        <v>589</v>
      </c>
      <c r="D31" s="2094">
        <v>3075</v>
      </c>
      <c r="E31" s="2094">
        <v>2969</v>
      </c>
      <c r="F31" s="2094">
        <v>2737</v>
      </c>
      <c r="G31" s="2155">
        <v>2860</v>
      </c>
      <c r="H31" s="2155">
        <v>2965</v>
      </c>
      <c r="I31" s="2155">
        <v>3153</v>
      </c>
      <c r="J31" s="2155">
        <v>3211</v>
      </c>
      <c r="K31" s="2155">
        <v>3227</v>
      </c>
      <c r="L31" s="2155">
        <v>3505</v>
      </c>
      <c r="M31" s="2156">
        <v>3377</v>
      </c>
      <c r="N31" s="2157">
        <v>3377</v>
      </c>
      <c r="O31" s="2260">
        <v>813</v>
      </c>
      <c r="P31" s="1217"/>
      <c r="Q31" s="1293"/>
      <c r="R31" s="1294"/>
      <c r="S31" s="2182">
        <f t="shared" si="1"/>
        <v>813</v>
      </c>
      <c r="T31" s="2385">
        <f t="shared" si="2"/>
        <v>24.074622445957953</v>
      </c>
      <c r="U31" s="1186"/>
      <c r="V31" s="2133"/>
      <c r="W31" s="2133"/>
      <c r="X31" s="2155"/>
    </row>
    <row r="32" spans="1:25" ht="15">
      <c r="A32" s="2106" t="s">
        <v>590</v>
      </c>
      <c r="B32" s="2181" t="s">
        <v>728</v>
      </c>
      <c r="C32" s="755">
        <v>557</v>
      </c>
      <c r="D32" s="2094">
        <v>0</v>
      </c>
      <c r="E32" s="2094">
        <v>0</v>
      </c>
      <c r="F32" s="2094">
        <v>0</v>
      </c>
      <c r="G32" s="2155">
        <v>0</v>
      </c>
      <c r="H32" s="2155">
        <v>0</v>
      </c>
      <c r="I32" s="2155">
        <v>0</v>
      </c>
      <c r="J32" s="2155"/>
      <c r="K32" s="2155">
        <v>0</v>
      </c>
      <c r="L32" s="2155">
        <v>0</v>
      </c>
      <c r="M32" s="2156"/>
      <c r="N32" s="2157"/>
      <c r="O32" s="2260">
        <v>0</v>
      </c>
      <c r="P32" s="1217"/>
      <c r="Q32" s="1293"/>
      <c r="R32" s="1294"/>
      <c r="S32" s="2182">
        <f t="shared" si="1"/>
        <v>0</v>
      </c>
      <c r="T32" s="2385" t="e">
        <f t="shared" si="2"/>
        <v>#DIV/0!</v>
      </c>
      <c r="U32" s="1186"/>
      <c r="V32" s="2133"/>
      <c r="W32" s="2133"/>
      <c r="X32" s="2155"/>
    </row>
    <row r="33" spans="1:24" ht="15">
      <c r="A33" s="2106" t="s">
        <v>592</v>
      </c>
      <c r="B33" s="2181" t="s">
        <v>729</v>
      </c>
      <c r="C33" s="755">
        <v>551</v>
      </c>
      <c r="D33" s="2094">
        <v>80</v>
      </c>
      <c r="E33" s="2094">
        <v>73</v>
      </c>
      <c r="F33" s="2094">
        <v>95</v>
      </c>
      <c r="G33" s="2155">
        <v>97</v>
      </c>
      <c r="H33" s="2155">
        <v>97</v>
      </c>
      <c r="I33" s="2155">
        <v>93</v>
      </c>
      <c r="J33" s="2155">
        <v>83</v>
      </c>
      <c r="K33" s="2155">
        <v>97</v>
      </c>
      <c r="L33" s="2155">
        <v>108</v>
      </c>
      <c r="M33" s="2156"/>
      <c r="N33" s="2157"/>
      <c r="O33" s="2260">
        <v>27</v>
      </c>
      <c r="P33" s="1217"/>
      <c r="Q33" s="1293"/>
      <c r="R33" s="1294"/>
      <c r="S33" s="2182">
        <f t="shared" si="1"/>
        <v>27</v>
      </c>
      <c r="T33" s="2385" t="e">
        <f t="shared" si="2"/>
        <v>#DIV/0!</v>
      </c>
      <c r="U33" s="1186"/>
      <c r="V33" s="2133"/>
      <c r="W33" s="2133"/>
      <c r="X33" s="2155"/>
    </row>
    <row r="34" spans="1:24" ht="15.75" thickBot="1">
      <c r="A34" s="2063" t="s">
        <v>768</v>
      </c>
      <c r="B34" s="2185" t="s">
        <v>730</v>
      </c>
      <c r="C34" s="757" t="s">
        <v>595</v>
      </c>
      <c r="D34" s="1359">
        <v>88</v>
      </c>
      <c r="E34" s="1359">
        <v>138</v>
      </c>
      <c r="F34" s="1359">
        <v>106</v>
      </c>
      <c r="G34" s="2186">
        <v>37</v>
      </c>
      <c r="H34" s="2186">
        <v>46</v>
      </c>
      <c r="I34" s="2186">
        <v>540</v>
      </c>
      <c r="J34" s="2186">
        <v>555</v>
      </c>
      <c r="K34" s="2186">
        <v>823</v>
      </c>
      <c r="L34" s="2186">
        <v>573</v>
      </c>
      <c r="M34" s="2187">
        <v>323</v>
      </c>
      <c r="N34" s="2188">
        <v>323</v>
      </c>
      <c r="O34" s="2274">
        <v>2</v>
      </c>
      <c r="P34" s="1217"/>
      <c r="Q34" s="1293"/>
      <c r="R34" s="1310"/>
      <c r="S34" s="2190">
        <f t="shared" si="1"/>
        <v>2</v>
      </c>
      <c r="T34" s="2386">
        <f t="shared" si="2"/>
        <v>0.61919504643962853</v>
      </c>
      <c r="U34" s="1186"/>
      <c r="V34" s="2143"/>
      <c r="W34" s="2143"/>
      <c r="X34" s="2186"/>
    </row>
    <row r="35" spans="1:24" ht="15.75" thickBot="1">
      <c r="A35" s="2193" t="s">
        <v>596</v>
      </c>
      <c r="B35" s="2194" t="s">
        <v>597</v>
      </c>
      <c r="C35" s="2195"/>
      <c r="D35" s="2031">
        <f>SUM(D25:D34)</f>
        <v>17899</v>
      </c>
      <c r="E35" s="2031">
        <f>SUM(E25:E34)</f>
        <v>18077</v>
      </c>
      <c r="F35" s="2031">
        <f>SUM(F25:F34)</f>
        <v>17876</v>
      </c>
      <c r="G35" s="2031">
        <v>16769</v>
      </c>
      <c r="H35" s="2031">
        <f t="shared" ref="H35:O35" si="3">SUM(H25:H34)</f>
        <v>17532</v>
      </c>
      <c r="I35" s="2031">
        <f t="shared" si="3"/>
        <v>18515</v>
      </c>
      <c r="J35" s="2031">
        <f t="shared" si="3"/>
        <v>19191</v>
      </c>
      <c r="K35" s="2031">
        <v>18715</v>
      </c>
      <c r="L35" s="2031">
        <f>SUM(L25:L34)</f>
        <v>20484</v>
      </c>
      <c r="M35" s="2196">
        <f t="shared" si="3"/>
        <v>17413</v>
      </c>
      <c r="N35" s="2197">
        <f t="shared" si="3"/>
        <v>17413</v>
      </c>
      <c r="O35" s="1343">
        <f t="shared" si="3"/>
        <v>4675</v>
      </c>
      <c r="P35" s="2276"/>
      <c r="Q35" s="2387"/>
      <c r="R35" s="2387"/>
      <c r="S35" s="2200">
        <f t="shared" si="1"/>
        <v>4675</v>
      </c>
      <c r="T35" s="2388">
        <f t="shared" si="2"/>
        <v>26.847757422615288</v>
      </c>
      <c r="U35" s="1186"/>
      <c r="V35" s="2031">
        <f>SUM(V25:V34)</f>
        <v>0</v>
      </c>
      <c r="W35" s="2031">
        <f>SUM(W25:W34)</f>
        <v>0</v>
      </c>
      <c r="X35" s="2031">
        <f>SUM(X25:X34)</f>
        <v>0</v>
      </c>
    </row>
    <row r="36" spans="1:24" ht="15">
      <c r="A36" s="2091" t="s">
        <v>598</v>
      </c>
      <c r="B36" s="2174" t="s">
        <v>732</v>
      </c>
      <c r="C36" s="753">
        <v>601</v>
      </c>
      <c r="D36" s="2179">
        <v>0</v>
      </c>
      <c r="E36" s="2179">
        <v>0</v>
      </c>
      <c r="F36" s="2179">
        <v>0</v>
      </c>
      <c r="G36" s="2146">
        <v>0</v>
      </c>
      <c r="H36" s="2146">
        <v>0</v>
      </c>
      <c r="I36" s="2146">
        <v>0</v>
      </c>
      <c r="J36" s="2146">
        <v>0</v>
      </c>
      <c r="K36" s="2146">
        <v>0</v>
      </c>
      <c r="L36" s="2146">
        <v>0</v>
      </c>
      <c r="M36" s="2147"/>
      <c r="N36" s="2175"/>
      <c r="O36" s="2254">
        <v>0</v>
      </c>
      <c r="P36" s="1216"/>
      <c r="Q36" s="1278"/>
      <c r="R36" s="1279"/>
      <c r="S36" s="2152">
        <f t="shared" si="1"/>
        <v>0</v>
      </c>
      <c r="T36" s="2153" t="e">
        <f t="shared" si="2"/>
        <v>#DIV/0!</v>
      </c>
      <c r="U36" s="1186"/>
      <c r="V36" s="2179"/>
      <c r="W36" s="2179"/>
      <c r="X36" s="2146"/>
    </row>
    <row r="37" spans="1:24" ht="15">
      <c r="A37" s="2106" t="s">
        <v>600</v>
      </c>
      <c r="B37" s="2181" t="s">
        <v>733</v>
      </c>
      <c r="C37" s="755">
        <v>602</v>
      </c>
      <c r="D37" s="2094">
        <v>1507</v>
      </c>
      <c r="E37" s="2094">
        <v>1622</v>
      </c>
      <c r="F37" s="2094">
        <v>1604</v>
      </c>
      <c r="G37" s="2155">
        <v>1461</v>
      </c>
      <c r="H37" s="2155">
        <v>1519</v>
      </c>
      <c r="I37" s="2155">
        <v>1866</v>
      </c>
      <c r="J37" s="2155">
        <v>2078</v>
      </c>
      <c r="K37" s="2155">
        <v>2055</v>
      </c>
      <c r="L37" s="2155">
        <v>2143</v>
      </c>
      <c r="M37" s="2156"/>
      <c r="N37" s="2157"/>
      <c r="O37" s="2260">
        <v>615</v>
      </c>
      <c r="P37" s="1217"/>
      <c r="Q37" s="1293"/>
      <c r="R37" s="1294"/>
      <c r="S37" s="2182">
        <f t="shared" si="1"/>
        <v>615</v>
      </c>
      <c r="T37" s="2183" t="e">
        <f t="shared" si="2"/>
        <v>#DIV/0!</v>
      </c>
      <c r="U37" s="1186"/>
      <c r="V37" s="2094"/>
      <c r="W37" s="2094"/>
      <c r="X37" s="2155"/>
    </row>
    <row r="38" spans="1:24" ht="15">
      <c r="A38" s="2106" t="s">
        <v>602</v>
      </c>
      <c r="B38" s="2181" t="s">
        <v>734</v>
      </c>
      <c r="C38" s="755">
        <v>604</v>
      </c>
      <c r="D38" s="2094">
        <v>193</v>
      </c>
      <c r="E38" s="2094">
        <v>163</v>
      </c>
      <c r="F38" s="2094">
        <v>124</v>
      </c>
      <c r="G38" s="2155">
        <v>124</v>
      </c>
      <c r="H38" s="2155">
        <v>14</v>
      </c>
      <c r="I38" s="2155">
        <v>0</v>
      </c>
      <c r="J38" s="2155">
        <v>0</v>
      </c>
      <c r="K38" s="2155">
        <v>0</v>
      </c>
      <c r="L38" s="2155">
        <v>0</v>
      </c>
      <c r="M38" s="2156"/>
      <c r="N38" s="2157"/>
      <c r="O38" s="2260">
        <v>0</v>
      </c>
      <c r="P38" s="1217"/>
      <c r="Q38" s="1293"/>
      <c r="R38" s="1294"/>
      <c r="S38" s="2182">
        <f t="shared" si="1"/>
        <v>0</v>
      </c>
      <c r="T38" s="2183" t="e">
        <f t="shared" si="2"/>
        <v>#DIV/0!</v>
      </c>
      <c r="U38" s="1186"/>
      <c r="V38" s="2094"/>
      <c r="W38" s="2094"/>
      <c r="X38" s="2155"/>
    </row>
    <row r="39" spans="1:24" ht="15">
      <c r="A39" s="2106" t="s">
        <v>604</v>
      </c>
      <c r="B39" s="2181" t="s">
        <v>735</v>
      </c>
      <c r="C39" s="755" t="s">
        <v>606</v>
      </c>
      <c r="D39" s="2094">
        <v>16044</v>
      </c>
      <c r="E39" s="2094">
        <v>16453</v>
      </c>
      <c r="F39" s="2094">
        <v>15723</v>
      </c>
      <c r="G39" s="2155">
        <v>15041</v>
      </c>
      <c r="H39" s="2155">
        <v>15699</v>
      </c>
      <c r="I39" s="2155">
        <v>16448</v>
      </c>
      <c r="J39" s="2155">
        <v>16959</v>
      </c>
      <c r="K39" s="2155">
        <v>16477</v>
      </c>
      <c r="L39" s="2155">
        <v>18121</v>
      </c>
      <c r="M39" s="2156">
        <v>17413</v>
      </c>
      <c r="N39" s="2157">
        <v>17413</v>
      </c>
      <c r="O39" s="2260">
        <v>4030</v>
      </c>
      <c r="P39" s="1217"/>
      <c r="Q39" s="1293"/>
      <c r="R39" s="1294"/>
      <c r="S39" s="2182">
        <f t="shared" si="1"/>
        <v>4030</v>
      </c>
      <c r="T39" s="2183">
        <f t="shared" si="2"/>
        <v>23.143628323666228</v>
      </c>
      <c r="U39" s="1186"/>
      <c r="V39" s="2094"/>
      <c r="W39" s="2094"/>
      <c r="X39" s="2155"/>
    </row>
    <row r="40" spans="1:24" ht="15.75" thickBot="1">
      <c r="A40" s="2063" t="s">
        <v>607</v>
      </c>
      <c r="B40" s="2185" t="s">
        <v>730</v>
      </c>
      <c r="C40" s="757" t="s">
        <v>608</v>
      </c>
      <c r="D40" s="1359">
        <v>198</v>
      </c>
      <c r="E40" s="1359">
        <v>138</v>
      </c>
      <c r="F40" s="1359">
        <v>452</v>
      </c>
      <c r="G40" s="2186">
        <v>257</v>
      </c>
      <c r="H40" s="2186">
        <v>366</v>
      </c>
      <c r="I40" s="2186">
        <v>239</v>
      </c>
      <c r="J40" s="2186">
        <v>204</v>
      </c>
      <c r="K40" s="2186">
        <v>183</v>
      </c>
      <c r="L40" s="2186">
        <v>229</v>
      </c>
      <c r="M40" s="2187"/>
      <c r="N40" s="2188"/>
      <c r="O40" s="2274">
        <v>52</v>
      </c>
      <c r="P40" s="1330"/>
      <c r="Q40" s="1331"/>
      <c r="R40" s="1310"/>
      <c r="S40" s="2190">
        <f t="shared" si="1"/>
        <v>52</v>
      </c>
      <c r="T40" s="2389" t="e">
        <f t="shared" si="2"/>
        <v>#DIV/0!</v>
      </c>
      <c r="U40" s="1186"/>
      <c r="V40" s="2191"/>
      <c r="W40" s="2191"/>
      <c r="X40" s="2186"/>
    </row>
    <row r="41" spans="1:24" ht="15.75" thickBot="1">
      <c r="A41" s="2193" t="s">
        <v>609</v>
      </c>
      <c r="B41" s="2194" t="s">
        <v>610</v>
      </c>
      <c r="C41" s="2195" t="s">
        <v>542</v>
      </c>
      <c r="D41" s="2031">
        <f t="shared" ref="D41:O41" si="4">SUM(D36:D40)</f>
        <v>17942</v>
      </c>
      <c r="E41" s="2031">
        <f t="shared" si="4"/>
        <v>18376</v>
      </c>
      <c r="F41" s="2031">
        <f t="shared" si="4"/>
        <v>17903</v>
      </c>
      <c r="G41" s="2031">
        <f t="shared" si="4"/>
        <v>16883</v>
      </c>
      <c r="H41" s="2031">
        <f>SUM(H36:H40)</f>
        <v>17598</v>
      </c>
      <c r="I41" s="2031">
        <f>SUM(I36:I40)</f>
        <v>18553</v>
      </c>
      <c r="J41" s="2031">
        <f>SUM(J36:J40)</f>
        <v>19241</v>
      </c>
      <c r="K41" s="2031">
        <v>18715</v>
      </c>
      <c r="L41" s="2031">
        <f>SUM(L36:L40)</f>
        <v>20493</v>
      </c>
      <c r="M41" s="2196">
        <f t="shared" si="4"/>
        <v>17413</v>
      </c>
      <c r="N41" s="2197">
        <f t="shared" si="4"/>
        <v>17413</v>
      </c>
      <c r="O41" s="2203">
        <f t="shared" si="4"/>
        <v>4697</v>
      </c>
      <c r="P41" s="2390"/>
      <c r="Q41" s="2280"/>
      <c r="R41" s="2391"/>
      <c r="S41" s="2200">
        <f t="shared" si="1"/>
        <v>4697</v>
      </c>
      <c r="T41" s="2201">
        <f t="shared" si="2"/>
        <v>26.974099810486418</v>
      </c>
      <c r="U41" s="1186"/>
      <c r="V41" s="2031">
        <f>SUM(V36:V40)</f>
        <v>0</v>
      </c>
      <c r="W41" s="2031">
        <f>SUM(W36:W40)</f>
        <v>0</v>
      </c>
      <c r="X41" s="2031">
        <f>SUM(X36:X40)</f>
        <v>0</v>
      </c>
    </row>
    <row r="42" spans="1:24" ht="15.75" thickBot="1">
      <c r="A42" s="2063"/>
      <c r="B42" s="658"/>
      <c r="C42" s="779"/>
      <c r="D42" s="1359"/>
      <c r="E42" s="1359"/>
      <c r="F42" s="1359"/>
      <c r="G42" s="2200"/>
      <c r="H42" s="2200"/>
      <c r="I42" s="2200"/>
      <c r="J42" s="2200"/>
      <c r="K42" s="2200"/>
      <c r="L42" s="1359"/>
      <c r="M42" s="2205"/>
      <c r="N42" s="2206"/>
      <c r="O42" s="2207"/>
      <c r="P42" s="2392"/>
      <c r="Q42" s="2209"/>
      <c r="R42" s="1365"/>
      <c r="S42" s="2210"/>
      <c r="T42" s="2153"/>
      <c r="U42" s="1186"/>
      <c r="V42" s="1359"/>
      <c r="W42" s="1359"/>
      <c r="X42" s="1359"/>
    </row>
    <row r="43" spans="1:24" ht="15.75" thickBot="1">
      <c r="A43" s="2211" t="s">
        <v>611</v>
      </c>
      <c r="B43" s="2212" t="s">
        <v>573</v>
      </c>
      <c r="C43" s="2195" t="s">
        <v>542</v>
      </c>
      <c r="D43" s="2201">
        <f t="shared" ref="D43:O43" si="5">D41-D39</f>
        <v>1898</v>
      </c>
      <c r="E43" s="2201">
        <f t="shared" si="5"/>
        <v>1923</v>
      </c>
      <c r="F43" s="2201">
        <f t="shared" si="5"/>
        <v>2180</v>
      </c>
      <c r="G43" s="2031">
        <f>G41-G39</f>
        <v>1842</v>
      </c>
      <c r="H43" s="2031">
        <f>H41-H39</f>
        <v>1899</v>
      </c>
      <c r="I43" s="2031">
        <f>I41-I39</f>
        <v>2105</v>
      </c>
      <c r="J43" s="2031">
        <f>J41-J39</f>
        <v>2282</v>
      </c>
      <c r="K43" s="2031">
        <v>2238</v>
      </c>
      <c r="L43" s="2031">
        <f>L41-L39</f>
        <v>2372</v>
      </c>
      <c r="M43" s="2031">
        <f>M41-M39</f>
        <v>0</v>
      </c>
      <c r="N43" s="2213">
        <f t="shared" si="5"/>
        <v>0</v>
      </c>
      <c r="O43" s="2203">
        <f t="shared" si="5"/>
        <v>667</v>
      </c>
      <c r="P43" s="2203"/>
      <c r="Q43" s="2203"/>
      <c r="R43" s="2214"/>
      <c r="S43" s="2210">
        <f t="shared" si="1"/>
        <v>667</v>
      </c>
      <c r="T43" s="2153" t="e">
        <f t="shared" si="2"/>
        <v>#DIV/0!</v>
      </c>
      <c r="U43" s="1186"/>
      <c r="V43" s="2031">
        <f>V41-V39</f>
        <v>0</v>
      </c>
      <c r="W43" s="2031">
        <f>W41-W39</f>
        <v>0</v>
      </c>
      <c r="X43" s="2031">
        <f>X41-X39</f>
        <v>0</v>
      </c>
    </row>
    <row r="44" spans="1:24" ht="15.75" thickBot="1">
      <c r="A44" s="2193" t="s">
        <v>612</v>
      </c>
      <c r="B44" s="2212" t="s">
        <v>613</v>
      </c>
      <c r="C44" s="2195" t="s">
        <v>542</v>
      </c>
      <c r="D44" s="2201">
        <f t="shared" ref="D44:O44" si="6">D41-D35</f>
        <v>43</v>
      </c>
      <c r="E44" s="2201">
        <f t="shared" si="6"/>
        <v>299</v>
      </c>
      <c r="F44" s="2201">
        <f t="shared" si="6"/>
        <v>27</v>
      </c>
      <c r="G44" s="2031">
        <f t="shared" si="6"/>
        <v>114</v>
      </c>
      <c r="H44" s="2031">
        <f t="shared" si="6"/>
        <v>66</v>
      </c>
      <c r="I44" s="2031">
        <f t="shared" si="6"/>
        <v>38</v>
      </c>
      <c r="J44" s="2031">
        <f t="shared" si="6"/>
        <v>50</v>
      </c>
      <c r="K44" s="2031">
        <v>0</v>
      </c>
      <c r="L44" s="2031">
        <f>L41-L35</f>
        <v>9</v>
      </c>
      <c r="M44" s="2031">
        <f t="shared" si="6"/>
        <v>0</v>
      </c>
      <c r="N44" s="2213">
        <f t="shared" si="6"/>
        <v>0</v>
      </c>
      <c r="O44" s="2203">
        <f t="shared" si="6"/>
        <v>22</v>
      </c>
      <c r="P44" s="2203"/>
      <c r="Q44" s="2203"/>
      <c r="R44" s="2203"/>
      <c r="S44" s="2210">
        <f t="shared" si="1"/>
        <v>22</v>
      </c>
      <c r="T44" s="2153" t="e">
        <f t="shared" si="2"/>
        <v>#DIV/0!</v>
      </c>
      <c r="U44" s="1186"/>
      <c r="V44" s="2031">
        <f>V41-V35</f>
        <v>0</v>
      </c>
      <c r="W44" s="2031">
        <f>W41-W35</f>
        <v>0</v>
      </c>
      <c r="X44" s="2031">
        <f>X41-X35</f>
        <v>0</v>
      </c>
    </row>
    <row r="45" spans="1:24" ht="15.75" thickBot="1">
      <c r="A45" s="2215" t="s">
        <v>614</v>
      </c>
      <c r="B45" s="2216" t="s">
        <v>573</v>
      </c>
      <c r="C45" s="1374" t="s">
        <v>542</v>
      </c>
      <c r="D45" s="2201">
        <f t="shared" ref="D45:O45" si="7">D44-D39</f>
        <v>-16001</v>
      </c>
      <c r="E45" s="2201">
        <f t="shared" si="7"/>
        <v>-16154</v>
      </c>
      <c r="F45" s="2201">
        <f t="shared" si="7"/>
        <v>-15696</v>
      </c>
      <c r="G45" s="2031">
        <f t="shared" si="7"/>
        <v>-14927</v>
      </c>
      <c r="H45" s="2031">
        <f>H44-H39</f>
        <v>-15633</v>
      </c>
      <c r="I45" s="2031">
        <f>I44-I39</f>
        <v>-16410</v>
      </c>
      <c r="J45" s="2031">
        <f>J44-J39</f>
        <v>-16909</v>
      </c>
      <c r="K45" s="2031">
        <v>-16477</v>
      </c>
      <c r="L45" s="2031">
        <f>L44-L39</f>
        <v>-18112</v>
      </c>
      <c r="M45" s="2031">
        <f t="shared" si="7"/>
        <v>-17413</v>
      </c>
      <c r="N45" s="2213">
        <f t="shared" si="7"/>
        <v>-17413</v>
      </c>
      <c r="O45" s="2203">
        <f t="shared" si="7"/>
        <v>-4008</v>
      </c>
      <c r="P45" s="2203"/>
      <c r="Q45" s="2203"/>
      <c r="R45" s="2214"/>
      <c r="S45" s="2370">
        <f t="shared" si="1"/>
        <v>-4008</v>
      </c>
      <c r="T45" s="2201">
        <f t="shared" si="2"/>
        <v>23.017285935795094</v>
      </c>
      <c r="U45" s="1186"/>
      <c r="V45" s="2031">
        <f>V44-V39</f>
        <v>0</v>
      </c>
      <c r="W45" s="2031">
        <f>W44-W39</f>
        <v>0</v>
      </c>
      <c r="X45" s="2031">
        <f>X44-X39</f>
        <v>0</v>
      </c>
    </row>
    <row r="46" spans="1:24">
      <c r="A46" s="1377"/>
    </row>
    <row r="47" spans="1:24">
      <c r="A47" s="45"/>
      <c r="B47" s="2283"/>
      <c r="C47" s="2218"/>
    </row>
    <row r="48" spans="1:24">
      <c r="A48" s="1377"/>
    </row>
    <row r="49" spans="1:24" ht="14.25">
      <c r="A49" s="1378" t="s">
        <v>736</v>
      </c>
      <c r="S49"/>
      <c r="T49"/>
      <c r="U49"/>
      <c r="V49"/>
      <c r="W49"/>
      <c r="X49"/>
    </row>
    <row r="50" spans="1:24" ht="14.25">
      <c r="A50" s="2219" t="s">
        <v>737</v>
      </c>
      <c r="S50"/>
      <c r="T50"/>
      <c r="U50"/>
      <c r="V50"/>
      <c r="W50"/>
      <c r="X50"/>
    </row>
    <row r="51" spans="1:24" ht="14.25">
      <c r="A51" s="2284" t="s">
        <v>738</v>
      </c>
      <c r="S51"/>
      <c r="T51"/>
      <c r="U51"/>
      <c r="V51"/>
      <c r="W51"/>
      <c r="X51"/>
    </row>
    <row r="52" spans="1:24" ht="14.25">
      <c r="A52" s="2221"/>
      <c r="S52"/>
      <c r="T52"/>
      <c r="U52"/>
      <c r="V52"/>
      <c r="W52"/>
      <c r="X52"/>
    </row>
    <row r="53" spans="1:24">
      <c r="A53" s="1377" t="s">
        <v>769</v>
      </c>
      <c r="S53"/>
      <c r="T53"/>
      <c r="U53"/>
      <c r="V53"/>
      <c r="W53"/>
      <c r="X53"/>
    </row>
    <row r="54" spans="1:24">
      <c r="A54" s="1377"/>
      <c r="S54"/>
      <c r="T54"/>
      <c r="U54"/>
      <c r="V54"/>
      <c r="W54"/>
      <c r="X54"/>
    </row>
    <row r="55" spans="1:24">
      <c r="A55" s="1377" t="s">
        <v>770</v>
      </c>
      <c r="S55"/>
      <c r="T55"/>
      <c r="U55"/>
      <c r="V55"/>
      <c r="W55"/>
      <c r="X55"/>
    </row>
    <row r="56" spans="1:24">
      <c r="A56" s="1377"/>
    </row>
    <row r="57" spans="1:24">
      <c r="A57" s="1377"/>
      <c r="O57" s="591" t="s">
        <v>771</v>
      </c>
    </row>
  </sheetData>
  <mergeCells count="14">
    <mergeCell ref="L7:L8"/>
    <mergeCell ref="M7:N7"/>
    <mergeCell ref="O7:R7"/>
    <mergeCell ref="V7:X7"/>
    <mergeCell ref="A1:X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1.299212598425197" right="0.70866141732283472" top="0.39370078740157483" bottom="0.39370078740157483" header="0.31496062992125984" footer="0.31496062992125984"/>
  <pageSetup paperSize="9" scale="6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2"/>
  <sheetViews>
    <sheetView zoomScale="90" zoomScaleNormal="90" workbookViewId="0">
      <selection activeCell="D148" sqref="D148"/>
    </sheetView>
  </sheetViews>
  <sheetFormatPr defaultRowHeight="12.75"/>
  <cols>
    <col min="1" max="1" width="7.5703125" style="128" customWidth="1"/>
    <col min="2" max="3" width="10.28515625" style="128" customWidth="1"/>
    <col min="4" max="4" width="76.85546875" style="128" customWidth="1"/>
    <col min="5" max="5" width="16.7109375" style="145" customWidth="1"/>
    <col min="6" max="7" width="16.7109375" style="247" customWidth="1"/>
    <col min="8" max="8" width="11.42578125" style="145" customWidth="1"/>
    <col min="9" max="9" width="9.140625" style="128"/>
    <col min="10" max="10" width="24.85546875" style="128" customWidth="1"/>
    <col min="11" max="16384" width="9.140625" style="128"/>
  </cols>
  <sheetData>
    <row r="1" spans="1:10" ht="21.75" customHeight="1">
      <c r="A1" s="334" t="s">
        <v>193</v>
      </c>
      <c r="B1" s="331"/>
      <c r="C1" s="331"/>
      <c r="D1" s="125"/>
      <c r="E1" s="126"/>
      <c r="F1" s="210"/>
      <c r="G1" s="211"/>
      <c r="H1" s="127"/>
    </row>
    <row r="2" spans="1:10" ht="12.75" customHeight="1">
      <c r="A2" s="36"/>
      <c r="B2" s="37"/>
      <c r="C2" s="36"/>
      <c r="D2" s="129"/>
      <c r="E2" s="126"/>
      <c r="F2" s="210"/>
      <c r="G2" s="210"/>
      <c r="H2" s="126"/>
    </row>
    <row r="3" spans="1:10" s="37" customFormat="1" ht="24" customHeight="1">
      <c r="A3" s="335" t="s">
        <v>194</v>
      </c>
      <c r="B3" s="335"/>
      <c r="C3" s="335"/>
      <c r="D3" s="331"/>
      <c r="E3" s="331"/>
      <c r="F3" s="212"/>
      <c r="G3" s="212"/>
      <c r="H3" s="130"/>
    </row>
    <row r="4" spans="1:10" s="37" customFormat="1" ht="15" hidden="1" customHeight="1">
      <c r="A4" s="131"/>
      <c r="B4" s="131"/>
      <c r="C4" s="131"/>
      <c r="D4" s="131"/>
      <c r="E4" s="132"/>
      <c r="F4" s="213"/>
      <c r="G4" s="213"/>
      <c r="H4" s="132"/>
    </row>
    <row r="5" spans="1:10" ht="15" customHeight="1" thickBot="1">
      <c r="A5" s="123"/>
      <c r="B5" s="123"/>
      <c r="C5" s="123"/>
      <c r="D5" s="123"/>
      <c r="E5" s="124"/>
      <c r="F5" s="214"/>
      <c r="G5" s="270" t="s">
        <v>4</v>
      </c>
      <c r="H5" s="124"/>
    </row>
    <row r="6" spans="1:10" ht="15.75">
      <c r="A6" s="133" t="s">
        <v>27</v>
      </c>
      <c r="B6" s="133" t="s">
        <v>28</v>
      </c>
      <c r="C6" s="133" t="s">
        <v>195</v>
      </c>
      <c r="D6" s="134" t="s">
        <v>29</v>
      </c>
      <c r="E6" s="55" t="s">
        <v>30</v>
      </c>
      <c r="F6" s="215" t="s">
        <v>30</v>
      </c>
      <c r="G6" s="215" t="s">
        <v>8</v>
      </c>
      <c r="H6" s="55" t="s">
        <v>196</v>
      </c>
    </row>
    <row r="7" spans="1:10" ht="15.75" customHeight="1" thickBot="1">
      <c r="A7" s="135"/>
      <c r="B7" s="135"/>
      <c r="C7" s="135"/>
      <c r="D7" s="136"/>
      <c r="E7" s="137" t="s">
        <v>32</v>
      </c>
      <c r="F7" s="216" t="s">
        <v>33</v>
      </c>
      <c r="G7" s="217" t="s">
        <v>34</v>
      </c>
      <c r="H7" s="137" t="s">
        <v>11</v>
      </c>
    </row>
    <row r="8" spans="1:10" ht="15.75" customHeight="1" thickTop="1">
      <c r="A8" s="138">
        <v>20</v>
      </c>
      <c r="B8" s="139"/>
      <c r="C8" s="139"/>
      <c r="D8" s="62" t="s">
        <v>197</v>
      </c>
      <c r="E8" s="140"/>
      <c r="F8" s="218"/>
      <c r="G8" s="218"/>
      <c r="H8" s="140"/>
    </row>
    <row r="9" spans="1:10" ht="15.75" customHeight="1">
      <c r="A9" s="138"/>
      <c r="B9" s="139"/>
      <c r="C9" s="139"/>
      <c r="D9" s="62"/>
      <c r="E9" s="140"/>
      <c r="F9" s="218"/>
      <c r="G9" s="218"/>
      <c r="H9" s="140"/>
    </row>
    <row r="10" spans="1:10" ht="15.75" hidden="1" customHeight="1">
      <c r="A10" s="138"/>
      <c r="B10" s="139"/>
      <c r="C10" s="141">
        <v>2420</v>
      </c>
      <c r="D10" s="67" t="s">
        <v>198</v>
      </c>
      <c r="E10" s="100"/>
      <c r="F10" s="219"/>
      <c r="G10" s="219">
        <v>0</v>
      </c>
      <c r="H10" s="100" t="e">
        <f>(#REF!/F10)*100</f>
        <v>#REF!</v>
      </c>
    </row>
    <row r="11" spans="1:10" ht="15.75" hidden="1" customHeight="1">
      <c r="A11" s="142"/>
      <c r="B11" s="139"/>
      <c r="C11" s="141">
        <v>4113</v>
      </c>
      <c r="D11" s="67" t="s">
        <v>199</v>
      </c>
      <c r="E11" s="100"/>
      <c r="F11" s="219"/>
      <c r="G11" s="219">
        <v>0</v>
      </c>
      <c r="H11" s="100" t="e">
        <f>(#REF!/F11)*100</f>
        <v>#REF!</v>
      </c>
    </row>
    <row r="12" spans="1:10" ht="15.75" hidden="1" customHeight="1">
      <c r="A12" s="142"/>
      <c r="B12" s="139"/>
      <c r="C12" s="141">
        <v>4113</v>
      </c>
      <c r="D12" s="67" t="s">
        <v>199</v>
      </c>
      <c r="E12" s="100"/>
      <c r="F12" s="219"/>
      <c r="G12" s="219">
        <v>0</v>
      </c>
      <c r="H12" s="100" t="e">
        <f>(#REF!/F12)*100</f>
        <v>#REF!</v>
      </c>
    </row>
    <row r="13" spans="1:10" ht="15.75" hidden="1" customHeight="1">
      <c r="A13" s="142"/>
      <c r="B13" s="139"/>
      <c r="C13" s="141">
        <v>4116</v>
      </c>
      <c r="D13" s="67" t="s">
        <v>200</v>
      </c>
      <c r="E13" s="100"/>
      <c r="F13" s="219"/>
      <c r="G13" s="219">
        <v>0</v>
      </c>
      <c r="H13" s="100" t="e">
        <f>(#REF!/F13)*100</f>
        <v>#REF!</v>
      </c>
    </row>
    <row r="14" spans="1:10" ht="15.75" hidden="1">
      <c r="A14" s="142"/>
      <c r="B14" s="139"/>
      <c r="C14" s="143">
        <v>4116</v>
      </c>
      <c r="D14" s="144" t="s">
        <v>201</v>
      </c>
      <c r="E14" s="100"/>
      <c r="F14" s="219"/>
      <c r="G14" s="219">
        <v>0</v>
      </c>
      <c r="H14" s="100" t="e">
        <f>(#REF!/F14)*100</f>
        <v>#REF!</v>
      </c>
      <c r="J14" s="145"/>
    </row>
    <row r="15" spans="1:10" ht="15.75" hidden="1" customHeight="1">
      <c r="A15" s="142"/>
      <c r="B15" s="139"/>
      <c r="C15" s="141">
        <v>4116</v>
      </c>
      <c r="D15" s="67" t="s">
        <v>199</v>
      </c>
      <c r="E15" s="100"/>
      <c r="F15" s="219"/>
      <c r="G15" s="219">
        <v>0</v>
      </c>
      <c r="H15" s="100" t="e">
        <f>(#REF!/F15)*100</f>
        <v>#REF!</v>
      </c>
    </row>
    <row r="16" spans="1:10" ht="15.75" hidden="1" customHeight="1">
      <c r="A16" s="142"/>
      <c r="B16" s="139"/>
      <c r="C16" s="141">
        <v>4116</v>
      </c>
      <c r="D16" s="67" t="s">
        <v>199</v>
      </c>
      <c r="E16" s="100"/>
      <c r="F16" s="219"/>
      <c r="G16" s="219">
        <v>0</v>
      </c>
      <c r="H16" s="100" t="e">
        <f>(#REF!/F16)*100</f>
        <v>#REF!</v>
      </c>
    </row>
    <row r="17" spans="1:10" ht="15.75" hidden="1" customHeight="1">
      <c r="A17" s="142"/>
      <c r="B17" s="139"/>
      <c r="C17" s="141">
        <v>4116</v>
      </c>
      <c r="D17" s="73" t="s">
        <v>202</v>
      </c>
      <c r="E17" s="140"/>
      <c r="F17" s="218"/>
      <c r="G17" s="219">
        <v>0</v>
      </c>
      <c r="H17" s="100" t="e">
        <f>(#REF!/F17)*100</f>
        <v>#REF!</v>
      </c>
    </row>
    <row r="18" spans="1:10" ht="15" hidden="1">
      <c r="A18" s="146"/>
      <c r="B18" s="147"/>
      <c r="C18" s="148">
        <v>4116</v>
      </c>
      <c r="D18" s="73" t="s">
        <v>202</v>
      </c>
      <c r="E18" s="100"/>
      <c r="F18" s="219"/>
      <c r="G18" s="219">
        <v>0</v>
      </c>
      <c r="H18" s="100" t="e">
        <f>(#REF!/F18)*100</f>
        <v>#REF!</v>
      </c>
    </row>
    <row r="19" spans="1:10" ht="15.75" hidden="1">
      <c r="A19" s="142"/>
      <c r="B19" s="139"/>
      <c r="C19" s="141">
        <v>4122</v>
      </c>
      <c r="D19" s="149" t="s">
        <v>203</v>
      </c>
      <c r="E19" s="100"/>
      <c r="F19" s="219"/>
      <c r="G19" s="219">
        <v>0</v>
      </c>
      <c r="H19" s="100" t="e">
        <f>(#REF!/F19)*100</f>
        <v>#REF!</v>
      </c>
    </row>
    <row r="20" spans="1:10" ht="15" hidden="1">
      <c r="A20" s="146"/>
      <c r="B20" s="147"/>
      <c r="C20" s="148">
        <v>4116</v>
      </c>
      <c r="D20" s="150" t="s">
        <v>204</v>
      </c>
      <c r="E20" s="100"/>
      <c r="F20" s="219"/>
      <c r="G20" s="219">
        <v>0</v>
      </c>
      <c r="H20" s="100" t="e">
        <f>(#REF!/F20)*100</f>
        <v>#REF!</v>
      </c>
    </row>
    <row r="21" spans="1:10" ht="15.75" hidden="1" customHeight="1">
      <c r="A21" s="142"/>
      <c r="B21" s="139"/>
      <c r="C21" s="141">
        <v>4122</v>
      </c>
      <c r="D21" s="73" t="s">
        <v>203</v>
      </c>
      <c r="E21" s="140"/>
      <c r="F21" s="218"/>
      <c r="G21" s="219">
        <v>0</v>
      </c>
      <c r="H21" s="100" t="e">
        <f>(#REF!/F21)*100</f>
        <v>#REF!</v>
      </c>
      <c r="J21" s="145"/>
    </row>
    <row r="22" spans="1:10" ht="15.75" hidden="1">
      <c r="A22" s="142"/>
      <c r="B22" s="139"/>
      <c r="C22" s="141">
        <v>4152</v>
      </c>
      <c r="D22" s="149" t="s">
        <v>205</v>
      </c>
      <c r="E22" s="100"/>
      <c r="F22" s="219"/>
      <c r="G22" s="219">
        <v>0</v>
      </c>
      <c r="H22" s="100" t="e">
        <f>(#REF!/F22)*100</f>
        <v>#REF!</v>
      </c>
    </row>
    <row r="23" spans="1:10" ht="15.75" hidden="1" customHeight="1">
      <c r="A23" s="142"/>
      <c r="B23" s="139"/>
      <c r="C23" s="141">
        <v>4213</v>
      </c>
      <c r="D23" s="73" t="s">
        <v>206</v>
      </c>
      <c r="E23" s="140"/>
      <c r="F23" s="218"/>
      <c r="G23" s="219">
        <v>0</v>
      </c>
      <c r="H23" s="100" t="e">
        <f>(#REF!/F23)*100</f>
        <v>#REF!</v>
      </c>
      <c r="J23" s="145"/>
    </row>
    <row r="24" spans="1:10" ht="15.75" hidden="1" customHeight="1">
      <c r="A24" s="142"/>
      <c r="B24" s="139"/>
      <c r="C24" s="141">
        <v>4213</v>
      </c>
      <c r="D24" s="73" t="s">
        <v>206</v>
      </c>
      <c r="E24" s="140"/>
      <c r="F24" s="218"/>
      <c r="G24" s="219">
        <v>0</v>
      </c>
      <c r="H24" s="100" t="e">
        <f>(#REF!/F24)*100</f>
        <v>#REF!</v>
      </c>
      <c r="J24" s="145"/>
    </row>
    <row r="25" spans="1:10" ht="15.75" hidden="1" customHeight="1">
      <c r="A25" s="142"/>
      <c r="B25" s="139"/>
      <c r="C25" s="141">
        <v>4213</v>
      </c>
      <c r="D25" s="73" t="s">
        <v>207</v>
      </c>
      <c r="E25" s="140"/>
      <c r="F25" s="218"/>
      <c r="G25" s="219">
        <v>0</v>
      </c>
      <c r="H25" s="100" t="e">
        <f>(#REF!/F25)*100</f>
        <v>#REF!</v>
      </c>
      <c r="I25" s="145"/>
    </row>
    <row r="26" spans="1:10" ht="15.75" hidden="1" customHeight="1">
      <c r="A26" s="142"/>
      <c r="B26" s="139"/>
      <c r="C26" s="141">
        <v>4213</v>
      </c>
      <c r="D26" s="73" t="s">
        <v>206</v>
      </c>
      <c r="E26" s="140"/>
      <c r="F26" s="218"/>
      <c r="G26" s="219">
        <v>0</v>
      </c>
      <c r="H26" s="100" t="e">
        <f>(#REF!/F26)*100</f>
        <v>#REF!</v>
      </c>
      <c r="I26" s="145"/>
    </row>
    <row r="27" spans="1:10" ht="15.75" hidden="1" customHeight="1">
      <c r="A27" s="142"/>
      <c r="B27" s="139"/>
      <c r="C27" s="141">
        <v>4213</v>
      </c>
      <c r="D27" s="73" t="s">
        <v>206</v>
      </c>
      <c r="E27" s="140"/>
      <c r="F27" s="218"/>
      <c r="G27" s="219">
        <v>0</v>
      </c>
      <c r="H27" s="100" t="e">
        <f>(#REF!/F27)*100</f>
        <v>#REF!</v>
      </c>
      <c r="I27" s="145"/>
    </row>
    <row r="28" spans="1:10" ht="15.75" hidden="1" customHeight="1">
      <c r="A28" s="142"/>
      <c r="B28" s="139"/>
      <c r="C28" s="141">
        <v>4213</v>
      </c>
      <c r="D28" s="73" t="s">
        <v>207</v>
      </c>
      <c r="E28" s="140"/>
      <c r="F28" s="218"/>
      <c r="G28" s="219">
        <v>0</v>
      </c>
      <c r="H28" s="100" t="e">
        <f>(#REF!/F28)*100</f>
        <v>#REF!</v>
      </c>
    </row>
    <row r="29" spans="1:10" ht="15" hidden="1" customHeight="1">
      <c r="A29" s="148"/>
      <c r="B29" s="144"/>
      <c r="C29" s="144">
        <v>4213</v>
      </c>
      <c r="D29" s="144" t="s">
        <v>207</v>
      </c>
      <c r="E29" s="100"/>
      <c r="F29" s="219"/>
      <c r="G29" s="219">
        <v>0</v>
      </c>
      <c r="H29" s="100" t="e">
        <f>(#REF!/F29)*100</f>
        <v>#REF!</v>
      </c>
    </row>
    <row r="30" spans="1:10" ht="15" hidden="1" customHeight="1">
      <c r="A30" s="151"/>
      <c r="B30" s="149"/>
      <c r="C30" s="144">
        <v>4213</v>
      </c>
      <c r="D30" s="144" t="s">
        <v>207</v>
      </c>
      <c r="E30" s="140"/>
      <c r="F30" s="218"/>
      <c r="G30" s="219">
        <v>0</v>
      </c>
      <c r="H30" s="100" t="e">
        <f>(#REF!/F30)*100</f>
        <v>#REF!</v>
      </c>
    </row>
    <row r="31" spans="1:10" ht="15.75" hidden="1" customHeight="1">
      <c r="A31" s="142"/>
      <c r="B31" s="139"/>
      <c r="C31" s="141">
        <v>4213</v>
      </c>
      <c r="D31" s="73" t="s">
        <v>207</v>
      </c>
      <c r="E31" s="140"/>
      <c r="F31" s="218"/>
      <c r="G31" s="219">
        <v>0</v>
      </c>
      <c r="H31" s="100" t="e">
        <f>(#REF!/F31)*100</f>
        <v>#REF!</v>
      </c>
    </row>
    <row r="32" spans="1:10" ht="15.75" hidden="1" customHeight="1">
      <c r="A32" s="142"/>
      <c r="B32" s="139"/>
      <c r="C32" s="141">
        <v>4213</v>
      </c>
      <c r="D32" s="73" t="s">
        <v>207</v>
      </c>
      <c r="E32" s="140"/>
      <c r="F32" s="218"/>
      <c r="G32" s="219">
        <v>0</v>
      </c>
      <c r="H32" s="100" t="e">
        <f>(#REF!/F32)*100</f>
        <v>#REF!</v>
      </c>
    </row>
    <row r="33" spans="1:10" ht="15.75" hidden="1" customHeight="1">
      <c r="A33" s="142"/>
      <c r="B33" s="139"/>
      <c r="C33" s="141">
        <v>4216</v>
      </c>
      <c r="D33" s="73" t="s">
        <v>208</v>
      </c>
      <c r="E33" s="140"/>
      <c r="F33" s="218"/>
      <c r="G33" s="219">
        <v>0</v>
      </c>
      <c r="H33" s="100" t="e">
        <f>(#REF!/F33)*100</f>
        <v>#REF!</v>
      </c>
      <c r="J33" s="145"/>
    </row>
    <row r="34" spans="1:10" ht="15.75" hidden="1" customHeight="1">
      <c r="A34" s="142"/>
      <c r="B34" s="139"/>
      <c r="C34" s="141">
        <v>4216</v>
      </c>
      <c r="D34" s="73" t="s">
        <v>208</v>
      </c>
      <c r="E34" s="140"/>
      <c r="F34" s="218"/>
      <c r="G34" s="219">
        <v>0</v>
      </c>
      <c r="H34" s="100" t="e">
        <f>(#REF!/F34)*100</f>
        <v>#REF!</v>
      </c>
      <c r="J34" s="145"/>
    </row>
    <row r="35" spans="1:10" ht="15.75" hidden="1" customHeight="1">
      <c r="A35" s="142"/>
      <c r="B35" s="139"/>
      <c r="C35" s="141">
        <v>4216</v>
      </c>
      <c r="D35" s="73" t="s">
        <v>208</v>
      </c>
      <c r="E35" s="140"/>
      <c r="F35" s="218"/>
      <c r="G35" s="219">
        <v>0</v>
      </c>
      <c r="H35" s="100" t="e">
        <f>(#REF!/F35)*100</f>
        <v>#REF!</v>
      </c>
      <c r="J35" s="145"/>
    </row>
    <row r="36" spans="1:10" ht="15.75" hidden="1" customHeight="1">
      <c r="A36" s="142"/>
      <c r="B36" s="139"/>
      <c r="C36" s="141">
        <v>4216</v>
      </c>
      <c r="D36" s="73" t="s">
        <v>209</v>
      </c>
      <c r="E36" s="140"/>
      <c r="F36" s="218"/>
      <c r="G36" s="219">
        <v>0</v>
      </c>
      <c r="H36" s="100" t="e">
        <f>(#REF!/F36)*100</f>
        <v>#REF!</v>
      </c>
      <c r="I36" s="145"/>
    </row>
    <row r="37" spans="1:10" ht="15.75" hidden="1" customHeight="1">
      <c r="A37" s="142"/>
      <c r="B37" s="139"/>
      <c r="C37" s="141">
        <v>4216</v>
      </c>
      <c r="D37" s="73" t="s">
        <v>208</v>
      </c>
      <c r="E37" s="140"/>
      <c r="F37" s="219"/>
      <c r="G37" s="219">
        <v>0</v>
      </c>
      <c r="H37" s="100" t="e">
        <f>(#REF!/F37)*100</f>
        <v>#REF!</v>
      </c>
      <c r="I37" s="145"/>
    </row>
    <row r="38" spans="1:10" ht="15.75" hidden="1" customHeight="1">
      <c r="A38" s="142"/>
      <c r="B38" s="139"/>
      <c r="C38" s="141">
        <v>4216</v>
      </c>
      <c r="D38" s="73" t="s">
        <v>208</v>
      </c>
      <c r="E38" s="140"/>
      <c r="F38" s="218"/>
      <c r="G38" s="219">
        <v>0</v>
      </c>
      <c r="H38" s="100" t="e">
        <f>(#REF!/F38)*100</f>
        <v>#REF!</v>
      </c>
    </row>
    <row r="39" spans="1:10" ht="15.75" hidden="1" customHeight="1">
      <c r="A39" s="142"/>
      <c r="B39" s="139"/>
      <c r="C39" s="141">
        <v>4216</v>
      </c>
      <c r="D39" s="73" t="s">
        <v>209</v>
      </c>
      <c r="E39" s="140"/>
      <c r="F39" s="218"/>
      <c r="G39" s="219">
        <v>0</v>
      </c>
      <c r="H39" s="100" t="e">
        <f>(#REF!/F39)*100</f>
        <v>#REF!</v>
      </c>
    </row>
    <row r="40" spans="1:10" ht="15.75" hidden="1" customHeight="1">
      <c r="A40" s="142"/>
      <c r="B40" s="139"/>
      <c r="C40" s="141">
        <v>4216</v>
      </c>
      <c r="D40" s="73" t="s">
        <v>209</v>
      </c>
      <c r="E40" s="140"/>
      <c r="F40" s="218"/>
      <c r="G40" s="219">
        <v>0</v>
      </c>
      <c r="H40" s="100" t="e">
        <f>(#REF!/F40)*100</f>
        <v>#REF!</v>
      </c>
    </row>
    <row r="41" spans="1:10" ht="15" hidden="1" customHeight="1">
      <c r="A41" s="148"/>
      <c r="B41" s="144"/>
      <c r="C41" s="144">
        <v>4216</v>
      </c>
      <c r="D41" s="144" t="s">
        <v>209</v>
      </c>
      <c r="E41" s="100"/>
      <c r="F41" s="219"/>
      <c r="G41" s="219">
        <v>0</v>
      </c>
      <c r="H41" s="100" t="e">
        <f>(#REF!/F41)*100</f>
        <v>#REF!</v>
      </c>
    </row>
    <row r="42" spans="1:10" ht="15" hidden="1">
      <c r="A42" s="146"/>
      <c r="B42" s="147"/>
      <c r="C42" s="148">
        <v>4216</v>
      </c>
      <c r="D42" s="144" t="s">
        <v>208</v>
      </c>
      <c r="E42" s="100"/>
      <c r="F42" s="219"/>
      <c r="G42" s="219">
        <v>0</v>
      </c>
      <c r="H42" s="100" t="e">
        <f>(#REF!/F42)*100</f>
        <v>#REF!</v>
      </c>
    </row>
    <row r="43" spans="1:10" ht="15.75" hidden="1" customHeight="1">
      <c r="A43" s="142"/>
      <c r="B43" s="139"/>
      <c r="C43" s="141">
        <v>4216</v>
      </c>
      <c r="D43" s="73" t="s">
        <v>208</v>
      </c>
      <c r="E43" s="140"/>
      <c r="F43" s="218"/>
      <c r="G43" s="219">
        <v>0</v>
      </c>
      <c r="H43" s="100" t="e">
        <f>(#REF!/F43)*100</f>
        <v>#REF!</v>
      </c>
    </row>
    <row r="44" spans="1:10" ht="15.75" hidden="1">
      <c r="A44" s="142"/>
      <c r="B44" s="139"/>
      <c r="C44" s="143">
        <v>4216</v>
      </c>
      <c r="D44" s="149" t="s">
        <v>208</v>
      </c>
      <c r="E44" s="100"/>
      <c r="F44" s="219"/>
      <c r="G44" s="219">
        <v>0</v>
      </c>
      <c r="H44" s="100" t="e">
        <f>(#REF!/F44)*100</f>
        <v>#REF!</v>
      </c>
    </row>
    <row r="45" spans="1:10" ht="15.75" hidden="1">
      <c r="A45" s="142"/>
      <c r="B45" s="139"/>
      <c r="C45" s="143">
        <v>4216</v>
      </c>
      <c r="D45" s="149" t="s">
        <v>209</v>
      </c>
      <c r="E45" s="100"/>
      <c r="F45" s="219"/>
      <c r="G45" s="219">
        <v>0</v>
      </c>
      <c r="H45" s="100" t="e">
        <f>(#REF!/F45)*100</f>
        <v>#REF!</v>
      </c>
    </row>
    <row r="46" spans="1:10" ht="15.75" hidden="1">
      <c r="A46" s="142"/>
      <c r="B46" s="139"/>
      <c r="C46" s="143">
        <v>4216</v>
      </c>
      <c r="D46" s="150" t="s">
        <v>208</v>
      </c>
      <c r="E46" s="100"/>
      <c r="F46" s="219"/>
      <c r="G46" s="219">
        <v>0</v>
      </c>
      <c r="H46" s="100" t="e">
        <f>(#REF!/F46)*100</f>
        <v>#REF!</v>
      </c>
    </row>
    <row r="47" spans="1:10" ht="15" hidden="1">
      <c r="A47" s="147"/>
      <c r="B47" s="147"/>
      <c r="C47" s="143">
        <v>4216</v>
      </c>
      <c r="D47" s="150" t="s">
        <v>208</v>
      </c>
      <c r="E47" s="100"/>
      <c r="F47" s="219"/>
      <c r="G47" s="219">
        <v>0</v>
      </c>
      <c r="H47" s="100" t="e">
        <f>(#REF!/F47)*100</f>
        <v>#REF!</v>
      </c>
    </row>
    <row r="48" spans="1:10" ht="15" hidden="1">
      <c r="A48" s="152"/>
      <c r="B48" s="153"/>
      <c r="C48" s="148">
        <v>4216</v>
      </c>
      <c r="D48" s="150" t="s">
        <v>208</v>
      </c>
      <c r="E48" s="101"/>
      <c r="F48" s="220"/>
      <c r="G48" s="219">
        <v>0</v>
      </c>
      <c r="H48" s="100" t="e">
        <f>(#REF!/F48)*100</f>
        <v>#REF!</v>
      </c>
    </row>
    <row r="49" spans="1:8" ht="15" hidden="1">
      <c r="A49" s="152"/>
      <c r="B49" s="153"/>
      <c r="C49" s="148">
        <v>4222</v>
      </c>
      <c r="D49" s="150" t="s">
        <v>210</v>
      </c>
      <c r="E49" s="101"/>
      <c r="F49" s="220"/>
      <c r="G49" s="219">
        <v>0</v>
      </c>
      <c r="H49" s="100" t="e">
        <f>(#REF!/F49)*100</f>
        <v>#REF!</v>
      </c>
    </row>
    <row r="50" spans="1:8" ht="15" hidden="1">
      <c r="A50" s="152"/>
      <c r="B50" s="153"/>
      <c r="C50" s="148">
        <v>4222</v>
      </c>
      <c r="D50" s="150" t="s">
        <v>210</v>
      </c>
      <c r="E50" s="101"/>
      <c r="F50" s="220"/>
      <c r="G50" s="219">
        <v>0</v>
      </c>
      <c r="H50" s="100" t="e">
        <f>(#REF!/F50)*100</f>
        <v>#REF!</v>
      </c>
    </row>
    <row r="51" spans="1:8" ht="15" hidden="1">
      <c r="A51" s="152"/>
      <c r="B51" s="153"/>
      <c r="C51" s="148">
        <v>4222</v>
      </c>
      <c r="D51" s="150" t="s">
        <v>211</v>
      </c>
      <c r="E51" s="101"/>
      <c r="F51" s="220"/>
      <c r="G51" s="219">
        <v>0</v>
      </c>
      <c r="H51" s="100" t="e">
        <f>(#REF!/F51)*100</f>
        <v>#REF!</v>
      </c>
    </row>
    <row r="52" spans="1:8" ht="15" hidden="1">
      <c r="A52" s="146"/>
      <c r="B52" s="147"/>
      <c r="C52" s="148">
        <v>4222</v>
      </c>
      <c r="D52" s="150" t="s">
        <v>212</v>
      </c>
      <c r="E52" s="100"/>
      <c r="F52" s="219"/>
      <c r="G52" s="219">
        <v>0</v>
      </c>
      <c r="H52" s="100" t="e">
        <f>(#REF!/F52)*100</f>
        <v>#REF!</v>
      </c>
    </row>
    <row r="53" spans="1:8" ht="15" hidden="1">
      <c r="A53" s="152"/>
      <c r="B53" s="153"/>
      <c r="C53" s="148">
        <v>4223</v>
      </c>
      <c r="D53" s="150" t="s">
        <v>213</v>
      </c>
      <c r="E53" s="101"/>
      <c r="F53" s="220"/>
      <c r="G53" s="219">
        <v>0</v>
      </c>
      <c r="H53" s="100" t="e">
        <f>(#REF!/F53)*100</f>
        <v>#REF!</v>
      </c>
    </row>
    <row r="54" spans="1:8" ht="15" hidden="1">
      <c r="A54" s="152"/>
      <c r="B54" s="153"/>
      <c r="C54" s="148">
        <v>4232</v>
      </c>
      <c r="D54" s="150" t="s">
        <v>214</v>
      </c>
      <c r="E54" s="101"/>
      <c r="F54" s="220"/>
      <c r="G54" s="219">
        <v>0</v>
      </c>
      <c r="H54" s="100" t="e">
        <f>(#REF!/F54)*100</f>
        <v>#REF!</v>
      </c>
    </row>
    <row r="55" spans="1:8" ht="15" hidden="1">
      <c r="A55" s="152"/>
      <c r="B55" s="153"/>
      <c r="C55" s="148">
        <v>4232</v>
      </c>
      <c r="D55" s="150" t="s">
        <v>214</v>
      </c>
      <c r="E55" s="101"/>
      <c r="F55" s="220"/>
      <c r="G55" s="219">
        <v>0</v>
      </c>
      <c r="H55" s="100" t="e">
        <f>(#REF!/F55)*100</f>
        <v>#REF!</v>
      </c>
    </row>
    <row r="56" spans="1:8" ht="15" hidden="1">
      <c r="A56" s="152"/>
      <c r="B56" s="153">
        <v>2212</v>
      </c>
      <c r="C56" s="148">
        <v>2322</v>
      </c>
      <c r="D56" s="150" t="s">
        <v>215</v>
      </c>
      <c r="E56" s="101"/>
      <c r="F56" s="220"/>
      <c r="G56" s="219">
        <v>0</v>
      </c>
      <c r="H56" s="100" t="e">
        <f>(#REF!/F56)*100</f>
        <v>#REF!</v>
      </c>
    </row>
    <row r="57" spans="1:8" ht="15" hidden="1" customHeight="1">
      <c r="A57" s="152"/>
      <c r="B57" s="153">
        <v>2212</v>
      </c>
      <c r="C57" s="148">
        <v>2324</v>
      </c>
      <c r="D57" s="150" t="s">
        <v>216</v>
      </c>
      <c r="E57" s="101"/>
      <c r="F57" s="220"/>
      <c r="G57" s="219">
        <v>0</v>
      </c>
      <c r="H57" s="100" t="e">
        <f>(#REF!/F57)*100</f>
        <v>#REF!</v>
      </c>
    </row>
    <row r="58" spans="1:8" ht="15" hidden="1" customHeight="1">
      <c r="A58" s="152"/>
      <c r="B58" s="153">
        <v>2219</v>
      </c>
      <c r="C58" s="154">
        <v>2321</v>
      </c>
      <c r="D58" s="150" t="s">
        <v>217</v>
      </c>
      <c r="E58" s="101"/>
      <c r="F58" s="220"/>
      <c r="G58" s="219">
        <v>0</v>
      </c>
      <c r="H58" s="100" t="e">
        <f>(#REF!/F58)*100</f>
        <v>#REF!</v>
      </c>
    </row>
    <row r="59" spans="1:8" ht="15" hidden="1" customHeight="1">
      <c r="A59" s="152"/>
      <c r="B59" s="153">
        <v>2219</v>
      </c>
      <c r="C59" s="148">
        <v>2324</v>
      </c>
      <c r="D59" s="150" t="s">
        <v>218</v>
      </c>
      <c r="E59" s="101"/>
      <c r="F59" s="220"/>
      <c r="G59" s="219">
        <v>0</v>
      </c>
      <c r="H59" s="100" t="e">
        <f>(#REF!/F59)*100</f>
        <v>#REF!</v>
      </c>
    </row>
    <row r="60" spans="1:8" ht="15" hidden="1" customHeight="1">
      <c r="A60" s="152"/>
      <c r="B60" s="153">
        <v>2221</v>
      </c>
      <c r="C60" s="154">
        <v>2329</v>
      </c>
      <c r="D60" s="150" t="s">
        <v>219</v>
      </c>
      <c r="E60" s="101"/>
      <c r="F60" s="220"/>
      <c r="G60" s="219">
        <v>0</v>
      </c>
      <c r="H60" s="100" t="e">
        <f>(#REF!/F60)*100</f>
        <v>#REF!</v>
      </c>
    </row>
    <row r="61" spans="1:8" ht="15" customHeight="1">
      <c r="A61" s="155">
        <v>1094</v>
      </c>
      <c r="B61" s="144">
        <v>2249</v>
      </c>
      <c r="C61" s="144">
        <v>2324</v>
      </c>
      <c r="D61" s="144" t="s">
        <v>220</v>
      </c>
      <c r="E61" s="70">
        <v>24</v>
      </c>
      <c r="F61" s="219">
        <v>0</v>
      </c>
      <c r="G61" s="219">
        <v>0</v>
      </c>
      <c r="H61" s="100" t="e">
        <f t="shared" ref="H61:H71" si="0">(G61/F61)*100</f>
        <v>#DIV/0!</v>
      </c>
    </row>
    <row r="62" spans="1:8" ht="15" customHeight="1">
      <c r="A62" s="155">
        <v>1094</v>
      </c>
      <c r="B62" s="144">
        <v>2249</v>
      </c>
      <c r="C62" s="144">
        <v>3122</v>
      </c>
      <c r="D62" s="144" t="s">
        <v>221</v>
      </c>
      <c r="E62" s="70">
        <v>407</v>
      </c>
      <c r="F62" s="219">
        <v>0</v>
      </c>
      <c r="G62" s="219">
        <v>0</v>
      </c>
      <c r="H62" s="100" t="e">
        <f t="shared" si="0"/>
        <v>#DIV/0!</v>
      </c>
    </row>
    <row r="63" spans="1:8" ht="15" hidden="1" customHeight="1">
      <c r="A63" s="155"/>
      <c r="B63" s="144">
        <v>3421</v>
      </c>
      <c r="C63" s="144">
        <v>3121</v>
      </c>
      <c r="D63" s="144" t="s">
        <v>222</v>
      </c>
      <c r="E63" s="70"/>
      <c r="F63" s="219"/>
      <c r="G63" s="219">
        <v>0</v>
      </c>
      <c r="H63" s="100" t="e">
        <f t="shared" si="0"/>
        <v>#DIV/0!</v>
      </c>
    </row>
    <row r="64" spans="1:8" ht="15" hidden="1" customHeight="1">
      <c r="A64" s="155"/>
      <c r="B64" s="144">
        <v>3631</v>
      </c>
      <c r="C64" s="144">
        <v>2322</v>
      </c>
      <c r="D64" s="144" t="s">
        <v>223</v>
      </c>
      <c r="E64" s="70"/>
      <c r="F64" s="219"/>
      <c r="G64" s="219">
        <v>0</v>
      </c>
      <c r="H64" s="100" t="e">
        <f t="shared" si="0"/>
        <v>#DIV/0!</v>
      </c>
    </row>
    <row r="65" spans="1:8" ht="15" hidden="1" customHeight="1">
      <c r="A65" s="156"/>
      <c r="B65" s="148">
        <v>3631</v>
      </c>
      <c r="C65" s="144">
        <v>2324</v>
      </c>
      <c r="D65" s="144" t="s">
        <v>224</v>
      </c>
      <c r="E65" s="70"/>
      <c r="F65" s="219"/>
      <c r="G65" s="219">
        <v>0</v>
      </c>
      <c r="H65" s="100" t="e">
        <f t="shared" si="0"/>
        <v>#DIV/0!</v>
      </c>
    </row>
    <row r="66" spans="1:8" ht="15" hidden="1" customHeight="1">
      <c r="A66" s="152"/>
      <c r="B66" s="153">
        <v>3322</v>
      </c>
      <c r="C66" s="154">
        <v>2324</v>
      </c>
      <c r="D66" s="150" t="s">
        <v>225</v>
      </c>
      <c r="E66" s="101"/>
      <c r="F66" s="220"/>
      <c r="G66" s="219">
        <v>0</v>
      </c>
      <c r="H66" s="100" t="e">
        <f t="shared" si="0"/>
        <v>#DIV/0!</v>
      </c>
    </row>
    <row r="67" spans="1:8" ht="15" hidden="1">
      <c r="A67" s="155"/>
      <c r="B67" s="144">
        <v>3412</v>
      </c>
      <c r="C67" s="144">
        <v>2321</v>
      </c>
      <c r="D67" s="144" t="s">
        <v>226</v>
      </c>
      <c r="E67" s="70"/>
      <c r="F67" s="219"/>
      <c r="G67" s="219">
        <v>0</v>
      </c>
      <c r="H67" s="100" t="e">
        <f t="shared" si="0"/>
        <v>#DIV/0!</v>
      </c>
    </row>
    <row r="68" spans="1:8" ht="15" hidden="1">
      <c r="A68" s="152"/>
      <c r="B68" s="153">
        <v>3635</v>
      </c>
      <c r="C68" s="148">
        <v>3122</v>
      </c>
      <c r="D68" s="150" t="s">
        <v>227</v>
      </c>
      <c r="E68" s="101"/>
      <c r="F68" s="220"/>
      <c r="G68" s="219">
        <v>0</v>
      </c>
      <c r="H68" s="100" t="e">
        <f t="shared" si="0"/>
        <v>#DIV/0!</v>
      </c>
    </row>
    <row r="69" spans="1:8" ht="15" hidden="1">
      <c r="A69" s="152"/>
      <c r="B69" s="153">
        <v>3699</v>
      </c>
      <c r="C69" s="148">
        <v>2111</v>
      </c>
      <c r="D69" s="150" t="s">
        <v>228</v>
      </c>
      <c r="E69" s="101"/>
      <c r="F69" s="220"/>
      <c r="G69" s="219">
        <v>0</v>
      </c>
      <c r="H69" s="100" t="e">
        <f t="shared" si="0"/>
        <v>#DIV/0!</v>
      </c>
    </row>
    <row r="70" spans="1:8" ht="15" hidden="1">
      <c r="A70" s="156"/>
      <c r="B70" s="148">
        <v>3725</v>
      </c>
      <c r="C70" s="144">
        <v>2321</v>
      </c>
      <c r="D70" s="144" t="s">
        <v>229</v>
      </c>
      <c r="E70" s="70"/>
      <c r="F70" s="219"/>
      <c r="G70" s="219">
        <v>0</v>
      </c>
      <c r="H70" s="100" t="e">
        <f t="shared" si="0"/>
        <v>#DIV/0!</v>
      </c>
    </row>
    <row r="71" spans="1:8" ht="15">
      <c r="A71" s="156"/>
      <c r="B71" s="148">
        <v>3725</v>
      </c>
      <c r="C71" s="144">
        <v>2324</v>
      </c>
      <c r="D71" s="144" t="s">
        <v>230</v>
      </c>
      <c r="E71" s="70">
        <v>2000</v>
      </c>
      <c r="F71" s="219">
        <v>2000</v>
      </c>
      <c r="G71" s="219">
        <v>833.4</v>
      </c>
      <c r="H71" s="100">
        <f t="shared" si="0"/>
        <v>41.67</v>
      </c>
    </row>
    <row r="72" spans="1:8" ht="15" hidden="1">
      <c r="A72" s="146"/>
      <c r="B72" s="147">
        <v>6399</v>
      </c>
      <c r="C72" s="148">
        <v>2222</v>
      </c>
      <c r="D72" s="150" t="s">
        <v>231</v>
      </c>
      <c r="E72" s="100"/>
      <c r="F72" s="219"/>
      <c r="G72" s="219">
        <v>0</v>
      </c>
      <c r="H72" s="100" t="e">
        <f>(#REF!/F72)*100</f>
        <v>#REF!</v>
      </c>
    </row>
    <row r="73" spans="1:8" ht="15.75" thickBot="1">
      <c r="A73" s="157"/>
      <c r="B73" s="158"/>
      <c r="C73" s="158"/>
      <c r="D73" s="158"/>
      <c r="E73" s="159"/>
      <c r="F73" s="221"/>
      <c r="G73" s="221"/>
      <c r="H73" s="159"/>
    </row>
    <row r="74" spans="1:8" s="123" customFormat="1" ht="21.75" customHeight="1" thickTop="1" thickBot="1">
      <c r="A74" s="160"/>
      <c r="B74" s="161"/>
      <c r="C74" s="161"/>
      <c r="D74" s="162" t="s">
        <v>232</v>
      </c>
      <c r="E74" s="163">
        <f>SUM(E10:E73)</f>
        <v>2431</v>
      </c>
      <c r="F74" s="222">
        <f>SUM(F10:F73)</f>
        <v>2000</v>
      </c>
      <c r="G74" s="222">
        <f>SUM(G10:G73)</f>
        <v>833.4</v>
      </c>
      <c r="H74" s="163">
        <f>(G74/F74)*100</f>
        <v>41.67</v>
      </c>
    </row>
    <row r="75" spans="1:8" ht="15" customHeight="1">
      <c r="A75" s="164"/>
      <c r="B75" s="164"/>
      <c r="C75" s="164"/>
      <c r="D75" s="129"/>
      <c r="E75" s="165"/>
      <c r="F75" s="223"/>
      <c r="G75" s="211"/>
      <c r="H75" s="127"/>
    </row>
    <row r="76" spans="1:8" ht="15" hidden="1" customHeight="1">
      <c r="A76" s="164"/>
      <c r="B76" s="164"/>
      <c r="C76" s="164"/>
      <c r="D76" s="129"/>
      <c r="E76" s="165"/>
      <c r="F76" s="223"/>
      <c r="G76" s="223"/>
      <c r="H76" s="165"/>
    </row>
    <row r="77" spans="1:8" ht="15" customHeight="1" thickBot="1">
      <c r="A77" s="164"/>
      <c r="B77" s="164"/>
      <c r="C77" s="164"/>
      <c r="D77" s="129"/>
      <c r="E77" s="165"/>
      <c r="F77" s="223"/>
      <c r="G77" s="223"/>
      <c r="H77" s="165"/>
    </row>
    <row r="78" spans="1:8" ht="15.75">
      <c r="A78" s="133" t="s">
        <v>27</v>
      </c>
      <c r="B78" s="133" t="s">
        <v>28</v>
      </c>
      <c r="C78" s="133" t="s">
        <v>195</v>
      </c>
      <c r="D78" s="134" t="s">
        <v>29</v>
      </c>
      <c r="E78" s="55" t="s">
        <v>30</v>
      </c>
      <c r="F78" s="215" t="s">
        <v>30</v>
      </c>
      <c r="G78" s="215" t="s">
        <v>8</v>
      </c>
      <c r="H78" s="55" t="s">
        <v>196</v>
      </c>
    </row>
    <row r="79" spans="1:8" ht="15.75" customHeight="1" thickBot="1">
      <c r="A79" s="135"/>
      <c r="B79" s="135"/>
      <c r="C79" s="135"/>
      <c r="D79" s="136"/>
      <c r="E79" s="137" t="s">
        <v>32</v>
      </c>
      <c r="F79" s="216" t="s">
        <v>33</v>
      </c>
      <c r="G79" s="217" t="s">
        <v>34</v>
      </c>
      <c r="H79" s="137" t="s">
        <v>11</v>
      </c>
    </row>
    <row r="80" spans="1:8" ht="16.5" customHeight="1" thickTop="1">
      <c r="A80" s="138">
        <v>30</v>
      </c>
      <c r="B80" s="139"/>
      <c r="C80" s="139"/>
      <c r="D80" s="62" t="s">
        <v>80</v>
      </c>
      <c r="E80" s="166"/>
      <c r="F80" s="224"/>
      <c r="G80" s="224"/>
      <c r="H80" s="166"/>
    </row>
    <row r="81" spans="1:8" ht="15" customHeight="1">
      <c r="A81" s="167"/>
      <c r="B81" s="81"/>
      <c r="C81" s="81"/>
      <c r="D81" s="81"/>
      <c r="E81" s="100"/>
      <c r="F81" s="219"/>
      <c r="G81" s="219"/>
      <c r="H81" s="100"/>
    </row>
    <row r="82" spans="1:8" ht="15">
      <c r="A82" s="155"/>
      <c r="B82" s="144"/>
      <c r="C82" s="144">
        <v>1361</v>
      </c>
      <c r="D82" s="144" t="s">
        <v>233</v>
      </c>
      <c r="E82" s="168">
        <v>0</v>
      </c>
      <c r="F82" s="225">
        <v>0</v>
      </c>
      <c r="G82" s="225">
        <v>0.4</v>
      </c>
      <c r="H82" s="100" t="e">
        <f t="shared" ref="H82:H91" si="1">(G82/F82)*100</f>
        <v>#DIV/0!</v>
      </c>
    </row>
    <row r="83" spans="1:8" ht="15" hidden="1">
      <c r="A83" s="155"/>
      <c r="B83" s="144"/>
      <c r="C83" s="144">
        <v>2460</v>
      </c>
      <c r="D83" s="144" t="s">
        <v>234</v>
      </c>
      <c r="E83" s="168"/>
      <c r="F83" s="225"/>
      <c r="G83" s="225">
        <v>0</v>
      </c>
      <c r="H83" s="100" t="e">
        <f t="shared" si="1"/>
        <v>#DIV/0!</v>
      </c>
    </row>
    <row r="84" spans="1:8" ht="15" hidden="1">
      <c r="A84" s="155">
        <v>98008</v>
      </c>
      <c r="B84" s="144"/>
      <c r="C84" s="144">
        <v>4111</v>
      </c>
      <c r="D84" s="144" t="s">
        <v>235</v>
      </c>
      <c r="E84" s="70"/>
      <c r="F84" s="219"/>
      <c r="G84" s="225">
        <v>0</v>
      </c>
      <c r="H84" s="100" t="e">
        <f t="shared" si="1"/>
        <v>#DIV/0!</v>
      </c>
    </row>
    <row r="85" spans="1:8" ht="15" hidden="1" customHeight="1">
      <c r="A85" s="155">
        <v>98071</v>
      </c>
      <c r="B85" s="144"/>
      <c r="C85" s="144">
        <v>4111</v>
      </c>
      <c r="D85" s="144" t="s">
        <v>236</v>
      </c>
      <c r="E85" s="168"/>
      <c r="F85" s="225"/>
      <c r="G85" s="225">
        <v>0</v>
      </c>
      <c r="H85" s="100" t="e">
        <f t="shared" si="1"/>
        <v>#DIV/0!</v>
      </c>
    </row>
    <row r="86" spans="1:8" ht="15" hidden="1" customHeight="1">
      <c r="A86" s="155">
        <v>98187</v>
      </c>
      <c r="B86" s="144"/>
      <c r="C86" s="144">
        <v>4111</v>
      </c>
      <c r="D86" s="144" t="s">
        <v>237</v>
      </c>
      <c r="E86" s="168"/>
      <c r="F86" s="225"/>
      <c r="G86" s="225">
        <v>0</v>
      </c>
      <c r="H86" s="100" t="e">
        <f t="shared" si="1"/>
        <v>#DIV/0!</v>
      </c>
    </row>
    <row r="87" spans="1:8" ht="15" hidden="1">
      <c r="A87" s="155">
        <v>98348</v>
      </c>
      <c r="B87" s="144"/>
      <c r="C87" s="144">
        <v>4111</v>
      </c>
      <c r="D87" s="144" t="s">
        <v>238</v>
      </c>
      <c r="E87" s="74"/>
      <c r="F87" s="218"/>
      <c r="G87" s="225">
        <v>0</v>
      </c>
      <c r="H87" s="100" t="e">
        <f t="shared" si="1"/>
        <v>#DIV/0!</v>
      </c>
    </row>
    <row r="88" spans="1:8" ht="15" customHeight="1">
      <c r="A88" s="144">
        <v>13013</v>
      </c>
      <c r="B88" s="144"/>
      <c r="C88" s="144">
        <v>4116</v>
      </c>
      <c r="D88" s="144" t="s">
        <v>239</v>
      </c>
      <c r="E88" s="100">
        <v>0</v>
      </c>
      <c r="F88" s="219">
        <f>13.6+63.3</f>
        <v>76.899999999999991</v>
      </c>
      <c r="G88" s="225">
        <f>1.2+5.7</f>
        <v>6.9</v>
      </c>
      <c r="H88" s="100">
        <f t="shared" si="1"/>
        <v>8.9726918075422635</v>
      </c>
    </row>
    <row r="89" spans="1:8" ht="15" hidden="1">
      <c r="A89" s="155">
        <v>13015</v>
      </c>
      <c r="B89" s="144"/>
      <c r="C89" s="144">
        <v>4116</v>
      </c>
      <c r="D89" s="144" t="s">
        <v>240</v>
      </c>
      <c r="E89" s="168"/>
      <c r="F89" s="225"/>
      <c r="G89" s="225">
        <v>0</v>
      </c>
      <c r="H89" s="100" t="e">
        <f t="shared" si="1"/>
        <v>#DIV/0!</v>
      </c>
    </row>
    <row r="90" spans="1:8" ht="14.25" customHeight="1">
      <c r="A90" s="155">
        <v>13101</v>
      </c>
      <c r="B90" s="144"/>
      <c r="C90" s="144">
        <v>4116</v>
      </c>
      <c r="D90" s="144" t="s">
        <v>241</v>
      </c>
      <c r="E90" s="168">
        <v>0</v>
      </c>
      <c r="F90" s="225">
        <v>11</v>
      </c>
      <c r="G90" s="225">
        <v>11</v>
      </c>
      <c r="H90" s="100">
        <f t="shared" si="1"/>
        <v>100</v>
      </c>
    </row>
    <row r="91" spans="1:8" ht="15">
      <c r="A91" s="155">
        <v>17871</v>
      </c>
      <c r="B91" s="144"/>
      <c r="C91" s="144">
        <v>4116</v>
      </c>
      <c r="D91" s="144" t="s">
        <v>242</v>
      </c>
      <c r="E91" s="168">
        <v>4940</v>
      </c>
      <c r="F91" s="225">
        <v>0</v>
      </c>
      <c r="G91" s="225">
        <v>0</v>
      </c>
      <c r="H91" s="100" t="e">
        <f t="shared" si="1"/>
        <v>#DIV/0!</v>
      </c>
    </row>
    <row r="92" spans="1:8" ht="15" hidden="1" customHeight="1">
      <c r="A92" s="144"/>
      <c r="B92" s="144"/>
      <c r="C92" s="144">
        <v>4116</v>
      </c>
      <c r="D92" s="144" t="s">
        <v>200</v>
      </c>
      <c r="E92" s="100"/>
      <c r="F92" s="219"/>
      <c r="G92" s="225">
        <v>0</v>
      </c>
      <c r="H92" s="100" t="e">
        <f>(#REF!/F92)*100</f>
        <v>#REF!</v>
      </c>
    </row>
    <row r="93" spans="1:8" ht="15" hidden="1" customHeight="1">
      <c r="A93" s="144"/>
      <c r="B93" s="144"/>
      <c r="C93" s="144">
        <v>4116</v>
      </c>
      <c r="D93" s="144" t="s">
        <v>200</v>
      </c>
      <c r="E93" s="100"/>
      <c r="F93" s="219"/>
      <c r="G93" s="225">
        <v>0</v>
      </c>
      <c r="H93" s="100" t="e">
        <f>(#REF!/F93)*100</f>
        <v>#REF!</v>
      </c>
    </row>
    <row r="94" spans="1:8" ht="15" hidden="1" customHeight="1">
      <c r="A94" s="144"/>
      <c r="B94" s="144"/>
      <c r="C94" s="144">
        <v>4116</v>
      </c>
      <c r="D94" s="144" t="s">
        <v>200</v>
      </c>
      <c r="E94" s="100"/>
      <c r="F94" s="219"/>
      <c r="G94" s="225">
        <v>0</v>
      </c>
      <c r="H94" s="100" t="e">
        <f>(#REF!/F94)*100</f>
        <v>#REF!</v>
      </c>
    </row>
    <row r="95" spans="1:8" ht="15" hidden="1" customHeight="1">
      <c r="A95" s="155"/>
      <c r="B95" s="144"/>
      <c r="C95" s="144">
        <v>4132</v>
      </c>
      <c r="D95" s="144" t="s">
        <v>243</v>
      </c>
      <c r="E95" s="168"/>
      <c r="F95" s="225"/>
      <c r="G95" s="225">
        <v>0</v>
      </c>
      <c r="H95" s="100" t="e">
        <f>(#REF!/F95)*100</f>
        <v>#REF!</v>
      </c>
    </row>
    <row r="96" spans="1:8" ht="15" hidden="1" customHeight="1">
      <c r="A96" s="155">
        <v>14004</v>
      </c>
      <c r="B96" s="144"/>
      <c r="C96" s="144">
        <v>4122</v>
      </c>
      <c r="D96" s="144" t="s">
        <v>244</v>
      </c>
      <c r="E96" s="100"/>
      <c r="F96" s="219"/>
      <c r="G96" s="225">
        <v>0</v>
      </c>
      <c r="H96" s="100" t="e">
        <f>(#REF!/F96)*100</f>
        <v>#REF!</v>
      </c>
    </row>
    <row r="97" spans="1:8" ht="15">
      <c r="A97" s="169">
        <v>17871</v>
      </c>
      <c r="B97" s="149"/>
      <c r="C97" s="149">
        <v>4216</v>
      </c>
      <c r="D97" s="144" t="s">
        <v>245</v>
      </c>
      <c r="E97" s="168">
        <v>0</v>
      </c>
      <c r="F97" s="225">
        <v>4940</v>
      </c>
      <c r="G97" s="225">
        <v>4913.8999999999996</v>
      </c>
      <c r="H97" s="100">
        <f t="shared" ref="H97:H114" si="2">(G97/F97)*100</f>
        <v>99.471659919028326</v>
      </c>
    </row>
    <row r="98" spans="1:8" ht="15" hidden="1" customHeight="1">
      <c r="A98" s="144"/>
      <c r="B98" s="144"/>
      <c r="C98" s="144">
        <v>4216</v>
      </c>
      <c r="D98" s="144" t="s">
        <v>246</v>
      </c>
      <c r="E98" s="100"/>
      <c r="F98" s="219"/>
      <c r="G98" s="225">
        <v>0</v>
      </c>
      <c r="H98" s="100" t="e">
        <f t="shared" si="2"/>
        <v>#DIV/0!</v>
      </c>
    </row>
    <row r="99" spans="1:8" ht="15" hidden="1" customHeight="1">
      <c r="A99" s="144"/>
      <c r="B99" s="144"/>
      <c r="C99" s="144">
        <v>4152</v>
      </c>
      <c r="D99" s="149" t="s">
        <v>205</v>
      </c>
      <c r="E99" s="100"/>
      <c r="F99" s="219"/>
      <c r="G99" s="225">
        <v>0</v>
      </c>
      <c r="H99" s="100" t="e">
        <f t="shared" si="2"/>
        <v>#DIV/0!</v>
      </c>
    </row>
    <row r="100" spans="1:8" ht="15" hidden="1" customHeight="1">
      <c r="A100" s="155"/>
      <c r="B100" s="144"/>
      <c r="C100" s="144">
        <v>4222</v>
      </c>
      <c r="D100" s="144" t="s">
        <v>247</v>
      </c>
      <c r="E100" s="168"/>
      <c r="F100" s="225"/>
      <c r="G100" s="225">
        <v>0</v>
      </c>
      <c r="H100" s="100" t="e">
        <f t="shared" si="2"/>
        <v>#DIV/0!</v>
      </c>
    </row>
    <row r="101" spans="1:8" ht="15">
      <c r="A101" s="155"/>
      <c r="B101" s="144">
        <v>3341</v>
      </c>
      <c r="C101" s="144">
        <v>2111</v>
      </c>
      <c r="D101" s="144" t="s">
        <v>248</v>
      </c>
      <c r="E101" s="170">
        <v>1</v>
      </c>
      <c r="F101" s="226">
        <v>1</v>
      </c>
      <c r="G101" s="225">
        <v>0.6</v>
      </c>
      <c r="H101" s="100">
        <f t="shared" si="2"/>
        <v>60</v>
      </c>
    </row>
    <row r="102" spans="1:8" ht="15">
      <c r="A102" s="155"/>
      <c r="B102" s="144">
        <v>3349</v>
      </c>
      <c r="C102" s="144">
        <v>2111</v>
      </c>
      <c r="D102" s="144" t="s">
        <v>249</v>
      </c>
      <c r="E102" s="170">
        <v>650</v>
      </c>
      <c r="F102" s="226">
        <v>650</v>
      </c>
      <c r="G102" s="225">
        <v>146.80000000000001</v>
      </c>
      <c r="H102" s="100">
        <f t="shared" si="2"/>
        <v>22.584615384615386</v>
      </c>
    </row>
    <row r="103" spans="1:8" ht="15">
      <c r="A103" s="155"/>
      <c r="B103" s="144">
        <v>5512</v>
      </c>
      <c r="C103" s="144">
        <v>2111</v>
      </c>
      <c r="D103" s="144" t="s">
        <v>250</v>
      </c>
      <c r="E103" s="100">
        <v>0</v>
      </c>
      <c r="F103" s="219">
        <v>0</v>
      </c>
      <c r="G103" s="225">
        <v>6.1</v>
      </c>
      <c r="H103" s="100" t="e">
        <f t="shared" si="2"/>
        <v>#DIV/0!</v>
      </c>
    </row>
    <row r="104" spans="1:8" ht="15" hidden="1">
      <c r="A104" s="155"/>
      <c r="B104" s="144">
        <v>5512</v>
      </c>
      <c r="C104" s="144">
        <v>2322</v>
      </c>
      <c r="D104" s="144" t="s">
        <v>251</v>
      </c>
      <c r="E104" s="100"/>
      <c r="F104" s="219"/>
      <c r="G104" s="225">
        <v>0</v>
      </c>
      <c r="H104" s="100" t="e">
        <f t="shared" si="2"/>
        <v>#DIV/0!</v>
      </c>
    </row>
    <row r="105" spans="1:8" ht="15">
      <c r="A105" s="155"/>
      <c r="B105" s="144">
        <v>5512</v>
      </c>
      <c r="C105" s="144">
        <v>2324</v>
      </c>
      <c r="D105" s="144" t="s">
        <v>252</v>
      </c>
      <c r="E105" s="100">
        <v>0</v>
      </c>
      <c r="F105" s="219">
        <v>0</v>
      </c>
      <c r="G105" s="225">
        <v>43.4</v>
      </c>
      <c r="H105" s="100" t="e">
        <f t="shared" si="2"/>
        <v>#DIV/0!</v>
      </c>
    </row>
    <row r="106" spans="1:8" ht="15" hidden="1">
      <c r="A106" s="155"/>
      <c r="B106" s="144">
        <v>5512</v>
      </c>
      <c r="C106" s="144">
        <v>3113</v>
      </c>
      <c r="D106" s="144" t="s">
        <v>253</v>
      </c>
      <c r="E106" s="100"/>
      <c r="F106" s="219"/>
      <c r="G106" s="225">
        <v>0</v>
      </c>
      <c r="H106" s="100" t="e">
        <f t="shared" si="2"/>
        <v>#DIV/0!</v>
      </c>
    </row>
    <row r="107" spans="1:8" ht="15" hidden="1">
      <c r="A107" s="155"/>
      <c r="B107" s="144">
        <v>5512</v>
      </c>
      <c r="C107" s="144">
        <v>3122</v>
      </c>
      <c r="D107" s="144" t="s">
        <v>254</v>
      </c>
      <c r="E107" s="100"/>
      <c r="F107" s="219"/>
      <c r="G107" s="225">
        <v>0</v>
      </c>
      <c r="H107" s="100" t="e">
        <f t="shared" si="2"/>
        <v>#DIV/0!</v>
      </c>
    </row>
    <row r="108" spans="1:8" ht="15">
      <c r="A108" s="155"/>
      <c r="B108" s="144">
        <v>6171</v>
      </c>
      <c r="C108" s="144">
        <v>2111</v>
      </c>
      <c r="D108" s="144" t="s">
        <v>255</v>
      </c>
      <c r="E108" s="170">
        <v>130</v>
      </c>
      <c r="F108" s="226">
        <v>130</v>
      </c>
      <c r="G108" s="225">
        <v>38.9</v>
      </c>
      <c r="H108" s="100">
        <f t="shared" si="2"/>
        <v>29.923076923076923</v>
      </c>
    </row>
    <row r="109" spans="1:8" ht="15" hidden="1">
      <c r="A109" s="155"/>
      <c r="B109" s="144">
        <v>6171</v>
      </c>
      <c r="C109" s="144">
        <v>2212</v>
      </c>
      <c r="D109" s="144" t="s">
        <v>256</v>
      </c>
      <c r="E109" s="100"/>
      <c r="F109" s="219"/>
      <c r="G109" s="225">
        <v>0</v>
      </c>
      <c r="H109" s="100" t="e">
        <f t="shared" si="2"/>
        <v>#DIV/0!</v>
      </c>
    </row>
    <row r="110" spans="1:8" ht="15">
      <c r="A110" s="155"/>
      <c r="B110" s="144">
        <v>6171</v>
      </c>
      <c r="C110" s="144">
        <v>2132</v>
      </c>
      <c r="D110" s="144" t="s">
        <v>257</v>
      </c>
      <c r="E110" s="70">
        <v>80</v>
      </c>
      <c r="F110" s="219">
        <v>80</v>
      </c>
      <c r="G110" s="225">
        <v>0</v>
      </c>
      <c r="H110" s="100">
        <f t="shared" si="2"/>
        <v>0</v>
      </c>
    </row>
    <row r="111" spans="1:8" ht="15" hidden="1">
      <c r="A111" s="155"/>
      <c r="B111" s="144">
        <v>6171</v>
      </c>
      <c r="C111" s="144">
        <v>2133</v>
      </c>
      <c r="D111" s="144" t="s">
        <v>258</v>
      </c>
      <c r="E111" s="63"/>
      <c r="F111" s="226"/>
      <c r="G111" s="225">
        <v>0</v>
      </c>
      <c r="H111" s="100" t="e">
        <f t="shared" si="2"/>
        <v>#DIV/0!</v>
      </c>
    </row>
    <row r="112" spans="1:8" ht="15" hidden="1">
      <c r="A112" s="155"/>
      <c r="B112" s="144">
        <v>6171</v>
      </c>
      <c r="C112" s="144">
        <v>2310</v>
      </c>
      <c r="D112" s="144" t="s">
        <v>259</v>
      </c>
      <c r="E112" s="70"/>
      <c r="F112" s="219"/>
      <c r="G112" s="225">
        <v>0</v>
      </c>
      <c r="H112" s="100" t="e">
        <f t="shared" si="2"/>
        <v>#DIV/0!</v>
      </c>
    </row>
    <row r="113" spans="1:8" ht="15">
      <c r="A113" s="155"/>
      <c r="B113" s="144">
        <v>6171</v>
      </c>
      <c r="C113" s="144">
        <v>2322</v>
      </c>
      <c r="D113" s="144" t="s">
        <v>260</v>
      </c>
      <c r="E113" s="70">
        <v>0</v>
      </c>
      <c r="F113" s="219">
        <v>0</v>
      </c>
      <c r="G113" s="225">
        <v>1.7</v>
      </c>
      <c r="H113" s="100" t="e">
        <f t="shared" si="2"/>
        <v>#DIV/0!</v>
      </c>
    </row>
    <row r="114" spans="1:8" ht="15">
      <c r="A114" s="155"/>
      <c r="B114" s="144">
        <v>6171</v>
      </c>
      <c r="C114" s="144">
        <v>2324</v>
      </c>
      <c r="D114" s="144" t="s">
        <v>261</v>
      </c>
      <c r="E114" s="70">
        <v>0</v>
      </c>
      <c r="F114" s="219">
        <v>0</v>
      </c>
      <c r="G114" s="225">
        <v>538.29999999999995</v>
      </c>
      <c r="H114" s="100" t="e">
        <f t="shared" si="2"/>
        <v>#DIV/0!</v>
      </c>
    </row>
    <row r="115" spans="1:8" ht="15" hidden="1">
      <c r="A115" s="155"/>
      <c r="B115" s="144">
        <v>6171</v>
      </c>
      <c r="C115" s="144">
        <v>2329</v>
      </c>
      <c r="D115" s="144" t="s">
        <v>262</v>
      </c>
      <c r="E115" s="70"/>
      <c r="F115" s="219"/>
      <c r="G115" s="225">
        <v>0</v>
      </c>
      <c r="H115" s="100" t="e">
        <f>(#REF!/F115)*100</f>
        <v>#REF!</v>
      </c>
    </row>
    <row r="116" spans="1:8" ht="15" hidden="1">
      <c r="A116" s="155"/>
      <c r="B116" s="144">
        <v>6409</v>
      </c>
      <c r="C116" s="144">
        <v>2328</v>
      </c>
      <c r="D116" s="144" t="s">
        <v>263</v>
      </c>
      <c r="E116" s="70"/>
      <c r="F116" s="219"/>
      <c r="G116" s="225">
        <v>0</v>
      </c>
      <c r="H116" s="100" t="e">
        <f>(#REF!/F116)*100</f>
        <v>#REF!</v>
      </c>
    </row>
    <row r="117" spans="1:8" ht="15" hidden="1">
      <c r="A117" s="155"/>
      <c r="B117" s="144"/>
      <c r="C117" s="144"/>
      <c r="D117" s="144"/>
      <c r="E117" s="70"/>
      <c r="F117" s="219"/>
      <c r="G117" s="225">
        <v>0</v>
      </c>
      <c r="H117" s="100" t="e">
        <f>(#REF!/F117)*100</f>
        <v>#REF!</v>
      </c>
    </row>
    <row r="118" spans="1:8" ht="15.75" thickBot="1">
      <c r="A118" s="171"/>
      <c r="B118" s="172"/>
      <c r="C118" s="172"/>
      <c r="D118" s="172"/>
      <c r="E118" s="173"/>
      <c r="F118" s="227"/>
      <c r="G118" s="227"/>
      <c r="H118" s="173"/>
    </row>
    <row r="119" spans="1:8" s="123" customFormat="1" ht="21.75" customHeight="1" thickTop="1" thickBot="1">
      <c r="A119" s="174"/>
      <c r="B119" s="175"/>
      <c r="C119" s="175"/>
      <c r="D119" s="176" t="s">
        <v>264</v>
      </c>
      <c r="E119" s="177">
        <f>SUM(E82:E118)</f>
        <v>5801</v>
      </c>
      <c r="F119" s="228">
        <f>SUM(F82:F118)</f>
        <v>5888.9</v>
      </c>
      <c r="G119" s="228">
        <f>SUM(G81:G118)</f>
        <v>5708</v>
      </c>
      <c r="H119" s="163">
        <f>(G119/F119)*100</f>
        <v>96.928119003549057</v>
      </c>
    </row>
    <row r="120" spans="1:8" ht="15" customHeight="1">
      <c r="A120" s="164"/>
      <c r="B120" s="164"/>
      <c r="C120" s="164"/>
      <c r="D120" s="129"/>
      <c r="E120" s="165"/>
      <c r="F120" s="223"/>
      <c r="G120" s="223"/>
      <c r="H120" s="165"/>
    </row>
    <row r="121" spans="1:8" ht="15" hidden="1" customHeight="1">
      <c r="A121" s="164"/>
      <c r="B121" s="164"/>
      <c r="C121" s="164"/>
      <c r="D121" s="129"/>
      <c r="E121" s="165"/>
      <c r="F121" s="223"/>
      <c r="G121" s="223"/>
      <c r="H121" s="165"/>
    </row>
    <row r="122" spans="1:8" ht="12.75" hidden="1" customHeight="1">
      <c r="A122" s="164"/>
      <c r="B122" s="164"/>
      <c r="C122" s="164"/>
      <c r="D122" s="129"/>
      <c r="E122" s="165"/>
      <c r="F122" s="223"/>
      <c r="G122" s="223"/>
      <c r="H122" s="165"/>
    </row>
    <row r="123" spans="1:8" ht="15" customHeight="1" thickBot="1">
      <c r="A123" s="164"/>
      <c r="B123" s="164"/>
      <c r="C123" s="164"/>
      <c r="D123" s="129"/>
      <c r="E123" s="165"/>
      <c r="F123" s="223"/>
      <c r="G123" s="223"/>
      <c r="H123" s="165"/>
    </row>
    <row r="124" spans="1:8" ht="15.75">
      <c r="A124" s="133" t="s">
        <v>27</v>
      </c>
      <c r="B124" s="133" t="s">
        <v>28</v>
      </c>
      <c r="C124" s="133" t="s">
        <v>195</v>
      </c>
      <c r="D124" s="134" t="s">
        <v>29</v>
      </c>
      <c r="E124" s="55" t="s">
        <v>30</v>
      </c>
      <c r="F124" s="215" t="s">
        <v>30</v>
      </c>
      <c r="G124" s="215" t="s">
        <v>8</v>
      </c>
      <c r="H124" s="55" t="s">
        <v>196</v>
      </c>
    </row>
    <row r="125" spans="1:8" ht="15.75" customHeight="1" thickBot="1">
      <c r="A125" s="135"/>
      <c r="B125" s="135"/>
      <c r="C125" s="135"/>
      <c r="D125" s="136"/>
      <c r="E125" s="137" t="s">
        <v>32</v>
      </c>
      <c r="F125" s="216" t="s">
        <v>33</v>
      </c>
      <c r="G125" s="217" t="s">
        <v>34</v>
      </c>
      <c r="H125" s="137" t="s">
        <v>11</v>
      </c>
    </row>
    <row r="126" spans="1:8" ht="16.5" customHeight="1" thickTop="1">
      <c r="A126" s="139">
        <v>50</v>
      </c>
      <c r="B126" s="139"/>
      <c r="C126" s="139"/>
      <c r="D126" s="62" t="s">
        <v>265</v>
      </c>
      <c r="E126" s="140"/>
      <c r="F126" s="218"/>
      <c r="G126" s="218"/>
      <c r="H126" s="140"/>
    </row>
    <row r="127" spans="1:8" ht="15" customHeight="1">
      <c r="A127" s="144"/>
      <c r="B127" s="144"/>
      <c r="C127" s="144"/>
      <c r="D127" s="81"/>
      <c r="E127" s="100"/>
      <c r="F127" s="219"/>
      <c r="G127" s="219"/>
      <c r="H127" s="100"/>
    </row>
    <row r="128" spans="1:8" ht="15">
      <c r="A128" s="144"/>
      <c r="B128" s="144"/>
      <c r="C128" s="144">
        <v>1361</v>
      </c>
      <c r="D128" s="144" t="s">
        <v>233</v>
      </c>
      <c r="E128" s="70">
        <v>5</v>
      </c>
      <c r="F128" s="219">
        <v>5</v>
      </c>
      <c r="G128" s="219">
        <v>4</v>
      </c>
      <c r="H128" s="100">
        <f t="shared" ref="H128:H171" si="3">(G128/F128)*100</f>
        <v>80</v>
      </c>
    </row>
    <row r="129" spans="1:8" ht="15" hidden="1">
      <c r="A129" s="144"/>
      <c r="B129" s="144"/>
      <c r="C129" s="144">
        <v>2451</v>
      </c>
      <c r="D129" s="144" t="s">
        <v>266</v>
      </c>
      <c r="E129" s="100"/>
      <c r="F129" s="219"/>
      <c r="G129" s="219">
        <v>0</v>
      </c>
      <c r="H129" s="100" t="e">
        <f t="shared" si="3"/>
        <v>#DIV/0!</v>
      </c>
    </row>
    <row r="130" spans="1:8" ht="15" hidden="1">
      <c r="A130" s="144">
        <v>434</v>
      </c>
      <c r="B130" s="144"/>
      <c r="C130" s="144">
        <v>4122</v>
      </c>
      <c r="D130" s="144" t="s">
        <v>267</v>
      </c>
      <c r="E130" s="100"/>
      <c r="F130" s="219"/>
      <c r="G130" s="219">
        <v>0</v>
      </c>
      <c r="H130" s="100" t="e">
        <f t="shared" si="3"/>
        <v>#DIV/0!</v>
      </c>
    </row>
    <row r="131" spans="1:8" ht="15" hidden="1">
      <c r="A131" s="144">
        <v>13305</v>
      </c>
      <c r="B131" s="144"/>
      <c r="C131" s="144">
        <v>4116</v>
      </c>
      <c r="D131" s="144" t="s">
        <v>268</v>
      </c>
      <c r="E131" s="100"/>
      <c r="F131" s="219"/>
      <c r="G131" s="219">
        <v>0</v>
      </c>
      <c r="H131" s="100" t="e">
        <f t="shared" si="3"/>
        <v>#DIV/0!</v>
      </c>
    </row>
    <row r="132" spans="1:8" ht="15" hidden="1">
      <c r="A132" s="144">
        <v>13010</v>
      </c>
      <c r="B132" s="144"/>
      <c r="C132" s="144">
        <v>4116</v>
      </c>
      <c r="D132" s="144" t="s">
        <v>269</v>
      </c>
      <c r="E132" s="100"/>
      <c r="F132" s="219"/>
      <c r="G132" s="219">
        <v>0</v>
      </c>
      <c r="H132" s="100" t="e">
        <f t="shared" si="3"/>
        <v>#DIV/0!</v>
      </c>
    </row>
    <row r="133" spans="1:8" ht="15">
      <c r="A133" s="155">
        <v>13014</v>
      </c>
      <c r="B133" s="144"/>
      <c r="C133" s="144">
        <v>4116</v>
      </c>
      <c r="D133" s="144" t="s">
        <v>430</v>
      </c>
      <c r="E133" s="100">
        <v>0</v>
      </c>
      <c r="F133" s="219">
        <v>52.8</v>
      </c>
      <c r="G133" s="219">
        <v>0</v>
      </c>
      <c r="H133" s="100">
        <f t="shared" si="3"/>
        <v>0</v>
      </c>
    </row>
    <row r="134" spans="1:8" ht="15" hidden="1">
      <c r="A134" s="155">
        <v>13015</v>
      </c>
      <c r="B134" s="144"/>
      <c r="C134" s="144">
        <v>4116</v>
      </c>
      <c r="D134" s="144" t="s">
        <v>270</v>
      </c>
      <c r="E134" s="70"/>
      <c r="F134" s="219"/>
      <c r="G134" s="219">
        <v>0</v>
      </c>
      <c r="H134" s="100" t="e">
        <f t="shared" si="3"/>
        <v>#DIV/0!</v>
      </c>
    </row>
    <row r="135" spans="1:8" ht="15" hidden="1">
      <c r="A135" s="155">
        <v>33058</v>
      </c>
      <c r="B135" s="144"/>
      <c r="C135" s="144">
        <v>4116</v>
      </c>
      <c r="D135" s="144" t="s">
        <v>271</v>
      </c>
      <c r="E135" s="70"/>
      <c r="F135" s="219"/>
      <c r="G135" s="219">
        <v>0</v>
      </c>
      <c r="H135" s="100" t="e">
        <f t="shared" si="3"/>
        <v>#DIV/0!</v>
      </c>
    </row>
    <row r="136" spans="1:8" ht="15" hidden="1">
      <c r="A136" s="144">
        <v>33058</v>
      </c>
      <c r="B136" s="144"/>
      <c r="C136" s="144">
        <v>4116</v>
      </c>
      <c r="D136" s="144" t="s">
        <v>272</v>
      </c>
      <c r="E136" s="70"/>
      <c r="F136" s="219"/>
      <c r="G136" s="219">
        <v>0</v>
      </c>
      <c r="H136" s="100" t="e">
        <f t="shared" si="3"/>
        <v>#DIV/0!</v>
      </c>
    </row>
    <row r="137" spans="1:8" ht="15" hidden="1">
      <c r="A137" s="144">
        <v>33058</v>
      </c>
      <c r="B137" s="144"/>
      <c r="C137" s="144">
        <v>4116</v>
      </c>
      <c r="D137" s="144" t="s">
        <v>273</v>
      </c>
      <c r="E137" s="70"/>
      <c r="F137" s="219"/>
      <c r="G137" s="219">
        <v>0</v>
      </c>
      <c r="H137" s="100" t="e">
        <f t="shared" si="3"/>
        <v>#DIV/0!</v>
      </c>
    </row>
    <row r="138" spans="1:8" ht="15" hidden="1">
      <c r="A138" s="144">
        <v>33058</v>
      </c>
      <c r="B138" s="144"/>
      <c r="C138" s="144">
        <v>4116</v>
      </c>
      <c r="D138" s="144" t="s">
        <v>274</v>
      </c>
      <c r="E138" s="70"/>
      <c r="F138" s="219"/>
      <c r="G138" s="219">
        <v>0</v>
      </c>
      <c r="H138" s="100" t="e">
        <f t="shared" si="3"/>
        <v>#DIV/0!</v>
      </c>
    </row>
    <row r="139" spans="1:8" ht="15" hidden="1">
      <c r="A139" s="155">
        <v>33058</v>
      </c>
      <c r="B139" s="144"/>
      <c r="C139" s="144">
        <v>4116</v>
      </c>
      <c r="D139" s="144" t="s">
        <v>275</v>
      </c>
      <c r="E139" s="70"/>
      <c r="F139" s="219"/>
      <c r="G139" s="219">
        <v>0</v>
      </c>
      <c r="H139" s="100" t="e">
        <f t="shared" si="3"/>
        <v>#DIV/0!</v>
      </c>
    </row>
    <row r="140" spans="1:8" ht="15" hidden="1">
      <c r="A140" s="144">
        <v>13233</v>
      </c>
      <c r="B140" s="144"/>
      <c r="C140" s="144">
        <v>4116</v>
      </c>
      <c r="D140" s="144" t="s">
        <v>276</v>
      </c>
      <c r="E140" s="100"/>
      <c r="F140" s="219"/>
      <c r="G140" s="219">
        <v>0</v>
      </c>
      <c r="H140" s="100" t="e">
        <f t="shared" si="3"/>
        <v>#DIV/0!</v>
      </c>
    </row>
    <row r="141" spans="1:8" ht="15">
      <c r="A141" s="144"/>
      <c r="B141" s="144"/>
      <c r="C141" s="144">
        <v>4121</v>
      </c>
      <c r="D141" s="144" t="s">
        <v>277</v>
      </c>
      <c r="E141" s="100">
        <v>0</v>
      </c>
      <c r="F141" s="219">
        <v>0</v>
      </c>
      <c r="G141" s="219">
        <v>2</v>
      </c>
      <c r="H141" s="100" t="e">
        <f t="shared" si="3"/>
        <v>#DIV/0!</v>
      </c>
    </row>
    <row r="142" spans="1:8" ht="15" hidden="1">
      <c r="A142" s="144"/>
      <c r="B142" s="144"/>
      <c r="C142" s="144">
        <v>4122</v>
      </c>
      <c r="D142" s="144" t="s">
        <v>278</v>
      </c>
      <c r="E142" s="70"/>
      <c r="F142" s="219"/>
      <c r="G142" s="219">
        <v>0</v>
      </c>
      <c r="H142" s="100" t="e">
        <f t="shared" si="3"/>
        <v>#DIV/0!</v>
      </c>
    </row>
    <row r="143" spans="1:8" ht="15" hidden="1">
      <c r="A143" s="144"/>
      <c r="B143" s="144"/>
      <c r="C143" s="144">
        <v>4122</v>
      </c>
      <c r="D143" s="144" t="s">
        <v>279</v>
      </c>
      <c r="E143" s="70"/>
      <c r="F143" s="219"/>
      <c r="G143" s="219">
        <v>0</v>
      </c>
      <c r="H143" s="100" t="e">
        <f t="shared" si="3"/>
        <v>#DIV/0!</v>
      </c>
    </row>
    <row r="144" spans="1:8" ht="15" hidden="1">
      <c r="A144" s="144">
        <v>359</v>
      </c>
      <c r="B144" s="144"/>
      <c r="C144" s="144">
        <v>4122</v>
      </c>
      <c r="D144" s="144" t="s">
        <v>280</v>
      </c>
      <c r="E144" s="70"/>
      <c r="F144" s="219"/>
      <c r="G144" s="219">
        <v>0</v>
      </c>
      <c r="H144" s="100" t="e">
        <f t="shared" si="3"/>
        <v>#DIV/0!</v>
      </c>
    </row>
    <row r="145" spans="1:8" ht="15" hidden="1">
      <c r="A145" s="144">
        <v>433</v>
      </c>
      <c r="B145" s="144"/>
      <c r="C145" s="144">
        <v>4122</v>
      </c>
      <c r="D145" s="144" t="s">
        <v>281</v>
      </c>
      <c r="E145" s="100"/>
      <c r="F145" s="219"/>
      <c r="G145" s="219">
        <v>0</v>
      </c>
      <c r="H145" s="100" t="e">
        <f t="shared" si="3"/>
        <v>#DIV/0!</v>
      </c>
    </row>
    <row r="146" spans="1:8" ht="15">
      <c r="A146" s="144">
        <v>435</v>
      </c>
      <c r="B146" s="144"/>
      <c r="C146" s="144">
        <v>4122</v>
      </c>
      <c r="D146" s="144" t="s">
        <v>282</v>
      </c>
      <c r="E146" s="70">
        <v>0</v>
      </c>
      <c r="F146" s="219">
        <v>1974.1</v>
      </c>
      <c r="G146" s="219">
        <v>1973.9</v>
      </c>
      <c r="H146" s="100">
        <f t="shared" si="3"/>
        <v>99.989868800972602</v>
      </c>
    </row>
    <row r="147" spans="1:8" ht="15" hidden="1">
      <c r="A147" s="144">
        <v>13305</v>
      </c>
      <c r="B147" s="144"/>
      <c r="C147" s="144">
        <v>4122</v>
      </c>
      <c r="D147" s="144" t="s">
        <v>283</v>
      </c>
      <c r="E147" s="70"/>
      <c r="F147" s="219"/>
      <c r="G147" s="219">
        <v>0</v>
      </c>
      <c r="H147" s="100" t="e">
        <f t="shared" si="3"/>
        <v>#DIV/0!</v>
      </c>
    </row>
    <row r="148" spans="1:8" ht="15">
      <c r="A148" s="144">
        <v>13014</v>
      </c>
      <c r="B148" s="144"/>
      <c r="C148" s="144">
        <v>4122</v>
      </c>
      <c r="D148" s="144" t="s">
        <v>431</v>
      </c>
      <c r="E148" s="70">
        <v>0</v>
      </c>
      <c r="F148" s="219">
        <v>0</v>
      </c>
      <c r="G148" s="219">
        <f>24.8+27.7</f>
        <v>52.5</v>
      </c>
      <c r="H148" s="100" t="e">
        <f t="shared" si="3"/>
        <v>#DIV/0!</v>
      </c>
    </row>
    <row r="149" spans="1:8" ht="15" hidden="1">
      <c r="A149" s="155"/>
      <c r="B149" s="144">
        <v>2143</v>
      </c>
      <c r="C149" s="144">
        <v>2111</v>
      </c>
      <c r="D149" s="144" t="s">
        <v>284</v>
      </c>
      <c r="E149" s="70"/>
      <c r="F149" s="219"/>
      <c r="G149" s="219">
        <v>0</v>
      </c>
      <c r="H149" s="100" t="e">
        <f t="shared" si="3"/>
        <v>#DIV/0!</v>
      </c>
    </row>
    <row r="150" spans="1:8" ht="15">
      <c r="A150" s="144"/>
      <c r="B150" s="144">
        <v>3113</v>
      </c>
      <c r="C150" s="144">
        <v>2119</v>
      </c>
      <c r="D150" s="144" t="s">
        <v>285</v>
      </c>
      <c r="E150" s="70">
        <v>138</v>
      </c>
      <c r="F150" s="219">
        <v>138</v>
      </c>
      <c r="G150" s="219">
        <v>0</v>
      </c>
      <c r="H150" s="100">
        <f t="shared" si="3"/>
        <v>0</v>
      </c>
    </row>
    <row r="151" spans="1:8" ht="15" hidden="1">
      <c r="A151" s="144"/>
      <c r="B151" s="144">
        <v>3113</v>
      </c>
      <c r="C151" s="144">
        <v>2122</v>
      </c>
      <c r="D151" s="144" t="s">
        <v>286</v>
      </c>
      <c r="E151" s="70"/>
      <c r="F151" s="219"/>
      <c r="G151" s="219">
        <v>0</v>
      </c>
      <c r="H151" s="100" t="e">
        <f t="shared" si="3"/>
        <v>#DIV/0!</v>
      </c>
    </row>
    <row r="152" spans="1:8" ht="15">
      <c r="A152" s="144"/>
      <c r="B152" s="144">
        <v>3313</v>
      </c>
      <c r="C152" s="144">
        <v>2132</v>
      </c>
      <c r="D152" s="144" t="s">
        <v>287</v>
      </c>
      <c r="E152" s="70">
        <v>332</v>
      </c>
      <c r="F152" s="219">
        <v>332</v>
      </c>
      <c r="G152" s="219">
        <v>0</v>
      </c>
      <c r="H152" s="100">
        <f t="shared" si="3"/>
        <v>0</v>
      </c>
    </row>
    <row r="153" spans="1:8" ht="15">
      <c r="A153" s="144"/>
      <c r="B153" s="144">
        <v>3313</v>
      </c>
      <c r="C153" s="144">
        <v>2133</v>
      </c>
      <c r="D153" s="144" t="s">
        <v>288</v>
      </c>
      <c r="E153" s="70">
        <v>18</v>
      </c>
      <c r="F153" s="219">
        <v>18</v>
      </c>
      <c r="G153" s="219">
        <v>0</v>
      </c>
      <c r="H153" s="100">
        <f t="shared" si="3"/>
        <v>0</v>
      </c>
    </row>
    <row r="154" spans="1:8" ht="15">
      <c r="A154" s="144"/>
      <c r="B154" s="144">
        <v>3392</v>
      </c>
      <c r="C154" s="144">
        <v>2324</v>
      </c>
      <c r="D154" s="144" t="s">
        <v>289</v>
      </c>
      <c r="E154" s="70">
        <v>0</v>
      </c>
      <c r="F154" s="219">
        <v>0</v>
      </c>
      <c r="G154" s="219">
        <v>7.8</v>
      </c>
      <c r="H154" s="100" t="e">
        <f t="shared" si="3"/>
        <v>#DIV/0!</v>
      </c>
    </row>
    <row r="155" spans="1:8" ht="15" hidden="1">
      <c r="A155" s="144"/>
      <c r="B155" s="144">
        <v>3399</v>
      </c>
      <c r="C155" s="144">
        <v>2133</v>
      </c>
      <c r="D155" s="144" t="s">
        <v>290</v>
      </c>
      <c r="E155" s="70"/>
      <c r="F155" s="219"/>
      <c r="G155" s="219">
        <v>0</v>
      </c>
      <c r="H155" s="100" t="e">
        <f t="shared" si="3"/>
        <v>#DIV/0!</v>
      </c>
    </row>
    <row r="156" spans="1:8" ht="15" hidden="1">
      <c r="A156" s="144"/>
      <c r="B156" s="144">
        <v>3399</v>
      </c>
      <c r="C156" s="144">
        <v>2324</v>
      </c>
      <c r="D156" s="144" t="s">
        <v>291</v>
      </c>
      <c r="E156" s="70"/>
      <c r="F156" s="219"/>
      <c r="G156" s="219">
        <v>0</v>
      </c>
      <c r="H156" s="100" t="e">
        <f t="shared" si="3"/>
        <v>#DIV/0!</v>
      </c>
    </row>
    <row r="157" spans="1:8" ht="15">
      <c r="A157" s="144"/>
      <c r="B157" s="144">
        <v>3412</v>
      </c>
      <c r="C157" s="144">
        <v>2324</v>
      </c>
      <c r="D157" s="144" t="s">
        <v>292</v>
      </c>
      <c r="E157" s="70">
        <v>0</v>
      </c>
      <c r="F157" s="219">
        <v>0</v>
      </c>
      <c r="G157" s="219">
        <v>6.9</v>
      </c>
      <c r="H157" s="100" t="e">
        <f t="shared" si="3"/>
        <v>#DIV/0!</v>
      </c>
    </row>
    <row r="158" spans="1:8" ht="15" customHeight="1">
      <c r="A158" s="144"/>
      <c r="B158" s="144">
        <v>3599</v>
      </c>
      <c r="C158" s="144">
        <v>2324</v>
      </c>
      <c r="D158" s="144" t="s">
        <v>293</v>
      </c>
      <c r="E158" s="100">
        <v>5</v>
      </c>
      <c r="F158" s="219">
        <v>5</v>
      </c>
      <c r="G158" s="219">
        <v>0.2</v>
      </c>
      <c r="H158" s="100">
        <f t="shared" si="3"/>
        <v>4</v>
      </c>
    </row>
    <row r="159" spans="1:8" ht="15" customHeight="1">
      <c r="A159" s="144"/>
      <c r="B159" s="144">
        <v>4171</v>
      </c>
      <c r="C159" s="144">
        <v>2229</v>
      </c>
      <c r="D159" s="144" t="s">
        <v>294</v>
      </c>
      <c r="E159" s="100">
        <v>17</v>
      </c>
      <c r="F159" s="219">
        <v>17</v>
      </c>
      <c r="G159" s="219">
        <v>1.5</v>
      </c>
      <c r="H159" s="100">
        <f t="shared" si="3"/>
        <v>8.8235294117647065</v>
      </c>
    </row>
    <row r="160" spans="1:8" ht="15" hidden="1" customHeight="1">
      <c r="A160" s="144"/>
      <c r="B160" s="144">
        <v>4179</v>
      </c>
      <c r="C160" s="144">
        <v>2229</v>
      </c>
      <c r="D160" s="144" t="s">
        <v>295</v>
      </c>
      <c r="E160" s="100"/>
      <c r="F160" s="219"/>
      <c r="G160" s="219">
        <v>0</v>
      </c>
      <c r="H160" s="100" t="e">
        <f t="shared" si="3"/>
        <v>#DIV/0!</v>
      </c>
    </row>
    <row r="161" spans="1:8" ht="15" hidden="1">
      <c r="A161" s="144"/>
      <c r="B161" s="144">
        <v>4195</v>
      </c>
      <c r="C161" s="144">
        <v>2229</v>
      </c>
      <c r="D161" s="144" t="s">
        <v>296</v>
      </c>
      <c r="E161" s="100"/>
      <c r="F161" s="219"/>
      <c r="G161" s="219">
        <v>0</v>
      </c>
      <c r="H161" s="100" t="e">
        <f t="shared" si="3"/>
        <v>#DIV/0!</v>
      </c>
    </row>
    <row r="162" spans="1:8" ht="15" hidden="1">
      <c r="A162" s="144"/>
      <c r="B162" s="144">
        <v>4329</v>
      </c>
      <c r="C162" s="144">
        <v>2229</v>
      </c>
      <c r="D162" s="144" t="s">
        <v>297</v>
      </c>
      <c r="E162" s="100"/>
      <c r="F162" s="219"/>
      <c r="G162" s="219">
        <v>0</v>
      </c>
      <c r="H162" s="100" t="e">
        <f t="shared" si="3"/>
        <v>#DIV/0!</v>
      </c>
    </row>
    <row r="163" spans="1:8" ht="15" hidden="1">
      <c r="A163" s="144"/>
      <c r="B163" s="144">
        <v>4329</v>
      </c>
      <c r="C163" s="144">
        <v>2324</v>
      </c>
      <c r="D163" s="144" t="s">
        <v>298</v>
      </c>
      <c r="E163" s="100"/>
      <c r="F163" s="219"/>
      <c r="G163" s="219">
        <v>0</v>
      </c>
      <c r="H163" s="100" t="e">
        <f t="shared" si="3"/>
        <v>#DIV/0!</v>
      </c>
    </row>
    <row r="164" spans="1:8" ht="15" hidden="1">
      <c r="A164" s="144"/>
      <c r="B164" s="144">
        <v>4342</v>
      </c>
      <c r="C164" s="144">
        <v>2324</v>
      </c>
      <c r="D164" s="144" t="s">
        <v>299</v>
      </c>
      <c r="E164" s="100"/>
      <c r="F164" s="219"/>
      <c r="G164" s="219">
        <v>0</v>
      </c>
      <c r="H164" s="100" t="e">
        <f t="shared" si="3"/>
        <v>#DIV/0!</v>
      </c>
    </row>
    <row r="165" spans="1:8" ht="15" hidden="1">
      <c r="A165" s="144"/>
      <c r="B165" s="144">
        <v>4349</v>
      </c>
      <c r="C165" s="144">
        <v>2229</v>
      </c>
      <c r="D165" s="144" t="s">
        <v>300</v>
      </c>
      <c r="E165" s="100"/>
      <c r="F165" s="219"/>
      <c r="G165" s="219">
        <v>0</v>
      </c>
      <c r="H165" s="100" t="e">
        <f t="shared" si="3"/>
        <v>#DIV/0!</v>
      </c>
    </row>
    <row r="166" spans="1:8" ht="15" hidden="1">
      <c r="A166" s="155"/>
      <c r="B166" s="144">
        <v>4357</v>
      </c>
      <c r="C166" s="144">
        <v>2122</v>
      </c>
      <c r="D166" s="144" t="s">
        <v>301</v>
      </c>
      <c r="E166" s="70"/>
      <c r="F166" s="219"/>
      <c r="G166" s="219">
        <v>0</v>
      </c>
      <c r="H166" s="100" t="e">
        <f t="shared" si="3"/>
        <v>#DIV/0!</v>
      </c>
    </row>
    <row r="167" spans="1:8" ht="15">
      <c r="A167" s="144"/>
      <c r="B167" s="144">
        <v>4379</v>
      </c>
      <c r="C167" s="144">
        <v>2212</v>
      </c>
      <c r="D167" s="144" t="s">
        <v>302</v>
      </c>
      <c r="E167" s="100">
        <v>7</v>
      </c>
      <c r="F167" s="219">
        <v>7</v>
      </c>
      <c r="G167" s="219">
        <v>3.9</v>
      </c>
      <c r="H167" s="100">
        <f t="shared" si="3"/>
        <v>55.714285714285715</v>
      </c>
    </row>
    <row r="168" spans="1:8" ht="15" hidden="1">
      <c r="A168" s="144"/>
      <c r="B168" s="144">
        <v>4399</v>
      </c>
      <c r="C168" s="144">
        <v>2111</v>
      </c>
      <c r="D168" s="144" t="s">
        <v>284</v>
      </c>
      <c r="E168" s="100"/>
      <c r="F168" s="219"/>
      <c r="G168" s="219">
        <v>0</v>
      </c>
      <c r="H168" s="100" t="e">
        <f t="shared" si="3"/>
        <v>#DIV/0!</v>
      </c>
    </row>
    <row r="169" spans="1:8" ht="15" hidden="1">
      <c r="A169" s="178"/>
      <c r="B169" s="178">
        <v>4399</v>
      </c>
      <c r="C169" s="178">
        <v>2324</v>
      </c>
      <c r="D169" s="178" t="s">
        <v>303</v>
      </c>
      <c r="E169" s="101"/>
      <c r="F169" s="220"/>
      <c r="G169" s="219">
        <v>0</v>
      </c>
      <c r="H169" s="100" t="e">
        <f t="shared" si="3"/>
        <v>#DIV/0!</v>
      </c>
    </row>
    <row r="170" spans="1:8" ht="15" hidden="1">
      <c r="A170" s="144"/>
      <c r="B170" s="144">
        <v>6171</v>
      </c>
      <c r="C170" s="144">
        <v>2212</v>
      </c>
      <c r="D170" s="144" t="s">
        <v>304</v>
      </c>
      <c r="E170" s="100"/>
      <c r="F170" s="219"/>
      <c r="G170" s="219">
        <v>0</v>
      </c>
      <c r="H170" s="100" t="e">
        <f t="shared" si="3"/>
        <v>#DIV/0!</v>
      </c>
    </row>
    <row r="171" spans="1:8" ht="15">
      <c r="A171" s="178"/>
      <c r="B171" s="144">
        <v>6171</v>
      </c>
      <c r="C171" s="144">
        <v>2324</v>
      </c>
      <c r="D171" s="144" t="s">
        <v>305</v>
      </c>
      <c r="E171" s="100">
        <v>3</v>
      </c>
      <c r="F171" s="219">
        <v>3</v>
      </c>
      <c r="G171" s="219">
        <v>2</v>
      </c>
      <c r="H171" s="100">
        <f t="shared" si="3"/>
        <v>66.666666666666657</v>
      </c>
    </row>
    <row r="172" spans="1:8" ht="15" hidden="1">
      <c r="A172" s="178"/>
      <c r="B172" s="144">
        <v>6402</v>
      </c>
      <c r="C172" s="144">
        <v>2229</v>
      </c>
      <c r="D172" s="144" t="s">
        <v>306</v>
      </c>
      <c r="E172" s="100"/>
      <c r="F172" s="219"/>
      <c r="G172" s="219">
        <v>0</v>
      </c>
      <c r="H172" s="100" t="e">
        <f>(#REF!/F172)*100</f>
        <v>#REF!</v>
      </c>
    </row>
    <row r="173" spans="1:8" ht="15" hidden="1">
      <c r="A173" s="155"/>
      <c r="B173" s="144"/>
      <c r="C173" s="144"/>
      <c r="D173" s="144"/>
      <c r="E173" s="70"/>
      <c r="F173" s="219"/>
      <c r="G173" s="219">
        <v>0</v>
      </c>
      <c r="H173" s="100" t="e">
        <f>(#REF!/F173)*100</f>
        <v>#REF!</v>
      </c>
    </row>
    <row r="174" spans="1:8" ht="15" hidden="1">
      <c r="A174" s="144"/>
      <c r="B174" s="144"/>
      <c r="C174" s="144"/>
      <c r="D174" s="144"/>
      <c r="E174" s="100"/>
      <c r="F174" s="219"/>
      <c r="G174" s="219">
        <v>0</v>
      </c>
      <c r="H174" s="100" t="e">
        <f>(#REF!/F174)*100</f>
        <v>#REF!</v>
      </c>
    </row>
    <row r="175" spans="1:8" ht="15" customHeight="1" thickBot="1">
      <c r="A175" s="172"/>
      <c r="B175" s="172"/>
      <c r="C175" s="172"/>
      <c r="D175" s="172"/>
      <c r="E175" s="173"/>
      <c r="F175" s="227"/>
      <c r="G175" s="227"/>
      <c r="H175" s="100"/>
    </row>
    <row r="176" spans="1:8" s="123" customFormat="1" ht="21.75" customHeight="1" thickTop="1" thickBot="1">
      <c r="A176" s="175"/>
      <c r="B176" s="175"/>
      <c r="C176" s="175"/>
      <c r="D176" s="176" t="s">
        <v>307</v>
      </c>
      <c r="E176" s="177">
        <f>SUM(E127:E175)</f>
        <v>525</v>
      </c>
      <c r="F176" s="228">
        <f>SUM(F127:F175)</f>
        <v>2551.8999999999996</v>
      </c>
      <c r="G176" s="228">
        <f>SUM(G128:G175)</f>
        <v>2054.7000000000003</v>
      </c>
      <c r="H176" s="163">
        <f>(G176/F176)*100</f>
        <v>80.516477918413756</v>
      </c>
    </row>
    <row r="177" spans="1:8" ht="15" customHeight="1">
      <c r="A177" s="164"/>
      <c r="B177" s="123"/>
      <c r="C177" s="164"/>
      <c r="D177" s="179"/>
      <c r="E177" s="165"/>
      <c r="F177" s="223"/>
      <c r="G177" s="211"/>
      <c r="H177" s="127"/>
    </row>
    <row r="178" spans="1:8" ht="14.25" hidden="1" customHeight="1">
      <c r="A178" s="123"/>
      <c r="B178" s="123"/>
      <c r="C178" s="123"/>
      <c r="D178" s="123"/>
      <c r="E178" s="124"/>
      <c r="F178" s="214"/>
      <c r="G178" s="214"/>
      <c r="H178" s="124"/>
    </row>
    <row r="179" spans="1:8" ht="14.25" hidden="1" customHeight="1">
      <c r="A179" s="123"/>
      <c r="B179" s="123"/>
      <c r="C179" s="123"/>
      <c r="D179" s="123"/>
      <c r="E179" s="124"/>
      <c r="F179" s="214"/>
      <c r="G179" s="214"/>
      <c r="H179" s="124"/>
    </row>
    <row r="180" spans="1:8" ht="13.5" hidden="1" customHeight="1">
      <c r="A180" s="123"/>
      <c r="B180" s="123"/>
      <c r="C180" s="123"/>
      <c r="D180" s="123"/>
      <c r="E180" s="124"/>
      <c r="F180" s="214"/>
      <c r="G180" s="214"/>
      <c r="H180" s="124"/>
    </row>
    <row r="181" spans="1:8" ht="13.5" hidden="1" customHeight="1">
      <c r="A181" s="123"/>
      <c r="B181" s="123"/>
      <c r="C181" s="123"/>
      <c r="D181" s="123"/>
      <c r="E181" s="124"/>
      <c r="F181" s="214"/>
      <c r="G181" s="214"/>
      <c r="H181" s="124"/>
    </row>
    <row r="182" spans="1:8" ht="13.5" customHeight="1" thickBot="1">
      <c r="A182" s="123"/>
      <c r="B182" s="123"/>
      <c r="C182" s="123"/>
      <c r="D182" s="123"/>
      <c r="E182" s="124"/>
      <c r="F182" s="214"/>
      <c r="G182" s="214"/>
      <c r="H182" s="124"/>
    </row>
    <row r="183" spans="1:8" ht="15.75">
      <c r="A183" s="133" t="s">
        <v>27</v>
      </c>
      <c r="B183" s="133" t="s">
        <v>28</v>
      </c>
      <c r="C183" s="133" t="s">
        <v>195</v>
      </c>
      <c r="D183" s="134" t="s">
        <v>29</v>
      </c>
      <c r="E183" s="55" t="s">
        <v>30</v>
      </c>
      <c r="F183" s="215" t="s">
        <v>30</v>
      </c>
      <c r="G183" s="215" t="s">
        <v>8</v>
      </c>
      <c r="H183" s="55" t="s">
        <v>196</v>
      </c>
    </row>
    <row r="184" spans="1:8" ht="15.75" customHeight="1" thickBot="1">
      <c r="A184" s="135"/>
      <c r="B184" s="135"/>
      <c r="C184" s="135"/>
      <c r="D184" s="136"/>
      <c r="E184" s="137" t="s">
        <v>32</v>
      </c>
      <c r="F184" s="216" t="s">
        <v>33</v>
      </c>
      <c r="G184" s="217" t="s">
        <v>34</v>
      </c>
      <c r="H184" s="137" t="s">
        <v>11</v>
      </c>
    </row>
    <row r="185" spans="1:8" ht="15.75" customHeight="1" thickTop="1">
      <c r="A185" s="139">
        <v>60</v>
      </c>
      <c r="B185" s="139"/>
      <c r="C185" s="139"/>
      <c r="D185" s="62" t="s">
        <v>138</v>
      </c>
      <c r="E185" s="140"/>
      <c r="F185" s="218"/>
      <c r="G185" s="218"/>
      <c r="H185" s="140"/>
    </row>
    <row r="186" spans="1:8" ht="14.25" customHeight="1">
      <c r="A186" s="81"/>
      <c r="B186" s="81"/>
      <c r="C186" s="81"/>
      <c r="D186" s="81"/>
      <c r="E186" s="100"/>
      <c r="F186" s="219"/>
      <c r="G186" s="219"/>
      <c r="H186" s="100"/>
    </row>
    <row r="187" spans="1:8" ht="15" hidden="1">
      <c r="A187" s="144"/>
      <c r="B187" s="144"/>
      <c r="C187" s="144">
        <v>1332</v>
      </c>
      <c r="D187" s="144" t="s">
        <v>308</v>
      </c>
      <c r="E187" s="100"/>
      <c r="F187" s="219"/>
      <c r="G187" s="219">
        <v>0</v>
      </c>
      <c r="H187" s="100" t="e">
        <f>(#REF!/F187)*100</f>
        <v>#REF!</v>
      </c>
    </row>
    <row r="188" spans="1:8" ht="15">
      <c r="A188" s="144"/>
      <c r="B188" s="144"/>
      <c r="C188" s="144">
        <v>1333</v>
      </c>
      <c r="D188" s="144" t="s">
        <v>309</v>
      </c>
      <c r="E188" s="100">
        <v>550</v>
      </c>
      <c r="F188" s="219">
        <v>550</v>
      </c>
      <c r="G188" s="219">
        <v>166.2</v>
      </c>
      <c r="H188" s="100">
        <f t="shared" ref="H188:H203" si="4">(G188/F188)*100</f>
        <v>30.218181818181815</v>
      </c>
    </row>
    <row r="189" spans="1:8" ht="15">
      <c r="A189" s="144"/>
      <c r="B189" s="144"/>
      <c r="C189" s="144">
        <v>1334</v>
      </c>
      <c r="D189" s="144" t="s">
        <v>310</v>
      </c>
      <c r="E189" s="100">
        <v>60</v>
      </c>
      <c r="F189" s="219">
        <v>60</v>
      </c>
      <c r="G189" s="219">
        <v>39.6</v>
      </c>
      <c r="H189" s="100">
        <f t="shared" si="4"/>
        <v>66</v>
      </c>
    </row>
    <row r="190" spans="1:8" ht="15">
      <c r="A190" s="144"/>
      <c r="B190" s="144"/>
      <c r="C190" s="144">
        <v>1335</v>
      </c>
      <c r="D190" s="144" t="s">
        <v>311</v>
      </c>
      <c r="E190" s="100">
        <v>25</v>
      </c>
      <c r="F190" s="219">
        <v>25</v>
      </c>
      <c r="G190" s="219">
        <v>38</v>
      </c>
      <c r="H190" s="100">
        <f t="shared" si="4"/>
        <v>152</v>
      </c>
    </row>
    <row r="191" spans="1:8" ht="15">
      <c r="A191" s="144"/>
      <c r="B191" s="144"/>
      <c r="C191" s="144">
        <v>1361</v>
      </c>
      <c r="D191" s="144" t="s">
        <v>233</v>
      </c>
      <c r="E191" s="100">
        <v>240</v>
      </c>
      <c r="F191" s="219">
        <v>240</v>
      </c>
      <c r="G191" s="219">
        <v>199.5</v>
      </c>
      <c r="H191" s="100">
        <f t="shared" si="4"/>
        <v>83.125</v>
      </c>
    </row>
    <row r="192" spans="1:8" ht="15" hidden="1" customHeight="1">
      <c r="A192" s="144">
        <v>29004</v>
      </c>
      <c r="B192" s="144"/>
      <c r="C192" s="144">
        <v>4116</v>
      </c>
      <c r="D192" s="144" t="s">
        <v>312</v>
      </c>
      <c r="E192" s="100"/>
      <c r="F192" s="219"/>
      <c r="G192" s="219">
        <v>0</v>
      </c>
      <c r="H192" s="100" t="e">
        <f t="shared" si="4"/>
        <v>#DIV/0!</v>
      </c>
    </row>
    <row r="193" spans="1:8" ht="15" hidden="1">
      <c r="A193" s="144">
        <v>29008</v>
      </c>
      <c r="B193" s="144"/>
      <c r="C193" s="144">
        <v>4116</v>
      </c>
      <c r="D193" s="144" t="s">
        <v>313</v>
      </c>
      <c r="E193" s="100"/>
      <c r="F193" s="219"/>
      <c r="G193" s="219">
        <v>0</v>
      </c>
      <c r="H193" s="100" t="e">
        <f t="shared" si="4"/>
        <v>#DIV/0!</v>
      </c>
    </row>
    <row r="194" spans="1:8" ht="15" hidden="1">
      <c r="A194" s="144">
        <v>29516</v>
      </c>
      <c r="B194" s="144"/>
      <c r="C194" s="144">
        <v>4216</v>
      </c>
      <c r="D194" s="144" t="s">
        <v>314</v>
      </c>
      <c r="E194" s="100"/>
      <c r="F194" s="219"/>
      <c r="G194" s="219">
        <v>0</v>
      </c>
      <c r="H194" s="100" t="e">
        <f t="shared" si="4"/>
        <v>#DIV/0!</v>
      </c>
    </row>
    <row r="195" spans="1:8" ht="15" hidden="1">
      <c r="A195" s="178">
        <v>379</v>
      </c>
      <c r="B195" s="178"/>
      <c r="C195" s="178">
        <v>4122</v>
      </c>
      <c r="D195" s="178" t="s">
        <v>315</v>
      </c>
      <c r="E195" s="101"/>
      <c r="F195" s="220"/>
      <c r="G195" s="219">
        <v>0</v>
      </c>
      <c r="H195" s="100" t="e">
        <f t="shared" si="4"/>
        <v>#DIV/0!</v>
      </c>
    </row>
    <row r="196" spans="1:8" ht="15">
      <c r="A196" s="178"/>
      <c r="B196" s="178">
        <v>1014</v>
      </c>
      <c r="C196" s="178">
        <v>2132</v>
      </c>
      <c r="D196" s="178" t="s">
        <v>316</v>
      </c>
      <c r="E196" s="101">
        <v>24</v>
      </c>
      <c r="F196" s="220">
        <v>24</v>
      </c>
      <c r="G196" s="219">
        <v>6.3</v>
      </c>
      <c r="H196" s="100">
        <f t="shared" si="4"/>
        <v>26.25</v>
      </c>
    </row>
    <row r="197" spans="1:8" ht="15">
      <c r="A197" s="178"/>
      <c r="B197" s="178">
        <v>1070</v>
      </c>
      <c r="C197" s="178">
        <v>2212</v>
      </c>
      <c r="D197" s="144" t="s">
        <v>317</v>
      </c>
      <c r="E197" s="101">
        <v>40</v>
      </c>
      <c r="F197" s="220">
        <v>40</v>
      </c>
      <c r="G197" s="219">
        <v>0</v>
      </c>
      <c r="H197" s="100">
        <f t="shared" si="4"/>
        <v>0</v>
      </c>
    </row>
    <row r="198" spans="1:8" ht="15">
      <c r="A198" s="178"/>
      <c r="B198" s="178">
        <v>2119</v>
      </c>
      <c r="C198" s="178">
        <v>2343</v>
      </c>
      <c r="D198" s="178" t="s">
        <v>318</v>
      </c>
      <c r="E198" s="101">
        <v>15000</v>
      </c>
      <c r="F198" s="220">
        <v>15000</v>
      </c>
      <c r="G198" s="219">
        <v>3822.5</v>
      </c>
      <c r="H198" s="100">
        <f t="shared" si="4"/>
        <v>25.483333333333334</v>
      </c>
    </row>
    <row r="199" spans="1:8" ht="15">
      <c r="A199" s="178"/>
      <c r="B199" s="178">
        <v>2369</v>
      </c>
      <c r="C199" s="178">
        <v>2212</v>
      </c>
      <c r="D199" s="144" t="s">
        <v>319</v>
      </c>
      <c r="E199" s="101">
        <v>10</v>
      </c>
      <c r="F199" s="220">
        <v>10</v>
      </c>
      <c r="G199" s="219">
        <v>0</v>
      </c>
      <c r="H199" s="100">
        <f t="shared" si="4"/>
        <v>0</v>
      </c>
    </row>
    <row r="200" spans="1:8" ht="15">
      <c r="A200" s="178"/>
      <c r="B200" s="178">
        <v>3322</v>
      </c>
      <c r="C200" s="178">
        <v>2212</v>
      </c>
      <c r="D200" s="144" t="s">
        <v>320</v>
      </c>
      <c r="E200" s="101">
        <v>20</v>
      </c>
      <c r="F200" s="220">
        <v>20</v>
      </c>
      <c r="G200" s="219">
        <v>0</v>
      </c>
      <c r="H200" s="100">
        <f t="shared" si="4"/>
        <v>0</v>
      </c>
    </row>
    <row r="201" spans="1:8" ht="15">
      <c r="A201" s="178"/>
      <c r="B201" s="178">
        <v>3749</v>
      </c>
      <c r="C201" s="178">
        <v>2212</v>
      </c>
      <c r="D201" s="144" t="s">
        <v>321</v>
      </c>
      <c r="E201" s="101">
        <v>8</v>
      </c>
      <c r="F201" s="220">
        <v>8</v>
      </c>
      <c r="G201" s="219">
        <v>0</v>
      </c>
      <c r="H201" s="100">
        <f t="shared" si="4"/>
        <v>0</v>
      </c>
    </row>
    <row r="202" spans="1:8" ht="15">
      <c r="A202" s="144"/>
      <c r="B202" s="144">
        <v>6171</v>
      </c>
      <c r="C202" s="144">
        <v>2212</v>
      </c>
      <c r="D202" s="144" t="s">
        <v>322</v>
      </c>
      <c r="E202" s="100">
        <v>3</v>
      </c>
      <c r="F202" s="219">
        <v>3</v>
      </c>
      <c r="G202" s="219">
        <v>100</v>
      </c>
      <c r="H202" s="100">
        <f t="shared" si="4"/>
        <v>3333.3333333333335</v>
      </c>
    </row>
    <row r="203" spans="1:8" ht="15">
      <c r="A203" s="144"/>
      <c r="B203" s="144">
        <v>6171</v>
      </c>
      <c r="C203" s="144">
        <v>2324</v>
      </c>
      <c r="D203" s="144" t="s">
        <v>323</v>
      </c>
      <c r="E203" s="100">
        <v>8</v>
      </c>
      <c r="F203" s="219">
        <v>8</v>
      </c>
      <c r="G203" s="219">
        <v>4</v>
      </c>
      <c r="H203" s="100">
        <f t="shared" si="4"/>
        <v>50</v>
      </c>
    </row>
    <row r="204" spans="1:8" ht="15" hidden="1">
      <c r="A204" s="144"/>
      <c r="B204" s="144">
        <v>6171</v>
      </c>
      <c r="C204" s="144">
        <v>2329</v>
      </c>
      <c r="D204" s="144" t="s">
        <v>324</v>
      </c>
      <c r="E204" s="100"/>
      <c r="F204" s="219"/>
      <c r="G204" s="219"/>
      <c r="H204" s="100"/>
    </row>
    <row r="205" spans="1:8" ht="15" customHeight="1" thickBot="1">
      <c r="A205" s="172"/>
      <c r="B205" s="172"/>
      <c r="C205" s="172"/>
      <c r="D205" s="172"/>
      <c r="E205" s="173"/>
      <c r="F205" s="227"/>
      <c r="G205" s="227"/>
      <c r="H205" s="173"/>
    </row>
    <row r="206" spans="1:8" s="123" customFormat="1" ht="21.75" customHeight="1" thickTop="1" thickBot="1">
      <c r="A206" s="175"/>
      <c r="B206" s="175"/>
      <c r="C206" s="175"/>
      <c r="D206" s="176" t="s">
        <v>325</v>
      </c>
      <c r="E206" s="177">
        <f>SUM(E186:E205)</f>
        <v>15988</v>
      </c>
      <c r="F206" s="228">
        <f>SUM(F186:F205)</f>
        <v>15988</v>
      </c>
      <c r="G206" s="228">
        <f>SUM(G186:G205)</f>
        <v>4376.1000000000004</v>
      </c>
      <c r="H206" s="163">
        <f>(G206/F206)*100</f>
        <v>27.371153365023769</v>
      </c>
    </row>
    <row r="207" spans="1:8" ht="14.25" customHeight="1">
      <c r="A207" s="164"/>
      <c r="B207" s="164"/>
      <c r="C207" s="164"/>
      <c r="D207" s="129"/>
      <c r="E207" s="165"/>
      <c r="F207" s="223"/>
      <c r="G207" s="223"/>
      <c r="H207" s="165"/>
    </row>
    <row r="208" spans="1:8" ht="14.25" hidden="1" customHeight="1">
      <c r="A208" s="164"/>
      <c r="B208" s="164"/>
      <c r="C208" s="164"/>
      <c r="D208" s="129"/>
      <c r="E208" s="165"/>
      <c r="F208" s="223"/>
      <c r="G208" s="223"/>
      <c r="H208" s="165"/>
    </row>
    <row r="209" spans="1:8" ht="14.25" hidden="1" customHeight="1">
      <c r="A209" s="164"/>
      <c r="B209" s="164"/>
      <c r="C209" s="164"/>
      <c r="D209" s="129"/>
      <c r="E209" s="165"/>
      <c r="F209" s="223"/>
      <c r="G209" s="223"/>
      <c r="H209" s="165"/>
    </row>
    <row r="210" spans="1:8" ht="14.25" hidden="1" customHeight="1">
      <c r="A210" s="164"/>
      <c r="B210" s="164"/>
      <c r="C210" s="164"/>
      <c r="D210" s="129"/>
      <c r="E210" s="165"/>
      <c r="F210" s="223"/>
      <c r="G210" s="223"/>
      <c r="H210" s="165"/>
    </row>
    <row r="211" spans="1:8" ht="15" hidden="1" customHeight="1">
      <c r="A211" s="164"/>
      <c r="B211" s="164"/>
      <c r="C211" s="164"/>
      <c r="D211" s="129"/>
      <c r="E211" s="165"/>
      <c r="F211" s="223"/>
      <c r="G211" s="223"/>
      <c r="H211" s="165"/>
    </row>
    <row r="212" spans="1:8" ht="15" customHeight="1" thickBot="1">
      <c r="A212" s="164"/>
      <c r="B212" s="164"/>
      <c r="C212" s="164"/>
      <c r="D212" s="129"/>
      <c r="E212" s="165"/>
      <c r="F212" s="223"/>
      <c r="G212" s="223"/>
      <c r="H212" s="165"/>
    </row>
    <row r="213" spans="1:8" ht="15.75">
      <c r="A213" s="133" t="s">
        <v>27</v>
      </c>
      <c r="B213" s="133" t="s">
        <v>28</v>
      </c>
      <c r="C213" s="133" t="s">
        <v>195</v>
      </c>
      <c r="D213" s="134" t="s">
        <v>29</v>
      </c>
      <c r="E213" s="55" t="s">
        <v>30</v>
      </c>
      <c r="F213" s="215" t="s">
        <v>30</v>
      </c>
      <c r="G213" s="215" t="s">
        <v>8</v>
      </c>
      <c r="H213" s="55" t="s">
        <v>196</v>
      </c>
    </row>
    <row r="214" spans="1:8" ht="15.75" customHeight="1" thickBot="1">
      <c r="A214" s="135"/>
      <c r="B214" s="135"/>
      <c r="C214" s="135"/>
      <c r="D214" s="136"/>
      <c r="E214" s="137" t="s">
        <v>32</v>
      </c>
      <c r="F214" s="216" t="s">
        <v>33</v>
      </c>
      <c r="G214" s="217" t="s">
        <v>34</v>
      </c>
      <c r="H214" s="137" t="s">
        <v>11</v>
      </c>
    </row>
    <row r="215" spans="1:8" ht="15.75" customHeight="1" thickTop="1">
      <c r="A215" s="139">
        <v>80</v>
      </c>
      <c r="B215" s="139"/>
      <c r="C215" s="139"/>
      <c r="D215" s="62" t="s">
        <v>151</v>
      </c>
      <c r="E215" s="140"/>
      <c r="F215" s="218"/>
      <c r="G215" s="218"/>
      <c r="H215" s="140"/>
    </row>
    <row r="216" spans="1:8" ht="15">
      <c r="A216" s="144"/>
      <c r="B216" s="144"/>
      <c r="C216" s="144"/>
      <c r="D216" s="144"/>
      <c r="E216" s="100"/>
      <c r="F216" s="219"/>
      <c r="G216" s="219"/>
      <c r="H216" s="100"/>
    </row>
    <row r="217" spans="1:8" ht="15">
      <c r="A217" s="144"/>
      <c r="B217" s="144"/>
      <c r="C217" s="144">
        <v>1353</v>
      </c>
      <c r="D217" s="144" t="s">
        <v>326</v>
      </c>
      <c r="E217" s="100">
        <v>700</v>
      </c>
      <c r="F217" s="219">
        <v>700</v>
      </c>
      <c r="G217" s="219">
        <v>158.6</v>
      </c>
      <c r="H217" s="100">
        <f t="shared" ref="H217:H229" si="5">(G217/F217)*100</f>
        <v>22.657142857142855</v>
      </c>
    </row>
    <row r="218" spans="1:8" ht="15">
      <c r="A218" s="144"/>
      <c r="B218" s="144"/>
      <c r="C218" s="144">
        <v>1359</v>
      </c>
      <c r="D218" s="144" t="s">
        <v>327</v>
      </c>
      <c r="E218" s="100">
        <v>0</v>
      </c>
      <c r="F218" s="219">
        <v>0</v>
      </c>
      <c r="G218" s="219">
        <v>0</v>
      </c>
      <c r="H218" s="100" t="e">
        <f t="shared" si="5"/>
        <v>#DIV/0!</v>
      </c>
    </row>
    <row r="219" spans="1:8" ht="15">
      <c r="A219" s="144"/>
      <c r="B219" s="144"/>
      <c r="C219" s="144">
        <v>1361</v>
      </c>
      <c r="D219" s="144" t="s">
        <v>233</v>
      </c>
      <c r="E219" s="100">
        <v>6200</v>
      </c>
      <c r="F219" s="219">
        <v>6201</v>
      </c>
      <c r="G219" s="219">
        <v>1941.3</v>
      </c>
      <c r="H219" s="100">
        <f t="shared" si="5"/>
        <v>31.306240928882438</v>
      </c>
    </row>
    <row r="220" spans="1:8" ht="15">
      <c r="A220" s="144"/>
      <c r="B220" s="144"/>
      <c r="C220" s="144">
        <v>4121</v>
      </c>
      <c r="D220" s="144" t="s">
        <v>328</v>
      </c>
      <c r="E220" s="101">
        <v>280</v>
      </c>
      <c r="F220" s="220">
        <v>280</v>
      </c>
      <c r="G220" s="219">
        <v>64</v>
      </c>
      <c r="H220" s="100">
        <f t="shared" si="5"/>
        <v>22.857142857142858</v>
      </c>
    </row>
    <row r="221" spans="1:8" ht="15" hidden="1">
      <c r="A221" s="144">
        <v>222</v>
      </c>
      <c r="B221" s="144"/>
      <c r="C221" s="144">
        <v>4122</v>
      </c>
      <c r="D221" s="144" t="s">
        <v>329</v>
      </c>
      <c r="E221" s="101"/>
      <c r="F221" s="220"/>
      <c r="G221" s="219">
        <v>0</v>
      </c>
      <c r="H221" s="100" t="e">
        <f t="shared" si="5"/>
        <v>#DIV/0!</v>
      </c>
    </row>
    <row r="222" spans="1:8" ht="15" hidden="1">
      <c r="A222" s="144"/>
      <c r="B222" s="144">
        <v>2219</v>
      </c>
      <c r="C222" s="144">
        <v>2324</v>
      </c>
      <c r="D222" s="144" t="s">
        <v>330</v>
      </c>
      <c r="E222" s="100"/>
      <c r="F222" s="219"/>
      <c r="G222" s="219">
        <v>0</v>
      </c>
      <c r="H222" s="100" t="e">
        <f t="shared" si="5"/>
        <v>#DIV/0!</v>
      </c>
    </row>
    <row r="223" spans="1:8" ht="15" hidden="1">
      <c r="A223" s="144"/>
      <c r="B223" s="144">
        <v>2219</v>
      </c>
      <c r="C223" s="144">
        <v>2329</v>
      </c>
      <c r="D223" s="144" t="s">
        <v>331</v>
      </c>
      <c r="E223" s="100"/>
      <c r="F223" s="219"/>
      <c r="G223" s="219">
        <v>0</v>
      </c>
      <c r="H223" s="100" t="e">
        <f t="shared" si="5"/>
        <v>#DIV/0!</v>
      </c>
    </row>
    <row r="224" spans="1:8" ht="15">
      <c r="A224" s="144"/>
      <c r="B224" s="144">
        <v>2229</v>
      </c>
      <c r="C224" s="144">
        <v>2212</v>
      </c>
      <c r="D224" s="144" t="s">
        <v>332</v>
      </c>
      <c r="E224" s="101">
        <v>150</v>
      </c>
      <c r="F224" s="220">
        <v>150</v>
      </c>
      <c r="G224" s="219">
        <v>71.599999999999994</v>
      </c>
      <c r="H224" s="100">
        <f t="shared" si="5"/>
        <v>47.733333333333327</v>
      </c>
    </row>
    <row r="225" spans="1:8" ht="15">
      <c r="A225" s="144"/>
      <c r="B225" s="144">
        <v>2229</v>
      </c>
      <c r="C225" s="144">
        <v>2324</v>
      </c>
      <c r="D225" s="144" t="s">
        <v>333</v>
      </c>
      <c r="E225" s="101">
        <v>0</v>
      </c>
      <c r="F225" s="220">
        <v>0</v>
      </c>
      <c r="G225" s="219">
        <v>25.7</v>
      </c>
      <c r="H225" s="100" t="e">
        <f t="shared" si="5"/>
        <v>#DIV/0!</v>
      </c>
    </row>
    <row r="226" spans="1:8" ht="15">
      <c r="A226" s="144"/>
      <c r="B226" s="144">
        <v>2299</v>
      </c>
      <c r="C226" s="144">
        <v>2212</v>
      </c>
      <c r="D226" s="144" t="s">
        <v>334</v>
      </c>
      <c r="E226" s="100">
        <v>2500</v>
      </c>
      <c r="F226" s="219">
        <v>2500</v>
      </c>
      <c r="G226" s="219">
        <v>1020.2</v>
      </c>
      <c r="H226" s="100">
        <f t="shared" si="5"/>
        <v>40.808</v>
      </c>
    </row>
    <row r="227" spans="1:8" ht="15" hidden="1">
      <c r="A227" s="144"/>
      <c r="B227" s="144">
        <v>2299</v>
      </c>
      <c r="C227" s="144">
        <v>2324</v>
      </c>
      <c r="D227" s="144" t="s">
        <v>335</v>
      </c>
      <c r="E227" s="101"/>
      <c r="F227" s="220"/>
      <c r="G227" s="219">
        <v>0</v>
      </c>
      <c r="H227" s="100" t="e">
        <f t="shared" si="5"/>
        <v>#DIV/0!</v>
      </c>
    </row>
    <row r="228" spans="1:8" ht="15">
      <c r="A228" s="178"/>
      <c r="B228" s="178">
        <v>6171</v>
      </c>
      <c r="C228" s="178">
        <v>2324</v>
      </c>
      <c r="D228" s="178" t="s">
        <v>336</v>
      </c>
      <c r="E228" s="101">
        <v>350</v>
      </c>
      <c r="F228" s="220">
        <v>350</v>
      </c>
      <c r="G228" s="219">
        <v>65.7</v>
      </c>
      <c r="H228" s="100">
        <f t="shared" si="5"/>
        <v>18.771428571428572</v>
      </c>
    </row>
    <row r="229" spans="1:8" ht="15">
      <c r="A229" s="144"/>
      <c r="B229" s="144">
        <v>6171</v>
      </c>
      <c r="C229" s="144">
        <v>2329</v>
      </c>
      <c r="D229" s="144" t="s">
        <v>337</v>
      </c>
      <c r="E229" s="101">
        <v>0</v>
      </c>
      <c r="F229" s="220">
        <v>0</v>
      </c>
      <c r="G229" s="219">
        <v>5</v>
      </c>
      <c r="H229" s="100" t="e">
        <f t="shared" si="5"/>
        <v>#DIV/0!</v>
      </c>
    </row>
    <row r="230" spans="1:8" ht="15.75" thickBot="1">
      <c r="A230" s="172"/>
      <c r="B230" s="172"/>
      <c r="C230" s="172"/>
      <c r="D230" s="172"/>
      <c r="E230" s="173"/>
      <c r="F230" s="227"/>
      <c r="G230" s="227"/>
      <c r="H230" s="173"/>
    </row>
    <row r="231" spans="1:8" s="123" customFormat="1" ht="21.75" customHeight="1" thickTop="1" thickBot="1">
      <c r="A231" s="175"/>
      <c r="B231" s="175"/>
      <c r="C231" s="175"/>
      <c r="D231" s="176" t="s">
        <v>338</v>
      </c>
      <c r="E231" s="177">
        <f>SUM(E216:E230)</f>
        <v>10180</v>
      </c>
      <c r="F231" s="228">
        <f>SUM(F216:F230)</f>
        <v>10181</v>
      </c>
      <c r="G231" s="228">
        <f>SUM(G216:G230)</f>
        <v>3352.0999999999995</v>
      </c>
      <c r="H231" s="163">
        <f>(G231/F231)*100</f>
        <v>32.925056477752676</v>
      </c>
    </row>
    <row r="232" spans="1:8" ht="15" customHeight="1">
      <c r="A232" s="164"/>
      <c r="B232" s="164"/>
      <c r="C232" s="164"/>
      <c r="D232" s="129"/>
      <c r="E232" s="165"/>
      <c r="F232" s="223"/>
      <c r="G232" s="223"/>
      <c r="H232" s="165"/>
    </row>
    <row r="233" spans="1:8" ht="15" hidden="1" customHeight="1">
      <c r="A233" s="164"/>
      <c r="B233" s="164"/>
      <c r="C233" s="164"/>
      <c r="D233" s="129"/>
      <c r="E233" s="165"/>
      <c r="F233" s="223"/>
      <c r="G233" s="223"/>
      <c r="H233" s="165"/>
    </row>
    <row r="234" spans="1:8" ht="15" hidden="1" customHeight="1">
      <c r="A234" s="164"/>
      <c r="B234" s="164"/>
      <c r="C234" s="164"/>
      <c r="D234" s="129"/>
      <c r="E234" s="165"/>
      <c r="F234" s="223"/>
      <c r="G234" s="223"/>
      <c r="H234" s="165"/>
    </row>
    <row r="235" spans="1:8" ht="15" customHeight="1" thickBot="1">
      <c r="A235" s="164"/>
      <c r="B235" s="164"/>
      <c r="C235" s="164"/>
      <c r="D235" s="129"/>
      <c r="E235" s="165"/>
      <c r="F235" s="223"/>
      <c r="G235" s="223"/>
      <c r="H235" s="165"/>
    </row>
    <row r="236" spans="1:8" ht="15.75">
      <c r="A236" s="133" t="s">
        <v>27</v>
      </c>
      <c r="B236" s="133" t="s">
        <v>28</v>
      </c>
      <c r="C236" s="133" t="s">
        <v>195</v>
      </c>
      <c r="D236" s="134" t="s">
        <v>29</v>
      </c>
      <c r="E236" s="55" t="s">
        <v>30</v>
      </c>
      <c r="F236" s="215" t="s">
        <v>30</v>
      </c>
      <c r="G236" s="215" t="s">
        <v>8</v>
      </c>
      <c r="H236" s="55" t="s">
        <v>196</v>
      </c>
    </row>
    <row r="237" spans="1:8" ht="15.75" customHeight="1" thickBot="1">
      <c r="A237" s="135"/>
      <c r="B237" s="135"/>
      <c r="C237" s="135"/>
      <c r="D237" s="136"/>
      <c r="E237" s="137" t="s">
        <v>32</v>
      </c>
      <c r="F237" s="216" t="s">
        <v>33</v>
      </c>
      <c r="G237" s="217" t="s">
        <v>34</v>
      </c>
      <c r="H237" s="137" t="s">
        <v>11</v>
      </c>
    </row>
    <row r="238" spans="1:8" ht="16.5" customHeight="1" thickTop="1">
      <c r="A238" s="139">
        <v>90</v>
      </c>
      <c r="B238" s="139"/>
      <c r="C238" s="139"/>
      <c r="D238" s="62" t="s">
        <v>160</v>
      </c>
      <c r="E238" s="140"/>
      <c r="F238" s="218"/>
      <c r="G238" s="218"/>
      <c r="H238" s="140"/>
    </row>
    <row r="239" spans="1:8" ht="15.75">
      <c r="A239" s="139"/>
      <c r="B239" s="139"/>
      <c r="C239" s="139"/>
      <c r="D239" s="62"/>
      <c r="E239" s="140"/>
      <c r="F239" s="218"/>
      <c r="G239" s="218"/>
      <c r="H239" s="140"/>
    </row>
    <row r="240" spans="1:8" ht="15" hidden="1">
      <c r="A240" s="144"/>
      <c r="B240" s="144"/>
      <c r="C240" s="144">
        <v>4116</v>
      </c>
      <c r="D240" s="144" t="s">
        <v>339</v>
      </c>
      <c r="E240" s="180"/>
      <c r="F240" s="229"/>
      <c r="G240" s="229">
        <v>0</v>
      </c>
      <c r="H240" s="100" t="e">
        <f>(#REF!/F240)*100</f>
        <v>#REF!</v>
      </c>
    </row>
    <row r="241" spans="1:8" ht="15" hidden="1">
      <c r="A241" s="144"/>
      <c r="B241" s="144"/>
      <c r="C241" s="144">
        <v>4116</v>
      </c>
      <c r="D241" s="144" t="s">
        <v>340</v>
      </c>
      <c r="E241" s="180"/>
      <c r="F241" s="229"/>
      <c r="G241" s="229">
        <v>0</v>
      </c>
      <c r="H241" s="100" t="e">
        <f>(#REF!/F241)*100</f>
        <v>#REF!</v>
      </c>
    </row>
    <row r="242" spans="1:8" ht="15" hidden="1">
      <c r="A242" s="155"/>
      <c r="B242" s="144"/>
      <c r="C242" s="144">
        <v>4116</v>
      </c>
      <c r="D242" s="144" t="s">
        <v>341</v>
      </c>
      <c r="E242" s="70"/>
      <c r="F242" s="219"/>
      <c r="G242" s="229">
        <v>0</v>
      </c>
      <c r="H242" s="100" t="e">
        <f>(#REF!/F242)*100</f>
        <v>#REF!</v>
      </c>
    </row>
    <row r="243" spans="1:8" ht="15">
      <c r="A243" s="158"/>
      <c r="B243" s="158"/>
      <c r="C243" s="158">
        <v>4121</v>
      </c>
      <c r="D243" s="144" t="s">
        <v>342</v>
      </c>
      <c r="E243" s="181">
        <v>400</v>
      </c>
      <c r="F243" s="229">
        <v>400</v>
      </c>
      <c r="G243" s="229">
        <v>100</v>
      </c>
      <c r="H243" s="100">
        <f t="shared" ref="H243:H252" si="6">(G243/F243)*100</f>
        <v>25</v>
      </c>
    </row>
    <row r="244" spans="1:8" ht="15" hidden="1">
      <c r="A244" s="144"/>
      <c r="B244" s="144"/>
      <c r="C244" s="144">
        <v>4122</v>
      </c>
      <c r="D244" s="144" t="s">
        <v>343</v>
      </c>
      <c r="E244" s="182"/>
      <c r="F244" s="230"/>
      <c r="G244" s="229">
        <v>0</v>
      </c>
      <c r="H244" s="100" t="e">
        <f t="shared" si="6"/>
        <v>#DIV/0!</v>
      </c>
    </row>
    <row r="245" spans="1:8" ht="15" hidden="1">
      <c r="A245" s="144"/>
      <c r="B245" s="144"/>
      <c r="C245" s="144">
        <v>4216</v>
      </c>
      <c r="D245" s="158" t="s">
        <v>344</v>
      </c>
      <c r="E245" s="182"/>
      <c r="F245" s="230"/>
      <c r="G245" s="229">
        <v>0</v>
      </c>
      <c r="H245" s="100" t="e">
        <f t="shared" si="6"/>
        <v>#DIV/0!</v>
      </c>
    </row>
    <row r="246" spans="1:8" ht="15">
      <c r="A246" s="144"/>
      <c r="B246" s="144">
        <v>2219</v>
      </c>
      <c r="C246" s="144">
        <v>2111</v>
      </c>
      <c r="D246" s="144" t="s">
        <v>345</v>
      </c>
      <c r="E246" s="182">
        <v>5800</v>
      </c>
      <c r="F246" s="230">
        <v>5800</v>
      </c>
      <c r="G246" s="229">
        <v>1638.8</v>
      </c>
      <c r="H246" s="100">
        <f t="shared" si="6"/>
        <v>28.255172413793101</v>
      </c>
    </row>
    <row r="247" spans="1:8" ht="15">
      <c r="A247" s="144"/>
      <c r="B247" s="144">
        <v>2219</v>
      </c>
      <c r="C247" s="144">
        <v>2329</v>
      </c>
      <c r="D247" s="144" t="s">
        <v>346</v>
      </c>
      <c r="E247" s="100">
        <v>0</v>
      </c>
      <c r="F247" s="230">
        <v>0</v>
      </c>
      <c r="G247" s="229">
        <v>0</v>
      </c>
      <c r="H247" s="100" t="e">
        <f t="shared" si="6"/>
        <v>#DIV/0!</v>
      </c>
    </row>
    <row r="248" spans="1:8" ht="15">
      <c r="A248" s="144" t="s">
        <v>347</v>
      </c>
      <c r="B248" s="144">
        <v>5311</v>
      </c>
      <c r="C248" s="144">
        <v>2111</v>
      </c>
      <c r="D248" s="144" t="s">
        <v>348</v>
      </c>
      <c r="E248" s="182">
        <v>470</v>
      </c>
      <c r="F248" s="230">
        <v>470</v>
      </c>
      <c r="G248" s="229">
        <v>112.6</v>
      </c>
      <c r="H248" s="100">
        <f t="shared" si="6"/>
        <v>23.957446808510639</v>
      </c>
    </row>
    <row r="249" spans="1:8" ht="15">
      <c r="A249" s="144"/>
      <c r="B249" s="144">
        <v>5311</v>
      </c>
      <c r="C249" s="144">
        <v>2212</v>
      </c>
      <c r="D249" s="144" t="s">
        <v>349</v>
      </c>
      <c r="E249" s="183">
        <v>1200</v>
      </c>
      <c r="F249" s="231">
        <v>1200</v>
      </c>
      <c r="G249" s="229">
        <v>240.1</v>
      </c>
      <c r="H249" s="100">
        <f t="shared" si="6"/>
        <v>20.008333333333333</v>
      </c>
    </row>
    <row r="250" spans="1:8" ht="15" hidden="1">
      <c r="A250" s="178"/>
      <c r="B250" s="178">
        <v>5311</v>
      </c>
      <c r="C250" s="178">
        <v>2310</v>
      </c>
      <c r="D250" s="178" t="s">
        <v>350</v>
      </c>
      <c r="E250" s="101"/>
      <c r="F250" s="220"/>
      <c r="G250" s="229">
        <v>0</v>
      </c>
      <c r="H250" s="100" t="e">
        <f t="shared" si="6"/>
        <v>#DIV/0!</v>
      </c>
    </row>
    <row r="251" spans="1:8" ht="15" hidden="1">
      <c r="A251" s="178"/>
      <c r="B251" s="178">
        <v>5311</v>
      </c>
      <c r="C251" s="178">
        <v>2322</v>
      </c>
      <c r="D251" s="178" t="s">
        <v>351</v>
      </c>
      <c r="E251" s="101"/>
      <c r="F251" s="220"/>
      <c r="G251" s="229">
        <v>0</v>
      </c>
      <c r="H251" s="100" t="e">
        <f t="shared" si="6"/>
        <v>#DIV/0!</v>
      </c>
    </row>
    <row r="252" spans="1:8" ht="15">
      <c r="A252" s="144"/>
      <c r="B252" s="144">
        <v>5311</v>
      </c>
      <c r="C252" s="144">
        <v>2324</v>
      </c>
      <c r="D252" s="144" t="s">
        <v>352</v>
      </c>
      <c r="E252" s="100">
        <v>0</v>
      </c>
      <c r="F252" s="219">
        <v>0</v>
      </c>
      <c r="G252" s="229">
        <v>6.5</v>
      </c>
      <c r="H252" s="100" t="e">
        <f t="shared" si="6"/>
        <v>#DIV/0!</v>
      </c>
    </row>
    <row r="253" spans="1:8" ht="15" hidden="1">
      <c r="A253" s="178"/>
      <c r="B253" s="178">
        <v>5311</v>
      </c>
      <c r="C253" s="178">
        <v>2329</v>
      </c>
      <c r="D253" s="178" t="s">
        <v>324</v>
      </c>
      <c r="E253" s="101"/>
      <c r="F253" s="220"/>
      <c r="G253" s="229">
        <v>0</v>
      </c>
      <c r="H253" s="100" t="e">
        <f>(#REF!/F253)*100</f>
        <v>#REF!</v>
      </c>
    </row>
    <row r="254" spans="1:8" ht="15" hidden="1">
      <c r="A254" s="178"/>
      <c r="B254" s="178">
        <v>5311</v>
      </c>
      <c r="C254" s="178">
        <v>3113</v>
      </c>
      <c r="D254" s="178" t="s">
        <v>350</v>
      </c>
      <c r="E254" s="101"/>
      <c r="F254" s="220"/>
      <c r="G254" s="229">
        <v>0</v>
      </c>
      <c r="H254" s="100" t="e">
        <f>(#REF!/F254)*100</f>
        <v>#REF!</v>
      </c>
    </row>
    <row r="255" spans="1:8" ht="15" hidden="1">
      <c r="A255" s="178"/>
      <c r="B255" s="178">
        <v>6409</v>
      </c>
      <c r="C255" s="178">
        <v>2328</v>
      </c>
      <c r="D255" s="178" t="s">
        <v>353</v>
      </c>
      <c r="E255" s="101"/>
      <c r="F255" s="220"/>
      <c r="G255" s="229">
        <v>0</v>
      </c>
      <c r="H255" s="100" t="e">
        <f>(#REF!/F255)*100</f>
        <v>#REF!</v>
      </c>
    </row>
    <row r="256" spans="1:8" ht="15.75" thickBot="1">
      <c r="A256" s="172"/>
      <c r="B256" s="172"/>
      <c r="C256" s="172"/>
      <c r="D256" s="172"/>
      <c r="E256" s="173"/>
      <c r="F256" s="227"/>
      <c r="G256" s="227"/>
      <c r="H256" s="173"/>
    </row>
    <row r="257" spans="1:8" s="123" customFormat="1" ht="21.75" customHeight="1" thickTop="1" thickBot="1">
      <c r="A257" s="175"/>
      <c r="B257" s="175"/>
      <c r="C257" s="175"/>
      <c r="D257" s="176" t="s">
        <v>354</v>
      </c>
      <c r="E257" s="177">
        <f>SUM(E240:E256)</f>
        <v>7870</v>
      </c>
      <c r="F257" s="228">
        <f>SUM(F240:F256)</f>
        <v>7870</v>
      </c>
      <c r="G257" s="228">
        <f>SUM(G240:G256)</f>
        <v>2098</v>
      </c>
      <c r="H257" s="163">
        <f>(G257/F257)*100</f>
        <v>26.658195679796698</v>
      </c>
    </row>
    <row r="258" spans="1:8" ht="15" customHeight="1">
      <c r="A258" s="164"/>
      <c r="B258" s="164"/>
      <c r="C258" s="164"/>
      <c r="D258" s="129"/>
      <c r="E258" s="165"/>
      <c r="F258" s="223"/>
      <c r="G258" s="223"/>
      <c r="H258" s="165"/>
    </row>
    <row r="259" spans="1:8" ht="15" hidden="1" customHeight="1">
      <c r="A259" s="164"/>
      <c r="B259" s="164"/>
      <c r="C259" s="164"/>
      <c r="D259" s="129"/>
      <c r="E259" s="165"/>
      <c r="F259" s="223"/>
      <c r="G259" s="223"/>
      <c r="H259" s="165"/>
    </row>
    <row r="260" spans="1:8" ht="15" hidden="1" customHeight="1">
      <c r="A260" s="164"/>
      <c r="B260" s="164"/>
      <c r="C260" s="164"/>
      <c r="D260" s="129"/>
      <c r="E260" s="165"/>
      <c r="F260" s="223"/>
      <c r="G260" s="223"/>
      <c r="H260" s="165"/>
    </row>
    <row r="261" spans="1:8" ht="15" hidden="1" customHeight="1">
      <c r="A261" s="164"/>
      <c r="B261" s="164"/>
      <c r="C261" s="164"/>
      <c r="D261" s="129"/>
      <c r="E261" s="165"/>
      <c r="F261" s="223"/>
      <c r="G261" s="223"/>
      <c r="H261" s="165"/>
    </row>
    <row r="262" spans="1:8" ht="15" hidden="1" customHeight="1">
      <c r="A262" s="164"/>
      <c r="B262" s="164"/>
      <c r="C262" s="164"/>
      <c r="D262" s="129"/>
      <c r="E262" s="165"/>
      <c r="F262" s="223"/>
      <c r="G262" s="223"/>
      <c r="H262" s="165"/>
    </row>
    <row r="263" spans="1:8" ht="15" hidden="1" customHeight="1">
      <c r="A263" s="164"/>
      <c r="B263" s="164"/>
      <c r="C263" s="164"/>
      <c r="D263" s="129"/>
      <c r="E263" s="165"/>
      <c r="F263" s="223"/>
      <c r="G263" s="223"/>
      <c r="H263" s="165"/>
    </row>
    <row r="264" spans="1:8" ht="15" hidden="1" customHeight="1">
      <c r="A264" s="164"/>
      <c r="B264" s="164"/>
      <c r="C264" s="164"/>
      <c r="D264" s="129"/>
      <c r="E264" s="165"/>
      <c r="F264" s="223"/>
      <c r="G264" s="223"/>
      <c r="H264" s="165"/>
    </row>
    <row r="265" spans="1:8" ht="15" hidden="1" customHeight="1">
      <c r="A265" s="164"/>
      <c r="B265" s="164"/>
      <c r="C265" s="164"/>
      <c r="D265" s="129"/>
      <c r="E265" s="165"/>
      <c r="F265" s="223"/>
      <c r="G265" s="211"/>
      <c r="H265" s="127"/>
    </row>
    <row r="266" spans="1:8" ht="15" customHeight="1" thickBot="1">
      <c r="A266" s="164"/>
      <c r="B266" s="164"/>
      <c r="C266" s="164"/>
      <c r="D266" s="129"/>
      <c r="E266" s="165"/>
      <c r="F266" s="223"/>
      <c r="G266" s="223"/>
      <c r="H266" s="165"/>
    </row>
    <row r="267" spans="1:8" ht="15.75">
      <c r="A267" s="133" t="s">
        <v>27</v>
      </c>
      <c r="B267" s="133" t="s">
        <v>28</v>
      </c>
      <c r="C267" s="133" t="s">
        <v>195</v>
      </c>
      <c r="D267" s="134" t="s">
        <v>29</v>
      </c>
      <c r="E267" s="55" t="s">
        <v>30</v>
      </c>
      <c r="F267" s="215" t="s">
        <v>30</v>
      </c>
      <c r="G267" s="215" t="s">
        <v>8</v>
      </c>
      <c r="H267" s="55" t="s">
        <v>196</v>
      </c>
    </row>
    <row r="268" spans="1:8" ht="15.75" customHeight="1" thickBot="1">
      <c r="A268" s="135"/>
      <c r="B268" s="135"/>
      <c r="C268" s="135"/>
      <c r="D268" s="136"/>
      <c r="E268" s="137" t="s">
        <v>32</v>
      </c>
      <c r="F268" s="216" t="s">
        <v>33</v>
      </c>
      <c r="G268" s="217" t="s">
        <v>34</v>
      </c>
      <c r="H268" s="137" t="s">
        <v>11</v>
      </c>
    </row>
    <row r="269" spans="1:8" ht="15.75" customHeight="1" thickTop="1">
      <c r="A269" s="139">
        <v>100</v>
      </c>
      <c r="B269" s="139"/>
      <c r="C269" s="139"/>
      <c r="D269" s="64" t="s">
        <v>166</v>
      </c>
      <c r="E269" s="140"/>
      <c r="F269" s="218"/>
      <c r="G269" s="218"/>
      <c r="H269" s="140"/>
    </row>
    <row r="270" spans="1:8" ht="15">
      <c r="A270" s="144"/>
      <c r="B270" s="144"/>
      <c r="C270" s="144"/>
      <c r="D270" s="144"/>
      <c r="E270" s="70"/>
      <c r="F270" s="219"/>
      <c r="G270" s="219"/>
      <c r="H270" s="70"/>
    </row>
    <row r="271" spans="1:8" ht="15">
      <c r="A271" s="144"/>
      <c r="B271" s="144"/>
      <c r="C271" s="144">
        <v>1361</v>
      </c>
      <c r="D271" s="144" t="s">
        <v>233</v>
      </c>
      <c r="E271" s="70">
        <v>2800</v>
      </c>
      <c r="F271" s="219">
        <v>2800</v>
      </c>
      <c r="G271" s="219">
        <v>880.2</v>
      </c>
      <c r="H271" s="100">
        <f>(G271/F271)*100</f>
        <v>31.43571428571429</v>
      </c>
    </row>
    <row r="272" spans="1:8" ht="15">
      <c r="A272" s="144"/>
      <c r="B272" s="144">
        <v>2169</v>
      </c>
      <c r="C272" s="144">
        <v>2212</v>
      </c>
      <c r="D272" s="144" t="s">
        <v>355</v>
      </c>
      <c r="E272" s="70">
        <v>400</v>
      </c>
      <c r="F272" s="219">
        <v>400</v>
      </c>
      <c r="G272" s="219">
        <v>60.2</v>
      </c>
      <c r="H272" s="100">
        <f>(G272/F272)*100</f>
        <v>15.049999999999999</v>
      </c>
    </row>
    <row r="273" spans="1:8" ht="15" hidden="1">
      <c r="A273" s="178"/>
      <c r="B273" s="178">
        <v>3635</v>
      </c>
      <c r="C273" s="178">
        <v>3122</v>
      </c>
      <c r="D273" s="144" t="s">
        <v>356</v>
      </c>
      <c r="E273" s="70"/>
      <c r="F273" s="219"/>
      <c r="G273" s="219">
        <v>0</v>
      </c>
      <c r="H273" s="100" t="e">
        <f>(G273/F273)*100</f>
        <v>#DIV/0!</v>
      </c>
    </row>
    <row r="274" spans="1:8" ht="15">
      <c r="A274" s="178"/>
      <c r="B274" s="178">
        <v>6171</v>
      </c>
      <c r="C274" s="178">
        <v>2324</v>
      </c>
      <c r="D274" s="144" t="s">
        <v>357</v>
      </c>
      <c r="E274" s="184">
        <v>50</v>
      </c>
      <c r="F274" s="221">
        <v>50</v>
      </c>
      <c r="G274" s="219">
        <v>12.5</v>
      </c>
      <c r="H274" s="100">
        <f>(G274/F274)*100</f>
        <v>25</v>
      </c>
    </row>
    <row r="275" spans="1:8" ht="15" customHeight="1" thickBot="1">
      <c r="A275" s="172"/>
      <c r="B275" s="172"/>
      <c r="C275" s="172"/>
      <c r="D275" s="172"/>
      <c r="E275" s="173"/>
      <c r="F275" s="227"/>
      <c r="G275" s="227"/>
      <c r="H275" s="173"/>
    </row>
    <row r="276" spans="1:8" s="123" customFormat="1" ht="21.75" customHeight="1" thickTop="1" thickBot="1">
      <c r="A276" s="175"/>
      <c r="B276" s="175"/>
      <c r="C276" s="175"/>
      <c r="D276" s="176" t="s">
        <v>358</v>
      </c>
      <c r="E276" s="177">
        <f>SUM(E269:E274)</f>
        <v>3250</v>
      </c>
      <c r="F276" s="228">
        <f>SUM(F269:F274)</f>
        <v>3250</v>
      </c>
      <c r="G276" s="228">
        <f>SUM(G269:G274)</f>
        <v>952.90000000000009</v>
      </c>
      <c r="H276" s="163">
        <f>(G276/F276)*100</f>
        <v>29.32</v>
      </c>
    </row>
    <row r="277" spans="1:8" ht="15" hidden="1" customHeight="1">
      <c r="A277" s="164"/>
      <c r="B277" s="164"/>
      <c r="C277" s="164"/>
      <c r="D277" s="129"/>
      <c r="E277" s="165"/>
      <c r="F277" s="223"/>
      <c r="G277" s="223"/>
      <c r="H277" s="165"/>
    </row>
    <row r="278" spans="1:8" ht="15" hidden="1" customHeight="1">
      <c r="A278" s="164"/>
      <c r="B278" s="164"/>
      <c r="C278" s="164"/>
      <c r="D278" s="129"/>
      <c r="E278" s="165"/>
      <c r="F278" s="223"/>
      <c r="G278" s="223"/>
      <c r="H278" s="165"/>
    </row>
    <row r="279" spans="1:8" ht="15" customHeight="1">
      <c r="A279" s="164"/>
      <c r="B279" s="164"/>
      <c r="C279" s="164"/>
      <c r="D279" s="129"/>
      <c r="E279" s="165"/>
      <c r="F279" s="223"/>
      <c r="G279" s="223"/>
      <c r="H279" s="165"/>
    </row>
    <row r="280" spans="1:8" ht="15" customHeight="1" thickBot="1">
      <c r="A280" s="164"/>
      <c r="B280" s="164"/>
      <c r="C280" s="164"/>
      <c r="D280" s="129"/>
      <c r="E280" s="165"/>
      <c r="F280" s="223"/>
      <c r="G280" s="223"/>
      <c r="H280" s="165"/>
    </row>
    <row r="281" spans="1:8" ht="15.75">
      <c r="A281" s="133" t="s">
        <v>27</v>
      </c>
      <c r="B281" s="133" t="s">
        <v>28</v>
      </c>
      <c r="C281" s="133" t="s">
        <v>195</v>
      </c>
      <c r="D281" s="134" t="s">
        <v>29</v>
      </c>
      <c r="E281" s="55" t="s">
        <v>30</v>
      </c>
      <c r="F281" s="215" t="s">
        <v>30</v>
      </c>
      <c r="G281" s="215" t="s">
        <v>8</v>
      </c>
      <c r="H281" s="55" t="s">
        <v>196</v>
      </c>
    </row>
    <row r="282" spans="1:8" ht="15.75" customHeight="1" thickBot="1">
      <c r="A282" s="135"/>
      <c r="B282" s="135"/>
      <c r="C282" s="135"/>
      <c r="D282" s="136"/>
      <c r="E282" s="137" t="s">
        <v>32</v>
      </c>
      <c r="F282" s="216" t="s">
        <v>33</v>
      </c>
      <c r="G282" s="217" t="s">
        <v>34</v>
      </c>
      <c r="H282" s="137" t="s">
        <v>11</v>
      </c>
    </row>
    <row r="283" spans="1:8" ht="15.75" customHeight="1" thickTop="1">
      <c r="A283" s="185">
        <v>110</v>
      </c>
      <c r="B283" s="81"/>
      <c r="C283" s="81"/>
      <c r="D283" s="81" t="s">
        <v>170</v>
      </c>
      <c r="E283" s="140"/>
      <c r="F283" s="218"/>
      <c r="G283" s="218"/>
      <c r="H283" s="140"/>
    </row>
    <row r="284" spans="1:8" ht="15.75">
      <c r="A284" s="185"/>
      <c r="B284" s="81"/>
      <c r="C284" s="81"/>
      <c r="D284" s="81"/>
      <c r="E284" s="140"/>
      <c r="F284" s="218"/>
      <c r="G284" s="218"/>
      <c r="H284" s="140"/>
    </row>
    <row r="285" spans="1:8" ht="15">
      <c r="A285" s="144"/>
      <c r="B285" s="144"/>
      <c r="C285" s="144">
        <v>1111</v>
      </c>
      <c r="D285" s="144" t="s">
        <v>359</v>
      </c>
      <c r="E285" s="63">
        <v>66500</v>
      </c>
      <c r="F285" s="226">
        <v>66500</v>
      </c>
      <c r="G285" s="226">
        <v>16878.400000000001</v>
      </c>
      <c r="H285" s="100">
        <f t="shared" ref="H285:H309" si="7">(G285/F285)*100</f>
        <v>25.38105263157895</v>
      </c>
    </row>
    <row r="286" spans="1:8" ht="15">
      <c r="A286" s="144"/>
      <c r="B286" s="144"/>
      <c r="C286" s="144">
        <v>1112</v>
      </c>
      <c r="D286" s="144" t="s">
        <v>360</v>
      </c>
      <c r="E286" s="168">
        <v>4250</v>
      </c>
      <c r="F286" s="225">
        <v>4250</v>
      </c>
      <c r="G286" s="226">
        <v>735.3</v>
      </c>
      <c r="H286" s="100">
        <f t="shared" si="7"/>
        <v>17.301176470588235</v>
      </c>
    </row>
    <row r="287" spans="1:8" ht="15">
      <c r="A287" s="144"/>
      <c r="B287" s="144"/>
      <c r="C287" s="144">
        <v>1113</v>
      </c>
      <c r="D287" s="144" t="s">
        <v>361</v>
      </c>
      <c r="E287" s="168">
        <v>6200</v>
      </c>
      <c r="F287" s="225">
        <v>6200</v>
      </c>
      <c r="G287" s="226">
        <v>1589.4</v>
      </c>
      <c r="H287" s="100">
        <f t="shared" si="7"/>
        <v>25.635483870967747</v>
      </c>
    </row>
    <row r="288" spans="1:8" ht="15">
      <c r="A288" s="144"/>
      <c r="B288" s="144"/>
      <c r="C288" s="144">
        <v>1121</v>
      </c>
      <c r="D288" s="144" t="s">
        <v>362</v>
      </c>
      <c r="E288" s="168">
        <v>61700</v>
      </c>
      <c r="F288" s="225">
        <v>61700</v>
      </c>
      <c r="G288" s="226">
        <v>13588.8</v>
      </c>
      <c r="H288" s="100">
        <f t="shared" si="7"/>
        <v>22.023987034035656</v>
      </c>
    </row>
    <row r="289" spans="1:8" ht="15">
      <c r="A289" s="144"/>
      <c r="B289" s="144"/>
      <c r="C289" s="144">
        <v>1122</v>
      </c>
      <c r="D289" s="144" t="s">
        <v>363</v>
      </c>
      <c r="E289" s="63">
        <v>10000</v>
      </c>
      <c r="F289" s="226">
        <v>10000</v>
      </c>
      <c r="G289" s="226">
        <v>8869</v>
      </c>
      <c r="H289" s="100">
        <f t="shared" si="7"/>
        <v>88.69</v>
      </c>
    </row>
    <row r="290" spans="1:8" ht="15">
      <c r="A290" s="144"/>
      <c r="B290" s="144"/>
      <c r="C290" s="144">
        <v>1211</v>
      </c>
      <c r="D290" s="144" t="s">
        <v>364</v>
      </c>
      <c r="E290" s="63">
        <v>120000</v>
      </c>
      <c r="F290" s="226">
        <v>120000</v>
      </c>
      <c r="G290" s="226">
        <v>29247.9</v>
      </c>
      <c r="H290" s="100">
        <f t="shared" si="7"/>
        <v>24.373250000000002</v>
      </c>
    </row>
    <row r="291" spans="1:8" ht="15">
      <c r="A291" s="144"/>
      <c r="B291" s="144"/>
      <c r="C291" s="144">
        <v>1340</v>
      </c>
      <c r="D291" s="144" t="s">
        <v>365</v>
      </c>
      <c r="E291" s="63">
        <v>13500</v>
      </c>
      <c r="F291" s="226">
        <v>13500</v>
      </c>
      <c r="G291" s="226">
        <v>3693.4</v>
      </c>
      <c r="H291" s="100">
        <f t="shared" si="7"/>
        <v>27.358518518518522</v>
      </c>
    </row>
    <row r="292" spans="1:8" ht="15">
      <c r="A292" s="144"/>
      <c r="B292" s="144"/>
      <c r="C292" s="144">
        <v>1341</v>
      </c>
      <c r="D292" s="144" t="s">
        <v>366</v>
      </c>
      <c r="E292" s="66">
        <v>900</v>
      </c>
      <c r="F292" s="232">
        <v>900</v>
      </c>
      <c r="G292" s="226">
        <v>536</v>
      </c>
      <c r="H292" s="100">
        <f t="shared" si="7"/>
        <v>59.55555555555555</v>
      </c>
    </row>
    <row r="293" spans="1:8" ht="15" customHeight="1">
      <c r="A293" s="167"/>
      <c r="B293" s="81"/>
      <c r="C293" s="67">
        <v>1342</v>
      </c>
      <c r="D293" s="67" t="s">
        <v>367</v>
      </c>
      <c r="E293" s="74">
        <v>100</v>
      </c>
      <c r="F293" s="218">
        <v>100</v>
      </c>
      <c r="G293" s="226">
        <v>22.9</v>
      </c>
      <c r="H293" s="100">
        <f t="shared" si="7"/>
        <v>22.9</v>
      </c>
    </row>
    <row r="294" spans="1:8" ht="15">
      <c r="A294" s="69"/>
      <c r="B294" s="67"/>
      <c r="C294" s="67">
        <v>1343</v>
      </c>
      <c r="D294" s="67" t="s">
        <v>368</v>
      </c>
      <c r="E294" s="74">
        <v>1250</v>
      </c>
      <c r="F294" s="218">
        <v>1250</v>
      </c>
      <c r="G294" s="226">
        <v>476.8</v>
      </c>
      <c r="H294" s="100">
        <f t="shared" si="7"/>
        <v>38.143999999999998</v>
      </c>
    </row>
    <row r="295" spans="1:8" ht="15">
      <c r="A295" s="155"/>
      <c r="B295" s="144"/>
      <c r="C295" s="144">
        <v>1345</v>
      </c>
      <c r="D295" s="144" t="s">
        <v>369</v>
      </c>
      <c r="E295" s="186">
        <v>200</v>
      </c>
      <c r="F295" s="225">
        <v>200</v>
      </c>
      <c r="G295" s="226">
        <v>65.099999999999994</v>
      </c>
      <c r="H295" s="100">
        <f t="shared" si="7"/>
        <v>32.549999999999997</v>
      </c>
    </row>
    <row r="296" spans="1:8" ht="15">
      <c r="A296" s="144"/>
      <c r="B296" s="144"/>
      <c r="C296" s="144">
        <v>1351</v>
      </c>
      <c r="D296" s="144" t="s">
        <v>370</v>
      </c>
      <c r="E296" s="66">
        <v>0</v>
      </c>
      <c r="F296" s="232">
        <v>0</v>
      </c>
      <c r="G296" s="226">
        <v>305.2</v>
      </c>
      <c r="H296" s="100" t="e">
        <f t="shared" si="7"/>
        <v>#DIV/0!</v>
      </c>
    </row>
    <row r="297" spans="1:8" ht="15">
      <c r="A297" s="144"/>
      <c r="B297" s="144"/>
      <c r="C297" s="144">
        <v>1355</v>
      </c>
      <c r="D297" s="144" t="s">
        <v>371</v>
      </c>
      <c r="E297" s="63">
        <v>5000</v>
      </c>
      <c r="F297" s="226">
        <v>5000</v>
      </c>
      <c r="G297" s="226">
        <v>718.6</v>
      </c>
      <c r="H297" s="100">
        <f t="shared" si="7"/>
        <v>14.372000000000002</v>
      </c>
    </row>
    <row r="298" spans="1:8" ht="15" hidden="1">
      <c r="A298" s="144"/>
      <c r="B298" s="144"/>
      <c r="C298" s="144">
        <v>1361</v>
      </c>
      <c r="D298" s="144" t="s">
        <v>372</v>
      </c>
      <c r="E298" s="66"/>
      <c r="F298" s="232"/>
      <c r="G298" s="226">
        <v>0</v>
      </c>
      <c r="H298" s="100" t="e">
        <f t="shared" si="7"/>
        <v>#DIV/0!</v>
      </c>
    </row>
    <row r="299" spans="1:8" ht="15">
      <c r="A299" s="144"/>
      <c r="B299" s="144"/>
      <c r="C299" s="144">
        <v>1511</v>
      </c>
      <c r="D299" s="144" t="s">
        <v>373</v>
      </c>
      <c r="E299" s="100">
        <v>22500</v>
      </c>
      <c r="F299" s="219">
        <v>22500</v>
      </c>
      <c r="G299" s="226">
        <v>335.4</v>
      </c>
      <c r="H299" s="100">
        <f t="shared" si="7"/>
        <v>1.4906666666666666</v>
      </c>
    </row>
    <row r="300" spans="1:8" ht="15">
      <c r="A300" s="144"/>
      <c r="B300" s="144"/>
      <c r="C300" s="144">
        <v>4112</v>
      </c>
      <c r="D300" s="144" t="s">
        <v>374</v>
      </c>
      <c r="E300" s="100">
        <v>34500</v>
      </c>
      <c r="F300" s="219">
        <v>35180.9</v>
      </c>
      <c r="G300" s="226">
        <v>8795.1</v>
      </c>
      <c r="H300" s="100">
        <f t="shared" si="7"/>
        <v>24.999644693569522</v>
      </c>
    </row>
    <row r="301" spans="1:8" ht="15">
      <c r="A301" s="144"/>
      <c r="B301" s="144">
        <v>6171</v>
      </c>
      <c r="C301" s="144">
        <v>2212</v>
      </c>
      <c r="D301" s="144" t="s">
        <v>375</v>
      </c>
      <c r="E301" s="107">
        <v>10</v>
      </c>
      <c r="F301" s="233">
        <v>10</v>
      </c>
      <c r="G301" s="226">
        <v>0</v>
      </c>
      <c r="H301" s="100">
        <f t="shared" si="7"/>
        <v>0</v>
      </c>
    </row>
    <row r="302" spans="1:8" ht="15" hidden="1">
      <c r="A302" s="144"/>
      <c r="B302" s="144">
        <v>6171</v>
      </c>
      <c r="C302" s="144">
        <v>2324</v>
      </c>
      <c r="D302" s="144" t="s">
        <v>376</v>
      </c>
      <c r="E302" s="107"/>
      <c r="F302" s="233"/>
      <c r="G302" s="226">
        <v>0</v>
      </c>
      <c r="H302" s="100" t="e">
        <f t="shared" si="7"/>
        <v>#DIV/0!</v>
      </c>
    </row>
    <row r="303" spans="1:8" ht="15">
      <c r="A303" s="144"/>
      <c r="B303" s="144">
        <v>6310</v>
      </c>
      <c r="C303" s="144">
        <v>2141</v>
      </c>
      <c r="D303" s="144" t="s">
        <v>377</v>
      </c>
      <c r="E303" s="100">
        <v>30</v>
      </c>
      <c r="F303" s="219">
        <v>30</v>
      </c>
      <c r="G303" s="226">
        <v>1.5</v>
      </c>
      <c r="H303" s="100">
        <f t="shared" si="7"/>
        <v>5</v>
      </c>
    </row>
    <row r="304" spans="1:8" ht="15" hidden="1">
      <c r="A304" s="144"/>
      <c r="B304" s="144">
        <v>6310</v>
      </c>
      <c r="C304" s="144">
        <v>2324</v>
      </c>
      <c r="D304" s="144" t="s">
        <v>376</v>
      </c>
      <c r="E304" s="107"/>
      <c r="F304" s="233"/>
      <c r="G304" s="226">
        <v>0</v>
      </c>
      <c r="H304" s="100" t="e">
        <f t="shared" si="7"/>
        <v>#DIV/0!</v>
      </c>
    </row>
    <row r="305" spans="1:8" ht="15" hidden="1">
      <c r="A305" s="144"/>
      <c r="B305" s="144">
        <v>6310</v>
      </c>
      <c r="C305" s="144">
        <v>2142</v>
      </c>
      <c r="D305" s="144" t="s">
        <v>378</v>
      </c>
      <c r="E305" s="107"/>
      <c r="F305" s="233"/>
      <c r="G305" s="226">
        <v>0</v>
      </c>
      <c r="H305" s="100" t="e">
        <f t="shared" si="7"/>
        <v>#DIV/0!</v>
      </c>
    </row>
    <row r="306" spans="1:8" ht="15" hidden="1">
      <c r="A306" s="144"/>
      <c r="B306" s="144">
        <v>6310</v>
      </c>
      <c r="C306" s="144">
        <v>2143</v>
      </c>
      <c r="D306" s="144" t="s">
        <v>379</v>
      </c>
      <c r="E306" s="107"/>
      <c r="F306" s="233"/>
      <c r="G306" s="226">
        <v>0</v>
      </c>
      <c r="H306" s="100" t="e">
        <f t="shared" si="7"/>
        <v>#DIV/0!</v>
      </c>
    </row>
    <row r="307" spans="1:8" ht="15" hidden="1">
      <c r="A307" s="144"/>
      <c r="B307" s="144">
        <v>6310</v>
      </c>
      <c r="C307" s="144">
        <v>2329</v>
      </c>
      <c r="D307" s="144" t="s">
        <v>380</v>
      </c>
      <c r="E307" s="107"/>
      <c r="F307" s="233"/>
      <c r="G307" s="226">
        <v>0</v>
      </c>
      <c r="H307" s="100" t="e">
        <f t="shared" si="7"/>
        <v>#DIV/0!</v>
      </c>
    </row>
    <row r="308" spans="1:8" ht="15">
      <c r="A308" s="144"/>
      <c r="B308" s="144">
        <v>6330</v>
      </c>
      <c r="C308" s="144">
        <v>4132</v>
      </c>
      <c r="D308" s="144" t="s">
        <v>381</v>
      </c>
      <c r="E308" s="100">
        <v>0</v>
      </c>
      <c r="F308" s="219">
        <v>0</v>
      </c>
      <c r="G308" s="226">
        <v>68.3</v>
      </c>
      <c r="H308" s="100" t="e">
        <f t="shared" si="7"/>
        <v>#DIV/0!</v>
      </c>
    </row>
    <row r="309" spans="1:8" ht="15">
      <c r="A309" s="144"/>
      <c r="B309" s="144">
        <v>6409</v>
      </c>
      <c r="C309" s="144">
        <v>2328</v>
      </c>
      <c r="D309" s="144" t="s">
        <v>382</v>
      </c>
      <c r="E309" s="107">
        <v>0</v>
      </c>
      <c r="F309" s="233">
        <v>0</v>
      </c>
      <c r="G309" s="226">
        <v>0</v>
      </c>
      <c r="H309" s="100" t="e">
        <f t="shared" si="7"/>
        <v>#DIV/0!</v>
      </c>
    </row>
    <row r="310" spans="1:8" ht="15.75" customHeight="1" thickBot="1">
      <c r="A310" s="172"/>
      <c r="B310" s="172"/>
      <c r="C310" s="172"/>
      <c r="D310" s="172"/>
      <c r="E310" s="187"/>
      <c r="F310" s="234"/>
      <c r="G310" s="234"/>
      <c r="H310" s="187"/>
    </row>
    <row r="311" spans="1:8" s="123" customFormat="1" ht="21.75" customHeight="1" thickTop="1" thickBot="1">
      <c r="A311" s="175"/>
      <c r="B311" s="175"/>
      <c r="C311" s="175"/>
      <c r="D311" s="176" t="s">
        <v>383</v>
      </c>
      <c r="E311" s="177">
        <f>SUM(E285:E310)</f>
        <v>346640</v>
      </c>
      <c r="F311" s="228">
        <f>SUM(F285:F310)</f>
        <v>347320.9</v>
      </c>
      <c r="G311" s="228">
        <f>SUM(G285:G310)</f>
        <v>85927.1</v>
      </c>
      <c r="H311" s="163">
        <f>(G311/F311)*100</f>
        <v>24.739973897338167</v>
      </c>
    </row>
    <row r="312" spans="1:8" ht="15" customHeight="1">
      <c r="A312" s="164"/>
      <c r="B312" s="164"/>
      <c r="C312" s="164"/>
      <c r="D312" s="129"/>
      <c r="E312" s="165"/>
      <c r="F312" s="223"/>
      <c r="G312" s="223"/>
      <c r="H312" s="165"/>
    </row>
    <row r="313" spans="1:8" ht="15" hidden="1">
      <c r="A313" s="123"/>
      <c r="B313" s="164"/>
      <c r="C313" s="164"/>
      <c r="D313" s="164"/>
      <c r="E313" s="188"/>
      <c r="F313" s="235"/>
      <c r="G313" s="235"/>
      <c r="H313" s="188"/>
    </row>
    <row r="314" spans="1:8" ht="15" hidden="1">
      <c r="A314" s="123"/>
      <c r="B314" s="164"/>
      <c r="C314" s="164"/>
      <c r="D314" s="164"/>
      <c r="E314" s="188"/>
      <c r="F314" s="235"/>
      <c r="G314" s="235"/>
      <c r="H314" s="188"/>
    </row>
    <row r="315" spans="1:8" ht="15" customHeight="1" thickBot="1">
      <c r="A315" s="123"/>
      <c r="B315" s="164"/>
      <c r="C315" s="164"/>
      <c r="D315" s="164"/>
      <c r="E315" s="188"/>
      <c r="F315" s="235"/>
      <c r="G315" s="235"/>
      <c r="H315" s="188"/>
    </row>
    <row r="316" spans="1:8" ht="15.75">
      <c r="A316" s="133" t="s">
        <v>27</v>
      </c>
      <c r="B316" s="133" t="s">
        <v>28</v>
      </c>
      <c r="C316" s="133" t="s">
        <v>195</v>
      </c>
      <c r="D316" s="134" t="s">
        <v>29</v>
      </c>
      <c r="E316" s="55" t="s">
        <v>30</v>
      </c>
      <c r="F316" s="215" t="s">
        <v>30</v>
      </c>
      <c r="G316" s="215" t="s">
        <v>8</v>
      </c>
      <c r="H316" s="55" t="s">
        <v>196</v>
      </c>
    </row>
    <row r="317" spans="1:8" ht="15.75" customHeight="1" thickBot="1">
      <c r="A317" s="135"/>
      <c r="B317" s="135"/>
      <c r="C317" s="135"/>
      <c r="D317" s="136"/>
      <c r="E317" s="137" t="s">
        <v>32</v>
      </c>
      <c r="F317" s="216" t="s">
        <v>33</v>
      </c>
      <c r="G317" s="217" t="s">
        <v>34</v>
      </c>
      <c r="H317" s="137" t="s">
        <v>11</v>
      </c>
    </row>
    <row r="318" spans="1:8" ht="16.5" customHeight="1" thickTop="1">
      <c r="A318" s="139">
        <v>120</v>
      </c>
      <c r="B318" s="139"/>
      <c r="C318" s="139"/>
      <c r="D318" s="81" t="s">
        <v>177</v>
      </c>
      <c r="E318" s="140"/>
      <c r="F318" s="218"/>
      <c r="G318" s="218"/>
      <c r="H318" s="140"/>
    </row>
    <row r="319" spans="1:8" ht="15.75">
      <c r="A319" s="81"/>
      <c r="B319" s="81"/>
      <c r="C319" s="81"/>
      <c r="D319" s="81"/>
      <c r="E319" s="100"/>
      <c r="F319" s="219"/>
      <c r="G319" s="219"/>
      <c r="H319" s="100"/>
    </row>
    <row r="320" spans="1:8" ht="15">
      <c r="A320" s="144"/>
      <c r="B320" s="144"/>
      <c r="C320" s="144">
        <v>1361</v>
      </c>
      <c r="D320" s="144" t="s">
        <v>233</v>
      </c>
      <c r="E320" s="189">
        <v>0</v>
      </c>
      <c r="F320" s="236">
        <v>0</v>
      </c>
      <c r="G320" s="236">
        <v>1.8</v>
      </c>
      <c r="H320" s="100" t="e">
        <f t="shared" ref="H320:H350" si="8">(G320/F320)*100</f>
        <v>#DIV/0!</v>
      </c>
    </row>
    <row r="321" spans="1:8" ht="15">
      <c r="A321" s="144"/>
      <c r="B321" s="144">
        <v>3612</v>
      </c>
      <c r="C321" s="144">
        <v>2111</v>
      </c>
      <c r="D321" s="144" t="s">
        <v>384</v>
      </c>
      <c r="E321" s="189">
        <v>3700</v>
      </c>
      <c r="F321" s="236">
        <v>3700</v>
      </c>
      <c r="G321" s="236">
        <v>607.9</v>
      </c>
      <c r="H321" s="100">
        <f t="shared" si="8"/>
        <v>16.429729729729729</v>
      </c>
    </row>
    <row r="322" spans="1:8" ht="15">
      <c r="A322" s="144"/>
      <c r="B322" s="144">
        <v>3612</v>
      </c>
      <c r="C322" s="144">
        <v>2132</v>
      </c>
      <c r="D322" s="144" t="s">
        <v>385</v>
      </c>
      <c r="E322" s="189">
        <v>7760</v>
      </c>
      <c r="F322" s="236">
        <v>7760</v>
      </c>
      <c r="G322" s="236">
        <v>1917.6</v>
      </c>
      <c r="H322" s="100">
        <f t="shared" si="8"/>
        <v>24.711340206185568</v>
      </c>
    </row>
    <row r="323" spans="1:8" ht="15" hidden="1">
      <c r="A323" s="144"/>
      <c r="B323" s="144">
        <v>3612</v>
      </c>
      <c r="C323" s="144">
        <v>2322</v>
      </c>
      <c r="D323" s="144" t="s">
        <v>351</v>
      </c>
      <c r="E323" s="189"/>
      <c r="F323" s="236"/>
      <c r="G323" s="236">
        <v>0</v>
      </c>
      <c r="H323" s="100" t="e">
        <f t="shared" si="8"/>
        <v>#DIV/0!</v>
      </c>
    </row>
    <row r="324" spans="1:8" ht="15">
      <c r="A324" s="144"/>
      <c r="B324" s="144">
        <v>3612</v>
      </c>
      <c r="C324" s="144">
        <v>2324</v>
      </c>
      <c r="D324" s="144" t="s">
        <v>386</v>
      </c>
      <c r="E324" s="100">
        <v>0</v>
      </c>
      <c r="F324" s="219">
        <v>0</v>
      </c>
      <c r="G324" s="236">
        <v>156.1</v>
      </c>
      <c r="H324" s="100" t="e">
        <f t="shared" si="8"/>
        <v>#DIV/0!</v>
      </c>
    </row>
    <row r="325" spans="1:8" ht="15" hidden="1">
      <c r="A325" s="144"/>
      <c r="B325" s="144">
        <v>3612</v>
      </c>
      <c r="C325" s="144">
        <v>2329</v>
      </c>
      <c r="D325" s="144" t="s">
        <v>387</v>
      </c>
      <c r="E325" s="100"/>
      <c r="F325" s="219"/>
      <c r="G325" s="236">
        <v>0</v>
      </c>
      <c r="H325" s="100" t="e">
        <f t="shared" si="8"/>
        <v>#DIV/0!</v>
      </c>
    </row>
    <row r="326" spans="1:8" ht="15">
      <c r="A326" s="144"/>
      <c r="B326" s="144">
        <v>3612</v>
      </c>
      <c r="C326" s="144">
        <v>3112</v>
      </c>
      <c r="D326" s="144" t="s">
        <v>388</v>
      </c>
      <c r="E326" s="100">
        <v>12600</v>
      </c>
      <c r="F326" s="219">
        <v>12600</v>
      </c>
      <c r="G326" s="236">
        <v>0</v>
      </c>
      <c r="H326" s="100">
        <f t="shared" si="8"/>
        <v>0</v>
      </c>
    </row>
    <row r="327" spans="1:8" ht="15">
      <c r="A327" s="144"/>
      <c r="B327" s="144">
        <v>3613</v>
      </c>
      <c r="C327" s="144">
        <v>2111</v>
      </c>
      <c r="D327" s="144" t="s">
        <v>389</v>
      </c>
      <c r="E327" s="189">
        <v>2200</v>
      </c>
      <c r="F327" s="236">
        <v>2200</v>
      </c>
      <c r="G327" s="236">
        <v>529.9</v>
      </c>
      <c r="H327" s="100">
        <f t="shared" si="8"/>
        <v>24.086363636363636</v>
      </c>
    </row>
    <row r="328" spans="1:8" ht="15">
      <c r="A328" s="144"/>
      <c r="B328" s="144">
        <v>3613</v>
      </c>
      <c r="C328" s="144">
        <v>2132</v>
      </c>
      <c r="D328" s="144" t="s">
        <v>390</v>
      </c>
      <c r="E328" s="189">
        <v>4700</v>
      </c>
      <c r="F328" s="236">
        <v>4700</v>
      </c>
      <c r="G328" s="236">
        <v>1241.2</v>
      </c>
      <c r="H328" s="100">
        <f t="shared" si="8"/>
        <v>26.408510638297873</v>
      </c>
    </row>
    <row r="329" spans="1:8" ht="15" hidden="1">
      <c r="A329" s="178"/>
      <c r="B329" s="144">
        <v>3613</v>
      </c>
      <c r="C329" s="144">
        <v>2133</v>
      </c>
      <c r="D329" s="144" t="s">
        <v>391</v>
      </c>
      <c r="E329" s="100"/>
      <c r="F329" s="219"/>
      <c r="G329" s="236">
        <v>0</v>
      </c>
      <c r="H329" s="100" t="e">
        <f t="shared" si="8"/>
        <v>#DIV/0!</v>
      </c>
    </row>
    <row r="330" spans="1:8" ht="15" hidden="1">
      <c r="A330" s="178"/>
      <c r="B330" s="144">
        <v>3613</v>
      </c>
      <c r="C330" s="144">
        <v>2310</v>
      </c>
      <c r="D330" s="144" t="s">
        <v>392</v>
      </c>
      <c r="E330" s="100"/>
      <c r="F330" s="219"/>
      <c r="G330" s="236">
        <v>0</v>
      </c>
      <c r="H330" s="100" t="e">
        <f t="shared" si="8"/>
        <v>#DIV/0!</v>
      </c>
    </row>
    <row r="331" spans="1:8" ht="15" hidden="1">
      <c r="A331" s="178"/>
      <c r="B331" s="144">
        <v>3613</v>
      </c>
      <c r="C331" s="144">
        <v>2322</v>
      </c>
      <c r="D331" s="144" t="s">
        <v>393</v>
      </c>
      <c r="E331" s="100"/>
      <c r="F331" s="219"/>
      <c r="G331" s="236">
        <v>0</v>
      </c>
      <c r="H331" s="100" t="e">
        <f t="shared" si="8"/>
        <v>#DIV/0!</v>
      </c>
    </row>
    <row r="332" spans="1:8" ht="15">
      <c r="A332" s="178"/>
      <c r="B332" s="144">
        <v>3613</v>
      </c>
      <c r="C332" s="144">
        <v>2324</v>
      </c>
      <c r="D332" s="144" t="s">
        <v>394</v>
      </c>
      <c r="E332" s="100">
        <v>0</v>
      </c>
      <c r="F332" s="219">
        <v>0</v>
      </c>
      <c r="G332" s="236">
        <v>347.3</v>
      </c>
      <c r="H332" s="100" t="e">
        <f t="shared" si="8"/>
        <v>#DIV/0!</v>
      </c>
    </row>
    <row r="333" spans="1:8" ht="15">
      <c r="A333" s="178"/>
      <c r="B333" s="144">
        <v>3613</v>
      </c>
      <c r="C333" s="144">
        <v>3112</v>
      </c>
      <c r="D333" s="144" t="s">
        <v>395</v>
      </c>
      <c r="E333" s="100">
        <v>300</v>
      </c>
      <c r="F333" s="219">
        <v>300</v>
      </c>
      <c r="G333" s="236">
        <v>0</v>
      </c>
      <c r="H333" s="100">
        <f t="shared" si="8"/>
        <v>0</v>
      </c>
    </row>
    <row r="334" spans="1:8" ht="15" hidden="1">
      <c r="A334" s="178"/>
      <c r="B334" s="144">
        <v>3631</v>
      </c>
      <c r="C334" s="144">
        <v>2133</v>
      </c>
      <c r="D334" s="144" t="s">
        <v>396</v>
      </c>
      <c r="E334" s="100"/>
      <c r="F334" s="219"/>
      <c r="G334" s="236">
        <v>0</v>
      </c>
      <c r="H334" s="100" t="e">
        <f t="shared" si="8"/>
        <v>#DIV/0!</v>
      </c>
    </row>
    <row r="335" spans="1:8" ht="15">
      <c r="A335" s="178"/>
      <c r="B335" s="144">
        <v>3632</v>
      </c>
      <c r="C335" s="144">
        <v>2111</v>
      </c>
      <c r="D335" s="144" t="s">
        <v>397</v>
      </c>
      <c r="E335" s="100">
        <v>450</v>
      </c>
      <c r="F335" s="219">
        <v>450</v>
      </c>
      <c r="G335" s="236">
        <v>228.8</v>
      </c>
      <c r="H335" s="100">
        <f t="shared" si="8"/>
        <v>50.844444444444449</v>
      </c>
    </row>
    <row r="336" spans="1:8" ht="15">
      <c r="A336" s="178"/>
      <c r="B336" s="144">
        <v>3632</v>
      </c>
      <c r="C336" s="144">
        <v>2132</v>
      </c>
      <c r="D336" s="144" t="s">
        <v>398</v>
      </c>
      <c r="E336" s="100">
        <v>20</v>
      </c>
      <c r="F336" s="219">
        <v>20</v>
      </c>
      <c r="G336" s="236">
        <v>0</v>
      </c>
      <c r="H336" s="100">
        <f t="shared" si="8"/>
        <v>0</v>
      </c>
    </row>
    <row r="337" spans="1:8" ht="15">
      <c r="A337" s="178"/>
      <c r="B337" s="144">
        <v>3632</v>
      </c>
      <c r="C337" s="144">
        <v>2133</v>
      </c>
      <c r="D337" s="144" t="s">
        <v>399</v>
      </c>
      <c r="E337" s="100">
        <v>5</v>
      </c>
      <c r="F337" s="219">
        <v>5</v>
      </c>
      <c r="G337" s="236">
        <v>0</v>
      </c>
      <c r="H337" s="100">
        <f t="shared" si="8"/>
        <v>0</v>
      </c>
    </row>
    <row r="338" spans="1:8" ht="15">
      <c r="A338" s="178"/>
      <c r="B338" s="144">
        <v>3632</v>
      </c>
      <c r="C338" s="144">
        <v>2324</v>
      </c>
      <c r="D338" s="144" t="s">
        <v>400</v>
      </c>
      <c r="E338" s="100">
        <v>0</v>
      </c>
      <c r="F338" s="219">
        <v>0</v>
      </c>
      <c r="G338" s="236">
        <v>48.6</v>
      </c>
      <c r="H338" s="100" t="e">
        <f t="shared" si="8"/>
        <v>#DIV/0!</v>
      </c>
    </row>
    <row r="339" spans="1:8" ht="15">
      <c r="A339" s="178"/>
      <c r="B339" s="144">
        <v>3632</v>
      </c>
      <c r="C339" s="144">
        <v>2329</v>
      </c>
      <c r="D339" s="144" t="s">
        <v>401</v>
      </c>
      <c r="E339" s="100">
        <v>0</v>
      </c>
      <c r="F339" s="219">
        <v>0</v>
      </c>
      <c r="G339" s="236">
        <v>6.8</v>
      </c>
      <c r="H339" s="100" t="e">
        <f t="shared" si="8"/>
        <v>#DIV/0!</v>
      </c>
    </row>
    <row r="340" spans="1:8" ht="15">
      <c r="A340" s="178"/>
      <c r="B340" s="144">
        <v>3634</v>
      </c>
      <c r="C340" s="144">
        <v>2132</v>
      </c>
      <c r="D340" s="144" t="s">
        <v>402</v>
      </c>
      <c r="E340" s="100">
        <v>4654</v>
      </c>
      <c r="F340" s="219">
        <v>4654</v>
      </c>
      <c r="G340" s="236">
        <v>4472.3999999999996</v>
      </c>
      <c r="H340" s="100">
        <f t="shared" si="8"/>
        <v>96.097980232058433</v>
      </c>
    </row>
    <row r="341" spans="1:8" ht="15" hidden="1">
      <c r="A341" s="178"/>
      <c r="B341" s="144">
        <v>3636</v>
      </c>
      <c r="C341" s="144">
        <v>2131</v>
      </c>
      <c r="D341" s="144" t="s">
        <v>403</v>
      </c>
      <c r="E341" s="100"/>
      <c r="F341" s="219"/>
      <c r="G341" s="236">
        <v>0</v>
      </c>
      <c r="H341" s="100" t="e">
        <f t="shared" si="8"/>
        <v>#DIV/0!</v>
      </c>
    </row>
    <row r="342" spans="1:8" ht="15">
      <c r="A342" s="155"/>
      <c r="B342" s="144">
        <v>3639</v>
      </c>
      <c r="C342" s="144">
        <v>2111</v>
      </c>
      <c r="D342" s="144" t="s">
        <v>404</v>
      </c>
      <c r="E342" s="70">
        <v>28</v>
      </c>
      <c r="F342" s="219">
        <v>28</v>
      </c>
      <c r="G342" s="236">
        <v>7.5</v>
      </c>
      <c r="H342" s="100">
        <f t="shared" si="8"/>
        <v>26.785714285714285</v>
      </c>
    </row>
    <row r="343" spans="1:8" ht="15">
      <c r="A343" s="178"/>
      <c r="B343" s="144">
        <v>3639</v>
      </c>
      <c r="C343" s="144">
        <v>2119</v>
      </c>
      <c r="D343" s="144" t="s">
        <v>405</v>
      </c>
      <c r="E343" s="100">
        <v>300</v>
      </c>
      <c r="F343" s="219">
        <v>300</v>
      </c>
      <c r="G343" s="236">
        <v>300.60000000000002</v>
      </c>
      <c r="H343" s="100">
        <f t="shared" si="8"/>
        <v>100.2</v>
      </c>
    </row>
    <row r="344" spans="1:8" ht="15">
      <c r="A344" s="144"/>
      <c r="B344" s="144">
        <v>3639</v>
      </c>
      <c r="C344" s="144">
        <v>2131</v>
      </c>
      <c r="D344" s="144" t="s">
        <v>406</v>
      </c>
      <c r="E344" s="100">
        <v>2700</v>
      </c>
      <c r="F344" s="219">
        <v>2700</v>
      </c>
      <c r="G344" s="236">
        <v>579.70000000000005</v>
      </c>
      <c r="H344" s="100">
        <f t="shared" si="8"/>
        <v>21.470370370370372</v>
      </c>
    </row>
    <row r="345" spans="1:8" ht="15">
      <c r="A345" s="144"/>
      <c r="B345" s="144">
        <v>3639</v>
      </c>
      <c r="C345" s="144">
        <v>2132</v>
      </c>
      <c r="D345" s="144" t="s">
        <v>407</v>
      </c>
      <c r="E345" s="100">
        <v>28</v>
      </c>
      <c r="F345" s="219">
        <v>28</v>
      </c>
      <c r="G345" s="236">
        <v>0</v>
      </c>
      <c r="H345" s="100">
        <f t="shared" si="8"/>
        <v>0</v>
      </c>
    </row>
    <row r="346" spans="1:8" ht="15" customHeight="1">
      <c r="A346" s="144"/>
      <c r="B346" s="144">
        <v>3639</v>
      </c>
      <c r="C346" s="144">
        <v>2212</v>
      </c>
      <c r="D346" s="144" t="s">
        <v>256</v>
      </c>
      <c r="E346" s="100">
        <v>181</v>
      </c>
      <c r="F346" s="219">
        <v>181</v>
      </c>
      <c r="G346" s="236">
        <v>83.5</v>
      </c>
      <c r="H346" s="100">
        <f t="shared" si="8"/>
        <v>46.132596685082873</v>
      </c>
    </row>
    <row r="347" spans="1:8" ht="15">
      <c r="A347" s="144"/>
      <c r="B347" s="144">
        <v>3639</v>
      </c>
      <c r="C347" s="144">
        <v>2324</v>
      </c>
      <c r="D347" s="144" t="s">
        <v>408</v>
      </c>
      <c r="E347" s="100">
        <v>582</v>
      </c>
      <c r="F347" s="219">
        <v>582</v>
      </c>
      <c r="G347" s="236">
        <v>55.3</v>
      </c>
      <c r="H347" s="100">
        <f t="shared" si="8"/>
        <v>9.5017182130584192</v>
      </c>
    </row>
    <row r="348" spans="1:8" ht="15" hidden="1">
      <c r="A348" s="144"/>
      <c r="B348" s="144">
        <v>3639</v>
      </c>
      <c r="C348" s="144">
        <v>2328</v>
      </c>
      <c r="D348" s="144" t="s">
        <v>409</v>
      </c>
      <c r="E348" s="100"/>
      <c r="F348" s="219"/>
      <c r="G348" s="236">
        <v>0</v>
      </c>
      <c r="H348" s="100" t="e">
        <f t="shared" si="8"/>
        <v>#DIV/0!</v>
      </c>
    </row>
    <row r="349" spans="1:8" ht="15" hidden="1" customHeight="1">
      <c r="A349" s="149"/>
      <c r="B349" s="149">
        <v>3639</v>
      </c>
      <c r="C349" s="149">
        <v>2329</v>
      </c>
      <c r="D349" s="149" t="s">
        <v>324</v>
      </c>
      <c r="E349" s="100"/>
      <c r="F349" s="219"/>
      <c r="G349" s="236">
        <v>0</v>
      </c>
      <c r="H349" s="100" t="e">
        <f t="shared" si="8"/>
        <v>#DIV/0!</v>
      </c>
    </row>
    <row r="350" spans="1:8" ht="15">
      <c r="A350" s="144"/>
      <c r="B350" s="144">
        <v>3639</v>
      </c>
      <c r="C350" s="144">
        <v>3111</v>
      </c>
      <c r="D350" s="144" t="s">
        <v>410</v>
      </c>
      <c r="E350" s="100">
        <v>1944</v>
      </c>
      <c r="F350" s="219">
        <v>1944</v>
      </c>
      <c r="G350" s="236">
        <v>945.1</v>
      </c>
      <c r="H350" s="100">
        <f t="shared" si="8"/>
        <v>48.61625514403292</v>
      </c>
    </row>
    <row r="351" spans="1:8" ht="15" hidden="1">
      <c r="A351" s="144"/>
      <c r="B351" s="144">
        <v>3639</v>
      </c>
      <c r="C351" s="144">
        <v>3112</v>
      </c>
      <c r="D351" s="144" t="s">
        <v>411</v>
      </c>
      <c r="E351" s="100"/>
      <c r="F351" s="219"/>
      <c r="G351" s="236">
        <v>0</v>
      </c>
      <c r="H351" s="100" t="e">
        <f>(#REF!/F351)*100</f>
        <v>#REF!</v>
      </c>
    </row>
    <row r="352" spans="1:8" ht="15" hidden="1" customHeight="1">
      <c r="A352" s="149"/>
      <c r="B352" s="149">
        <v>6310</v>
      </c>
      <c r="C352" s="149">
        <v>2141</v>
      </c>
      <c r="D352" s="149" t="s">
        <v>412</v>
      </c>
      <c r="E352" s="100"/>
      <c r="F352" s="219"/>
      <c r="G352" s="236">
        <v>0</v>
      </c>
      <c r="H352" s="100" t="e">
        <f>(#REF!/F352)*100</f>
        <v>#REF!</v>
      </c>
    </row>
    <row r="353" spans="1:8" ht="15" hidden="1" customHeight="1">
      <c r="A353" s="149"/>
      <c r="B353" s="149">
        <v>6409</v>
      </c>
      <c r="C353" s="149">
        <v>2328</v>
      </c>
      <c r="D353" s="149" t="s">
        <v>413</v>
      </c>
      <c r="E353" s="100"/>
      <c r="F353" s="219"/>
      <c r="G353" s="236">
        <v>0</v>
      </c>
      <c r="H353" s="100" t="e">
        <f>(#REF!/F353)*100</f>
        <v>#REF!</v>
      </c>
    </row>
    <row r="354" spans="1:8" ht="15.75" customHeight="1" thickBot="1">
      <c r="A354" s="190"/>
      <c r="B354" s="190"/>
      <c r="C354" s="190"/>
      <c r="D354" s="190"/>
      <c r="E354" s="191"/>
      <c r="F354" s="237"/>
      <c r="G354" s="237"/>
      <c r="H354" s="191"/>
    </row>
    <row r="355" spans="1:8" s="123" customFormat="1" ht="22.5" customHeight="1" thickTop="1" thickBot="1">
      <c r="A355" s="175"/>
      <c r="B355" s="175"/>
      <c r="C355" s="175"/>
      <c r="D355" s="176" t="s">
        <v>414</v>
      </c>
      <c r="E355" s="177">
        <f>SUM(E319:E354)</f>
        <v>42152</v>
      </c>
      <c r="F355" s="228">
        <f>SUM(F319:F354)</f>
        <v>42152</v>
      </c>
      <c r="G355" s="228">
        <f>SUM(G319:G354)</f>
        <v>11530.100000000002</v>
      </c>
      <c r="H355" s="163">
        <f>(G355/F355)*100</f>
        <v>27.353624976276336</v>
      </c>
    </row>
    <row r="356" spans="1:8" ht="15" customHeight="1">
      <c r="A356" s="123"/>
      <c r="B356" s="164"/>
      <c r="C356" s="164"/>
      <c r="D356" s="164"/>
      <c r="E356" s="188"/>
      <c r="F356" s="235"/>
      <c r="G356" s="235"/>
      <c r="H356" s="188"/>
    </row>
    <row r="357" spans="1:8" ht="15" hidden="1" customHeight="1">
      <c r="A357" s="123"/>
      <c r="B357" s="164"/>
      <c r="C357" s="164"/>
      <c r="D357" s="164"/>
      <c r="E357" s="188"/>
      <c r="F357" s="235"/>
      <c r="G357" s="235"/>
      <c r="H357" s="188"/>
    </row>
    <row r="358" spans="1:8" ht="15" hidden="1" customHeight="1">
      <c r="A358" s="123"/>
      <c r="B358" s="164"/>
      <c r="C358" s="164"/>
      <c r="D358" s="164"/>
      <c r="E358" s="188"/>
      <c r="F358" s="235"/>
      <c r="G358" s="235"/>
      <c r="H358" s="188"/>
    </row>
    <row r="359" spans="1:8" ht="15" hidden="1" customHeight="1">
      <c r="A359" s="123"/>
      <c r="B359" s="164"/>
      <c r="C359" s="164"/>
      <c r="D359" s="164"/>
      <c r="E359" s="188"/>
      <c r="F359" s="235"/>
      <c r="G359" s="211"/>
      <c r="H359" s="127"/>
    </row>
    <row r="360" spans="1:8" ht="15" hidden="1" customHeight="1">
      <c r="A360" s="123"/>
      <c r="B360" s="164"/>
      <c r="C360" s="164"/>
      <c r="D360" s="164"/>
      <c r="E360" s="188"/>
      <c r="F360" s="235"/>
      <c r="G360" s="235"/>
      <c r="H360" s="188"/>
    </row>
    <row r="361" spans="1:8" ht="15" hidden="1" customHeight="1">
      <c r="A361" s="123"/>
      <c r="B361" s="164"/>
      <c r="C361" s="164"/>
      <c r="D361" s="164"/>
      <c r="E361" s="188"/>
      <c r="F361" s="235"/>
      <c r="G361" s="235"/>
      <c r="H361" s="188"/>
    </row>
    <row r="362" spans="1:8" ht="15" customHeight="1" thickBot="1">
      <c r="A362" s="123"/>
      <c r="B362" s="164"/>
      <c r="C362" s="164"/>
      <c r="D362" s="164"/>
      <c r="E362" s="188"/>
      <c r="F362" s="235"/>
      <c r="G362" s="235"/>
      <c r="H362" s="188"/>
    </row>
    <row r="363" spans="1:8" ht="15.75">
      <c r="A363" s="133" t="s">
        <v>27</v>
      </c>
      <c r="B363" s="133" t="s">
        <v>28</v>
      </c>
      <c r="C363" s="133" t="s">
        <v>195</v>
      </c>
      <c r="D363" s="134" t="s">
        <v>29</v>
      </c>
      <c r="E363" s="55" t="s">
        <v>30</v>
      </c>
      <c r="F363" s="215" t="s">
        <v>30</v>
      </c>
      <c r="G363" s="215" t="s">
        <v>8</v>
      </c>
      <c r="H363" s="55" t="s">
        <v>196</v>
      </c>
    </row>
    <row r="364" spans="1:8" ht="15.75" customHeight="1" thickBot="1">
      <c r="A364" s="135"/>
      <c r="B364" s="135"/>
      <c r="C364" s="135"/>
      <c r="D364" s="136"/>
      <c r="E364" s="137" t="s">
        <v>32</v>
      </c>
      <c r="F364" s="216" t="s">
        <v>33</v>
      </c>
      <c r="G364" s="217" t="s">
        <v>34</v>
      </c>
      <c r="H364" s="137" t="s">
        <v>11</v>
      </c>
    </row>
    <row r="365" spans="1:8" ht="16.5" thickTop="1">
      <c r="A365" s="139">
        <v>8888</v>
      </c>
      <c r="B365" s="139"/>
      <c r="C365" s="139"/>
      <c r="D365" s="62"/>
      <c r="E365" s="140"/>
      <c r="F365" s="218"/>
      <c r="G365" s="218"/>
      <c r="H365" s="140"/>
    </row>
    <row r="366" spans="1:8" ht="15">
      <c r="A366" s="144"/>
      <c r="B366" s="144">
        <v>6171</v>
      </c>
      <c r="C366" s="144">
        <v>2329</v>
      </c>
      <c r="D366" s="144" t="s">
        <v>415</v>
      </c>
      <c r="E366" s="100">
        <v>0</v>
      </c>
      <c r="F366" s="219">
        <v>0</v>
      </c>
      <c r="G366" s="219">
        <v>-326.10000000000002</v>
      </c>
      <c r="H366" s="100" t="e">
        <f>(G366/F366)*100</f>
        <v>#DIV/0!</v>
      </c>
    </row>
    <row r="367" spans="1:8" ht="15">
      <c r="A367" s="144"/>
      <c r="B367" s="144"/>
      <c r="C367" s="144"/>
      <c r="D367" s="144" t="s">
        <v>416</v>
      </c>
      <c r="E367" s="100"/>
      <c r="F367" s="219"/>
      <c r="G367" s="219"/>
      <c r="H367" s="100"/>
    </row>
    <row r="368" spans="1:8" ht="15.75" thickBot="1">
      <c r="A368" s="172"/>
      <c r="B368" s="172"/>
      <c r="C368" s="172"/>
      <c r="D368" s="172" t="s">
        <v>417</v>
      </c>
      <c r="E368" s="173"/>
      <c r="F368" s="227"/>
      <c r="G368" s="227"/>
      <c r="H368" s="173"/>
    </row>
    <row r="369" spans="1:8" s="123" customFormat="1" ht="22.5" customHeight="1" thickTop="1" thickBot="1">
      <c r="A369" s="175"/>
      <c r="B369" s="175"/>
      <c r="C369" s="175"/>
      <c r="D369" s="176" t="s">
        <v>418</v>
      </c>
      <c r="E369" s="177">
        <f>SUM(E366:E367)</f>
        <v>0</v>
      </c>
      <c r="F369" s="228">
        <f>SUM(F366:F367)</f>
        <v>0</v>
      </c>
      <c r="G369" s="228">
        <f>SUM(G366:G367)</f>
        <v>-326.10000000000002</v>
      </c>
      <c r="H369" s="163" t="e">
        <f>(G369/F369)*100</f>
        <v>#DIV/0!</v>
      </c>
    </row>
    <row r="370" spans="1:8" ht="15">
      <c r="A370" s="123"/>
      <c r="B370" s="164"/>
      <c r="C370" s="164"/>
      <c r="D370" s="164"/>
      <c r="E370" s="188"/>
      <c r="F370" s="235"/>
      <c r="G370" s="235"/>
      <c r="H370" s="188"/>
    </row>
    <row r="371" spans="1:8" ht="15" hidden="1">
      <c r="A371" s="123"/>
      <c r="B371" s="164"/>
      <c r="C371" s="164"/>
      <c r="D371" s="164"/>
      <c r="E371" s="188"/>
      <c r="F371" s="235"/>
      <c r="G371" s="235"/>
      <c r="H371" s="188"/>
    </row>
    <row r="372" spans="1:8" ht="15" hidden="1">
      <c r="A372" s="123"/>
      <c r="B372" s="164"/>
      <c r="C372" s="164"/>
      <c r="D372" s="164"/>
      <c r="E372" s="188"/>
      <c r="F372" s="235"/>
      <c r="G372" s="235"/>
      <c r="H372" s="188"/>
    </row>
    <row r="373" spans="1:8" ht="15" hidden="1">
      <c r="A373" s="123"/>
      <c r="B373" s="164"/>
      <c r="C373" s="164"/>
      <c r="D373" s="164"/>
      <c r="E373" s="188"/>
      <c r="F373" s="235"/>
      <c r="G373" s="235"/>
      <c r="H373" s="188"/>
    </row>
    <row r="374" spans="1:8" ht="15" hidden="1">
      <c r="A374" s="123"/>
      <c r="B374" s="164"/>
      <c r="C374" s="164"/>
      <c r="D374" s="164"/>
      <c r="E374" s="188"/>
      <c r="F374" s="235"/>
      <c r="G374" s="235"/>
      <c r="H374" s="188"/>
    </row>
    <row r="375" spans="1:8" ht="15" hidden="1" customHeight="1">
      <c r="A375" s="123"/>
      <c r="B375" s="164"/>
      <c r="C375" s="164"/>
      <c r="D375" s="164"/>
      <c r="E375" s="188"/>
      <c r="F375" s="235"/>
      <c r="G375" s="235"/>
      <c r="H375" s="188"/>
    </row>
    <row r="376" spans="1:8" ht="15" customHeight="1" thickBot="1">
      <c r="A376" s="123"/>
      <c r="B376" s="123"/>
      <c r="C376" s="123"/>
      <c r="D376" s="123"/>
      <c r="E376" s="124"/>
      <c r="F376" s="214"/>
      <c r="G376" s="214"/>
      <c r="H376" s="124"/>
    </row>
    <row r="377" spans="1:8" ht="15.75">
      <c r="A377" s="133" t="s">
        <v>27</v>
      </c>
      <c r="B377" s="133" t="s">
        <v>28</v>
      </c>
      <c r="C377" s="133" t="s">
        <v>195</v>
      </c>
      <c r="D377" s="134" t="s">
        <v>29</v>
      </c>
      <c r="E377" s="55" t="s">
        <v>30</v>
      </c>
      <c r="F377" s="215" t="s">
        <v>30</v>
      </c>
      <c r="G377" s="215" t="s">
        <v>8</v>
      </c>
      <c r="H377" s="55" t="s">
        <v>196</v>
      </c>
    </row>
    <row r="378" spans="1:8" ht="15.75" customHeight="1" thickBot="1">
      <c r="A378" s="135"/>
      <c r="B378" s="135"/>
      <c r="C378" s="135"/>
      <c r="D378" s="136"/>
      <c r="E378" s="137" t="s">
        <v>32</v>
      </c>
      <c r="F378" s="216" t="s">
        <v>33</v>
      </c>
      <c r="G378" s="217" t="s">
        <v>34</v>
      </c>
      <c r="H378" s="137" t="s">
        <v>11</v>
      </c>
    </row>
    <row r="379" spans="1:8" s="123" customFormat="1" ht="30.75" customHeight="1" thickTop="1" thickBot="1">
      <c r="A379" s="176"/>
      <c r="B379" s="192"/>
      <c r="C379" s="193"/>
      <c r="D379" s="194" t="s">
        <v>419</v>
      </c>
      <c r="E379" s="195">
        <f>SUM(E74,E119,E176,E206,E231,E257,E276,E311,E355,E369)</f>
        <v>434837</v>
      </c>
      <c r="F379" s="238">
        <f>SUM(F74,F119,F176,F206,F231,F257,F276,F311,F355,F369)</f>
        <v>437202.7</v>
      </c>
      <c r="G379" s="238">
        <f>SUM(G74,G119,G176,G206,G231,G257,G276,G311,G355,G369)</f>
        <v>116506.3</v>
      </c>
      <c r="H379" s="195">
        <f>(G379/F379)*100</f>
        <v>26.648119968152074</v>
      </c>
    </row>
    <row r="380" spans="1:8" ht="15" customHeight="1">
      <c r="A380" s="129"/>
      <c r="B380" s="196"/>
      <c r="C380" s="197"/>
      <c r="D380" s="198"/>
      <c r="E380" s="199"/>
      <c r="F380" s="239"/>
      <c r="G380" s="239"/>
      <c r="H380" s="199"/>
    </row>
    <row r="381" spans="1:8" ht="15" hidden="1" customHeight="1">
      <c r="A381" s="129"/>
      <c r="B381" s="196"/>
      <c r="C381" s="197"/>
      <c r="D381" s="198"/>
      <c r="E381" s="199"/>
      <c r="F381" s="239"/>
      <c r="G381" s="239"/>
      <c r="H381" s="199"/>
    </row>
    <row r="382" spans="1:8" ht="12.75" hidden="1" customHeight="1">
      <c r="A382" s="129"/>
      <c r="B382" s="196"/>
      <c r="C382" s="197"/>
      <c r="D382" s="198"/>
      <c r="E382" s="199"/>
      <c r="F382" s="239"/>
      <c r="G382" s="239"/>
      <c r="H382" s="199"/>
    </row>
    <row r="383" spans="1:8" ht="12.75" hidden="1" customHeight="1">
      <c r="A383" s="129"/>
      <c r="B383" s="196"/>
      <c r="C383" s="197"/>
      <c r="D383" s="198"/>
      <c r="E383" s="199"/>
      <c r="F383" s="239"/>
      <c r="G383" s="239"/>
      <c r="H383" s="199"/>
    </row>
    <row r="384" spans="1:8" ht="12.75" hidden="1" customHeight="1">
      <c r="A384" s="129"/>
      <c r="B384" s="196"/>
      <c r="C384" s="197"/>
      <c r="D384" s="198"/>
      <c r="E384" s="199"/>
      <c r="F384" s="239"/>
      <c r="G384" s="239"/>
      <c r="H384" s="199"/>
    </row>
    <row r="385" spans="1:8" ht="12.75" hidden="1" customHeight="1">
      <c r="A385" s="129"/>
      <c r="B385" s="196"/>
      <c r="C385" s="197"/>
      <c r="D385" s="198"/>
      <c r="E385" s="199"/>
      <c r="F385" s="239"/>
      <c r="G385" s="239"/>
      <c r="H385" s="199"/>
    </row>
    <row r="386" spans="1:8" ht="12.75" hidden="1" customHeight="1">
      <c r="A386" s="129"/>
      <c r="B386" s="196"/>
      <c r="C386" s="197"/>
      <c r="D386" s="198"/>
      <c r="E386" s="199"/>
      <c r="F386" s="239"/>
      <c r="G386" s="239"/>
      <c r="H386" s="199"/>
    </row>
    <row r="387" spans="1:8" ht="12.75" hidden="1" customHeight="1">
      <c r="A387" s="129"/>
      <c r="B387" s="196"/>
      <c r="C387" s="197"/>
      <c r="D387" s="198"/>
      <c r="E387" s="199"/>
      <c r="F387" s="239"/>
      <c r="G387" s="239"/>
      <c r="H387" s="199"/>
    </row>
    <row r="388" spans="1:8" ht="15" hidden="1" customHeight="1">
      <c r="A388" s="129"/>
      <c r="B388" s="196"/>
      <c r="C388" s="197"/>
      <c r="D388" s="198"/>
      <c r="E388" s="199"/>
      <c r="F388" s="239"/>
      <c r="G388" s="239"/>
      <c r="H388" s="199"/>
    </row>
    <row r="389" spans="1:8" ht="15" customHeight="1" thickBot="1">
      <c r="A389" s="129"/>
      <c r="B389" s="196"/>
      <c r="C389" s="197"/>
      <c r="D389" s="198"/>
      <c r="E389" s="200"/>
      <c r="F389" s="240"/>
      <c r="G389" s="240"/>
      <c r="H389" s="200"/>
    </row>
    <row r="390" spans="1:8" ht="15.75">
      <c r="A390" s="133" t="s">
        <v>27</v>
      </c>
      <c r="B390" s="133" t="s">
        <v>28</v>
      </c>
      <c r="C390" s="133" t="s">
        <v>195</v>
      </c>
      <c r="D390" s="134" t="s">
        <v>29</v>
      </c>
      <c r="E390" s="55" t="s">
        <v>30</v>
      </c>
      <c r="F390" s="215" t="s">
        <v>30</v>
      </c>
      <c r="G390" s="215" t="s">
        <v>8</v>
      </c>
      <c r="H390" s="55" t="s">
        <v>196</v>
      </c>
    </row>
    <row r="391" spans="1:8" ht="15.75" customHeight="1" thickBot="1">
      <c r="A391" s="135"/>
      <c r="B391" s="135"/>
      <c r="C391" s="135"/>
      <c r="D391" s="136"/>
      <c r="E391" s="137" t="s">
        <v>32</v>
      </c>
      <c r="F391" s="216" t="s">
        <v>33</v>
      </c>
      <c r="G391" s="217" t="s">
        <v>34</v>
      </c>
      <c r="H391" s="137" t="s">
        <v>11</v>
      </c>
    </row>
    <row r="392" spans="1:8" ht="16.5" customHeight="1" thickTop="1">
      <c r="A392" s="185">
        <v>110</v>
      </c>
      <c r="B392" s="185"/>
      <c r="C392" s="185"/>
      <c r="D392" s="201" t="s">
        <v>420</v>
      </c>
      <c r="E392" s="202"/>
      <c r="F392" s="241"/>
      <c r="G392" s="241"/>
      <c r="H392" s="202"/>
    </row>
    <row r="393" spans="1:8" ht="14.25" customHeight="1">
      <c r="A393" s="203"/>
      <c r="B393" s="203"/>
      <c r="C393" s="203"/>
      <c r="D393" s="129"/>
      <c r="E393" s="202"/>
      <c r="F393" s="241"/>
      <c r="G393" s="241"/>
      <c r="H393" s="202"/>
    </row>
    <row r="394" spans="1:8" ht="15" customHeight="1">
      <c r="A394" s="144"/>
      <c r="B394" s="144"/>
      <c r="C394" s="144">
        <v>8115</v>
      </c>
      <c r="D394" s="155" t="s">
        <v>421</v>
      </c>
      <c r="E394" s="204">
        <v>25966</v>
      </c>
      <c r="F394" s="242">
        <v>32627.599999999999</v>
      </c>
      <c r="G394" s="242">
        <v>-18851.5</v>
      </c>
      <c r="H394" s="100">
        <f t="shared" ref="H394:H399" si="9">(G394/F394)*100</f>
        <v>-57.777770966911454</v>
      </c>
    </row>
    <row r="395" spans="1:8" ht="15">
      <c r="A395" s="144"/>
      <c r="B395" s="144"/>
      <c r="C395" s="144">
        <v>8123</v>
      </c>
      <c r="D395" s="205" t="s">
        <v>422</v>
      </c>
      <c r="E395" s="101">
        <v>30000</v>
      </c>
      <c r="F395" s="220">
        <v>30000</v>
      </c>
      <c r="G395" s="221">
        <v>0</v>
      </c>
      <c r="H395" s="100">
        <f t="shared" si="9"/>
        <v>0</v>
      </c>
    </row>
    <row r="396" spans="1:8" ht="14.25" customHeight="1">
      <c r="A396" s="144"/>
      <c r="B396" s="144"/>
      <c r="C396" s="144">
        <v>8124</v>
      </c>
      <c r="D396" s="155" t="s">
        <v>423</v>
      </c>
      <c r="E396" s="100">
        <v>-5040</v>
      </c>
      <c r="F396" s="219">
        <v>-5040</v>
      </c>
      <c r="G396" s="219">
        <v>-1260</v>
      </c>
      <c r="H396" s="100">
        <f t="shared" si="9"/>
        <v>25</v>
      </c>
    </row>
    <row r="397" spans="1:8" ht="15" hidden="1" customHeight="1">
      <c r="A397" s="158"/>
      <c r="B397" s="158"/>
      <c r="C397" s="158">
        <v>8902</v>
      </c>
      <c r="D397" s="206" t="s">
        <v>424</v>
      </c>
      <c r="E397" s="159"/>
      <c r="F397" s="219"/>
      <c r="G397" s="219">
        <v>0</v>
      </c>
      <c r="H397" s="100" t="e">
        <f t="shared" si="9"/>
        <v>#DIV/0!</v>
      </c>
    </row>
    <row r="398" spans="1:8" ht="14.25" hidden="1" customHeight="1">
      <c r="A398" s="144"/>
      <c r="B398" s="144"/>
      <c r="C398" s="144">
        <v>8905</v>
      </c>
      <c r="D398" s="155" t="s">
        <v>425</v>
      </c>
      <c r="E398" s="100"/>
      <c r="F398" s="218"/>
      <c r="G398" s="221">
        <v>0</v>
      </c>
      <c r="H398" s="100" t="e">
        <f t="shared" si="9"/>
        <v>#DIV/0!</v>
      </c>
    </row>
    <row r="399" spans="1:8" ht="15" customHeight="1" thickBot="1">
      <c r="A399" s="172"/>
      <c r="B399" s="172"/>
      <c r="C399" s="172">
        <v>8901</v>
      </c>
      <c r="D399" s="171" t="s">
        <v>426</v>
      </c>
      <c r="E399" s="173">
        <v>0</v>
      </c>
      <c r="F399" s="227">
        <v>0</v>
      </c>
      <c r="G399" s="227">
        <v>-100</v>
      </c>
      <c r="H399" s="173" t="e">
        <f t="shared" si="9"/>
        <v>#DIV/0!</v>
      </c>
    </row>
    <row r="400" spans="1:8" s="123" customFormat="1" ht="22.5" customHeight="1" thickTop="1" thickBot="1">
      <c r="A400" s="175"/>
      <c r="B400" s="175"/>
      <c r="C400" s="175"/>
      <c r="D400" s="207" t="s">
        <v>427</v>
      </c>
      <c r="E400" s="177">
        <f>SUM(E394:E399)</f>
        <v>50926</v>
      </c>
      <c r="F400" s="228">
        <f>SUM(F394:F399)</f>
        <v>57587.6</v>
      </c>
      <c r="G400" s="228">
        <f>SUM(G394:G399)</f>
        <v>-20211.5</v>
      </c>
      <c r="H400" s="177">
        <f>SUM(G394/F394)*100</f>
        <v>-57.777770966911454</v>
      </c>
    </row>
    <row r="401" spans="1:8" s="123" customFormat="1" ht="22.5" customHeight="1">
      <c r="A401" s="164"/>
      <c r="B401" s="164"/>
      <c r="C401" s="164"/>
      <c r="D401" s="129"/>
      <c r="E401" s="165"/>
      <c r="F401" s="243"/>
      <c r="G401" s="223"/>
      <c r="H401" s="165"/>
    </row>
    <row r="402" spans="1:8" ht="15" customHeight="1">
      <c r="A402" s="123" t="s">
        <v>428</v>
      </c>
      <c r="B402" s="123"/>
      <c r="C402" s="123"/>
      <c r="D402" s="129"/>
      <c r="E402" s="165"/>
      <c r="F402" s="243"/>
      <c r="G402" s="223"/>
      <c r="H402" s="165"/>
    </row>
    <row r="403" spans="1:8" ht="16.5" customHeight="1">
      <c r="A403" s="164"/>
      <c r="B403" s="123"/>
      <c r="C403" s="164"/>
      <c r="D403" s="123"/>
      <c r="E403" s="124"/>
      <c r="F403" s="244"/>
      <c r="G403" s="214"/>
      <c r="H403" s="124"/>
    </row>
    <row r="404" spans="1:8" ht="15">
      <c r="A404" s="164"/>
      <c r="B404" s="164"/>
      <c r="C404" s="164"/>
      <c r="D404" s="123"/>
      <c r="E404" s="124"/>
      <c r="F404" s="214"/>
      <c r="G404" s="214"/>
      <c r="H404" s="124"/>
    </row>
    <row r="405" spans="1:8" ht="15">
      <c r="A405" s="47"/>
      <c r="B405" s="47"/>
      <c r="C405" s="47"/>
      <c r="D405" s="48" t="s">
        <v>429</v>
      </c>
      <c r="E405" s="208">
        <f>E379+E400</f>
        <v>485763</v>
      </c>
      <c r="F405" s="245">
        <f>F379+F400</f>
        <v>494790.3</v>
      </c>
      <c r="G405" s="245">
        <f>G379+G400</f>
        <v>96294.8</v>
      </c>
      <c r="H405" s="100">
        <f>(G405/F405)*100</f>
        <v>19.46173965011036</v>
      </c>
    </row>
    <row r="406" spans="1:8" ht="15">
      <c r="A406" s="47"/>
      <c r="B406" s="47"/>
      <c r="C406" s="47"/>
      <c r="D406" s="48"/>
      <c r="E406" s="208"/>
      <c r="F406" s="245"/>
      <c r="G406" s="245"/>
      <c r="H406" s="208"/>
    </row>
    <row r="407" spans="1:8" ht="15">
      <c r="A407" s="51"/>
      <c r="B407" s="51"/>
      <c r="C407" s="51"/>
      <c r="D407" s="51"/>
      <c r="E407" s="209"/>
      <c r="F407" s="246"/>
      <c r="G407" s="246"/>
      <c r="H407" s="209"/>
    </row>
    <row r="408" spans="1:8" ht="15">
      <c r="A408" s="51"/>
      <c r="B408" s="51"/>
      <c r="C408" s="51"/>
      <c r="D408" s="51"/>
      <c r="E408" s="209"/>
      <c r="F408" s="246"/>
      <c r="G408" s="246"/>
      <c r="H408" s="209"/>
    </row>
    <row r="409" spans="1:8" ht="15">
      <c r="A409" s="51"/>
      <c r="B409" s="51"/>
      <c r="C409" s="51"/>
      <c r="D409" s="51"/>
      <c r="E409" s="209"/>
      <c r="F409" s="246"/>
      <c r="G409" s="246"/>
      <c r="H409" s="209"/>
    </row>
    <row r="410" spans="1:8" ht="15">
      <c r="A410" s="51"/>
      <c r="B410" s="51"/>
      <c r="C410" s="51"/>
      <c r="D410" s="51"/>
      <c r="E410" s="209"/>
      <c r="F410" s="246"/>
      <c r="G410" s="246"/>
      <c r="H410" s="209"/>
    </row>
    <row r="411" spans="1:8" ht="15">
      <c r="A411" s="51"/>
      <c r="B411" s="51"/>
      <c r="C411" s="51"/>
      <c r="D411" s="51"/>
      <c r="E411" s="209"/>
      <c r="F411" s="246"/>
      <c r="G411" s="246"/>
      <c r="H411" s="209"/>
    </row>
    <row r="412" spans="1:8" ht="15">
      <c r="A412" s="51"/>
      <c r="B412" s="51"/>
      <c r="C412" s="51"/>
      <c r="D412" s="51"/>
      <c r="E412" s="209"/>
      <c r="F412" s="246"/>
      <c r="G412" s="246"/>
      <c r="H412" s="209"/>
    </row>
    <row r="413" spans="1:8" ht="15">
      <c r="A413" s="51"/>
      <c r="B413" s="51"/>
      <c r="C413" s="51"/>
      <c r="D413" s="51"/>
      <c r="E413" s="209"/>
      <c r="F413" s="246"/>
      <c r="G413" s="246"/>
      <c r="H413" s="209"/>
    </row>
    <row r="414" spans="1:8" ht="15">
      <c r="A414" s="51"/>
      <c r="B414" s="51"/>
      <c r="C414" s="51"/>
      <c r="D414" s="51"/>
      <c r="E414" s="209"/>
      <c r="F414" s="246"/>
      <c r="G414" s="246"/>
      <c r="H414" s="209"/>
    </row>
    <row r="415" spans="1:8" ht="15">
      <c r="A415" s="51"/>
      <c r="B415" s="51"/>
      <c r="C415" s="51"/>
      <c r="D415" s="51"/>
      <c r="E415" s="209"/>
      <c r="F415" s="246"/>
      <c r="G415" s="246"/>
      <c r="H415" s="209"/>
    </row>
    <row r="416" spans="1:8" ht="15">
      <c r="A416" s="51"/>
      <c r="B416" s="51"/>
      <c r="C416" s="51"/>
      <c r="D416" s="51"/>
      <c r="E416" s="209"/>
      <c r="F416" s="246"/>
      <c r="G416" s="246"/>
      <c r="H416" s="209"/>
    </row>
    <row r="417" spans="1:8" ht="15">
      <c r="A417" s="51"/>
      <c r="B417" s="51"/>
      <c r="C417" s="51"/>
      <c r="D417" s="51"/>
      <c r="E417" s="209"/>
      <c r="F417" s="246"/>
      <c r="G417" s="246"/>
      <c r="H417" s="209"/>
    </row>
    <row r="418" spans="1:8" ht="15">
      <c r="A418" s="51"/>
      <c r="B418" s="51"/>
      <c r="C418" s="51"/>
      <c r="D418" s="51"/>
      <c r="E418" s="209"/>
      <c r="F418" s="246"/>
      <c r="G418" s="246"/>
      <c r="H418" s="209"/>
    </row>
    <row r="419" spans="1:8" ht="15">
      <c r="A419" s="51"/>
      <c r="B419" s="51"/>
      <c r="C419" s="51"/>
      <c r="D419" s="51"/>
      <c r="E419" s="209"/>
      <c r="F419" s="246"/>
      <c r="G419" s="246"/>
      <c r="H419" s="209"/>
    </row>
    <row r="420" spans="1:8" ht="15">
      <c r="A420" s="51"/>
      <c r="B420" s="51"/>
      <c r="C420" s="51"/>
      <c r="D420" s="51"/>
      <c r="E420" s="209"/>
      <c r="F420" s="246"/>
      <c r="G420" s="246"/>
      <c r="H420" s="209"/>
    </row>
    <row r="421" spans="1:8" ht="15">
      <c r="A421" s="51"/>
      <c r="B421" s="51"/>
      <c r="C421" s="51"/>
      <c r="D421" s="51"/>
      <c r="E421" s="209"/>
      <c r="F421" s="246"/>
      <c r="G421" s="246"/>
      <c r="H421" s="209"/>
    </row>
    <row r="422" spans="1:8" ht="15">
      <c r="A422" s="51"/>
      <c r="B422" s="51"/>
      <c r="C422" s="51"/>
      <c r="D422" s="51"/>
      <c r="E422" s="209"/>
      <c r="F422" s="246"/>
      <c r="G422" s="246"/>
      <c r="H422" s="209"/>
    </row>
    <row r="423" spans="1:8" ht="15">
      <c r="A423" s="51"/>
      <c r="B423" s="51"/>
      <c r="C423" s="51"/>
      <c r="D423" s="51"/>
      <c r="E423" s="209"/>
      <c r="F423" s="246"/>
      <c r="G423" s="246"/>
      <c r="H423" s="209"/>
    </row>
    <row r="424" spans="1:8" ht="15">
      <c r="A424" s="51"/>
      <c r="B424" s="51"/>
      <c r="C424" s="51"/>
      <c r="D424" s="51"/>
      <c r="E424" s="209"/>
      <c r="F424" s="246"/>
      <c r="G424" s="246"/>
      <c r="H424" s="209"/>
    </row>
    <row r="425" spans="1:8" ht="15">
      <c r="A425" s="51"/>
      <c r="B425" s="51"/>
      <c r="C425" s="51"/>
      <c r="D425" s="51"/>
      <c r="E425" s="209"/>
      <c r="F425" s="246"/>
      <c r="G425" s="246"/>
      <c r="H425" s="209"/>
    </row>
    <row r="426" spans="1:8" ht="15">
      <c r="A426" s="51"/>
      <c r="B426" s="51"/>
      <c r="C426" s="51"/>
      <c r="D426" s="51"/>
      <c r="E426" s="209"/>
      <c r="F426" s="246"/>
      <c r="G426" s="246"/>
      <c r="H426" s="209"/>
    </row>
    <row r="427" spans="1:8" ht="15">
      <c r="A427" s="51"/>
      <c r="B427" s="51"/>
      <c r="C427" s="51"/>
      <c r="D427" s="51"/>
      <c r="E427" s="209"/>
      <c r="F427" s="246"/>
      <c r="G427" s="246"/>
      <c r="H427" s="209"/>
    </row>
    <row r="428" spans="1:8" ht="15">
      <c r="A428" s="51"/>
      <c r="B428" s="51"/>
      <c r="C428" s="51"/>
      <c r="D428" s="51"/>
      <c r="E428" s="209"/>
      <c r="F428" s="246"/>
      <c r="G428" s="246"/>
      <c r="H428" s="209"/>
    </row>
    <row r="429" spans="1:8" ht="15">
      <c r="A429" s="51"/>
      <c r="B429" s="51"/>
      <c r="C429" s="51"/>
      <c r="D429" s="51"/>
      <c r="E429" s="209"/>
      <c r="F429" s="246"/>
      <c r="G429" s="246"/>
      <c r="H429" s="209"/>
    </row>
    <row r="430" spans="1:8" ht="15">
      <c r="A430" s="51"/>
      <c r="B430" s="51"/>
      <c r="C430" s="51"/>
      <c r="D430" s="51"/>
      <c r="E430" s="209"/>
      <c r="F430" s="246"/>
      <c r="G430" s="246"/>
      <c r="H430" s="209"/>
    </row>
    <row r="431" spans="1:8" ht="15">
      <c r="A431" s="51"/>
      <c r="B431" s="51"/>
      <c r="C431" s="51"/>
      <c r="D431" s="51"/>
      <c r="E431" s="209"/>
      <c r="F431" s="246"/>
      <c r="G431" s="246"/>
      <c r="H431" s="209"/>
    </row>
    <row r="432" spans="1:8" ht="15">
      <c r="A432" s="51"/>
      <c r="B432" s="51"/>
      <c r="C432" s="51"/>
      <c r="D432" s="51"/>
      <c r="E432" s="209"/>
      <c r="F432" s="246"/>
      <c r="G432" s="246"/>
      <c r="H432" s="209"/>
    </row>
    <row r="433" spans="1:8" ht="15">
      <c r="A433" s="51"/>
      <c r="B433" s="51"/>
      <c r="C433" s="51"/>
      <c r="D433" s="51"/>
      <c r="E433" s="209"/>
      <c r="F433" s="246"/>
      <c r="G433" s="246"/>
      <c r="H433" s="209"/>
    </row>
    <row r="434" spans="1:8" ht="15">
      <c r="A434" s="51"/>
      <c r="B434" s="51"/>
      <c r="C434" s="51"/>
      <c r="D434" s="51"/>
      <c r="E434" s="209"/>
      <c r="F434" s="246"/>
      <c r="G434" s="246"/>
      <c r="H434" s="209"/>
    </row>
    <row r="435" spans="1:8" ht="15">
      <c r="A435" s="51"/>
      <c r="B435" s="51"/>
      <c r="C435" s="51"/>
      <c r="D435" s="51"/>
      <c r="E435" s="209"/>
      <c r="F435" s="246"/>
      <c r="G435" s="246"/>
      <c r="H435" s="209"/>
    </row>
    <row r="436" spans="1:8" ht="15">
      <c r="A436" s="51"/>
      <c r="B436" s="51"/>
      <c r="C436" s="51"/>
      <c r="D436" s="51"/>
      <c r="E436" s="209"/>
      <c r="F436" s="246"/>
      <c r="G436" s="246"/>
      <c r="H436" s="209"/>
    </row>
    <row r="437" spans="1:8" ht="15">
      <c r="A437" s="51"/>
      <c r="B437" s="51"/>
      <c r="C437" s="51"/>
      <c r="D437" s="51"/>
      <c r="E437" s="209"/>
      <c r="F437" s="246"/>
      <c r="G437" s="246"/>
      <c r="H437" s="209"/>
    </row>
    <row r="438" spans="1:8" ht="15">
      <c r="A438" s="51"/>
      <c r="B438" s="51"/>
      <c r="C438" s="51"/>
      <c r="D438" s="51"/>
      <c r="E438" s="209"/>
      <c r="F438" s="246"/>
      <c r="G438" s="246"/>
      <c r="H438" s="209"/>
    </row>
    <row r="439" spans="1:8" ht="15">
      <c r="A439" s="51"/>
      <c r="B439" s="51"/>
      <c r="C439" s="51"/>
      <c r="D439" s="51"/>
      <c r="E439" s="209"/>
      <c r="F439" s="246"/>
      <c r="G439" s="246"/>
      <c r="H439" s="209"/>
    </row>
    <row r="440" spans="1:8" ht="15">
      <c r="A440" s="51"/>
      <c r="B440" s="51"/>
      <c r="C440" s="51"/>
      <c r="D440" s="51"/>
      <c r="E440" s="209"/>
      <c r="F440" s="246"/>
      <c r="G440" s="246"/>
      <c r="H440" s="209"/>
    </row>
    <row r="441" spans="1:8" ht="15">
      <c r="A441" s="51"/>
      <c r="B441" s="51"/>
      <c r="C441" s="51"/>
      <c r="D441" s="51"/>
      <c r="E441" s="209"/>
      <c r="F441" s="246"/>
      <c r="G441" s="246"/>
      <c r="H441" s="209"/>
    </row>
    <row r="442" spans="1:8" ht="15">
      <c r="A442" s="51"/>
      <c r="B442" s="51"/>
      <c r="C442" s="51"/>
      <c r="D442" s="51"/>
      <c r="E442" s="209"/>
      <c r="F442" s="246"/>
      <c r="G442" s="246"/>
      <c r="H442" s="209"/>
    </row>
  </sheetData>
  <dataConsolidate/>
  <mergeCells count="2">
    <mergeCell ref="A1:C1"/>
    <mergeCell ref="A3:E3"/>
  </mergeCells>
  <pageMargins left="0.27559055118110237" right="0.19685039370078741" top="0.23622047244094491" bottom="0.23622047244094491" header="3.937007874015748E-2" footer="7.874015748031496E-2"/>
  <pageSetup paperSize="9" scale="6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61"/>
  <sheetViews>
    <sheetView workbookViewId="0">
      <selection activeCell="A4" sqref="A4"/>
    </sheetView>
  </sheetViews>
  <sheetFormatPr defaultRowHeight="12.75"/>
  <cols>
    <col min="1" max="1" width="37.7109375" customWidth="1"/>
    <col min="2" max="2" width="13.5703125" hidden="1" customWidth="1"/>
    <col min="3" max="3" width="6.42578125" style="665" customWidth="1"/>
    <col min="4" max="4" width="11.7109375" hidden="1" customWidth="1"/>
    <col min="5" max="7" width="11.5703125" hidden="1" customWidth="1"/>
    <col min="8" max="12" width="11.5703125" style="591" hidden="1" customWidth="1"/>
    <col min="13" max="13" width="11.5703125" style="591" customWidth="1"/>
    <col min="14" max="14" width="11.42578125" style="661" customWidth="1"/>
    <col min="15" max="15" width="9.85546875" style="591" customWidth="1"/>
    <col min="16" max="16" width="9.140625" style="591" customWidth="1"/>
    <col min="17" max="17" width="9.28515625" style="591" customWidth="1"/>
    <col min="18" max="18" width="9.7109375" style="591" customWidth="1"/>
    <col min="19" max="19" width="12" style="591" customWidth="1"/>
    <col min="20" max="20" width="12.85546875" style="571" customWidth="1"/>
    <col min="21" max="21" width="3.42578125" style="591" customWidth="1"/>
    <col min="22" max="22" width="12.5703125" style="591" customWidth="1"/>
    <col min="23" max="23" width="11.85546875" style="591" customWidth="1"/>
    <col min="24" max="24" width="12" style="591" customWidth="1"/>
  </cols>
  <sheetData>
    <row r="1" spans="1:24" s="799" customFormat="1" ht="15.75">
      <c r="A1" s="2222" t="s">
        <v>699</v>
      </c>
      <c r="B1" s="2223"/>
      <c r="C1" s="2223"/>
      <c r="D1" s="2223"/>
      <c r="E1" s="2223"/>
      <c r="F1" s="2223"/>
      <c r="G1" s="2223"/>
      <c r="H1" s="2223"/>
      <c r="I1" s="2223"/>
      <c r="J1" s="2223"/>
      <c r="K1" s="2223"/>
      <c r="L1" s="2223"/>
      <c r="M1" s="2223"/>
      <c r="N1" s="2223"/>
      <c r="O1" s="2223"/>
      <c r="P1" s="2223"/>
      <c r="Q1" s="2223"/>
      <c r="R1" s="2223"/>
      <c r="S1" s="2223"/>
      <c r="T1" s="2223"/>
      <c r="U1" s="2223"/>
      <c r="V1" s="2223"/>
      <c r="W1" s="2223"/>
      <c r="X1" s="2223"/>
    </row>
    <row r="2" spans="1:24" ht="18">
      <c r="A2" s="1128" t="s">
        <v>617</v>
      </c>
      <c r="B2" s="1129"/>
      <c r="C2" s="1130"/>
      <c r="D2" s="41"/>
      <c r="E2" s="41"/>
      <c r="F2" s="41"/>
      <c r="G2" s="41"/>
      <c r="H2" s="661"/>
      <c r="I2" s="661"/>
      <c r="J2" s="661"/>
      <c r="K2" s="661"/>
      <c r="L2" s="661"/>
      <c r="M2" s="661"/>
      <c r="N2" s="1131"/>
      <c r="O2" s="1131"/>
      <c r="P2" s="661"/>
      <c r="Q2" s="661"/>
      <c r="R2" s="661"/>
      <c r="S2" s="661"/>
      <c r="T2" s="659"/>
      <c r="U2" s="661"/>
      <c r="V2" s="661"/>
      <c r="W2" s="661"/>
      <c r="X2" s="661"/>
    </row>
    <row r="3" spans="1:24">
      <c r="A3" s="1132"/>
      <c r="B3" s="41"/>
      <c r="C3" s="1130"/>
      <c r="D3" s="41"/>
      <c r="E3" s="41"/>
      <c r="F3" s="41"/>
      <c r="G3" s="41"/>
      <c r="H3" s="661"/>
      <c r="I3" s="661"/>
      <c r="J3" s="661"/>
      <c r="K3" s="661"/>
      <c r="L3" s="661"/>
      <c r="M3" s="661"/>
      <c r="N3" s="1131"/>
      <c r="O3" s="1131"/>
      <c r="P3" s="661"/>
      <c r="Q3" s="661"/>
      <c r="R3" s="661"/>
      <c r="S3" s="661"/>
      <c r="T3" s="659"/>
      <c r="U3" s="661"/>
      <c r="V3" s="661"/>
      <c r="W3" s="661"/>
      <c r="X3" s="661"/>
    </row>
    <row r="4" spans="1:24" ht="13.5" thickBot="1">
      <c r="A4" s="1133"/>
      <c r="B4" s="1134"/>
      <c r="C4" s="1135"/>
      <c r="D4" s="1134"/>
      <c r="E4" s="1134"/>
      <c r="F4" s="41"/>
      <c r="G4" s="41"/>
      <c r="H4" s="661"/>
      <c r="I4" s="661"/>
      <c r="J4" s="661"/>
      <c r="K4" s="661"/>
      <c r="L4" s="661"/>
      <c r="M4" s="661"/>
      <c r="N4" s="1131"/>
      <c r="O4" s="1131"/>
      <c r="P4" s="661"/>
      <c r="Q4" s="661"/>
      <c r="R4" s="661"/>
      <c r="S4" s="661"/>
      <c r="T4" s="659"/>
      <c r="U4" s="661"/>
      <c r="V4" s="661"/>
      <c r="W4" s="661"/>
      <c r="X4" s="661"/>
    </row>
    <row r="5" spans="1:24" ht="16.5" thickBot="1">
      <c r="A5" s="2032" t="s">
        <v>747</v>
      </c>
      <c r="B5" s="2393"/>
      <c r="C5" s="2033" t="s">
        <v>772</v>
      </c>
      <c r="D5" s="2034"/>
      <c r="E5" s="2035"/>
      <c r="F5" s="2034"/>
      <c r="G5" s="2034"/>
      <c r="H5" s="2036"/>
      <c r="I5" s="2037"/>
      <c r="J5" s="2037"/>
      <c r="K5" s="2037"/>
      <c r="L5" s="2037"/>
      <c r="M5" s="1142"/>
      <c r="N5" s="1143"/>
      <c r="O5" s="1143"/>
      <c r="P5" s="661"/>
      <c r="Q5" s="661"/>
      <c r="R5" s="661"/>
      <c r="S5" s="661"/>
      <c r="T5" s="659"/>
      <c r="U5" s="661"/>
      <c r="V5" s="661"/>
      <c r="W5" s="661"/>
      <c r="X5" s="661"/>
    </row>
    <row r="6" spans="1:24" ht="13.5" thickBot="1">
      <c r="A6" s="1132" t="s">
        <v>515</v>
      </c>
      <c r="B6" s="41"/>
      <c r="C6" s="1130"/>
      <c r="D6" s="41"/>
      <c r="E6" s="41"/>
      <c r="F6" s="41"/>
      <c r="G6" s="41"/>
      <c r="H6" s="661"/>
      <c r="I6" s="661"/>
      <c r="J6" s="661"/>
      <c r="K6" s="661"/>
      <c r="L6" s="661"/>
      <c r="M6" s="661"/>
      <c r="N6" s="1131"/>
      <c r="O6" s="1131"/>
      <c r="P6" s="661"/>
      <c r="Q6" s="661"/>
      <c r="R6" s="661"/>
      <c r="S6" s="661"/>
      <c r="T6" s="659"/>
      <c r="U6" s="661"/>
      <c r="V6" s="661"/>
      <c r="W6" s="661"/>
      <c r="X6" s="661"/>
    </row>
    <row r="7" spans="1:24" ht="13.5" thickBot="1">
      <c r="A7" s="2038" t="s">
        <v>195</v>
      </c>
      <c r="B7" s="2039" t="s">
        <v>519</v>
      </c>
      <c r="C7" s="2039" t="s">
        <v>522</v>
      </c>
      <c r="D7" s="2040"/>
      <c r="E7" s="2040"/>
      <c r="F7" s="2039" t="s">
        <v>767</v>
      </c>
      <c r="G7" s="2041" t="s">
        <v>703</v>
      </c>
      <c r="H7" s="2041" t="s">
        <v>704</v>
      </c>
      <c r="I7" s="2041" t="s">
        <v>705</v>
      </c>
      <c r="J7" s="2041" t="s">
        <v>706</v>
      </c>
      <c r="K7" s="2041" t="s">
        <v>707</v>
      </c>
      <c r="L7" s="2041" t="s">
        <v>708</v>
      </c>
      <c r="M7" s="2042" t="s">
        <v>709</v>
      </c>
      <c r="N7" s="2043"/>
      <c r="O7" s="2044" t="s">
        <v>710</v>
      </c>
      <c r="P7" s="2045"/>
      <c r="Q7" s="2045"/>
      <c r="R7" s="2046"/>
      <c r="S7" s="2047" t="s">
        <v>711</v>
      </c>
      <c r="T7" s="2048" t="s">
        <v>518</v>
      </c>
      <c r="U7" s="661"/>
      <c r="V7" s="2049" t="s">
        <v>741</v>
      </c>
      <c r="W7" s="2050"/>
      <c r="X7" s="2051"/>
    </row>
    <row r="8" spans="1:24" ht="13.5" thickBot="1">
      <c r="A8" s="2052"/>
      <c r="B8" s="2053"/>
      <c r="C8" s="2053"/>
      <c r="D8" s="2054" t="s">
        <v>701</v>
      </c>
      <c r="E8" s="2054" t="s">
        <v>702</v>
      </c>
      <c r="F8" s="2053"/>
      <c r="G8" s="2053"/>
      <c r="H8" s="2053"/>
      <c r="I8" s="2053"/>
      <c r="J8" s="2053"/>
      <c r="K8" s="2053"/>
      <c r="L8" s="2053"/>
      <c r="M8" s="2055" t="s">
        <v>32</v>
      </c>
      <c r="N8" s="2056" t="s">
        <v>33</v>
      </c>
      <c r="O8" s="2057" t="s">
        <v>529</v>
      </c>
      <c r="P8" s="2058" t="s">
        <v>532</v>
      </c>
      <c r="Q8" s="2059" t="s">
        <v>535</v>
      </c>
      <c r="R8" s="2060" t="s">
        <v>538</v>
      </c>
      <c r="S8" s="2055" t="s">
        <v>539</v>
      </c>
      <c r="T8" s="2061" t="s">
        <v>540</v>
      </c>
      <c r="U8" s="661"/>
      <c r="V8" s="2226" t="s">
        <v>713</v>
      </c>
      <c r="W8" s="2227" t="s">
        <v>714</v>
      </c>
      <c r="X8" s="2227" t="s">
        <v>715</v>
      </c>
    </row>
    <row r="9" spans="1:24">
      <c r="A9" s="2063" t="s">
        <v>541</v>
      </c>
      <c r="B9" s="2064"/>
      <c r="C9" s="1173"/>
      <c r="D9" s="2065">
        <v>84</v>
      </c>
      <c r="E9" s="2065">
        <v>84</v>
      </c>
      <c r="F9" s="2065">
        <v>89</v>
      </c>
      <c r="G9" s="2066">
        <v>73</v>
      </c>
      <c r="H9" s="2066">
        <v>72</v>
      </c>
      <c r="I9" s="2066">
        <v>71</v>
      </c>
      <c r="J9" s="2066">
        <v>71</v>
      </c>
      <c r="K9" s="1183">
        <f>R9</f>
        <v>0</v>
      </c>
      <c r="L9" s="2076">
        <v>74</v>
      </c>
      <c r="M9" s="2069"/>
      <c r="N9" s="2070"/>
      <c r="O9" s="2071">
        <v>74</v>
      </c>
      <c r="P9" s="2067"/>
      <c r="Q9" s="2377"/>
      <c r="R9" s="1183"/>
      <c r="S9" s="2073" t="s">
        <v>542</v>
      </c>
      <c r="T9" s="2074" t="s">
        <v>542</v>
      </c>
      <c r="U9" s="1186"/>
      <c r="V9" s="2318"/>
      <c r="W9" s="2076"/>
      <c r="X9" s="2076"/>
    </row>
    <row r="10" spans="1:24" ht="13.5" thickBot="1">
      <c r="A10" s="2077" t="s">
        <v>543</v>
      </c>
      <c r="B10" s="660"/>
      <c r="C10" s="2078"/>
      <c r="D10" s="2079">
        <v>64</v>
      </c>
      <c r="E10" s="2079">
        <v>65</v>
      </c>
      <c r="F10" s="2079">
        <v>65</v>
      </c>
      <c r="G10" s="2080">
        <v>67.400000000000006</v>
      </c>
      <c r="H10" s="2080">
        <v>68</v>
      </c>
      <c r="I10" s="2080">
        <v>69</v>
      </c>
      <c r="J10" s="2080">
        <v>69</v>
      </c>
      <c r="K10" s="1200">
        <f t="shared" ref="K10:K21" si="0">R10</f>
        <v>0</v>
      </c>
      <c r="L10" s="2090">
        <v>71</v>
      </c>
      <c r="M10" s="2083"/>
      <c r="N10" s="2084"/>
      <c r="O10" s="2085">
        <v>72</v>
      </c>
      <c r="P10" s="2081"/>
      <c r="Q10" s="2378"/>
      <c r="R10" s="1200"/>
      <c r="S10" s="2087" t="s">
        <v>542</v>
      </c>
      <c r="T10" s="2088" t="s">
        <v>542</v>
      </c>
      <c r="U10" s="1186"/>
      <c r="V10" s="2325"/>
      <c r="W10" s="2090"/>
      <c r="X10" s="2090"/>
    </row>
    <row r="11" spans="1:24">
      <c r="A11" s="2091" t="s">
        <v>544</v>
      </c>
      <c r="B11" s="2092" t="s">
        <v>545</v>
      </c>
      <c r="C11" s="2093" t="s">
        <v>546</v>
      </c>
      <c r="D11" s="2094">
        <v>18212</v>
      </c>
      <c r="E11" s="2094">
        <v>18633</v>
      </c>
      <c r="F11" s="2094">
        <v>19883</v>
      </c>
      <c r="G11" s="2314">
        <v>20972</v>
      </c>
      <c r="H11" s="2095">
        <v>20786</v>
      </c>
      <c r="I11" s="2095">
        <v>21122</v>
      </c>
      <c r="J11" s="2096">
        <v>22689</v>
      </c>
      <c r="K11" s="1278">
        <f t="shared" si="0"/>
        <v>0</v>
      </c>
      <c r="L11" s="2095">
        <v>25338</v>
      </c>
      <c r="M11" s="2099" t="s">
        <v>542</v>
      </c>
      <c r="N11" s="2100" t="s">
        <v>542</v>
      </c>
      <c r="O11" s="2101">
        <v>25493</v>
      </c>
      <c r="P11" s="2097"/>
      <c r="Q11" s="2379"/>
      <c r="R11" s="1278"/>
      <c r="S11" s="2103" t="s">
        <v>542</v>
      </c>
      <c r="T11" s="2104" t="s">
        <v>542</v>
      </c>
      <c r="U11" s="1186"/>
      <c r="V11" s="2253"/>
      <c r="W11" s="2095"/>
      <c r="X11" s="2095"/>
    </row>
    <row r="12" spans="1:24">
      <c r="A12" s="2106" t="s">
        <v>547</v>
      </c>
      <c r="B12" s="2107" t="s">
        <v>548</v>
      </c>
      <c r="C12" s="2093" t="s">
        <v>549</v>
      </c>
      <c r="D12" s="2094">
        <v>-14504</v>
      </c>
      <c r="E12" s="2094">
        <v>-15065</v>
      </c>
      <c r="F12" s="2094">
        <v>-16622</v>
      </c>
      <c r="G12" s="2098">
        <v>17548</v>
      </c>
      <c r="H12" s="2095">
        <v>17222</v>
      </c>
      <c r="I12" s="2095">
        <v>17745</v>
      </c>
      <c r="J12" s="2095">
        <v>19170</v>
      </c>
      <c r="K12" s="1293">
        <f t="shared" si="0"/>
        <v>0</v>
      </c>
      <c r="L12" s="2095">
        <v>22055</v>
      </c>
      <c r="M12" s="2109" t="s">
        <v>542</v>
      </c>
      <c r="N12" s="2110" t="s">
        <v>542</v>
      </c>
      <c r="O12" s="2111">
        <v>22255</v>
      </c>
      <c r="P12" s="2108"/>
      <c r="Q12" s="2379"/>
      <c r="R12" s="1293"/>
      <c r="S12" s="2103" t="s">
        <v>542</v>
      </c>
      <c r="T12" s="2104" t="s">
        <v>542</v>
      </c>
      <c r="U12" s="1186"/>
      <c r="V12" s="2133"/>
      <c r="W12" s="2095"/>
      <c r="X12" s="2095"/>
    </row>
    <row r="13" spans="1:24">
      <c r="A13" s="2106" t="s">
        <v>550</v>
      </c>
      <c r="B13" s="2107" t="s">
        <v>716</v>
      </c>
      <c r="C13" s="2093" t="s">
        <v>552</v>
      </c>
      <c r="D13" s="2094">
        <v>365</v>
      </c>
      <c r="E13" s="2094">
        <v>465</v>
      </c>
      <c r="F13" s="2094">
        <v>413</v>
      </c>
      <c r="G13" s="2098">
        <v>323</v>
      </c>
      <c r="H13" s="2095">
        <v>236</v>
      </c>
      <c r="I13" s="2095">
        <v>202</v>
      </c>
      <c r="J13" s="2095">
        <v>223</v>
      </c>
      <c r="K13" s="1293">
        <f t="shared" si="0"/>
        <v>0</v>
      </c>
      <c r="L13" s="2095">
        <v>241</v>
      </c>
      <c r="M13" s="2109" t="s">
        <v>542</v>
      </c>
      <c r="N13" s="2110" t="s">
        <v>542</v>
      </c>
      <c r="O13" s="2111">
        <v>327</v>
      </c>
      <c r="P13" s="2108"/>
      <c r="Q13" s="2379"/>
      <c r="R13" s="1293"/>
      <c r="S13" s="2103" t="s">
        <v>542</v>
      </c>
      <c r="T13" s="2104" t="s">
        <v>542</v>
      </c>
      <c r="U13" s="1186"/>
      <c r="V13" s="2133"/>
      <c r="W13" s="2095"/>
      <c r="X13" s="2095"/>
    </row>
    <row r="14" spans="1:24">
      <c r="A14" s="2106" t="s">
        <v>553</v>
      </c>
      <c r="B14" s="2107" t="s">
        <v>717</v>
      </c>
      <c r="C14" s="2093" t="s">
        <v>542</v>
      </c>
      <c r="D14" s="2094">
        <v>677</v>
      </c>
      <c r="E14" s="2094">
        <v>2368</v>
      </c>
      <c r="F14" s="2094">
        <v>751</v>
      </c>
      <c r="G14" s="2098">
        <v>5507</v>
      </c>
      <c r="H14" s="2095">
        <v>2614</v>
      </c>
      <c r="I14" s="2095">
        <v>2184</v>
      </c>
      <c r="J14" s="2095">
        <v>2210</v>
      </c>
      <c r="K14" s="1293">
        <f t="shared" si="0"/>
        <v>0</v>
      </c>
      <c r="L14" s="2095">
        <v>976</v>
      </c>
      <c r="M14" s="2109" t="s">
        <v>542</v>
      </c>
      <c r="N14" s="2110" t="s">
        <v>542</v>
      </c>
      <c r="O14" s="2111">
        <v>7089</v>
      </c>
      <c r="P14" s="2108"/>
      <c r="Q14" s="2379"/>
      <c r="R14" s="1293"/>
      <c r="S14" s="2103" t="s">
        <v>542</v>
      </c>
      <c r="T14" s="2104" t="s">
        <v>542</v>
      </c>
      <c r="U14" s="1186"/>
      <c r="V14" s="2272"/>
      <c r="W14" s="2095"/>
      <c r="X14" s="2095"/>
    </row>
    <row r="15" spans="1:24" ht="13.5" thickBot="1">
      <c r="A15" s="2063" t="s">
        <v>555</v>
      </c>
      <c r="B15" s="2113" t="s">
        <v>718</v>
      </c>
      <c r="C15" s="2114" t="s">
        <v>557</v>
      </c>
      <c r="D15" s="1359">
        <v>3986</v>
      </c>
      <c r="E15" s="1359">
        <v>4614</v>
      </c>
      <c r="F15" s="1359">
        <v>5607</v>
      </c>
      <c r="G15" s="1234">
        <v>4827</v>
      </c>
      <c r="H15" s="2115">
        <v>7399</v>
      </c>
      <c r="I15" s="2115">
        <v>7321</v>
      </c>
      <c r="J15" s="2115">
        <v>6397</v>
      </c>
      <c r="K15" s="1331">
        <f t="shared" si="0"/>
        <v>0</v>
      </c>
      <c r="L15" s="2115">
        <v>5064</v>
      </c>
      <c r="M15" s="2117" t="s">
        <v>542</v>
      </c>
      <c r="N15" s="2118" t="s">
        <v>542</v>
      </c>
      <c r="O15" s="2119">
        <v>7485</v>
      </c>
      <c r="P15" s="2138"/>
      <c r="Q15" s="2379"/>
      <c r="R15" s="1331"/>
      <c r="S15" s="2073" t="s">
        <v>542</v>
      </c>
      <c r="T15" s="2074" t="s">
        <v>542</v>
      </c>
      <c r="U15" s="1186"/>
      <c r="V15" s="2338"/>
      <c r="W15" s="2115"/>
      <c r="X15" s="2115"/>
    </row>
    <row r="16" spans="1:24" ht="15.75" thickBot="1">
      <c r="A16" s="2121" t="s">
        <v>558</v>
      </c>
      <c r="B16" s="2122"/>
      <c r="C16" s="662"/>
      <c r="D16" s="2031">
        <v>8777</v>
      </c>
      <c r="E16" s="2031">
        <v>11030</v>
      </c>
      <c r="F16" s="2031">
        <v>10110</v>
      </c>
      <c r="G16" s="2124">
        <v>11494</v>
      </c>
      <c r="H16" s="2242">
        <f>H11-H12+H13+H14+H15</f>
        <v>13813</v>
      </c>
      <c r="I16" s="2242">
        <f>I11-I12+I13+I14+I15</f>
        <v>13084</v>
      </c>
      <c r="J16" s="2242">
        <f>J11-J12+J13+J14+J15</f>
        <v>12349</v>
      </c>
      <c r="K16" s="2394">
        <f t="shared" si="0"/>
        <v>0</v>
      </c>
      <c r="L16" s="2242">
        <f>L11-L12+L13+L14+L15</f>
        <v>9564</v>
      </c>
      <c r="M16" s="2395" t="s">
        <v>542</v>
      </c>
      <c r="N16" s="2396" t="s">
        <v>542</v>
      </c>
      <c r="O16" s="2244">
        <f>O11-O12+O13+O14+O15</f>
        <v>18139</v>
      </c>
      <c r="P16" s="2397"/>
      <c r="Q16" s="2397"/>
      <c r="R16" s="2397"/>
      <c r="S16" s="2128" t="s">
        <v>542</v>
      </c>
      <c r="T16" s="2129" t="s">
        <v>542</v>
      </c>
      <c r="U16" s="1186"/>
      <c r="V16" s="2242">
        <f>V11-V12+V13+V14+V15</f>
        <v>0</v>
      </c>
      <c r="W16" s="2242">
        <f>W11-W12+W13+W14+W15</f>
        <v>0</v>
      </c>
      <c r="X16" s="2242">
        <f>X11-X12+X13+X14+X15</f>
        <v>0</v>
      </c>
    </row>
    <row r="17" spans="1:25">
      <c r="A17" s="2063" t="s">
        <v>559</v>
      </c>
      <c r="B17" s="2092" t="s">
        <v>560</v>
      </c>
      <c r="C17" s="2114">
        <v>401</v>
      </c>
      <c r="D17" s="1359">
        <v>3708</v>
      </c>
      <c r="E17" s="1359">
        <v>3568</v>
      </c>
      <c r="F17" s="2246">
        <v>3261</v>
      </c>
      <c r="G17" s="1234">
        <v>3424</v>
      </c>
      <c r="H17" s="2115">
        <v>3564</v>
      </c>
      <c r="I17" s="2115">
        <v>3377</v>
      </c>
      <c r="J17" s="2115">
        <v>3519</v>
      </c>
      <c r="K17" s="1278">
        <f t="shared" si="0"/>
        <v>0</v>
      </c>
      <c r="L17" s="2115">
        <v>3283</v>
      </c>
      <c r="M17" s="2247" t="s">
        <v>542</v>
      </c>
      <c r="N17" s="2328" t="s">
        <v>542</v>
      </c>
      <c r="O17" s="2119">
        <v>3238</v>
      </c>
      <c r="P17" s="2342"/>
      <c r="Q17" s="2379"/>
      <c r="R17" s="1278"/>
      <c r="S17" s="2073" t="s">
        <v>542</v>
      </c>
      <c r="T17" s="2074" t="s">
        <v>542</v>
      </c>
      <c r="U17" s="1186"/>
      <c r="V17" s="2132"/>
      <c r="W17" s="2115"/>
      <c r="X17" s="2115"/>
    </row>
    <row r="18" spans="1:25">
      <c r="A18" s="2106" t="s">
        <v>561</v>
      </c>
      <c r="B18" s="2107" t="s">
        <v>562</v>
      </c>
      <c r="C18" s="2093" t="s">
        <v>563</v>
      </c>
      <c r="D18" s="2094">
        <v>1446</v>
      </c>
      <c r="E18" s="2094">
        <v>1406</v>
      </c>
      <c r="F18" s="2133">
        <v>1723</v>
      </c>
      <c r="G18" s="2098">
        <v>1691</v>
      </c>
      <c r="H18" s="2095">
        <v>3304</v>
      </c>
      <c r="I18" s="2095">
        <v>2273</v>
      </c>
      <c r="J18" s="2095">
        <v>1980</v>
      </c>
      <c r="K18" s="1293">
        <f t="shared" si="0"/>
        <v>0</v>
      </c>
      <c r="L18" s="2095">
        <v>1910</v>
      </c>
      <c r="M18" s="2098" t="s">
        <v>542</v>
      </c>
      <c r="N18" s="2333" t="s">
        <v>542</v>
      </c>
      <c r="O18" s="2111">
        <v>2014</v>
      </c>
      <c r="P18" s="2108"/>
      <c r="Q18" s="2379"/>
      <c r="R18" s="1293"/>
      <c r="S18" s="2103" t="s">
        <v>542</v>
      </c>
      <c r="T18" s="2104" t="s">
        <v>542</v>
      </c>
      <c r="U18" s="1186"/>
      <c r="V18" s="2133"/>
      <c r="W18" s="2095"/>
      <c r="X18" s="2095"/>
    </row>
    <row r="19" spans="1:25">
      <c r="A19" s="2106" t="s">
        <v>564</v>
      </c>
      <c r="B19" s="2107" t="s">
        <v>719</v>
      </c>
      <c r="C19" s="2093" t="s">
        <v>542</v>
      </c>
      <c r="D19" s="2094">
        <v>0</v>
      </c>
      <c r="E19" s="2094">
        <v>0</v>
      </c>
      <c r="F19" s="2133">
        <v>0</v>
      </c>
      <c r="G19" s="2098">
        <v>0</v>
      </c>
      <c r="H19" s="2095">
        <v>0</v>
      </c>
      <c r="I19" s="2095">
        <v>0</v>
      </c>
      <c r="J19" s="2095">
        <v>0</v>
      </c>
      <c r="K19" s="1293">
        <f t="shared" si="0"/>
        <v>0</v>
      </c>
      <c r="L19" s="2095">
        <v>45</v>
      </c>
      <c r="M19" s="2098" t="s">
        <v>542</v>
      </c>
      <c r="N19" s="2333" t="s">
        <v>542</v>
      </c>
      <c r="O19" s="2111">
        <v>45</v>
      </c>
      <c r="P19" s="2108"/>
      <c r="Q19" s="2379"/>
      <c r="R19" s="1293"/>
      <c r="S19" s="2103" t="s">
        <v>542</v>
      </c>
      <c r="T19" s="2104" t="s">
        <v>542</v>
      </c>
      <c r="U19" s="1186"/>
      <c r="V19" s="2133"/>
      <c r="W19" s="2095"/>
      <c r="X19" s="2095"/>
    </row>
    <row r="20" spans="1:25">
      <c r="A20" s="2106" t="s">
        <v>566</v>
      </c>
      <c r="B20" s="2107" t="s">
        <v>565</v>
      </c>
      <c r="C20" s="2093" t="s">
        <v>542</v>
      </c>
      <c r="D20" s="2094">
        <v>2986</v>
      </c>
      <c r="E20" s="2094">
        <v>3621</v>
      </c>
      <c r="F20" s="2133">
        <v>4335</v>
      </c>
      <c r="G20" s="2098">
        <v>6129</v>
      </c>
      <c r="H20" s="2095">
        <v>6779</v>
      </c>
      <c r="I20" s="2095">
        <v>6858</v>
      </c>
      <c r="J20" s="2095">
        <v>6754</v>
      </c>
      <c r="K20" s="1293">
        <f t="shared" si="0"/>
        <v>0</v>
      </c>
      <c r="L20" s="2095">
        <v>4443</v>
      </c>
      <c r="M20" s="2098" t="s">
        <v>542</v>
      </c>
      <c r="N20" s="2333" t="s">
        <v>542</v>
      </c>
      <c r="O20" s="2111">
        <v>12960</v>
      </c>
      <c r="P20" s="2108"/>
      <c r="Q20" s="2379"/>
      <c r="R20" s="1293"/>
      <c r="S20" s="2103" t="s">
        <v>542</v>
      </c>
      <c r="T20" s="2104" t="s">
        <v>542</v>
      </c>
      <c r="U20" s="1186"/>
      <c r="V20" s="2133"/>
      <c r="W20" s="2095"/>
      <c r="X20" s="2095"/>
    </row>
    <row r="21" spans="1:25" ht="13.5" thickBot="1">
      <c r="A21" s="2077" t="s">
        <v>568</v>
      </c>
      <c r="B21" s="2134"/>
      <c r="C21" s="2135" t="s">
        <v>542</v>
      </c>
      <c r="D21" s="2094">
        <v>0</v>
      </c>
      <c r="E21" s="2094">
        <v>0</v>
      </c>
      <c r="F21" s="2133">
        <v>0</v>
      </c>
      <c r="G21" s="2231">
        <v>0</v>
      </c>
      <c r="H21" s="2136">
        <v>0</v>
      </c>
      <c r="I21" s="2136">
        <v>0</v>
      </c>
      <c r="J21" s="2136">
        <v>0</v>
      </c>
      <c r="K21" s="1309">
        <f t="shared" si="0"/>
        <v>0</v>
      </c>
      <c r="L21" s="2136">
        <v>0</v>
      </c>
      <c r="M21" s="2231" t="s">
        <v>542</v>
      </c>
      <c r="N21" s="2322" t="s">
        <v>542</v>
      </c>
      <c r="O21" s="2140">
        <v>0</v>
      </c>
      <c r="P21" s="2138"/>
      <c r="Q21" s="2398"/>
      <c r="R21" s="1309"/>
      <c r="S21" s="2137" t="s">
        <v>542</v>
      </c>
      <c r="T21" s="2142" t="s">
        <v>542</v>
      </c>
      <c r="U21" s="1186"/>
      <c r="V21" s="2143"/>
      <c r="W21" s="2136"/>
      <c r="X21" s="2136"/>
    </row>
    <row r="22" spans="1:25" ht="15">
      <c r="A22" s="2144" t="s">
        <v>570</v>
      </c>
      <c r="B22" s="2092" t="s">
        <v>571</v>
      </c>
      <c r="C22" s="738" t="s">
        <v>542</v>
      </c>
      <c r="D22" s="2105">
        <v>29448</v>
      </c>
      <c r="E22" s="2105">
        <v>31500.442999999999</v>
      </c>
      <c r="F22" s="2253">
        <v>34304</v>
      </c>
      <c r="G22" s="2145">
        <v>34233</v>
      </c>
      <c r="H22" s="2399">
        <v>33458.5</v>
      </c>
      <c r="I22" s="2399">
        <v>35582</v>
      </c>
      <c r="J22" s="2399">
        <v>37370.400000000001</v>
      </c>
      <c r="K22" s="2400">
        <v>35111</v>
      </c>
      <c r="L22" s="2399">
        <v>37764</v>
      </c>
      <c r="M22" s="2147">
        <f>M35</f>
        <v>35834</v>
      </c>
      <c r="N22" s="2148">
        <f>N35</f>
        <v>35854</v>
      </c>
      <c r="O22" s="2149">
        <v>11620</v>
      </c>
      <c r="P22" s="2102"/>
      <c r="Q22" s="1278"/>
      <c r="R22" s="2401"/>
      <c r="S22" s="2402">
        <f t="shared" ref="S22:S41" si="1">SUM(O22:R22)</f>
        <v>11620</v>
      </c>
      <c r="T22" s="2153">
        <f>(S22/M22)*100</f>
        <v>32.427303678071105</v>
      </c>
      <c r="U22" s="1186"/>
      <c r="V22" s="2253"/>
      <c r="W22" s="2154"/>
      <c r="X22" s="2399"/>
      <c r="Y22" s="45"/>
    </row>
    <row r="23" spans="1:25" ht="15">
      <c r="A23" s="2106" t="s">
        <v>572</v>
      </c>
      <c r="B23" s="2107" t="s">
        <v>573</v>
      </c>
      <c r="C23" s="743" t="s">
        <v>542</v>
      </c>
      <c r="D23" s="2094">
        <v>0</v>
      </c>
      <c r="E23" s="2094">
        <v>0</v>
      </c>
      <c r="F23" s="2133">
        <v>0</v>
      </c>
      <c r="G23" s="2155">
        <v>0</v>
      </c>
      <c r="H23" s="2155">
        <v>0</v>
      </c>
      <c r="I23" s="2155">
        <v>60</v>
      </c>
      <c r="J23" s="2155">
        <v>0</v>
      </c>
      <c r="K23" s="2155">
        <v>0</v>
      </c>
      <c r="L23" s="2155">
        <v>0</v>
      </c>
      <c r="M23" s="2156"/>
      <c r="N23" s="2157"/>
      <c r="O23" s="2158">
        <v>0</v>
      </c>
      <c r="P23" s="2112"/>
      <c r="Q23" s="1293"/>
      <c r="R23" s="2403"/>
      <c r="S23" s="2385">
        <f t="shared" si="1"/>
        <v>0</v>
      </c>
      <c r="T23" s="2183" t="e">
        <f>(S23/M23)*100</f>
        <v>#DIV/0!</v>
      </c>
      <c r="U23" s="1186"/>
      <c r="V23" s="2133"/>
      <c r="W23" s="2163"/>
      <c r="X23" s="2155"/>
    </row>
    <row r="24" spans="1:25" ht="15.75" thickBot="1">
      <c r="A24" s="2077" t="s">
        <v>574</v>
      </c>
      <c r="B24" s="2134" t="s">
        <v>573</v>
      </c>
      <c r="C24" s="748">
        <v>672</v>
      </c>
      <c r="D24" s="2164">
        <v>6343</v>
      </c>
      <c r="E24" s="2164">
        <v>7266.4430000000002</v>
      </c>
      <c r="F24" s="2263">
        <v>8793</v>
      </c>
      <c r="G24" s="2165">
        <v>9520</v>
      </c>
      <c r="H24" s="2165">
        <v>8500</v>
      </c>
      <c r="I24" s="2165">
        <v>8700</v>
      </c>
      <c r="J24" s="2404">
        <v>8714.7999999999993</v>
      </c>
      <c r="K24" s="2404">
        <v>8150</v>
      </c>
      <c r="L24" s="2165">
        <v>8150</v>
      </c>
      <c r="M24" s="2166">
        <f>SUM(M25:M29)</f>
        <v>7900</v>
      </c>
      <c r="N24" s="2167">
        <f>SUM(N25:N29)</f>
        <v>7920</v>
      </c>
      <c r="O24" s="2168">
        <v>1970</v>
      </c>
      <c r="P24" s="2120"/>
      <c r="Q24" s="1331"/>
      <c r="R24" s="2405"/>
      <c r="S24" s="2406">
        <f t="shared" si="1"/>
        <v>1970</v>
      </c>
      <c r="T24" s="2172">
        <f>(S24/M24)*100</f>
        <v>24.936708860759495</v>
      </c>
      <c r="U24" s="1186"/>
      <c r="V24" s="2338"/>
      <c r="W24" s="2173"/>
      <c r="X24" s="2165"/>
    </row>
    <row r="25" spans="1:25" ht="15">
      <c r="A25" s="2091" t="s">
        <v>575</v>
      </c>
      <c r="B25" s="2174" t="s">
        <v>720</v>
      </c>
      <c r="C25" s="753">
        <v>501</v>
      </c>
      <c r="D25" s="2094">
        <v>4283</v>
      </c>
      <c r="E25" s="2094">
        <v>3784</v>
      </c>
      <c r="F25" s="2133">
        <v>5008</v>
      </c>
      <c r="G25" s="2146">
        <v>4722</v>
      </c>
      <c r="H25" s="2146">
        <v>4771</v>
      </c>
      <c r="I25" s="2146">
        <v>3927</v>
      </c>
      <c r="J25" s="2146">
        <v>5172</v>
      </c>
      <c r="K25" s="2146">
        <v>4745</v>
      </c>
      <c r="L25" s="2146">
        <v>4969</v>
      </c>
      <c r="M25" s="2147">
        <v>820</v>
      </c>
      <c r="N25" s="2175">
        <v>820</v>
      </c>
      <c r="O25" s="2176">
        <v>1147</v>
      </c>
      <c r="P25" s="2261"/>
      <c r="Q25" s="1278"/>
      <c r="R25" s="2407"/>
      <c r="S25" s="2402">
        <f t="shared" si="1"/>
        <v>1147</v>
      </c>
      <c r="T25" s="2153">
        <f t="shared" ref="T25:T45" si="2">(S25/N25)*100</f>
        <v>139.8780487804878</v>
      </c>
      <c r="U25" s="1186"/>
      <c r="V25" s="2132"/>
      <c r="W25" s="2180"/>
      <c r="X25" s="2146"/>
    </row>
    <row r="26" spans="1:25" ht="15">
      <c r="A26" s="2106" t="s">
        <v>577</v>
      </c>
      <c r="B26" s="2181" t="s">
        <v>721</v>
      </c>
      <c r="C26" s="755">
        <v>502</v>
      </c>
      <c r="D26" s="2094">
        <v>2338</v>
      </c>
      <c r="E26" s="2094">
        <v>2512</v>
      </c>
      <c r="F26" s="2133">
        <v>2824</v>
      </c>
      <c r="G26" s="2155">
        <v>2774</v>
      </c>
      <c r="H26" s="2155">
        <v>3399</v>
      </c>
      <c r="I26" s="2155">
        <v>3068</v>
      </c>
      <c r="J26" s="2155">
        <v>2196</v>
      </c>
      <c r="K26" s="2155">
        <v>1599</v>
      </c>
      <c r="L26" s="2155">
        <v>1620</v>
      </c>
      <c r="M26" s="2156">
        <v>1600</v>
      </c>
      <c r="N26" s="2157">
        <v>1600</v>
      </c>
      <c r="O26" s="2158">
        <v>471</v>
      </c>
      <c r="P26" s="2112"/>
      <c r="Q26" s="1293"/>
      <c r="R26" s="2408"/>
      <c r="S26" s="2385">
        <f t="shared" si="1"/>
        <v>471</v>
      </c>
      <c r="T26" s="2183">
        <f t="shared" si="2"/>
        <v>29.4375</v>
      </c>
      <c r="U26" s="1186"/>
      <c r="V26" s="2133"/>
      <c r="W26" s="2163"/>
      <c r="X26" s="2155"/>
    </row>
    <row r="27" spans="1:25" ht="15">
      <c r="A27" s="2106" t="s">
        <v>579</v>
      </c>
      <c r="B27" s="2181" t="s">
        <v>722</v>
      </c>
      <c r="C27" s="755">
        <v>504</v>
      </c>
      <c r="D27" s="2094">
        <v>723</v>
      </c>
      <c r="E27" s="2094">
        <v>701</v>
      </c>
      <c r="F27" s="2133">
        <v>656</v>
      </c>
      <c r="G27" s="2155">
        <v>708</v>
      </c>
      <c r="H27" s="2155">
        <v>627</v>
      </c>
      <c r="I27" s="2155">
        <v>556</v>
      </c>
      <c r="J27" s="2155">
        <v>420</v>
      </c>
      <c r="K27" s="2155">
        <v>381</v>
      </c>
      <c r="L27" s="2155">
        <v>377</v>
      </c>
      <c r="M27" s="2156"/>
      <c r="N27" s="2157"/>
      <c r="O27" s="2158">
        <v>90</v>
      </c>
      <c r="P27" s="2112"/>
      <c r="Q27" s="1293"/>
      <c r="R27" s="2408"/>
      <c r="S27" s="2385">
        <f t="shared" si="1"/>
        <v>90</v>
      </c>
      <c r="T27" s="2183" t="e">
        <f t="shared" si="2"/>
        <v>#DIV/0!</v>
      </c>
      <c r="U27" s="1186"/>
      <c r="V27" s="2133"/>
      <c r="W27" s="2163"/>
      <c r="X27" s="2155"/>
    </row>
    <row r="28" spans="1:25" ht="15">
      <c r="A28" s="2106" t="s">
        <v>581</v>
      </c>
      <c r="B28" s="2181" t="s">
        <v>723</v>
      </c>
      <c r="C28" s="755">
        <v>511</v>
      </c>
      <c r="D28" s="2094">
        <v>1225</v>
      </c>
      <c r="E28" s="2094">
        <v>1363</v>
      </c>
      <c r="F28" s="2133">
        <v>1724</v>
      </c>
      <c r="G28" s="2155">
        <v>2384</v>
      </c>
      <c r="H28" s="2155">
        <v>1531</v>
      </c>
      <c r="I28" s="2155">
        <v>1362</v>
      </c>
      <c r="J28" s="2155">
        <v>1764</v>
      </c>
      <c r="K28" s="2155">
        <v>1937</v>
      </c>
      <c r="L28" s="2155">
        <v>1173</v>
      </c>
      <c r="M28" s="2156">
        <v>1600</v>
      </c>
      <c r="N28" s="2157">
        <v>1600</v>
      </c>
      <c r="O28" s="2158">
        <v>28</v>
      </c>
      <c r="P28" s="2112"/>
      <c r="Q28" s="1293"/>
      <c r="R28" s="2408"/>
      <c r="S28" s="2385">
        <f t="shared" si="1"/>
        <v>28</v>
      </c>
      <c r="T28" s="2183">
        <f t="shared" si="2"/>
        <v>1.7500000000000002</v>
      </c>
      <c r="U28" s="1186"/>
      <c r="V28" s="2133"/>
      <c r="W28" s="2163"/>
      <c r="X28" s="2155"/>
    </row>
    <row r="29" spans="1:25" ht="15">
      <c r="A29" s="2106" t="s">
        <v>583</v>
      </c>
      <c r="B29" s="2181" t="s">
        <v>724</v>
      </c>
      <c r="C29" s="755">
        <v>518</v>
      </c>
      <c r="D29" s="2094">
        <v>1299</v>
      </c>
      <c r="E29" s="2094">
        <v>2398</v>
      </c>
      <c r="F29" s="2133">
        <v>2068</v>
      </c>
      <c r="G29" s="2155">
        <v>2099</v>
      </c>
      <c r="H29" s="2155">
        <v>1556</v>
      </c>
      <c r="I29" s="2155">
        <v>1327</v>
      </c>
      <c r="J29" s="2155">
        <v>1933</v>
      </c>
      <c r="K29" s="2155">
        <v>1644</v>
      </c>
      <c r="L29" s="2155">
        <v>3387</v>
      </c>
      <c r="M29" s="2156">
        <v>3880</v>
      </c>
      <c r="N29" s="2157">
        <v>3900</v>
      </c>
      <c r="O29" s="2158">
        <v>516</v>
      </c>
      <c r="P29" s="2112"/>
      <c r="Q29" s="1293"/>
      <c r="R29" s="2408"/>
      <c r="S29" s="2385">
        <f t="shared" si="1"/>
        <v>516</v>
      </c>
      <c r="T29" s="2183">
        <f t="shared" si="2"/>
        <v>13.230769230769232</v>
      </c>
      <c r="U29" s="1186"/>
      <c r="V29" s="2272"/>
      <c r="W29" s="2163"/>
      <c r="X29" s="2155"/>
    </row>
    <row r="30" spans="1:25" ht="15">
      <c r="A30" s="2106" t="s">
        <v>585</v>
      </c>
      <c r="B30" s="2184" t="s">
        <v>726</v>
      </c>
      <c r="C30" s="755">
        <v>521</v>
      </c>
      <c r="D30" s="2094">
        <v>16440</v>
      </c>
      <c r="E30" s="2094">
        <v>17442</v>
      </c>
      <c r="F30" s="2133">
        <v>18411</v>
      </c>
      <c r="G30" s="2155">
        <v>18226</v>
      </c>
      <c r="H30" s="2155">
        <v>18656</v>
      </c>
      <c r="I30" s="2155">
        <v>19946</v>
      </c>
      <c r="J30" s="2155">
        <v>20442</v>
      </c>
      <c r="K30" s="2155">
        <v>20063</v>
      </c>
      <c r="L30" s="2155">
        <v>20881</v>
      </c>
      <c r="M30" s="2156">
        <v>20037</v>
      </c>
      <c r="N30" s="2157">
        <v>20037</v>
      </c>
      <c r="O30" s="2158">
        <v>5234</v>
      </c>
      <c r="P30" s="2112"/>
      <c r="Q30" s="1293"/>
      <c r="R30" s="2408"/>
      <c r="S30" s="2385">
        <f t="shared" si="1"/>
        <v>5234</v>
      </c>
      <c r="T30" s="2183">
        <f t="shared" si="2"/>
        <v>26.12167490143235</v>
      </c>
      <c r="U30" s="1186"/>
      <c r="V30" s="2133"/>
      <c r="W30" s="2163"/>
      <c r="X30" s="2155"/>
    </row>
    <row r="31" spans="1:25" ht="15">
      <c r="A31" s="2106" t="s">
        <v>587</v>
      </c>
      <c r="B31" s="2184" t="s">
        <v>727</v>
      </c>
      <c r="C31" s="755" t="s">
        <v>589</v>
      </c>
      <c r="D31" s="2094">
        <v>6157</v>
      </c>
      <c r="E31" s="2094">
        <v>6485</v>
      </c>
      <c r="F31" s="2133">
        <v>6549</v>
      </c>
      <c r="G31" s="2155">
        <v>6762</v>
      </c>
      <c r="H31" s="2155">
        <v>6647</v>
      </c>
      <c r="I31" s="2155">
        <v>6781</v>
      </c>
      <c r="J31" s="2155">
        <v>6865</v>
      </c>
      <c r="K31" s="2155">
        <v>7215</v>
      </c>
      <c r="L31" s="2155">
        <v>7519</v>
      </c>
      <c r="M31" s="2156">
        <v>7113</v>
      </c>
      <c r="N31" s="2157">
        <v>7113</v>
      </c>
      <c r="O31" s="2158">
        <v>1822</v>
      </c>
      <c r="P31" s="2112"/>
      <c r="Q31" s="1293"/>
      <c r="R31" s="2408"/>
      <c r="S31" s="2385">
        <f t="shared" si="1"/>
        <v>1822</v>
      </c>
      <c r="T31" s="2183">
        <f t="shared" si="2"/>
        <v>25.61507099676648</v>
      </c>
      <c r="U31" s="1186"/>
      <c r="V31" s="2133"/>
      <c r="W31" s="2163"/>
      <c r="X31" s="2155"/>
    </row>
    <row r="32" spans="1:25" ht="15">
      <c r="A32" s="2106" t="s">
        <v>590</v>
      </c>
      <c r="B32" s="2181" t="s">
        <v>728</v>
      </c>
      <c r="C32" s="755">
        <v>557</v>
      </c>
      <c r="D32" s="2094">
        <v>0</v>
      </c>
      <c r="E32" s="2094">
        <v>0</v>
      </c>
      <c r="F32" s="2133">
        <v>26</v>
      </c>
      <c r="G32" s="2155">
        <v>0</v>
      </c>
      <c r="H32" s="2155">
        <v>3</v>
      </c>
      <c r="I32" s="2155">
        <v>0</v>
      </c>
      <c r="J32" s="2155"/>
      <c r="K32" s="2155">
        <v>0</v>
      </c>
      <c r="L32" s="2155">
        <v>0</v>
      </c>
      <c r="M32" s="2156"/>
      <c r="N32" s="2157"/>
      <c r="O32" s="2158">
        <v>0</v>
      </c>
      <c r="P32" s="2112"/>
      <c r="Q32" s="1293"/>
      <c r="R32" s="2408"/>
      <c r="S32" s="2385">
        <f t="shared" si="1"/>
        <v>0</v>
      </c>
      <c r="T32" s="2183" t="e">
        <f t="shared" si="2"/>
        <v>#DIV/0!</v>
      </c>
      <c r="U32" s="1186"/>
      <c r="V32" s="2133"/>
      <c r="W32" s="2163"/>
      <c r="X32" s="2155"/>
    </row>
    <row r="33" spans="1:24" ht="15">
      <c r="A33" s="2106" t="s">
        <v>592</v>
      </c>
      <c r="B33" s="2181" t="s">
        <v>729</v>
      </c>
      <c r="C33" s="755">
        <v>551</v>
      </c>
      <c r="D33" s="2094">
        <v>284</v>
      </c>
      <c r="E33" s="2094">
        <v>325</v>
      </c>
      <c r="F33" s="2133">
        <v>307</v>
      </c>
      <c r="G33" s="2155">
        <v>274</v>
      </c>
      <c r="H33" s="2155">
        <v>281</v>
      </c>
      <c r="I33" s="2155">
        <v>247</v>
      </c>
      <c r="J33" s="2155">
        <v>251</v>
      </c>
      <c r="K33" s="2155">
        <v>207</v>
      </c>
      <c r="L33" s="2155">
        <v>188</v>
      </c>
      <c r="M33" s="2156"/>
      <c r="N33" s="2157"/>
      <c r="O33" s="2158">
        <v>45</v>
      </c>
      <c r="P33" s="2112"/>
      <c r="Q33" s="1293"/>
      <c r="R33" s="2408"/>
      <c r="S33" s="2385">
        <f t="shared" si="1"/>
        <v>45</v>
      </c>
      <c r="T33" s="2183" t="e">
        <f t="shared" si="2"/>
        <v>#DIV/0!</v>
      </c>
      <c r="U33" s="1186"/>
      <c r="V33" s="2133"/>
      <c r="W33" s="2163"/>
      <c r="X33" s="2155"/>
    </row>
    <row r="34" spans="1:24" ht="15.75" thickBot="1">
      <c r="A34" s="2063" t="s">
        <v>773</v>
      </c>
      <c r="B34" s="2185" t="s">
        <v>730</v>
      </c>
      <c r="C34" s="757" t="s">
        <v>595</v>
      </c>
      <c r="D34" s="1359">
        <v>830</v>
      </c>
      <c r="E34" s="1359">
        <v>1054</v>
      </c>
      <c r="F34" s="2246">
        <v>598</v>
      </c>
      <c r="G34" s="2186">
        <v>849</v>
      </c>
      <c r="H34" s="2186">
        <v>452</v>
      </c>
      <c r="I34" s="2186">
        <v>3103</v>
      </c>
      <c r="J34" s="2186">
        <v>3271</v>
      </c>
      <c r="K34" s="2186">
        <v>2363</v>
      </c>
      <c r="L34" s="2186">
        <v>2938</v>
      </c>
      <c r="M34" s="2187">
        <v>784</v>
      </c>
      <c r="N34" s="2188">
        <v>784</v>
      </c>
      <c r="O34" s="2189">
        <v>477</v>
      </c>
      <c r="P34" s="2112"/>
      <c r="Q34" s="1331"/>
      <c r="R34" s="2409"/>
      <c r="S34" s="2406">
        <f t="shared" si="1"/>
        <v>477</v>
      </c>
      <c r="T34" s="2172">
        <f t="shared" si="2"/>
        <v>60.841836734693878</v>
      </c>
      <c r="U34" s="1186"/>
      <c r="V34" s="2275"/>
      <c r="W34" s="2192"/>
      <c r="X34" s="2186"/>
    </row>
    <row r="35" spans="1:24" ht="15.75" thickBot="1">
      <c r="A35" s="2193" t="s">
        <v>596</v>
      </c>
      <c r="B35" s="2194" t="s">
        <v>597</v>
      </c>
      <c r="C35" s="2195"/>
      <c r="D35" s="2031">
        <f t="shared" ref="D35:I35" si="3">SUM(D25:D34)</f>
        <v>33579</v>
      </c>
      <c r="E35" s="2031">
        <f t="shared" si="3"/>
        <v>36064</v>
      </c>
      <c r="F35" s="2031">
        <f t="shared" si="3"/>
        <v>38171</v>
      </c>
      <c r="G35" s="2031">
        <f t="shared" si="3"/>
        <v>38798</v>
      </c>
      <c r="H35" s="2031">
        <f t="shared" si="3"/>
        <v>37923</v>
      </c>
      <c r="I35" s="2031">
        <f t="shared" si="3"/>
        <v>40317</v>
      </c>
      <c r="J35" s="2031">
        <f t="shared" ref="J35:O35" si="4">SUM(J25:J34)</f>
        <v>42314</v>
      </c>
      <c r="K35" s="2031">
        <v>40154</v>
      </c>
      <c r="L35" s="2031">
        <f>SUM(L25:L34)</f>
        <v>43052</v>
      </c>
      <c r="M35" s="2031">
        <f t="shared" si="4"/>
        <v>35834</v>
      </c>
      <c r="N35" s="2213">
        <f t="shared" si="4"/>
        <v>35854</v>
      </c>
      <c r="O35" s="2410">
        <f t="shared" si="4"/>
        <v>9830</v>
      </c>
      <c r="P35" s="2411"/>
      <c r="Q35" s="2411"/>
      <c r="R35" s="2412"/>
      <c r="S35" s="2388">
        <f t="shared" si="1"/>
        <v>9830</v>
      </c>
      <c r="T35" s="2201">
        <f t="shared" si="2"/>
        <v>27.416745690857365</v>
      </c>
      <c r="U35" s="1186"/>
      <c r="V35" s="2031">
        <f>SUM(V25:V34)</f>
        <v>0</v>
      </c>
      <c r="W35" s="2031">
        <f>SUM(W25:W34)</f>
        <v>0</v>
      </c>
      <c r="X35" s="2031">
        <f>SUM(X25:X34)</f>
        <v>0</v>
      </c>
    </row>
    <row r="36" spans="1:24" ht="15">
      <c r="A36" s="2091" t="s">
        <v>598</v>
      </c>
      <c r="B36" s="2174" t="s">
        <v>732</v>
      </c>
      <c r="C36" s="753">
        <v>601</v>
      </c>
      <c r="D36" s="2179">
        <v>2142</v>
      </c>
      <c r="E36" s="2179">
        <v>2321</v>
      </c>
      <c r="F36" s="2132">
        <v>2334</v>
      </c>
      <c r="G36" s="2146">
        <v>2667</v>
      </c>
      <c r="H36" s="2146">
        <v>3032</v>
      </c>
      <c r="I36" s="2146">
        <v>3286</v>
      </c>
      <c r="J36" s="2146">
        <v>3567</v>
      </c>
      <c r="K36" s="2146">
        <v>3654</v>
      </c>
      <c r="L36" s="2146">
        <v>3552</v>
      </c>
      <c r="M36" s="2147"/>
      <c r="N36" s="2175"/>
      <c r="O36" s="2149">
        <v>0</v>
      </c>
      <c r="P36" s="2102"/>
      <c r="Q36" s="1278"/>
      <c r="R36" s="2407"/>
      <c r="S36" s="2402">
        <f t="shared" si="1"/>
        <v>0</v>
      </c>
      <c r="T36" s="2153" t="e">
        <f t="shared" si="2"/>
        <v>#DIV/0!</v>
      </c>
      <c r="U36" s="1186"/>
      <c r="V36" s="2132"/>
      <c r="W36" s="2180"/>
      <c r="X36" s="2146"/>
    </row>
    <row r="37" spans="1:24" ht="15">
      <c r="A37" s="2106" t="s">
        <v>600</v>
      </c>
      <c r="B37" s="2181" t="s">
        <v>733</v>
      </c>
      <c r="C37" s="755">
        <v>602</v>
      </c>
      <c r="D37" s="2094">
        <v>380</v>
      </c>
      <c r="E37" s="2094">
        <v>367</v>
      </c>
      <c r="F37" s="2133">
        <v>359</v>
      </c>
      <c r="G37" s="2155">
        <v>111</v>
      </c>
      <c r="H37" s="2155">
        <v>97</v>
      </c>
      <c r="I37" s="2155">
        <v>141</v>
      </c>
      <c r="J37" s="2155">
        <v>154</v>
      </c>
      <c r="K37" s="2155">
        <v>298</v>
      </c>
      <c r="L37" s="2155">
        <v>137</v>
      </c>
      <c r="M37" s="2156"/>
      <c r="N37" s="2157"/>
      <c r="O37" s="2158">
        <v>989</v>
      </c>
      <c r="P37" s="2112"/>
      <c r="Q37" s="1293"/>
      <c r="R37" s="2408"/>
      <c r="S37" s="2385">
        <f t="shared" si="1"/>
        <v>989</v>
      </c>
      <c r="T37" s="2183" t="e">
        <f t="shared" si="2"/>
        <v>#DIV/0!</v>
      </c>
      <c r="U37" s="1186"/>
      <c r="V37" s="2272"/>
      <c r="W37" s="2163"/>
      <c r="X37" s="2155"/>
    </row>
    <row r="38" spans="1:24" ht="15">
      <c r="A38" s="2106" t="s">
        <v>602</v>
      </c>
      <c r="B38" s="2181" t="s">
        <v>734</v>
      </c>
      <c r="C38" s="755">
        <v>604</v>
      </c>
      <c r="D38" s="2094">
        <v>813</v>
      </c>
      <c r="E38" s="2094">
        <v>799</v>
      </c>
      <c r="F38" s="2133">
        <v>658</v>
      </c>
      <c r="G38" s="2155">
        <v>712</v>
      </c>
      <c r="H38" s="2155">
        <v>636</v>
      </c>
      <c r="I38" s="2155">
        <v>561</v>
      </c>
      <c r="J38" s="2155">
        <v>422</v>
      </c>
      <c r="K38" s="2155">
        <v>394</v>
      </c>
      <c r="L38" s="2155">
        <v>391</v>
      </c>
      <c r="M38" s="2156"/>
      <c r="N38" s="2157"/>
      <c r="O38" s="2158">
        <v>82</v>
      </c>
      <c r="P38" s="2112"/>
      <c r="Q38" s="1293"/>
      <c r="R38" s="2408"/>
      <c r="S38" s="2385">
        <f t="shared" si="1"/>
        <v>82</v>
      </c>
      <c r="T38" s="2183" t="e">
        <f t="shared" si="2"/>
        <v>#DIV/0!</v>
      </c>
      <c r="U38" s="1186"/>
      <c r="V38" s="2133"/>
      <c r="W38" s="2163"/>
      <c r="X38" s="2155"/>
    </row>
    <row r="39" spans="1:24" ht="15">
      <c r="A39" s="2106" t="s">
        <v>604</v>
      </c>
      <c r="B39" s="2181" t="s">
        <v>735</v>
      </c>
      <c r="C39" s="755" t="s">
        <v>606</v>
      </c>
      <c r="D39" s="2094">
        <v>29448</v>
      </c>
      <c r="E39" s="2094">
        <v>31500</v>
      </c>
      <c r="F39" s="2133">
        <v>34304</v>
      </c>
      <c r="G39" s="2155">
        <v>34233</v>
      </c>
      <c r="H39" s="2413">
        <v>33458.5</v>
      </c>
      <c r="I39" s="2413">
        <v>35582</v>
      </c>
      <c r="J39" s="2413">
        <v>37370.400000000001</v>
      </c>
      <c r="K39" s="2413">
        <v>35111</v>
      </c>
      <c r="L39" s="2413">
        <v>37764</v>
      </c>
      <c r="M39" s="2156">
        <v>35834</v>
      </c>
      <c r="N39" s="2157">
        <v>35854</v>
      </c>
      <c r="O39" s="2158">
        <v>8500</v>
      </c>
      <c r="P39" s="2112"/>
      <c r="Q39" s="1293"/>
      <c r="R39" s="2408"/>
      <c r="S39" s="2385">
        <f t="shared" si="1"/>
        <v>8500</v>
      </c>
      <c r="T39" s="2183">
        <f t="shared" si="2"/>
        <v>23.707257209795284</v>
      </c>
      <c r="U39" s="1186"/>
      <c r="V39" s="2133"/>
      <c r="W39" s="2163"/>
      <c r="X39" s="2413"/>
    </row>
    <row r="40" spans="1:24" ht="15.75" thickBot="1">
      <c r="A40" s="2063" t="s">
        <v>607</v>
      </c>
      <c r="B40" s="2185" t="s">
        <v>730</v>
      </c>
      <c r="C40" s="757" t="s">
        <v>608</v>
      </c>
      <c r="D40" s="1359">
        <v>925.58</v>
      </c>
      <c r="E40" s="1359">
        <v>1078</v>
      </c>
      <c r="F40" s="2246">
        <v>689</v>
      </c>
      <c r="G40" s="2186">
        <v>1325</v>
      </c>
      <c r="H40" s="2186">
        <v>864</v>
      </c>
      <c r="I40" s="2186">
        <v>1323</v>
      </c>
      <c r="J40" s="2186">
        <v>897</v>
      </c>
      <c r="K40" s="2186">
        <v>736</v>
      </c>
      <c r="L40" s="2186">
        <v>1090</v>
      </c>
      <c r="M40" s="2187"/>
      <c r="N40" s="2188"/>
      <c r="O40" s="2189">
        <v>259</v>
      </c>
      <c r="P40" s="2120"/>
      <c r="Q40" s="1331"/>
      <c r="R40" s="2409"/>
      <c r="S40" s="2406">
        <f t="shared" si="1"/>
        <v>259</v>
      </c>
      <c r="T40" s="2389" t="e">
        <f t="shared" si="2"/>
        <v>#DIV/0!</v>
      </c>
      <c r="U40" s="1186"/>
      <c r="V40" s="2275"/>
      <c r="W40" s="2192"/>
      <c r="X40" s="2186"/>
    </row>
    <row r="41" spans="1:24" ht="15.75" thickBot="1">
      <c r="A41" s="2193" t="s">
        <v>609</v>
      </c>
      <c r="B41" s="2194" t="s">
        <v>610</v>
      </c>
      <c r="C41" s="2195" t="s">
        <v>542</v>
      </c>
      <c r="D41" s="2031">
        <f>SUM(D36:D40)</f>
        <v>33708.58</v>
      </c>
      <c r="E41" s="2031">
        <f>SUM(E36:E40)</f>
        <v>36065</v>
      </c>
      <c r="F41" s="2031">
        <v>38344</v>
      </c>
      <c r="G41" s="2031">
        <f t="shared" ref="G41:O41" si="5">SUM(G36:G40)</f>
        <v>39048</v>
      </c>
      <c r="H41" s="2031">
        <f>SUM(H36:H40)</f>
        <v>38087.5</v>
      </c>
      <c r="I41" s="2031">
        <f>SUM(I36:I40)</f>
        <v>40893</v>
      </c>
      <c r="J41" s="2201">
        <f>SUM(J36:J40)</f>
        <v>42410.400000000001</v>
      </c>
      <c r="K41" s="2201">
        <v>40193</v>
      </c>
      <c r="L41" s="2031">
        <f>SUM(L36:L40)</f>
        <v>42934</v>
      </c>
      <c r="M41" s="2196">
        <f t="shared" si="5"/>
        <v>35834</v>
      </c>
      <c r="N41" s="2197">
        <f t="shared" si="5"/>
        <v>35854</v>
      </c>
      <c r="O41" s="2203">
        <f t="shared" si="5"/>
        <v>9830</v>
      </c>
      <c r="P41" s="2280"/>
      <c r="Q41" s="2280"/>
      <c r="R41" s="2280"/>
      <c r="S41" s="2201">
        <f t="shared" si="1"/>
        <v>9830</v>
      </c>
      <c r="T41" s="2201">
        <f t="shared" si="2"/>
        <v>27.416745690857365</v>
      </c>
      <c r="U41" s="1186"/>
      <c r="V41" s="2031">
        <f>SUM(V36:V40)</f>
        <v>0</v>
      </c>
      <c r="W41" s="2031">
        <f>SUM(W36:W40)</f>
        <v>0</v>
      </c>
      <c r="X41" s="2031">
        <f>SUM(X36:X40)</f>
        <v>0</v>
      </c>
    </row>
    <row r="42" spans="1:24" ht="15.75" thickBot="1">
      <c r="A42" s="2063"/>
      <c r="B42" s="658"/>
      <c r="C42" s="779"/>
      <c r="D42" s="1359"/>
      <c r="E42" s="1359"/>
      <c r="F42" s="1359"/>
      <c r="G42" s="2200"/>
      <c r="H42" s="2200"/>
      <c r="I42" s="2200"/>
      <c r="J42" s="2200"/>
      <c r="K42" s="2200"/>
      <c r="L42" s="2246"/>
      <c r="M42" s="2205"/>
      <c r="N42" s="2206"/>
      <c r="O42" s="2207"/>
      <c r="P42" s="2414"/>
      <c r="Q42" s="2209"/>
      <c r="R42" s="2209"/>
      <c r="S42" s="2415"/>
      <c r="T42" s="2202"/>
      <c r="U42" s="1186"/>
      <c r="V42" s="2246"/>
      <c r="W42" s="2246"/>
      <c r="X42" s="2246"/>
    </row>
    <row r="43" spans="1:24" ht="15.75" thickBot="1">
      <c r="A43" s="2211" t="s">
        <v>611</v>
      </c>
      <c r="B43" s="2212" t="s">
        <v>573</v>
      </c>
      <c r="C43" s="2195" t="s">
        <v>542</v>
      </c>
      <c r="D43" s="2201">
        <f t="shared" ref="D43:O43" si="6">D41-D39</f>
        <v>4260.5800000000017</v>
      </c>
      <c r="E43" s="2201">
        <f t="shared" si="6"/>
        <v>4565</v>
      </c>
      <c r="F43" s="2201">
        <f t="shared" si="6"/>
        <v>4040</v>
      </c>
      <c r="G43" s="2031">
        <f>G41-G39</f>
        <v>4815</v>
      </c>
      <c r="H43" s="2031">
        <f>H41-H39</f>
        <v>4629</v>
      </c>
      <c r="I43" s="2031">
        <f>I41-I39</f>
        <v>5311</v>
      </c>
      <c r="J43" s="2201">
        <f>J41-J39</f>
        <v>5040</v>
      </c>
      <c r="K43" s="2201">
        <v>5082</v>
      </c>
      <c r="L43" s="2031">
        <f>L41-L39</f>
        <v>5170</v>
      </c>
      <c r="M43" s="2031">
        <f>M41-M39</f>
        <v>0</v>
      </c>
      <c r="N43" s="2213">
        <f t="shared" si="6"/>
        <v>0</v>
      </c>
      <c r="O43" s="2203">
        <f t="shared" si="6"/>
        <v>1330</v>
      </c>
      <c r="P43" s="2203"/>
      <c r="Q43" s="2203"/>
      <c r="R43" s="2203"/>
      <c r="S43" s="2416">
        <f>SUM(O43:R43)</f>
        <v>1330</v>
      </c>
      <c r="T43" s="2153" t="e">
        <f t="shared" si="2"/>
        <v>#DIV/0!</v>
      </c>
      <c r="U43" s="1186"/>
      <c r="V43" s="2031">
        <f>V41-V39</f>
        <v>0</v>
      </c>
      <c r="W43" s="2031">
        <f>W41-W39</f>
        <v>0</v>
      </c>
      <c r="X43" s="2031">
        <f>X41-X39</f>
        <v>0</v>
      </c>
    </row>
    <row r="44" spans="1:24" ht="15.75" thickBot="1">
      <c r="A44" s="2193" t="s">
        <v>612</v>
      </c>
      <c r="B44" s="2212" t="s">
        <v>613</v>
      </c>
      <c r="C44" s="2195" t="s">
        <v>542</v>
      </c>
      <c r="D44" s="2201">
        <f t="shared" ref="D44:O44" si="7">D41-D35</f>
        <v>129.58000000000175</v>
      </c>
      <c r="E44" s="2201">
        <f t="shared" si="7"/>
        <v>1</v>
      </c>
      <c r="F44" s="2201">
        <f t="shared" si="7"/>
        <v>173</v>
      </c>
      <c r="G44" s="2031">
        <f>G41-G35</f>
        <v>250</v>
      </c>
      <c r="H44" s="2031">
        <f>H41-H35</f>
        <v>164.5</v>
      </c>
      <c r="I44" s="2031">
        <f>I41-I35</f>
        <v>576</v>
      </c>
      <c r="J44" s="2201">
        <f>J41-J35</f>
        <v>96.400000000001455</v>
      </c>
      <c r="K44" s="2201">
        <v>39</v>
      </c>
      <c r="L44" s="2417">
        <f>L41-L35</f>
        <v>-118</v>
      </c>
      <c r="M44" s="2031">
        <f>M41-M35</f>
        <v>0</v>
      </c>
      <c r="N44" s="2213">
        <f t="shared" si="7"/>
        <v>0</v>
      </c>
      <c r="O44" s="2203">
        <f t="shared" si="7"/>
        <v>0</v>
      </c>
      <c r="P44" s="2203"/>
      <c r="Q44" s="2203"/>
      <c r="R44" s="2203"/>
      <c r="S44" s="2416">
        <f>SUM(O44:R44)</f>
        <v>0</v>
      </c>
      <c r="T44" s="2153" t="e">
        <f t="shared" si="2"/>
        <v>#DIV/0!</v>
      </c>
      <c r="U44" s="1186"/>
      <c r="V44" s="2031">
        <f>V41-V35</f>
        <v>0</v>
      </c>
      <c r="W44" s="2031">
        <f>W41-W35</f>
        <v>0</v>
      </c>
      <c r="X44" s="2031">
        <f>X41-X35</f>
        <v>0</v>
      </c>
    </row>
    <row r="45" spans="1:24" ht="15.75" thickBot="1">
      <c r="A45" s="2215" t="s">
        <v>614</v>
      </c>
      <c r="B45" s="2216" t="s">
        <v>573</v>
      </c>
      <c r="C45" s="1374" t="s">
        <v>542</v>
      </c>
      <c r="D45" s="2201">
        <f t="shared" ref="D45:O45" si="8">D44-D39</f>
        <v>-29318.42</v>
      </c>
      <c r="E45" s="2201">
        <f t="shared" si="8"/>
        <v>-31499</v>
      </c>
      <c r="F45" s="2201">
        <f t="shared" si="8"/>
        <v>-34131</v>
      </c>
      <c r="G45" s="2031">
        <f t="shared" si="8"/>
        <v>-33983</v>
      </c>
      <c r="H45" s="2031">
        <f>H44-H39</f>
        <v>-33294</v>
      </c>
      <c r="I45" s="2031">
        <f>I44-I39</f>
        <v>-35006</v>
      </c>
      <c r="J45" s="2201">
        <f>J44-J39</f>
        <v>-37274</v>
      </c>
      <c r="K45" s="2201">
        <v>-35072</v>
      </c>
      <c r="L45" s="2031">
        <f>L44-L39</f>
        <v>-37882</v>
      </c>
      <c r="M45" s="2031">
        <f t="shared" si="8"/>
        <v>-35834</v>
      </c>
      <c r="N45" s="2213">
        <f t="shared" si="8"/>
        <v>-35854</v>
      </c>
      <c r="O45" s="2203">
        <f t="shared" si="8"/>
        <v>-8500</v>
      </c>
      <c r="P45" s="2203"/>
      <c r="Q45" s="2203"/>
      <c r="R45" s="2203"/>
      <c r="S45" s="2418">
        <f>SUM(O45:R45)</f>
        <v>-8500</v>
      </c>
      <c r="T45" s="2201">
        <f t="shared" si="2"/>
        <v>23.707257209795284</v>
      </c>
      <c r="U45" s="1186"/>
      <c r="V45" s="2031">
        <f>V44-V39</f>
        <v>0</v>
      </c>
      <c r="W45" s="2031">
        <f>W44-W39</f>
        <v>0</v>
      </c>
      <c r="X45" s="2031">
        <f>X44-X39</f>
        <v>0</v>
      </c>
    </row>
    <row r="46" spans="1:24">
      <c r="A46" s="1377"/>
      <c r="B46" s="41"/>
      <c r="C46" s="1130"/>
      <c r="D46" s="41"/>
      <c r="E46" s="41"/>
      <c r="F46" s="41"/>
      <c r="G46" s="41"/>
      <c r="H46" s="661"/>
      <c r="I46" s="661"/>
      <c r="J46" s="661"/>
      <c r="K46" s="661"/>
      <c r="L46" s="661"/>
    </row>
    <row r="47" spans="1:24">
      <c r="A47" s="45"/>
      <c r="B47" s="2283"/>
      <c r="C47" s="2218" t="s">
        <v>509</v>
      </c>
      <c r="H47" s="591" t="s">
        <v>509</v>
      </c>
    </row>
    <row r="48" spans="1:24">
      <c r="A48" s="1377"/>
    </row>
    <row r="49" spans="1:24" ht="14.25">
      <c r="A49" s="1378" t="s">
        <v>736</v>
      </c>
      <c r="S49"/>
      <c r="T49"/>
      <c r="U49"/>
      <c r="V49"/>
      <c r="W49"/>
      <c r="X49"/>
    </row>
    <row r="50" spans="1:24" ht="14.25">
      <c r="A50" s="2219" t="s">
        <v>737</v>
      </c>
      <c r="S50"/>
      <c r="T50"/>
      <c r="U50"/>
      <c r="V50"/>
      <c r="W50"/>
      <c r="X50"/>
    </row>
    <row r="51" spans="1:24" ht="14.25">
      <c r="A51" s="2284" t="s">
        <v>738</v>
      </c>
      <c r="S51"/>
      <c r="T51"/>
      <c r="U51"/>
      <c r="V51"/>
      <c r="W51"/>
      <c r="X51"/>
    </row>
    <row r="52" spans="1:24" ht="14.25">
      <c r="A52" s="2221"/>
      <c r="S52"/>
      <c r="T52"/>
      <c r="U52"/>
      <c r="V52"/>
      <c r="W52"/>
      <c r="X52"/>
    </row>
    <row r="53" spans="1:24">
      <c r="A53" s="1377" t="s">
        <v>758</v>
      </c>
      <c r="S53"/>
      <c r="T53"/>
      <c r="U53"/>
      <c r="V53"/>
      <c r="W53"/>
      <c r="X53"/>
    </row>
    <row r="54" spans="1:24">
      <c r="A54" s="1377"/>
      <c r="S54"/>
      <c r="T54"/>
      <c r="U54"/>
      <c r="V54"/>
      <c r="W54"/>
      <c r="X54"/>
    </row>
    <row r="55" spans="1:24">
      <c r="A55" s="1377" t="s">
        <v>774</v>
      </c>
      <c r="S55"/>
      <c r="T55"/>
      <c r="U55"/>
      <c r="V55"/>
      <c r="W55"/>
      <c r="X55"/>
    </row>
    <row r="56" spans="1:24">
      <c r="A56" s="1377"/>
    </row>
    <row r="57" spans="1:24">
      <c r="A57" s="1377"/>
    </row>
    <row r="58" spans="1:24">
      <c r="A58" s="1377"/>
    </row>
    <row r="59" spans="1:24">
      <c r="A59" s="1377"/>
    </row>
    <row r="60" spans="1:24">
      <c r="A60" s="1377"/>
    </row>
    <row r="61" spans="1:24">
      <c r="A61" s="1377"/>
    </row>
  </sheetData>
  <mergeCells count="14">
    <mergeCell ref="L7:L8"/>
    <mergeCell ref="M7:N7"/>
    <mergeCell ref="O7:R7"/>
    <mergeCell ref="V7:X7"/>
    <mergeCell ref="A1:X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1.299212598425197" right="0.70866141732283472" top="0.39370078740157483" bottom="0.39370078740157483" header="0.31496062992125984" footer="0.31496062992125984"/>
  <pageSetup paperSize="9" scale="68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58"/>
  <sheetViews>
    <sheetView workbookViewId="0">
      <selection activeCell="S28" sqref="S28"/>
    </sheetView>
  </sheetViews>
  <sheetFormatPr defaultRowHeight="12.75"/>
  <cols>
    <col min="1" max="1" width="37.7109375" customWidth="1"/>
    <col min="2" max="2" width="9.140625" hidden="1" customWidth="1"/>
    <col min="3" max="3" width="9.140625" style="665" customWidth="1"/>
    <col min="4" max="7" width="9.140625" hidden="1" customWidth="1"/>
    <col min="8" max="12" width="9.140625" style="591" hidden="1" customWidth="1"/>
    <col min="13" max="13" width="11.5703125" style="591" customWidth="1"/>
    <col min="14" max="14" width="11.42578125" style="661" customWidth="1"/>
    <col min="15" max="15" width="9.85546875" style="591" customWidth="1"/>
    <col min="16" max="16" width="9.140625" style="591" customWidth="1"/>
    <col min="17" max="17" width="9.28515625" style="591" customWidth="1"/>
    <col min="18" max="18" width="9.140625" style="591" customWidth="1"/>
    <col min="19" max="19" width="12" style="591" customWidth="1"/>
    <col min="20" max="20" width="9.140625" style="571" customWidth="1"/>
    <col min="21" max="21" width="3.42578125" style="591" customWidth="1"/>
    <col min="22" max="22" width="12.5703125" style="591" customWidth="1"/>
    <col min="23" max="23" width="11.85546875" style="591" customWidth="1"/>
    <col min="24" max="24" width="12" style="591" customWidth="1"/>
  </cols>
  <sheetData>
    <row r="1" spans="1:24" s="799" customFormat="1" ht="15.75">
      <c r="A1" s="1987" t="s">
        <v>699</v>
      </c>
      <c r="B1" s="1987"/>
      <c r="C1" s="1987"/>
      <c r="D1" s="1987"/>
      <c r="E1" s="1987"/>
      <c r="F1" s="1987"/>
      <c r="G1" s="1987"/>
      <c r="H1" s="1987"/>
      <c r="I1" s="1987"/>
      <c r="J1" s="1987"/>
      <c r="K1" s="1987"/>
      <c r="L1" s="1987"/>
      <c r="M1" s="1987"/>
      <c r="N1" s="1987"/>
      <c r="O1" s="1987"/>
      <c r="P1" s="1987"/>
      <c r="Q1" s="1987"/>
      <c r="R1" s="1987"/>
      <c r="S1" s="1987"/>
      <c r="T1" s="1987"/>
      <c r="U1" s="1987"/>
      <c r="V1" s="1987"/>
      <c r="W1" s="1987"/>
      <c r="X1" s="1987"/>
    </row>
    <row r="2" spans="1:24" ht="18">
      <c r="A2" s="1128" t="s">
        <v>617</v>
      </c>
      <c r="B2" s="1129"/>
      <c r="C2" s="1130"/>
      <c r="D2" s="41"/>
      <c r="E2" s="41"/>
      <c r="F2" s="41"/>
      <c r="G2" s="41"/>
      <c r="H2" s="661"/>
      <c r="I2" s="661"/>
      <c r="J2" s="661"/>
      <c r="K2" s="661"/>
      <c r="L2" s="661"/>
      <c r="M2" s="661"/>
      <c r="N2" s="1131"/>
      <c r="O2" s="1131"/>
      <c r="P2" s="661"/>
      <c r="Q2" s="661"/>
      <c r="R2" s="661"/>
      <c r="S2" s="661"/>
      <c r="T2" s="659"/>
      <c r="U2" s="661"/>
      <c r="V2" s="661"/>
      <c r="W2" s="661"/>
      <c r="X2" s="661"/>
    </row>
    <row r="3" spans="1:24">
      <c r="A3" s="1132"/>
      <c r="B3" s="41"/>
      <c r="C3" s="1130"/>
      <c r="D3" s="41"/>
      <c r="E3" s="41"/>
      <c r="F3" s="41"/>
      <c r="G3" s="41"/>
      <c r="H3" s="661"/>
      <c r="I3" s="661"/>
      <c r="J3" s="661"/>
      <c r="K3" s="661"/>
      <c r="L3" s="661"/>
      <c r="M3" s="661"/>
      <c r="N3" s="1131"/>
      <c r="O3" s="1131"/>
      <c r="P3" s="661"/>
      <c r="Q3" s="661"/>
      <c r="R3" s="661"/>
      <c r="S3" s="661"/>
      <c r="T3" s="659"/>
      <c r="U3" s="661"/>
      <c r="V3" s="661"/>
      <c r="W3" s="661"/>
      <c r="X3" s="661"/>
    </row>
    <row r="4" spans="1:24" ht="13.5" thickBot="1">
      <c r="A4" s="1133"/>
      <c r="B4" s="1134"/>
      <c r="C4" s="1135"/>
      <c r="D4" s="1134"/>
      <c r="E4" s="1134"/>
      <c r="F4" s="41"/>
      <c r="G4" s="41"/>
      <c r="H4" s="661"/>
      <c r="I4" s="661"/>
      <c r="J4" s="661"/>
      <c r="K4" s="661"/>
      <c r="L4" s="661"/>
      <c r="M4" s="661"/>
      <c r="N4" s="1131"/>
      <c r="O4" s="1131"/>
      <c r="P4" s="661"/>
      <c r="Q4" s="661"/>
      <c r="R4" s="661"/>
      <c r="S4" s="661"/>
      <c r="T4" s="659"/>
      <c r="U4" s="661"/>
      <c r="V4" s="661"/>
      <c r="W4" s="661"/>
      <c r="X4" s="661"/>
    </row>
    <row r="5" spans="1:24" ht="16.5" thickBot="1">
      <c r="A5" s="1136" t="s">
        <v>747</v>
      </c>
      <c r="B5" s="1137"/>
      <c r="C5" s="2419" t="s">
        <v>775</v>
      </c>
      <c r="D5" s="2420"/>
      <c r="E5" s="2420"/>
      <c r="F5" s="2420"/>
      <c r="G5" s="2420"/>
      <c r="H5" s="1141"/>
      <c r="I5" s="1142"/>
      <c r="J5" s="1142"/>
      <c r="K5" s="1142"/>
      <c r="L5" s="1142"/>
      <c r="M5" s="1142"/>
      <c r="N5" s="1143"/>
      <c r="O5" s="1143"/>
      <c r="P5" s="661"/>
      <c r="Q5" s="661"/>
      <c r="R5" s="661"/>
      <c r="S5" s="661"/>
      <c r="T5" s="659"/>
      <c r="U5" s="661"/>
      <c r="V5" s="661"/>
      <c r="W5" s="661"/>
      <c r="X5" s="661"/>
    </row>
    <row r="6" spans="1:24" ht="13.5" thickBot="1">
      <c r="A6" s="1132" t="s">
        <v>515</v>
      </c>
      <c r="B6" s="41"/>
      <c r="C6" s="1130"/>
      <c r="D6" s="41"/>
      <c r="E6" s="41"/>
      <c r="F6" s="41"/>
      <c r="G6" s="41"/>
      <c r="H6" s="661"/>
      <c r="I6" s="661"/>
      <c r="J6" s="661"/>
      <c r="K6" s="661"/>
      <c r="L6" s="661"/>
      <c r="M6" s="661"/>
      <c r="N6" s="1131"/>
      <c r="O6" s="1131"/>
      <c r="P6" s="661"/>
      <c r="Q6" s="661"/>
      <c r="R6" s="661"/>
      <c r="S6" s="661"/>
      <c r="T6" s="659"/>
      <c r="U6" s="661"/>
      <c r="V6" s="661"/>
      <c r="W6" s="661"/>
      <c r="X6" s="661"/>
    </row>
    <row r="7" spans="1:24" ht="13.5" thickBot="1">
      <c r="A7" s="2421" t="s">
        <v>195</v>
      </c>
      <c r="B7" s="1145" t="s">
        <v>519</v>
      </c>
      <c r="C7" s="1145" t="s">
        <v>522</v>
      </c>
      <c r="D7" s="1147"/>
      <c r="E7" s="1148"/>
      <c r="F7" s="1145" t="s">
        <v>767</v>
      </c>
      <c r="G7" s="1993" t="s">
        <v>703</v>
      </c>
      <c r="H7" s="1150" t="s">
        <v>704</v>
      </c>
      <c r="I7" s="1150" t="s">
        <v>705</v>
      </c>
      <c r="J7" s="1150" t="s">
        <v>706</v>
      </c>
      <c r="K7" s="1150" t="s">
        <v>707</v>
      </c>
      <c r="L7" s="1150" t="s">
        <v>708</v>
      </c>
      <c r="M7" s="1992" t="s">
        <v>709</v>
      </c>
      <c r="N7" s="1992"/>
      <c r="O7" s="1154" t="s">
        <v>516</v>
      </c>
      <c r="P7" s="1154"/>
      <c r="Q7" s="1154"/>
      <c r="R7" s="1154"/>
      <c r="S7" s="1155" t="s">
        <v>711</v>
      </c>
      <c r="T7" s="1156" t="s">
        <v>518</v>
      </c>
      <c r="U7" s="661"/>
      <c r="V7" s="1157" t="s">
        <v>741</v>
      </c>
      <c r="W7" s="1157"/>
      <c r="X7" s="1157"/>
    </row>
    <row r="8" spans="1:24" ht="13.5" thickBot="1">
      <c r="A8" s="2421"/>
      <c r="B8" s="1145"/>
      <c r="C8" s="1145"/>
      <c r="D8" s="1159" t="s">
        <v>701</v>
      </c>
      <c r="E8" s="1160" t="s">
        <v>702</v>
      </c>
      <c r="F8" s="1145"/>
      <c r="G8" s="1993"/>
      <c r="H8" s="1150"/>
      <c r="I8" s="1150"/>
      <c r="J8" s="1150"/>
      <c r="K8" s="1150"/>
      <c r="L8" s="1150"/>
      <c r="M8" s="1167" t="s">
        <v>32</v>
      </c>
      <c r="N8" s="1163" t="s">
        <v>33</v>
      </c>
      <c r="O8" s="1164" t="s">
        <v>529</v>
      </c>
      <c r="P8" s="1165" t="s">
        <v>532</v>
      </c>
      <c r="Q8" s="1165" t="s">
        <v>535</v>
      </c>
      <c r="R8" s="1166" t="s">
        <v>538</v>
      </c>
      <c r="S8" s="1167" t="s">
        <v>539</v>
      </c>
      <c r="T8" s="1168" t="s">
        <v>540</v>
      </c>
      <c r="U8" s="661"/>
      <c r="V8" s="1169" t="s">
        <v>713</v>
      </c>
      <c r="W8" s="1170" t="s">
        <v>714</v>
      </c>
      <c r="X8" s="1170" t="s">
        <v>715</v>
      </c>
    </row>
    <row r="9" spans="1:24">
      <c r="A9" s="2422" t="s">
        <v>541</v>
      </c>
      <c r="B9" s="1872"/>
      <c r="C9" s="1873"/>
      <c r="D9" s="1874">
        <v>19</v>
      </c>
      <c r="E9" s="1875">
        <v>19</v>
      </c>
      <c r="F9" s="2423">
        <v>19</v>
      </c>
      <c r="G9" s="1875">
        <v>19</v>
      </c>
      <c r="H9" s="1882">
        <v>19</v>
      </c>
      <c r="I9" s="1882">
        <v>19</v>
      </c>
      <c r="J9" s="1882">
        <v>19</v>
      </c>
      <c r="K9" s="1188">
        <v>19</v>
      </c>
      <c r="L9" s="1188">
        <v>22</v>
      </c>
      <c r="M9" s="2424"/>
      <c r="N9" s="1180"/>
      <c r="O9" s="1878">
        <v>21</v>
      </c>
      <c r="P9" s="2425"/>
      <c r="Q9" s="2426"/>
      <c r="R9" s="2427"/>
      <c r="S9" s="1184" t="s">
        <v>542</v>
      </c>
      <c r="T9" s="1185" t="s">
        <v>542</v>
      </c>
      <c r="U9" s="1186"/>
      <c r="V9" s="2428"/>
      <c r="W9" s="2428"/>
      <c r="X9" s="1188"/>
    </row>
    <row r="10" spans="1:24" ht="13.5" thickBot="1">
      <c r="A10" s="2429" t="s">
        <v>543</v>
      </c>
      <c r="B10" s="1883"/>
      <c r="C10" s="1884"/>
      <c r="D10" s="1885">
        <v>15</v>
      </c>
      <c r="E10" s="1886">
        <v>15</v>
      </c>
      <c r="F10" s="2430">
        <v>15</v>
      </c>
      <c r="G10" s="1886">
        <v>15</v>
      </c>
      <c r="H10" s="1919">
        <v>15</v>
      </c>
      <c r="I10" s="1919">
        <v>15</v>
      </c>
      <c r="J10" s="1919">
        <v>15</v>
      </c>
      <c r="K10" s="1203">
        <v>16.055</v>
      </c>
      <c r="L10" s="1203">
        <v>17.306000000000001</v>
      </c>
      <c r="M10" s="2431"/>
      <c r="N10" s="1197"/>
      <c r="O10" s="1888">
        <v>16.119</v>
      </c>
      <c r="P10" s="2432"/>
      <c r="Q10" s="2433"/>
      <c r="R10" s="2434"/>
      <c r="S10" s="1194" t="s">
        <v>542</v>
      </c>
      <c r="T10" s="1201" t="s">
        <v>542</v>
      </c>
      <c r="U10" s="1186"/>
      <c r="V10" s="2435"/>
      <c r="W10" s="2435"/>
      <c r="X10" s="1203"/>
    </row>
    <row r="11" spans="1:24">
      <c r="A11" s="2436" t="s">
        <v>544</v>
      </c>
      <c r="B11" s="1205" t="s">
        <v>545</v>
      </c>
      <c r="C11" s="1893" t="s">
        <v>546</v>
      </c>
      <c r="D11" s="1894">
        <v>4746</v>
      </c>
      <c r="E11" s="1284">
        <v>4798</v>
      </c>
      <c r="F11" s="2437">
        <v>4874</v>
      </c>
      <c r="G11" s="1284">
        <v>4864</v>
      </c>
      <c r="H11" s="1209">
        <v>5349</v>
      </c>
      <c r="I11" s="1209">
        <v>5737</v>
      </c>
      <c r="J11" s="1210">
        <v>5498</v>
      </c>
      <c r="K11" s="1209">
        <v>5125</v>
      </c>
      <c r="L11" s="1209">
        <v>5860</v>
      </c>
      <c r="M11" s="2438" t="s">
        <v>542</v>
      </c>
      <c r="N11" s="2010" t="s">
        <v>542</v>
      </c>
      <c r="O11" s="1897">
        <v>5860</v>
      </c>
      <c r="P11" s="2439"/>
      <c r="Q11" s="2440"/>
      <c r="R11" s="1209"/>
      <c r="S11" s="1218" t="s">
        <v>542</v>
      </c>
      <c r="T11" s="1219" t="s">
        <v>542</v>
      </c>
      <c r="U11" s="1186"/>
      <c r="V11" s="1268"/>
      <c r="W11" s="1268"/>
      <c r="X11" s="1209"/>
    </row>
    <row r="12" spans="1:24">
      <c r="A12" s="2441" t="s">
        <v>547</v>
      </c>
      <c r="B12" s="1222" t="s">
        <v>548</v>
      </c>
      <c r="C12" s="1893" t="s">
        <v>549</v>
      </c>
      <c r="D12" s="1894">
        <v>-4512</v>
      </c>
      <c r="E12" s="1284">
        <v>-4656</v>
      </c>
      <c r="F12" s="2437">
        <v>-4815</v>
      </c>
      <c r="G12" s="1284">
        <v>4806</v>
      </c>
      <c r="H12" s="1209">
        <v>5290</v>
      </c>
      <c r="I12" s="1209">
        <v>5602</v>
      </c>
      <c r="J12" s="1209">
        <v>5135</v>
      </c>
      <c r="K12" s="1209">
        <v>4687</v>
      </c>
      <c r="L12" s="1209">
        <v>5450</v>
      </c>
      <c r="M12" s="2442" t="s">
        <v>542</v>
      </c>
      <c r="N12" s="2012" t="s">
        <v>542</v>
      </c>
      <c r="O12" s="1901">
        <v>5450</v>
      </c>
      <c r="P12" s="2443"/>
      <c r="Q12" s="2444"/>
      <c r="R12" s="1209"/>
      <c r="S12" s="1218" t="s">
        <v>542</v>
      </c>
      <c r="T12" s="1219" t="s">
        <v>542</v>
      </c>
      <c r="U12" s="1186"/>
      <c r="V12" s="1284"/>
      <c r="W12" s="1284"/>
      <c r="X12" s="1209"/>
    </row>
    <row r="13" spans="1:24">
      <c r="A13" s="2441" t="s">
        <v>550</v>
      </c>
      <c r="B13" s="1222" t="s">
        <v>716</v>
      </c>
      <c r="C13" s="1893" t="s">
        <v>552</v>
      </c>
      <c r="D13" s="1894">
        <v>24</v>
      </c>
      <c r="E13" s="1284">
        <v>24</v>
      </c>
      <c r="F13" s="2437">
        <v>28</v>
      </c>
      <c r="G13" s="1284">
        <v>31</v>
      </c>
      <c r="H13" s="1209">
        <v>32</v>
      </c>
      <c r="I13" s="1209">
        <v>33</v>
      </c>
      <c r="J13" s="1209">
        <v>31</v>
      </c>
      <c r="K13" s="1209">
        <v>23</v>
      </c>
      <c r="L13" s="1209">
        <v>28</v>
      </c>
      <c r="M13" s="2442" t="s">
        <v>542</v>
      </c>
      <c r="N13" s="2012" t="s">
        <v>542</v>
      </c>
      <c r="O13" s="1901">
        <v>25</v>
      </c>
      <c r="P13" s="2443"/>
      <c r="Q13" s="2444"/>
      <c r="R13" s="1209"/>
      <c r="S13" s="1218" t="s">
        <v>542</v>
      </c>
      <c r="T13" s="1219" t="s">
        <v>542</v>
      </c>
      <c r="U13" s="1186"/>
      <c r="V13" s="1284"/>
      <c r="W13" s="1284"/>
      <c r="X13" s="1209"/>
    </row>
    <row r="14" spans="1:24">
      <c r="A14" s="2441" t="s">
        <v>553</v>
      </c>
      <c r="B14" s="1222" t="s">
        <v>717</v>
      </c>
      <c r="C14" s="1893" t="s">
        <v>542</v>
      </c>
      <c r="D14" s="1894">
        <v>50</v>
      </c>
      <c r="E14" s="1284">
        <v>305</v>
      </c>
      <c r="F14" s="2437">
        <v>337</v>
      </c>
      <c r="G14" s="1284">
        <v>364</v>
      </c>
      <c r="H14" s="1209">
        <v>543</v>
      </c>
      <c r="I14" s="1209">
        <v>66</v>
      </c>
      <c r="J14" s="1209">
        <v>366</v>
      </c>
      <c r="K14" s="1209">
        <v>416</v>
      </c>
      <c r="L14" s="1209">
        <v>456</v>
      </c>
      <c r="M14" s="2442" t="s">
        <v>542</v>
      </c>
      <c r="N14" s="2012" t="s">
        <v>542</v>
      </c>
      <c r="O14" s="1901">
        <v>5352</v>
      </c>
      <c r="P14" s="2443"/>
      <c r="Q14" s="2444"/>
      <c r="R14" s="1209"/>
      <c r="S14" s="1218" t="s">
        <v>542</v>
      </c>
      <c r="T14" s="1219" t="s">
        <v>542</v>
      </c>
      <c r="U14" s="1186"/>
      <c r="V14" s="1284"/>
      <c r="W14" s="1284"/>
      <c r="X14" s="1209"/>
    </row>
    <row r="15" spans="1:24" ht="13.5" thickBot="1">
      <c r="A15" s="2422" t="s">
        <v>555</v>
      </c>
      <c r="B15" s="1228" t="s">
        <v>718</v>
      </c>
      <c r="C15" s="1904" t="s">
        <v>557</v>
      </c>
      <c r="D15" s="1905">
        <v>917</v>
      </c>
      <c r="E15" s="1323">
        <v>1150</v>
      </c>
      <c r="F15" s="2445">
        <v>970</v>
      </c>
      <c r="G15" s="1323">
        <v>1018</v>
      </c>
      <c r="H15" s="1232">
        <v>1234</v>
      </c>
      <c r="I15" s="1232">
        <v>1727</v>
      </c>
      <c r="J15" s="1232">
        <v>1276</v>
      </c>
      <c r="K15" s="1232">
        <v>1241</v>
      </c>
      <c r="L15" s="1232">
        <v>862</v>
      </c>
      <c r="M15" s="2446" t="s">
        <v>542</v>
      </c>
      <c r="N15" s="2014" t="s">
        <v>542</v>
      </c>
      <c r="O15" s="1908">
        <v>1728</v>
      </c>
      <c r="P15" s="2447"/>
      <c r="Q15" s="2444"/>
      <c r="R15" s="1209"/>
      <c r="S15" s="1184" t="s">
        <v>542</v>
      </c>
      <c r="T15" s="1185" t="s">
        <v>542</v>
      </c>
      <c r="U15" s="1186"/>
      <c r="V15" s="1886"/>
      <c r="W15" s="1886"/>
      <c r="X15" s="1232"/>
    </row>
    <row r="16" spans="1:24" ht="13.5" thickBot="1">
      <c r="A16" s="2448" t="s">
        <v>558</v>
      </c>
      <c r="B16" s="2449"/>
      <c r="C16" s="2450"/>
      <c r="D16" s="2451">
        <v>1254</v>
      </c>
      <c r="E16" s="1253">
        <v>1655</v>
      </c>
      <c r="F16" s="1910">
        <v>1438</v>
      </c>
      <c r="G16" s="1253">
        <v>1471</v>
      </c>
      <c r="H16" s="2451">
        <f>H11-H12+H13+H14+H15</f>
        <v>1868</v>
      </c>
      <c r="I16" s="1253">
        <f>I11-I12+I13+I14+I15</f>
        <v>1961</v>
      </c>
      <c r="J16" s="1253">
        <f>J11-J12+J13+J14+J15</f>
        <v>2036</v>
      </c>
      <c r="K16" s="1253">
        <f>K11-K12+K13+K14+K15</f>
        <v>2118</v>
      </c>
      <c r="L16" s="1253">
        <f>L11-L12+L13+L14+L15</f>
        <v>1756</v>
      </c>
      <c r="M16" s="2015" t="s">
        <v>542</v>
      </c>
      <c r="N16" s="2017" t="s">
        <v>542</v>
      </c>
      <c r="O16" s="1912">
        <f>O11-O12+O13+O14+O15</f>
        <v>7515</v>
      </c>
      <c r="P16" s="1912"/>
      <c r="Q16" s="1912"/>
      <c r="R16" s="2452"/>
      <c r="S16" s="1245" t="s">
        <v>542</v>
      </c>
      <c r="T16" s="1252" t="s">
        <v>542</v>
      </c>
      <c r="U16" s="1186"/>
      <c r="V16" s="1253">
        <f>V11-V12+V13+V14+V15</f>
        <v>0</v>
      </c>
      <c r="W16" s="1253">
        <f>W11-W12+W13+W14+W15</f>
        <v>0</v>
      </c>
      <c r="X16" s="1253">
        <f>X11-X12+X13+X14+X15</f>
        <v>0</v>
      </c>
    </row>
    <row r="17" spans="1:25">
      <c r="A17" s="2422" t="s">
        <v>559</v>
      </c>
      <c r="B17" s="1205" t="s">
        <v>560</v>
      </c>
      <c r="C17" s="1904">
        <v>401</v>
      </c>
      <c r="D17" s="1905">
        <v>242</v>
      </c>
      <c r="E17" s="1323">
        <v>152</v>
      </c>
      <c r="F17" s="2445">
        <v>68</v>
      </c>
      <c r="G17" s="1323">
        <v>68</v>
      </c>
      <c r="H17" s="1232">
        <v>68</v>
      </c>
      <c r="I17" s="1232">
        <v>144</v>
      </c>
      <c r="J17" s="1232">
        <v>371</v>
      </c>
      <c r="K17" s="1232">
        <v>447</v>
      </c>
      <c r="L17" s="1232">
        <v>419</v>
      </c>
      <c r="M17" s="2438" t="s">
        <v>542</v>
      </c>
      <c r="N17" s="2010" t="s">
        <v>542</v>
      </c>
      <c r="O17" s="1908">
        <v>419</v>
      </c>
      <c r="P17" s="2453"/>
      <c r="Q17" s="2443"/>
      <c r="R17" s="1876"/>
      <c r="S17" s="1184" t="s">
        <v>542</v>
      </c>
      <c r="T17" s="1185" t="s">
        <v>542</v>
      </c>
      <c r="U17" s="1186"/>
      <c r="V17" s="1346"/>
      <c r="W17" s="1346"/>
      <c r="X17" s="1232"/>
      <c r="Y17" s="41"/>
    </row>
    <row r="18" spans="1:25">
      <c r="A18" s="2441" t="s">
        <v>561</v>
      </c>
      <c r="B18" s="1222" t="s">
        <v>562</v>
      </c>
      <c r="C18" s="1893" t="s">
        <v>563</v>
      </c>
      <c r="D18" s="1894">
        <v>497</v>
      </c>
      <c r="E18" s="1284">
        <v>475</v>
      </c>
      <c r="F18" s="2437">
        <v>253</v>
      </c>
      <c r="G18" s="1284">
        <v>420</v>
      </c>
      <c r="H18" s="1209">
        <v>515</v>
      </c>
      <c r="I18" s="1209">
        <v>760</v>
      </c>
      <c r="J18" s="1209">
        <v>399</v>
      </c>
      <c r="K18" s="1209">
        <v>720</v>
      </c>
      <c r="L18" s="1209">
        <v>532</v>
      </c>
      <c r="M18" s="2442" t="s">
        <v>542</v>
      </c>
      <c r="N18" s="2012" t="s">
        <v>542</v>
      </c>
      <c r="O18" s="1901">
        <v>542</v>
      </c>
      <c r="P18" s="2443"/>
      <c r="Q18" s="2443"/>
      <c r="R18" s="1234"/>
      <c r="S18" s="1218" t="s">
        <v>542</v>
      </c>
      <c r="T18" s="1219" t="s">
        <v>542</v>
      </c>
      <c r="U18" s="1186"/>
      <c r="V18" s="1284"/>
      <c r="W18" s="1284"/>
      <c r="X18" s="1209"/>
      <c r="Y18" s="41"/>
    </row>
    <row r="19" spans="1:25">
      <c r="A19" s="2441" t="s">
        <v>564</v>
      </c>
      <c r="B19" s="1222" t="s">
        <v>719</v>
      </c>
      <c r="C19" s="1893" t="s">
        <v>542</v>
      </c>
      <c r="D19" s="1894">
        <v>0</v>
      </c>
      <c r="E19" s="1284">
        <v>0</v>
      </c>
      <c r="F19" s="2437">
        <v>0</v>
      </c>
      <c r="G19" s="1284">
        <v>0</v>
      </c>
      <c r="H19" s="1209">
        <v>0</v>
      </c>
      <c r="I19" s="1209">
        <v>0</v>
      </c>
      <c r="J19" s="1209">
        <v>0</v>
      </c>
      <c r="K19" s="1209">
        <v>0</v>
      </c>
      <c r="L19" s="1209">
        <v>0</v>
      </c>
      <c r="M19" s="2442" t="s">
        <v>542</v>
      </c>
      <c r="N19" s="2012" t="s">
        <v>542</v>
      </c>
      <c r="O19" s="1901">
        <v>0</v>
      </c>
      <c r="P19" s="2443"/>
      <c r="Q19" s="2443"/>
      <c r="R19" s="1234"/>
      <c r="S19" s="1218" t="s">
        <v>542</v>
      </c>
      <c r="T19" s="1219" t="s">
        <v>542</v>
      </c>
      <c r="U19" s="1186"/>
      <c r="V19" s="1284"/>
      <c r="W19" s="1284"/>
      <c r="X19" s="1209"/>
      <c r="Y19" s="41"/>
    </row>
    <row r="20" spans="1:25">
      <c r="A20" s="2441" t="s">
        <v>566</v>
      </c>
      <c r="B20" s="1222" t="s">
        <v>565</v>
      </c>
      <c r="C20" s="1893" t="s">
        <v>542</v>
      </c>
      <c r="D20" s="1894">
        <v>475</v>
      </c>
      <c r="E20" s="1284">
        <v>479</v>
      </c>
      <c r="F20" s="2437">
        <v>705</v>
      </c>
      <c r="G20" s="1284">
        <v>926</v>
      </c>
      <c r="H20" s="1209">
        <v>1191</v>
      </c>
      <c r="I20" s="1209">
        <v>886</v>
      </c>
      <c r="J20" s="1209">
        <v>976</v>
      </c>
      <c r="K20" s="1209">
        <v>945</v>
      </c>
      <c r="L20" s="1209">
        <v>781</v>
      </c>
      <c r="M20" s="2442" t="s">
        <v>542</v>
      </c>
      <c r="N20" s="2012" t="s">
        <v>542</v>
      </c>
      <c r="O20" s="1901">
        <v>6332</v>
      </c>
      <c r="P20" s="2443"/>
      <c r="Q20" s="2443"/>
      <c r="R20" s="1234"/>
      <c r="S20" s="1218" t="s">
        <v>542</v>
      </c>
      <c r="T20" s="1219" t="s">
        <v>542</v>
      </c>
      <c r="U20" s="1186"/>
      <c r="V20" s="1284"/>
      <c r="W20" s="1284"/>
      <c r="X20" s="1209"/>
      <c r="Y20" s="41"/>
    </row>
    <row r="21" spans="1:25" ht="13.5" thickBot="1">
      <c r="A21" s="2429" t="s">
        <v>568</v>
      </c>
      <c r="B21" s="1255"/>
      <c r="C21" s="1916" t="s">
        <v>542</v>
      </c>
      <c r="D21" s="1894">
        <v>0</v>
      </c>
      <c r="E21" s="1284">
        <v>0</v>
      </c>
      <c r="F21" s="2437">
        <v>0</v>
      </c>
      <c r="G21" s="1886">
        <v>0</v>
      </c>
      <c r="H21" s="1257">
        <v>0</v>
      </c>
      <c r="I21" s="1257">
        <v>0</v>
      </c>
      <c r="J21" s="1257">
        <v>0</v>
      </c>
      <c r="K21" s="1257">
        <v>0</v>
      </c>
      <c r="L21" s="1257">
        <v>0</v>
      </c>
      <c r="M21" s="2431" t="s">
        <v>542</v>
      </c>
      <c r="N21" s="1197" t="s">
        <v>542</v>
      </c>
      <c r="O21" s="1921">
        <v>0</v>
      </c>
      <c r="P21" s="2447"/>
      <c r="Q21" s="2447"/>
      <c r="R21" s="2454"/>
      <c r="S21" s="1235" t="s">
        <v>542</v>
      </c>
      <c r="T21" s="1263" t="s">
        <v>542</v>
      </c>
      <c r="U21" s="1186"/>
      <c r="V21" s="1924"/>
      <c r="W21" s="1924"/>
      <c r="X21" s="1257"/>
      <c r="Y21" s="41"/>
    </row>
    <row r="22" spans="1:25" ht="15">
      <c r="A22" s="2455" t="s">
        <v>570</v>
      </c>
      <c r="B22" s="1205" t="s">
        <v>571</v>
      </c>
      <c r="C22" s="2456" t="s">
        <v>542</v>
      </c>
      <c r="D22" s="1926">
        <v>5931</v>
      </c>
      <c r="E22" s="1268">
        <v>6054</v>
      </c>
      <c r="F22" s="2457">
        <v>6752</v>
      </c>
      <c r="G22" s="1346">
        <v>6825</v>
      </c>
      <c r="H22" s="1270">
        <v>8064</v>
      </c>
      <c r="I22" s="1270">
        <v>7481</v>
      </c>
      <c r="J22" s="1312">
        <v>7193</v>
      </c>
      <c r="K22" s="1312">
        <v>12775</v>
      </c>
      <c r="L22" s="1270">
        <v>7808</v>
      </c>
      <c r="M22" s="2458">
        <f>M35</f>
        <v>7470</v>
      </c>
      <c r="N22" s="1315">
        <f>N35</f>
        <v>7470</v>
      </c>
      <c r="O22" s="1928">
        <v>1786</v>
      </c>
      <c r="P22" s="2439"/>
      <c r="Q22" s="1278"/>
      <c r="R22" s="2154"/>
      <c r="S22" s="1280">
        <f>SUM(O22:R22)</f>
        <v>1786</v>
      </c>
      <c r="T22" s="1356">
        <f>(S22/N22)*100</f>
        <v>23.908969210174032</v>
      </c>
      <c r="U22" s="1186"/>
      <c r="V22" s="1268"/>
      <c r="W22" s="1268"/>
      <c r="X22" s="1270"/>
      <c r="Y22" s="2459"/>
    </row>
    <row r="23" spans="1:25" ht="15">
      <c r="A23" s="2441" t="s">
        <v>572</v>
      </c>
      <c r="B23" s="1222" t="s">
        <v>573</v>
      </c>
      <c r="C23" s="1893" t="s">
        <v>542</v>
      </c>
      <c r="D23" s="1894">
        <v>0</v>
      </c>
      <c r="E23" s="1284">
        <v>0</v>
      </c>
      <c r="F23" s="2437">
        <v>0</v>
      </c>
      <c r="G23" s="1284">
        <v>0</v>
      </c>
      <c r="H23" s="1286">
        <v>0</v>
      </c>
      <c r="I23" s="1286">
        <v>0</v>
      </c>
      <c r="J23" s="1286">
        <v>0</v>
      </c>
      <c r="K23" s="1286">
        <v>0</v>
      </c>
      <c r="L23" s="1286">
        <v>0</v>
      </c>
      <c r="M23" s="2460"/>
      <c r="N23" s="1291"/>
      <c r="O23" s="1932"/>
      <c r="P23" s="2453"/>
      <c r="Q23" s="1293"/>
      <c r="R23" s="2163"/>
      <c r="S23" s="1295">
        <f t="shared" ref="S23:S45" si="0">SUM(O23:R23)</f>
        <v>0</v>
      </c>
      <c r="T23" s="1934" t="e">
        <f t="shared" ref="T23:T45" si="1">(S23/N23)*100</f>
        <v>#DIV/0!</v>
      </c>
      <c r="U23" s="1186"/>
      <c r="V23" s="1284"/>
      <c r="W23" s="1284"/>
      <c r="X23" s="1286"/>
      <c r="Y23" s="41"/>
    </row>
    <row r="24" spans="1:25" ht="15.75" thickBot="1">
      <c r="A24" s="2429" t="s">
        <v>574</v>
      </c>
      <c r="B24" s="1255" t="s">
        <v>573</v>
      </c>
      <c r="C24" s="1916">
        <v>672</v>
      </c>
      <c r="D24" s="1936">
        <v>1249</v>
      </c>
      <c r="E24" s="1299">
        <v>1196</v>
      </c>
      <c r="F24" s="2461">
        <v>1300</v>
      </c>
      <c r="G24" s="1886">
        <v>1350</v>
      </c>
      <c r="H24" s="1301">
        <v>1700</v>
      </c>
      <c r="I24" s="1301">
        <v>1800</v>
      </c>
      <c r="J24" s="1301">
        <v>1902</v>
      </c>
      <c r="K24" s="1301">
        <v>2797</v>
      </c>
      <c r="L24" s="1301">
        <v>1500</v>
      </c>
      <c r="M24" s="2462">
        <f>SUM(M25:M29)</f>
        <v>1500</v>
      </c>
      <c r="N24" s="2463">
        <f>SUM(N25:N29)</f>
        <v>1500</v>
      </c>
      <c r="O24" s="1938">
        <v>375</v>
      </c>
      <c r="P24" s="2464"/>
      <c r="Q24" s="1331"/>
      <c r="R24" s="2173"/>
      <c r="S24" s="1311">
        <f t="shared" si="0"/>
        <v>375</v>
      </c>
      <c r="T24" s="1941">
        <f t="shared" si="1"/>
        <v>25</v>
      </c>
      <c r="U24" s="1186"/>
      <c r="V24" s="1886"/>
      <c r="W24" s="1886"/>
      <c r="X24" s="1301"/>
      <c r="Y24" s="41"/>
    </row>
    <row r="25" spans="1:25" ht="15">
      <c r="A25" s="2436" t="s">
        <v>575</v>
      </c>
      <c r="B25" s="1942" t="s">
        <v>720</v>
      </c>
      <c r="C25" s="2456">
        <v>501</v>
      </c>
      <c r="D25" s="1894">
        <v>970</v>
      </c>
      <c r="E25" s="1284">
        <v>842</v>
      </c>
      <c r="F25" s="1284">
        <v>873</v>
      </c>
      <c r="G25" s="1346">
        <v>999</v>
      </c>
      <c r="H25" s="1312">
        <v>1489</v>
      </c>
      <c r="I25" s="1312">
        <v>1339</v>
      </c>
      <c r="J25" s="1312">
        <v>1003</v>
      </c>
      <c r="K25" s="1312">
        <v>1116</v>
      </c>
      <c r="L25" s="1312">
        <v>1019</v>
      </c>
      <c r="M25" s="2458">
        <v>250</v>
      </c>
      <c r="N25" s="1348">
        <v>250</v>
      </c>
      <c r="O25" s="2465">
        <v>170</v>
      </c>
      <c r="P25" s="2453"/>
      <c r="Q25" s="1278"/>
      <c r="R25" s="2154"/>
      <c r="S25" s="1280">
        <f t="shared" si="0"/>
        <v>170</v>
      </c>
      <c r="T25" s="1356">
        <f t="shared" si="1"/>
        <v>68</v>
      </c>
      <c r="U25" s="1186"/>
      <c r="V25" s="1346"/>
      <c r="W25" s="1346"/>
      <c r="X25" s="1312"/>
      <c r="Y25" s="663"/>
    </row>
    <row r="26" spans="1:25" ht="15">
      <c r="A26" s="2441" t="s">
        <v>577</v>
      </c>
      <c r="B26" s="1947" t="s">
        <v>721</v>
      </c>
      <c r="C26" s="1893">
        <v>502</v>
      </c>
      <c r="D26" s="1894">
        <v>441</v>
      </c>
      <c r="E26" s="1284">
        <v>449</v>
      </c>
      <c r="F26" s="1284">
        <v>410</v>
      </c>
      <c r="G26" s="1284">
        <v>379</v>
      </c>
      <c r="H26" s="1286">
        <v>555</v>
      </c>
      <c r="I26" s="1286">
        <v>498</v>
      </c>
      <c r="J26" s="1286">
        <v>491</v>
      </c>
      <c r="K26" s="1286">
        <v>455</v>
      </c>
      <c r="L26" s="1286">
        <v>231</v>
      </c>
      <c r="M26" s="2460">
        <v>480</v>
      </c>
      <c r="N26" s="1291">
        <v>480</v>
      </c>
      <c r="O26" s="2466">
        <v>164</v>
      </c>
      <c r="P26" s="2453"/>
      <c r="Q26" s="1293"/>
      <c r="R26" s="2163"/>
      <c r="S26" s="1295">
        <f t="shared" si="0"/>
        <v>164</v>
      </c>
      <c r="T26" s="1934">
        <f t="shared" si="1"/>
        <v>34.166666666666664</v>
      </c>
      <c r="U26" s="1186"/>
      <c r="V26" s="1284"/>
      <c r="W26" s="1284"/>
      <c r="X26" s="1286"/>
      <c r="Y26" s="663"/>
    </row>
    <row r="27" spans="1:25" ht="15">
      <c r="A27" s="2441" t="s">
        <v>579</v>
      </c>
      <c r="B27" s="1947" t="s">
        <v>722</v>
      </c>
      <c r="C27" s="1893">
        <v>504</v>
      </c>
      <c r="D27" s="1894">
        <v>0</v>
      </c>
      <c r="E27" s="1284">
        <v>0</v>
      </c>
      <c r="F27" s="1284">
        <v>0</v>
      </c>
      <c r="G27" s="1284">
        <v>0</v>
      </c>
      <c r="H27" s="1286">
        <v>0</v>
      </c>
      <c r="I27" s="1286">
        <v>0</v>
      </c>
      <c r="J27" s="1286">
        <v>0</v>
      </c>
      <c r="K27" s="1286">
        <v>0</v>
      </c>
      <c r="L27" s="1286">
        <v>0</v>
      </c>
      <c r="M27" s="2460"/>
      <c r="N27" s="1291"/>
      <c r="O27" s="2466"/>
      <c r="P27" s="2453"/>
      <c r="Q27" s="1293"/>
      <c r="R27" s="2163"/>
      <c r="S27" s="1295">
        <f t="shared" si="0"/>
        <v>0</v>
      </c>
      <c r="T27" s="1934" t="e">
        <f t="shared" si="1"/>
        <v>#DIV/0!</v>
      </c>
      <c r="U27" s="1186"/>
      <c r="V27" s="1284"/>
      <c r="W27" s="1284"/>
      <c r="X27" s="1286"/>
      <c r="Y27" s="663"/>
    </row>
    <row r="28" spans="1:25" ht="15">
      <c r="A28" s="2441" t="s">
        <v>581</v>
      </c>
      <c r="B28" s="1947" t="s">
        <v>723</v>
      </c>
      <c r="C28" s="1893">
        <v>511</v>
      </c>
      <c r="D28" s="1894">
        <v>250</v>
      </c>
      <c r="E28" s="1284">
        <v>317</v>
      </c>
      <c r="F28" s="1284">
        <v>662</v>
      </c>
      <c r="G28" s="1284">
        <v>299</v>
      </c>
      <c r="H28" s="1286">
        <v>591</v>
      </c>
      <c r="I28" s="1286">
        <v>386</v>
      </c>
      <c r="J28" s="1286">
        <v>699</v>
      </c>
      <c r="K28" s="1286">
        <v>484</v>
      </c>
      <c r="L28" s="1286">
        <v>497</v>
      </c>
      <c r="M28" s="2460">
        <v>470</v>
      </c>
      <c r="N28" s="1291">
        <v>470</v>
      </c>
      <c r="O28" s="2466">
        <v>26</v>
      </c>
      <c r="P28" s="2453"/>
      <c r="Q28" s="1293"/>
      <c r="R28" s="2163"/>
      <c r="S28" s="1295">
        <f t="shared" si="0"/>
        <v>26</v>
      </c>
      <c r="T28" s="1934">
        <f t="shared" si="1"/>
        <v>5.5319148936170208</v>
      </c>
      <c r="U28" s="1186"/>
      <c r="V28" s="1284"/>
      <c r="W28" s="1284"/>
      <c r="X28" s="1286"/>
      <c r="Y28" s="663"/>
    </row>
    <row r="29" spans="1:25" ht="15">
      <c r="A29" s="2441" t="s">
        <v>583</v>
      </c>
      <c r="B29" s="1947" t="s">
        <v>724</v>
      </c>
      <c r="C29" s="1893">
        <v>518</v>
      </c>
      <c r="D29" s="1894">
        <v>476</v>
      </c>
      <c r="E29" s="1284">
        <v>395</v>
      </c>
      <c r="F29" s="1284">
        <v>342</v>
      </c>
      <c r="G29" s="1284">
        <v>472</v>
      </c>
      <c r="H29" s="1286">
        <v>421</v>
      </c>
      <c r="I29" s="1286">
        <v>335</v>
      </c>
      <c r="J29" s="1286">
        <v>254</v>
      </c>
      <c r="K29" s="1286">
        <v>376</v>
      </c>
      <c r="L29" s="1286">
        <v>476</v>
      </c>
      <c r="M29" s="2460">
        <v>300</v>
      </c>
      <c r="N29" s="1291">
        <v>300</v>
      </c>
      <c r="O29" s="2466">
        <v>47</v>
      </c>
      <c r="P29" s="2453"/>
      <c r="Q29" s="1293"/>
      <c r="R29" s="2163"/>
      <c r="S29" s="1295">
        <f t="shared" si="0"/>
        <v>47</v>
      </c>
      <c r="T29" s="1934">
        <f t="shared" si="1"/>
        <v>15.666666666666668</v>
      </c>
      <c r="U29" s="1186"/>
      <c r="V29" s="1284"/>
      <c r="W29" s="1284"/>
      <c r="X29" s="1286"/>
      <c r="Y29" s="663"/>
    </row>
    <row r="30" spans="1:25" ht="15">
      <c r="A30" s="2441" t="s">
        <v>585</v>
      </c>
      <c r="B30" s="1947" t="s">
        <v>726</v>
      </c>
      <c r="C30" s="1893">
        <v>521</v>
      </c>
      <c r="D30" s="1894">
        <v>3261</v>
      </c>
      <c r="E30" s="1284">
        <v>3450</v>
      </c>
      <c r="F30" s="1284">
        <v>3902</v>
      </c>
      <c r="G30" s="1284">
        <v>3956</v>
      </c>
      <c r="H30" s="1286">
        <v>4219</v>
      </c>
      <c r="I30" s="1286">
        <v>4044</v>
      </c>
      <c r="J30" s="1286">
        <v>4072</v>
      </c>
      <c r="K30" s="1286">
        <v>4294</v>
      </c>
      <c r="L30" s="1286">
        <v>4459</v>
      </c>
      <c r="M30" s="2460">
        <v>4263</v>
      </c>
      <c r="N30" s="1291">
        <v>4263</v>
      </c>
      <c r="O30" s="2466">
        <v>1040</v>
      </c>
      <c r="P30" s="2453"/>
      <c r="Q30" s="1293"/>
      <c r="R30" s="2163"/>
      <c r="S30" s="1295">
        <f t="shared" si="0"/>
        <v>1040</v>
      </c>
      <c r="T30" s="1934">
        <f t="shared" si="1"/>
        <v>24.39596528266479</v>
      </c>
      <c r="U30" s="1186"/>
      <c r="V30" s="1284"/>
      <c r="W30" s="1284"/>
      <c r="X30" s="1286"/>
      <c r="Y30" s="663"/>
    </row>
    <row r="31" spans="1:25" ht="15">
      <c r="A31" s="2441" t="s">
        <v>587</v>
      </c>
      <c r="B31" s="1947" t="s">
        <v>727</v>
      </c>
      <c r="C31" s="1893" t="s">
        <v>589</v>
      </c>
      <c r="D31" s="1894">
        <v>1234</v>
      </c>
      <c r="E31" s="1284">
        <v>1343</v>
      </c>
      <c r="F31" s="1284">
        <v>1341</v>
      </c>
      <c r="G31" s="1284">
        <v>1425</v>
      </c>
      <c r="H31" s="1286">
        <v>1489</v>
      </c>
      <c r="I31" s="1286">
        <v>1426</v>
      </c>
      <c r="J31" s="1286">
        <v>1369</v>
      </c>
      <c r="K31" s="1286">
        <v>1480</v>
      </c>
      <c r="L31" s="1286">
        <v>1570</v>
      </c>
      <c r="M31" s="2460">
        <v>1508</v>
      </c>
      <c r="N31" s="1291">
        <v>1508</v>
      </c>
      <c r="O31" s="2466">
        <v>361</v>
      </c>
      <c r="P31" s="2453"/>
      <c r="Q31" s="1293"/>
      <c r="R31" s="2163"/>
      <c r="S31" s="1295">
        <f t="shared" si="0"/>
        <v>361</v>
      </c>
      <c r="T31" s="1934">
        <f t="shared" si="1"/>
        <v>23.938992042440319</v>
      </c>
      <c r="U31" s="1186"/>
      <c r="V31" s="1284"/>
      <c r="W31" s="1284"/>
      <c r="X31" s="1286"/>
      <c r="Y31" s="663"/>
    </row>
    <row r="32" spans="1:25" ht="15">
      <c r="A32" s="2441" t="s">
        <v>590</v>
      </c>
      <c r="B32" s="1947" t="s">
        <v>728</v>
      </c>
      <c r="C32" s="1893">
        <v>557</v>
      </c>
      <c r="D32" s="1894">
        <v>0</v>
      </c>
      <c r="E32" s="1284">
        <v>0</v>
      </c>
      <c r="F32" s="1284">
        <v>0</v>
      </c>
      <c r="G32" s="1284">
        <v>0</v>
      </c>
      <c r="H32" s="1286">
        <v>0</v>
      </c>
      <c r="I32" s="1286">
        <v>0</v>
      </c>
      <c r="J32" s="1286">
        <v>0</v>
      </c>
      <c r="K32" s="1286">
        <v>0</v>
      </c>
      <c r="L32" s="1286">
        <v>0</v>
      </c>
      <c r="M32" s="2460"/>
      <c r="N32" s="1291"/>
      <c r="O32" s="2466">
        <v>0</v>
      </c>
      <c r="P32" s="2453"/>
      <c r="Q32" s="1293"/>
      <c r="R32" s="2163"/>
      <c r="S32" s="1295">
        <f t="shared" si="0"/>
        <v>0</v>
      </c>
      <c r="T32" s="1934" t="e">
        <f t="shared" si="1"/>
        <v>#DIV/0!</v>
      </c>
      <c r="U32" s="1186"/>
      <c r="V32" s="1284"/>
      <c r="W32" s="1284"/>
      <c r="X32" s="1286"/>
      <c r="Y32" s="663"/>
    </row>
    <row r="33" spans="1:25" ht="15">
      <c r="A33" s="2441" t="s">
        <v>592</v>
      </c>
      <c r="B33" s="1947" t="s">
        <v>729</v>
      </c>
      <c r="C33" s="1893">
        <v>551</v>
      </c>
      <c r="D33" s="1894">
        <v>91</v>
      </c>
      <c r="E33" s="1284">
        <v>91</v>
      </c>
      <c r="F33" s="1284">
        <v>84</v>
      </c>
      <c r="G33" s="1284">
        <v>0</v>
      </c>
      <c r="H33" s="1286">
        <v>0</v>
      </c>
      <c r="I33" s="1286">
        <v>0</v>
      </c>
      <c r="J33" s="1286">
        <v>0</v>
      </c>
      <c r="K33" s="1286">
        <v>8</v>
      </c>
      <c r="L33" s="1286">
        <v>28</v>
      </c>
      <c r="M33" s="2460"/>
      <c r="N33" s="1291"/>
      <c r="O33" s="2466">
        <v>0</v>
      </c>
      <c r="P33" s="2453"/>
      <c r="Q33" s="1293"/>
      <c r="R33" s="2163"/>
      <c r="S33" s="1295">
        <f t="shared" si="0"/>
        <v>0</v>
      </c>
      <c r="T33" s="1934" t="e">
        <f t="shared" si="1"/>
        <v>#DIV/0!</v>
      </c>
      <c r="U33" s="1186"/>
      <c r="V33" s="1284"/>
      <c r="W33" s="1284"/>
      <c r="X33" s="1286"/>
      <c r="Y33" s="663"/>
    </row>
    <row r="34" spans="1:25" ht="15.75" thickBot="1">
      <c r="A34" s="2422" t="s">
        <v>594</v>
      </c>
      <c r="B34" s="1952" t="s">
        <v>730</v>
      </c>
      <c r="C34" s="2467" t="s">
        <v>595</v>
      </c>
      <c r="D34" s="1905">
        <v>31</v>
      </c>
      <c r="E34" s="1323">
        <v>15</v>
      </c>
      <c r="F34" s="1323">
        <v>26</v>
      </c>
      <c r="G34" s="1924">
        <v>26</v>
      </c>
      <c r="H34" s="1324">
        <v>36</v>
      </c>
      <c r="I34" s="1324">
        <v>17</v>
      </c>
      <c r="J34" s="1324">
        <v>14</v>
      </c>
      <c r="K34" s="1324">
        <v>37</v>
      </c>
      <c r="L34" s="1324">
        <v>289</v>
      </c>
      <c r="M34" s="2468">
        <v>199</v>
      </c>
      <c r="N34" s="1353">
        <v>199</v>
      </c>
      <c r="O34" s="2469">
        <v>0</v>
      </c>
      <c r="P34" s="2453"/>
      <c r="Q34" s="1309"/>
      <c r="R34" s="2173"/>
      <c r="S34" s="1311">
        <f t="shared" si="0"/>
        <v>0</v>
      </c>
      <c r="T34" s="1941">
        <f t="shared" si="1"/>
        <v>0</v>
      </c>
      <c r="U34" s="1186"/>
      <c r="V34" s="1924"/>
      <c r="W34" s="1924"/>
      <c r="X34" s="1324"/>
      <c r="Y34" s="663"/>
    </row>
    <row r="35" spans="1:25" ht="15.75" thickBot="1">
      <c r="A35" s="2448" t="s">
        <v>596</v>
      </c>
      <c r="B35" s="2470" t="s">
        <v>597</v>
      </c>
      <c r="C35" s="2450"/>
      <c r="D35" s="2451">
        <f t="shared" ref="D35:O35" si="2">SUM(D25:D34)</f>
        <v>6754</v>
      </c>
      <c r="E35" s="1910">
        <f t="shared" si="2"/>
        <v>6902</v>
      </c>
      <c r="F35" s="1910">
        <f t="shared" si="2"/>
        <v>7640</v>
      </c>
      <c r="G35" s="1253">
        <f t="shared" si="2"/>
        <v>7556</v>
      </c>
      <c r="H35" s="1244">
        <f>SUM(H25:H34)</f>
        <v>8800</v>
      </c>
      <c r="I35" s="1244">
        <f>SUM(I25:I34)</f>
        <v>8045</v>
      </c>
      <c r="J35" s="1244">
        <f>SUM(J25:J34)</f>
        <v>7902</v>
      </c>
      <c r="K35" s="1244">
        <v>8250</v>
      </c>
      <c r="L35" s="1244">
        <f>SUM(L25:L34)</f>
        <v>8569</v>
      </c>
      <c r="M35" s="2471">
        <f t="shared" si="2"/>
        <v>7470</v>
      </c>
      <c r="N35" s="1340">
        <f t="shared" si="2"/>
        <v>7470</v>
      </c>
      <c r="O35" s="1341">
        <f t="shared" si="2"/>
        <v>1808</v>
      </c>
      <c r="P35" s="1959"/>
      <c r="Q35" s="1343"/>
      <c r="R35" s="2472"/>
      <c r="S35" s="1243">
        <f t="shared" si="0"/>
        <v>1808</v>
      </c>
      <c r="T35" s="1962">
        <f t="shared" si="1"/>
        <v>24.203480589022757</v>
      </c>
      <c r="U35" s="1186"/>
      <c r="V35" s="1244">
        <f>SUM(V25:V34)</f>
        <v>0</v>
      </c>
      <c r="W35" s="1244">
        <f>SUM(W25:W34)</f>
        <v>0</v>
      </c>
      <c r="X35" s="1244">
        <f>SUM(X25:X34)</f>
        <v>0</v>
      </c>
      <c r="Y35" s="656"/>
    </row>
    <row r="36" spans="1:25" ht="15">
      <c r="A36" s="2436" t="s">
        <v>598</v>
      </c>
      <c r="B36" s="1942" t="s">
        <v>732</v>
      </c>
      <c r="C36" s="2456">
        <v>601</v>
      </c>
      <c r="D36" s="1963">
        <v>0</v>
      </c>
      <c r="E36" s="1346">
        <v>0</v>
      </c>
      <c r="F36" s="1346">
        <v>0</v>
      </c>
      <c r="G36" s="1346">
        <v>0</v>
      </c>
      <c r="H36" s="1312">
        <v>0</v>
      </c>
      <c r="I36" s="1312">
        <v>0</v>
      </c>
      <c r="J36" s="1312">
        <v>0</v>
      </c>
      <c r="K36" s="1312">
        <v>0</v>
      </c>
      <c r="L36" s="1312">
        <v>0</v>
      </c>
      <c r="M36" s="2458"/>
      <c r="N36" s="1348"/>
      <c r="O36" s="2473">
        <v>0</v>
      </c>
      <c r="P36" s="2453"/>
      <c r="Q36" s="2130"/>
      <c r="R36" s="2154"/>
      <c r="S36" s="1280">
        <f t="shared" si="0"/>
        <v>0</v>
      </c>
      <c r="T36" s="1356" t="e">
        <f t="shared" si="1"/>
        <v>#DIV/0!</v>
      </c>
      <c r="U36" s="1186"/>
      <c r="V36" s="1346"/>
      <c r="W36" s="1346"/>
      <c r="X36" s="1312"/>
      <c r="Y36" s="656"/>
    </row>
    <row r="37" spans="1:25" ht="15">
      <c r="A37" s="2441" t="s">
        <v>600</v>
      </c>
      <c r="B37" s="1947" t="s">
        <v>733</v>
      </c>
      <c r="C37" s="1893">
        <v>602</v>
      </c>
      <c r="D37" s="1894">
        <v>44</v>
      </c>
      <c r="E37" s="1284">
        <v>379</v>
      </c>
      <c r="F37" s="1284">
        <v>403</v>
      </c>
      <c r="G37" s="1284">
        <v>756</v>
      </c>
      <c r="H37" s="1286">
        <v>758</v>
      </c>
      <c r="I37" s="1286">
        <v>627</v>
      </c>
      <c r="J37" s="1286">
        <v>642</v>
      </c>
      <c r="K37" s="1286">
        <v>632</v>
      </c>
      <c r="L37" s="1286">
        <v>692</v>
      </c>
      <c r="M37" s="2460"/>
      <c r="N37" s="1291"/>
      <c r="O37" s="2466">
        <v>219</v>
      </c>
      <c r="P37" s="2453"/>
      <c r="Q37" s="1293"/>
      <c r="R37" s="2163"/>
      <c r="S37" s="1295">
        <f t="shared" si="0"/>
        <v>219</v>
      </c>
      <c r="T37" s="1934" t="e">
        <f t="shared" si="1"/>
        <v>#DIV/0!</v>
      </c>
      <c r="U37" s="1186"/>
      <c r="V37" s="1284"/>
      <c r="W37" s="1284"/>
      <c r="X37" s="1286"/>
      <c r="Y37" s="656"/>
    </row>
    <row r="38" spans="1:25" ht="15">
      <c r="A38" s="2441" t="s">
        <v>602</v>
      </c>
      <c r="B38" s="1947" t="s">
        <v>734</v>
      </c>
      <c r="C38" s="1893">
        <v>604</v>
      </c>
      <c r="D38" s="1894">
        <v>0</v>
      </c>
      <c r="E38" s="1284">
        <v>0</v>
      </c>
      <c r="F38" s="1284">
        <v>0</v>
      </c>
      <c r="G38" s="1284">
        <v>0</v>
      </c>
      <c r="H38" s="1286"/>
      <c r="I38" s="1286">
        <v>0</v>
      </c>
      <c r="J38" s="1286">
        <v>0</v>
      </c>
      <c r="K38" s="1286">
        <v>0</v>
      </c>
      <c r="L38" s="1286">
        <v>0</v>
      </c>
      <c r="M38" s="2460"/>
      <c r="N38" s="1291"/>
      <c r="O38" s="2466">
        <v>0</v>
      </c>
      <c r="P38" s="2453"/>
      <c r="Q38" s="1293"/>
      <c r="R38" s="2163"/>
      <c r="S38" s="1295">
        <f t="shared" si="0"/>
        <v>0</v>
      </c>
      <c r="T38" s="1934" t="e">
        <f t="shared" si="1"/>
        <v>#DIV/0!</v>
      </c>
      <c r="U38" s="1186"/>
      <c r="V38" s="1284"/>
      <c r="W38" s="1284"/>
      <c r="X38" s="1286"/>
      <c r="Y38" s="656"/>
    </row>
    <row r="39" spans="1:25" ht="15">
      <c r="A39" s="2441" t="s">
        <v>604</v>
      </c>
      <c r="B39" s="1947" t="s">
        <v>735</v>
      </c>
      <c r="C39" s="1893" t="s">
        <v>606</v>
      </c>
      <c r="D39" s="1894">
        <v>5931</v>
      </c>
      <c r="E39" s="1284">
        <v>6054</v>
      </c>
      <c r="F39" s="1284">
        <v>6752</v>
      </c>
      <c r="G39" s="1284">
        <v>6825</v>
      </c>
      <c r="H39" s="1286">
        <v>8064</v>
      </c>
      <c r="I39" s="1286">
        <v>7481</v>
      </c>
      <c r="J39" s="1286">
        <v>7405</v>
      </c>
      <c r="K39" s="1286">
        <v>7483</v>
      </c>
      <c r="L39" s="1286">
        <v>7808</v>
      </c>
      <c r="M39" s="2460">
        <v>7470</v>
      </c>
      <c r="N39" s="1291">
        <v>7470</v>
      </c>
      <c r="O39" s="2466">
        <v>1786</v>
      </c>
      <c r="P39" s="2453"/>
      <c r="Q39" s="1293"/>
      <c r="R39" s="2163"/>
      <c r="S39" s="1295">
        <f t="shared" si="0"/>
        <v>1786</v>
      </c>
      <c r="T39" s="1934">
        <f t="shared" si="1"/>
        <v>23.908969210174032</v>
      </c>
      <c r="U39" s="1186"/>
      <c r="V39" s="1284"/>
      <c r="W39" s="1284"/>
      <c r="X39" s="1286"/>
      <c r="Y39" s="656"/>
    </row>
    <row r="40" spans="1:25" ht="15.75" thickBot="1">
      <c r="A40" s="2422" t="s">
        <v>607</v>
      </c>
      <c r="B40" s="1952" t="s">
        <v>730</v>
      </c>
      <c r="C40" s="2467" t="s">
        <v>608</v>
      </c>
      <c r="D40" s="1905">
        <v>813</v>
      </c>
      <c r="E40" s="1323">
        <v>537</v>
      </c>
      <c r="F40" s="1323">
        <v>615</v>
      </c>
      <c r="G40" s="1924">
        <v>32</v>
      </c>
      <c r="H40" s="1324">
        <v>72</v>
      </c>
      <c r="I40" s="1324">
        <v>108</v>
      </c>
      <c r="J40" s="1324">
        <v>145</v>
      </c>
      <c r="K40" s="1324">
        <v>141</v>
      </c>
      <c r="L40" s="1324">
        <v>92</v>
      </c>
      <c r="M40" s="2468"/>
      <c r="N40" s="1353"/>
      <c r="O40" s="2469">
        <v>1</v>
      </c>
      <c r="P40" s="2453"/>
      <c r="Q40" s="1331"/>
      <c r="R40" s="2173"/>
      <c r="S40" s="1311">
        <f t="shared" si="0"/>
        <v>1</v>
      </c>
      <c r="T40" s="1941" t="e">
        <f t="shared" si="1"/>
        <v>#DIV/0!</v>
      </c>
      <c r="U40" s="1186"/>
      <c r="V40" s="1924"/>
      <c r="W40" s="1924"/>
      <c r="X40" s="1324"/>
      <c r="Y40" s="656"/>
    </row>
    <row r="41" spans="1:25" ht="15.75" thickBot="1">
      <c r="A41" s="2448" t="s">
        <v>609</v>
      </c>
      <c r="B41" s="2470" t="s">
        <v>610</v>
      </c>
      <c r="C41" s="2450" t="s">
        <v>542</v>
      </c>
      <c r="D41" s="2451">
        <f t="shared" ref="D41:O41" si="3">SUM(D36:D40)</f>
        <v>6788</v>
      </c>
      <c r="E41" s="1253">
        <f t="shared" si="3"/>
        <v>6970</v>
      </c>
      <c r="F41" s="1910">
        <f t="shared" si="3"/>
        <v>7770</v>
      </c>
      <c r="G41" s="1253">
        <f t="shared" si="3"/>
        <v>7613</v>
      </c>
      <c r="H41" s="1244">
        <f>SUM(H36:H40)</f>
        <v>8894</v>
      </c>
      <c r="I41" s="1244">
        <f>SUM(I36:I40)</f>
        <v>8216</v>
      </c>
      <c r="J41" s="1244">
        <f>SUM(J36:J40)</f>
        <v>8192</v>
      </c>
      <c r="K41" s="1244">
        <v>8256</v>
      </c>
      <c r="L41" s="1244">
        <f>SUM(L36:L40)</f>
        <v>8592</v>
      </c>
      <c r="M41" s="2471">
        <f t="shared" si="3"/>
        <v>7470</v>
      </c>
      <c r="N41" s="1340">
        <f t="shared" si="3"/>
        <v>7470</v>
      </c>
      <c r="O41" s="1978">
        <f t="shared" si="3"/>
        <v>2006</v>
      </c>
      <c r="P41" s="2474"/>
      <c r="Q41" s="2474"/>
      <c r="R41" s="2474"/>
      <c r="S41" s="1244">
        <f t="shared" si="0"/>
        <v>2006</v>
      </c>
      <c r="T41" s="1962">
        <f t="shared" si="1"/>
        <v>26.854082998661312</v>
      </c>
      <c r="U41" s="1186"/>
      <c r="V41" s="1244">
        <f>SUM(V36:V40)</f>
        <v>0</v>
      </c>
      <c r="W41" s="1244">
        <f>SUM(W36:W40)</f>
        <v>0</v>
      </c>
      <c r="X41" s="1244">
        <f>SUM(X36:X40)</f>
        <v>0</v>
      </c>
      <c r="Y41" s="656"/>
    </row>
    <row r="42" spans="1:25" ht="6.75" customHeight="1" thickBot="1">
      <c r="A42" s="2422"/>
      <c r="B42" s="1968"/>
      <c r="C42" s="1169"/>
      <c r="D42" s="1905"/>
      <c r="E42" s="1323"/>
      <c r="F42" s="1323"/>
      <c r="G42" s="2451"/>
      <c r="H42" s="1243"/>
      <c r="I42" s="1243"/>
      <c r="J42" s="1243"/>
      <c r="K42" s="1243"/>
      <c r="L42" s="1323"/>
      <c r="M42" s="2475"/>
      <c r="N42" s="1361"/>
      <c r="O42" s="1362"/>
      <c r="P42" s="2476"/>
      <c r="Q42" s="2477"/>
      <c r="R42" s="1365"/>
      <c r="S42" s="2030"/>
      <c r="T42" s="1946"/>
      <c r="U42" s="1186"/>
      <c r="V42" s="1323"/>
      <c r="W42" s="1323"/>
      <c r="X42" s="1323"/>
      <c r="Y42" s="656"/>
    </row>
    <row r="43" spans="1:25" ht="15.75" thickBot="1">
      <c r="A43" s="2478" t="s">
        <v>611</v>
      </c>
      <c r="B43" s="2449" t="s">
        <v>573</v>
      </c>
      <c r="C43" s="2450" t="s">
        <v>542</v>
      </c>
      <c r="D43" s="2479">
        <f t="shared" ref="D43:O43" si="4">D41-D39</f>
        <v>857</v>
      </c>
      <c r="E43" s="2480">
        <f t="shared" si="4"/>
        <v>916</v>
      </c>
      <c r="F43" s="2480">
        <f t="shared" si="4"/>
        <v>1018</v>
      </c>
      <c r="G43" s="1253">
        <f>G41-G39</f>
        <v>788</v>
      </c>
      <c r="H43" s="1244">
        <f>H41-H39</f>
        <v>830</v>
      </c>
      <c r="I43" s="1244">
        <f>I41-I39</f>
        <v>735</v>
      </c>
      <c r="J43" s="1244">
        <f>J41-J39</f>
        <v>787</v>
      </c>
      <c r="K43" s="1244">
        <v>773</v>
      </c>
      <c r="L43" s="1244">
        <f>L41-L39</f>
        <v>784</v>
      </c>
      <c r="M43" s="1244">
        <f>M41-M39</f>
        <v>0</v>
      </c>
      <c r="N43" s="1368">
        <f t="shared" si="4"/>
        <v>0</v>
      </c>
      <c r="O43" s="1978">
        <f t="shared" si="4"/>
        <v>220</v>
      </c>
      <c r="P43" s="1978"/>
      <c r="Q43" s="1978"/>
      <c r="R43" s="1979"/>
      <c r="S43" s="1976">
        <f t="shared" si="0"/>
        <v>220</v>
      </c>
      <c r="T43" s="1356" t="e">
        <f t="shared" si="1"/>
        <v>#DIV/0!</v>
      </c>
      <c r="U43" s="1186"/>
      <c r="V43" s="1244">
        <f>V41-V39</f>
        <v>0</v>
      </c>
      <c r="W43" s="1244">
        <f>W41-W39</f>
        <v>0</v>
      </c>
      <c r="X43" s="1244">
        <f>X41-X39</f>
        <v>0</v>
      </c>
      <c r="Y43" s="656"/>
    </row>
    <row r="44" spans="1:25" ht="15.75" thickBot="1">
      <c r="A44" s="2448" t="s">
        <v>612</v>
      </c>
      <c r="B44" s="2449" t="s">
        <v>613</v>
      </c>
      <c r="C44" s="2450" t="s">
        <v>542</v>
      </c>
      <c r="D44" s="2479">
        <f t="shared" ref="D44:O44" si="5">D41-D35</f>
        <v>34</v>
      </c>
      <c r="E44" s="2480">
        <f t="shared" si="5"/>
        <v>68</v>
      </c>
      <c r="F44" s="2480">
        <f t="shared" si="5"/>
        <v>130</v>
      </c>
      <c r="G44" s="1253">
        <f>G41-G35</f>
        <v>57</v>
      </c>
      <c r="H44" s="1244">
        <f>H41-H35</f>
        <v>94</v>
      </c>
      <c r="I44" s="1244">
        <f>I41-I35</f>
        <v>171</v>
      </c>
      <c r="J44" s="1244">
        <f>J41-J35</f>
        <v>290</v>
      </c>
      <c r="K44" s="1244">
        <v>6</v>
      </c>
      <c r="L44" s="1244">
        <f>L41-L35</f>
        <v>23</v>
      </c>
      <c r="M44" s="1244">
        <f>M41-M35</f>
        <v>0</v>
      </c>
      <c r="N44" s="1368">
        <f t="shared" si="5"/>
        <v>0</v>
      </c>
      <c r="O44" s="1978">
        <f t="shared" si="5"/>
        <v>198</v>
      </c>
      <c r="P44" s="1978"/>
      <c r="Q44" s="1978"/>
      <c r="R44" s="1979"/>
      <c r="S44" s="1976">
        <f t="shared" si="0"/>
        <v>198</v>
      </c>
      <c r="T44" s="1356" t="e">
        <f t="shared" si="1"/>
        <v>#DIV/0!</v>
      </c>
      <c r="U44" s="1186"/>
      <c r="V44" s="1244">
        <f>V41-V35</f>
        <v>0</v>
      </c>
      <c r="W44" s="1244">
        <f>W41-W35</f>
        <v>0</v>
      </c>
      <c r="X44" s="1244">
        <f>X41-X35</f>
        <v>0</v>
      </c>
      <c r="Y44" s="656"/>
    </row>
    <row r="45" spans="1:25" ht="15.75" thickBot="1">
      <c r="A45" s="2481" t="s">
        <v>614</v>
      </c>
      <c r="B45" s="1160" t="s">
        <v>573</v>
      </c>
      <c r="C45" s="1170" t="s">
        <v>542</v>
      </c>
      <c r="D45" s="2479">
        <f t="shared" ref="D45:O45" si="6">D44-D39</f>
        <v>-5897</v>
      </c>
      <c r="E45" s="2480">
        <f t="shared" si="6"/>
        <v>-5986</v>
      </c>
      <c r="F45" s="2480">
        <f t="shared" si="6"/>
        <v>-6622</v>
      </c>
      <c r="G45" s="1253">
        <f t="shared" si="6"/>
        <v>-6768</v>
      </c>
      <c r="H45" s="1244">
        <f>H44-H39</f>
        <v>-7970</v>
      </c>
      <c r="I45" s="1244">
        <f>I44-I39</f>
        <v>-7310</v>
      </c>
      <c r="J45" s="1244">
        <f>J44-J39</f>
        <v>-7115</v>
      </c>
      <c r="K45" s="1244">
        <v>-7477</v>
      </c>
      <c r="L45" s="1244">
        <f>L44-L39</f>
        <v>-7785</v>
      </c>
      <c r="M45" s="1244">
        <f t="shared" si="6"/>
        <v>-7470</v>
      </c>
      <c r="N45" s="1368">
        <f t="shared" si="6"/>
        <v>-7470</v>
      </c>
      <c r="O45" s="1978">
        <f t="shared" si="6"/>
        <v>-1588</v>
      </c>
      <c r="P45" s="1978"/>
      <c r="Q45" s="1978"/>
      <c r="R45" s="1979"/>
      <c r="S45" s="1337">
        <f t="shared" si="0"/>
        <v>-1588</v>
      </c>
      <c r="T45" s="1962">
        <f t="shared" si="1"/>
        <v>21.258366800535473</v>
      </c>
      <c r="U45" s="1186"/>
      <c r="V45" s="1244">
        <f>V44-V39</f>
        <v>0</v>
      </c>
      <c r="W45" s="1244">
        <f>W44-W39</f>
        <v>0</v>
      </c>
      <c r="X45" s="1244">
        <f>X44-X39</f>
        <v>0</v>
      </c>
    </row>
    <row r="46" spans="1:25">
      <c r="A46" s="1377"/>
    </row>
    <row r="47" spans="1:25">
      <c r="A47" s="2459"/>
      <c r="B47" s="2482"/>
      <c r="C47" s="2483"/>
    </row>
    <row r="48" spans="1:25">
      <c r="A48" s="1377"/>
    </row>
    <row r="49" spans="1:24" ht="14.25">
      <c r="A49" s="1378" t="s">
        <v>736</v>
      </c>
      <c r="S49"/>
      <c r="T49"/>
      <c r="U49"/>
      <c r="V49"/>
      <c r="W49"/>
      <c r="X49"/>
    </row>
    <row r="50" spans="1:24" ht="14.25">
      <c r="A50" s="2484" t="s">
        <v>737</v>
      </c>
      <c r="S50"/>
      <c r="T50"/>
      <c r="U50"/>
      <c r="V50"/>
      <c r="W50"/>
      <c r="X50"/>
    </row>
    <row r="51" spans="1:24" ht="14.25">
      <c r="A51" s="2485" t="s">
        <v>738</v>
      </c>
      <c r="S51"/>
      <c r="T51"/>
      <c r="U51"/>
      <c r="V51"/>
      <c r="W51"/>
      <c r="X51"/>
    </row>
    <row r="52" spans="1:24" ht="14.25">
      <c r="A52" s="1381"/>
      <c r="S52"/>
      <c r="T52"/>
      <c r="U52"/>
      <c r="V52"/>
      <c r="W52"/>
      <c r="X52"/>
    </row>
    <row r="53" spans="1:24">
      <c r="A53" s="1377" t="s">
        <v>752</v>
      </c>
      <c r="S53"/>
      <c r="T53"/>
      <c r="U53"/>
      <c r="V53"/>
      <c r="W53"/>
      <c r="X53"/>
    </row>
    <row r="54" spans="1:24">
      <c r="A54" s="1377"/>
      <c r="S54"/>
      <c r="T54"/>
      <c r="U54"/>
      <c r="V54"/>
      <c r="W54"/>
      <c r="X54"/>
    </row>
    <row r="55" spans="1:24">
      <c r="A55" s="1377" t="s">
        <v>753</v>
      </c>
      <c r="S55"/>
      <c r="T55"/>
      <c r="U55"/>
      <c r="V55"/>
      <c r="W55"/>
      <c r="X55"/>
    </row>
    <row r="56" spans="1:24">
      <c r="A56" s="1377"/>
    </row>
    <row r="57" spans="1:24">
      <c r="A57" s="1377"/>
    </row>
    <row r="58" spans="1:24">
      <c r="A58" s="1377" t="s">
        <v>754</v>
      </c>
    </row>
  </sheetData>
  <mergeCells count="14">
    <mergeCell ref="L7:L8"/>
    <mergeCell ref="M7:N7"/>
    <mergeCell ref="O7:R7"/>
    <mergeCell ref="V7:X7"/>
    <mergeCell ref="A1:X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1.299212598425197" right="0.70866141732283472" top="0.39370078740157483" bottom="0.39370078740157483" header="0.31496062992125984" footer="0.31496062992125984"/>
  <pageSetup paperSize="9" scale="68" orientation="landscape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64"/>
  <sheetViews>
    <sheetView workbookViewId="0">
      <selection activeCell="M22" sqref="M22"/>
    </sheetView>
  </sheetViews>
  <sheetFormatPr defaultRowHeight="12.75"/>
  <cols>
    <col min="1" max="1" width="28.85546875" customWidth="1"/>
    <col min="2" max="2" width="9.140625" hidden="1" customWidth="1"/>
    <col min="3" max="3" width="6" style="665" customWidth="1"/>
    <col min="4" max="7" width="9.140625" hidden="1" customWidth="1"/>
    <col min="8" max="12" width="9.140625" style="591" hidden="1" customWidth="1"/>
    <col min="13" max="13" width="7.140625" style="591" customWidth="1"/>
    <col min="14" max="14" width="6.85546875" style="661" customWidth="1"/>
    <col min="15" max="15" width="5.5703125" style="591" customWidth="1"/>
    <col min="16" max="16" width="5.85546875" style="591" customWidth="1"/>
    <col min="17" max="17" width="5.42578125" style="591" customWidth="1"/>
    <col min="18" max="18" width="6.85546875" style="591" customWidth="1"/>
    <col min="19" max="19" width="7" style="591" customWidth="1"/>
    <col min="20" max="20" width="7.42578125" style="571" customWidth="1"/>
    <col min="21" max="21" width="1.42578125" style="591" customWidth="1"/>
    <col min="22" max="22" width="6.5703125" style="591" customWidth="1"/>
    <col min="23" max="23" width="6.7109375" style="591" customWidth="1"/>
    <col min="24" max="24" width="7.42578125" style="591" customWidth="1"/>
  </cols>
  <sheetData>
    <row r="1" spans="1:24" ht="15.75">
      <c r="A1" s="1382" t="s">
        <v>699</v>
      </c>
      <c r="B1" s="1382"/>
      <c r="C1" s="1382"/>
      <c r="D1" s="1382"/>
      <c r="E1" s="1382"/>
      <c r="F1" s="1382"/>
      <c r="G1" s="1382"/>
      <c r="H1" s="1382"/>
      <c r="I1" s="1382"/>
      <c r="J1" s="1382"/>
      <c r="K1" s="1382"/>
      <c r="L1" s="1382"/>
      <c r="M1" s="1382"/>
      <c r="N1" s="1382"/>
      <c r="O1" s="1382"/>
      <c r="P1" s="1382"/>
      <c r="Q1" s="1382"/>
      <c r="R1" s="1382"/>
      <c r="S1" s="1382"/>
      <c r="T1" s="1382"/>
      <c r="U1" s="1382"/>
      <c r="V1" s="1382"/>
      <c r="W1" s="1382"/>
      <c r="X1" s="1382"/>
    </row>
    <row r="2" spans="1:24" ht="21.75" customHeight="1">
      <c r="A2" s="2486" t="s">
        <v>617</v>
      </c>
      <c r="B2" s="2487"/>
      <c r="C2" s="2488"/>
      <c r="D2" s="2489"/>
      <c r="E2" s="2489"/>
      <c r="F2" s="2489"/>
      <c r="G2" s="2489"/>
      <c r="H2" s="2490"/>
      <c r="I2" s="2490"/>
      <c r="J2" s="2490"/>
      <c r="K2" s="2490"/>
      <c r="L2" s="2490"/>
      <c r="M2" s="2490"/>
      <c r="N2" s="2491"/>
      <c r="O2" s="2491"/>
      <c r="P2" s="2490"/>
      <c r="Q2" s="2490"/>
      <c r="R2" s="2490"/>
      <c r="S2" s="2490"/>
      <c r="T2" s="2492"/>
      <c r="U2" s="2490"/>
      <c r="V2" s="2490"/>
      <c r="W2" s="2490"/>
      <c r="X2" s="2490"/>
    </row>
    <row r="3" spans="1:24">
      <c r="A3" s="2486"/>
      <c r="B3" s="2489"/>
      <c r="C3" s="2488"/>
      <c r="D3" s="2489"/>
      <c r="E3" s="2489"/>
      <c r="F3" s="2489"/>
      <c r="G3" s="2489"/>
      <c r="H3" s="2490"/>
      <c r="I3" s="2490"/>
      <c r="J3" s="2490"/>
      <c r="K3" s="2490"/>
      <c r="L3" s="2490"/>
      <c r="M3" s="2490"/>
      <c r="N3" s="2491"/>
      <c r="O3" s="2491"/>
      <c r="P3" s="2490"/>
      <c r="Q3" s="2490"/>
      <c r="R3" s="2490"/>
      <c r="S3" s="2490"/>
      <c r="T3" s="2492"/>
      <c r="U3" s="2490"/>
      <c r="V3" s="2490"/>
      <c r="W3" s="2490"/>
      <c r="X3" s="2490"/>
    </row>
    <row r="4" spans="1:24">
      <c r="A4" s="2493"/>
      <c r="B4" s="2494"/>
      <c r="C4" s="2495"/>
      <c r="D4" s="2494"/>
      <c r="E4" s="2494"/>
      <c r="F4" s="2489"/>
      <c r="G4" s="2489"/>
      <c r="H4" s="2490"/>
      <c r="I4" s="2490"/>
      <c r="J4" s="2490"/>
      <c r="K4" s="2490"/>
      <c r="L4" s="2490"/>
      <c r="M4" s="2490"/>
      <c r="N4" s="2491"/>
      <c r="O4" s="2491"/>
      <c r="P4" s="2490"/>
      <c r="Q4" s="2490"/>
      <c r="R4" s="2490"/>
      <c r="S4" s="2490"/>
      <c r="T4" s="2492"/>
      <c r="U4" s="2490"/>
      <c r="V4" s="2490"/>
      <c r="W4" s="2490"/>
      <c r="X4" s="2490"/>
    </row>
    <row r="5" spans="1:24">
      <c r="A5" s="2486" t="s">
        <v>747</v>
      </c>
      <c r="B5" s="2496"/>
      <c r="C5" s="2497" t="s">
        <v>776</v>
      </c>
      <c r="D5" s="2498"/>
      <c r="E5" s="2498"/>
      <c r="F5" s="2498"/>
      <c r="G5" s="2498"/>
      <c r="H5" s="2499"/>
      <c r="I5" s="2499"/>
      <c r="J5" s="2499"/>
      <c r="K5" s="2499"/>
      <c r="L5" s="2499"/>
      <c r="M5" s="2499"/>
      <c r="N5" s="2500"/>
      <c r="O5" s="2500"/>
      <c r="P5" s="2490"/>
      <c r="Q5" s="2490"/>
      <c r="R5" s="2490"/>
      <c r="S5" s="2490"/>
      <c r="T5" s="2492"/>
      <c r="U5" s="2490"/>
      <c r="V5" s="2490"/>
      <c r="W5" s="2490"/>
      <c r="X5" s="2490"/>
    </row>
    <row r="6" spans="1:24" ht="23.25" customHeight="1" thickBot="1">
      <c r="A6" s="2486" t="s">
        <v>515</v>
      </c>
      <c r="B6" s="2489"/>
      <c r="C6" s="2488"/>
      <c r="D6" s="2489"/>
      <c r="E6" s="2489"/>
      <c r="F6" s="2489"/>
      <c r="G6" s="2489"/>
      <c r="H6" s="2490"/>
      <c r="I6" s="2490"/>
      <c r="J6" s="2490"/>
      <c r="K6" s="2490"/>
      <c r="L6" s="2490"/>
      <c r="M6" s="2490"/>
      <c r="N6" s="2491"/>
      <c r="O6" s="2491"/>
      <c r="P6" s="2490"/>
      <c r="Q6" s="2490"/>
      <c r="R6" s="2490"/>
      <c r="S6" s="2490"/>
      <c r="T6" s="2492"/>
      <c r="U6" s="2490"/>
      <c r="V6" s="2490"/>
      <c r="W6" s="2490"/>
      <c r="X6" s="2490"/>
    </row>
    <row r="7" spans="1:24" ht="13.5" thickBot="1">
      <c r="A7" s="2501" t="s">
        <v>195</v>
      </c>
      <c r="B7" s="2502" t="s">
        <v>519</v>
      </c>
      <c r="C7" s="2502" t="s">
        <v>522</v>
      </c>
      <c r="D7" s="2503"/>
      <c r="E7" s="2504"/>
      <c r="F7" s="2502" t="s">
        <v>761</v>
      </c>
      <c r="G7" s="2505" t="s">
        <v>703</v>
      </c>
      <c r="H7" s="2505" t="s">
        <v>704</v>
      </c>
      <c r="I7" s="2505" t="s">
        <v>705</v>
      </c>
      <c r="J7" s="2505" t="s">
        <v>706</v>
      </c>
      <c r="K7" s="2505" t="s">
        <v>707</v>
      </c>
      <c r="L7" s="2505" t="s">
        <v>708</v>
      </c>
      <c r="M7" s="2506" t="s">
        <v>709</v>
      </c>
      <c r="N7" s="2506"/>
      <c r="O7" s="2507" t="s">
        <v>516</v>
      </c>
      <c r="P7" s="2507"/>
      <c r="Q7" s="2507"/>
      <c r="R7" s="2507"/>
      <c r="S7" s="2508" t="s">
        <v>711</v>
      </c>
      <c r="T7" s="2509" t="s">
        <v>518</v>
      </c>
      <c r="U7" s="2510"/>
      <c r="V7" s="2511" t="s">
        <v>741</v>
      </c>
      <c r="W7" s="2511"/>
      <c r="X7" s="2511"/>
    </row>
    <row r="8" spans="1:24" ht="13.5" thickBot="1">
      <c r="A8" s="2501"/>
      <c r="B8" s="2502"/>
      <c r="C8" s="2502"/>
      <c r="D8" s="2512" t="s">
        <v>701</v>
      </c>
      <c r="E8" s="2513" t="s">
        <v>702</v>
      </c>
      <c r="F8" s="2502"/>
      <c r="G8" s="2502"/>
      <c r="H8" s="2502"/>
      <c r="I8" s="2502"/>
      <c r="J8" s="2502"/>
      <c r="K8" s="2502"/>
      <c r="L8" s="2514"/>
      <c r="M8" s="2515" t="s">
        <v>32</v>
      </c>
      <c r="N8" s="2516" t="s">
        <v>33</v>
      </c>
      <c r="O8" s="2517" t="s">
        <v>529</v>
      </c>
      <c r="P8" s="2518" t="s">
        <v>532</v>
      </c>
      <c r="Q8" s="2519" t="s">
        <v>535</v>
      </c>
      <c r="R8" s="2520" t="s">
        <v>538</v>
      </c>
      <c r="S8" s="2515" t="s">
        <v>539</v>
      </c>
      <c r="T8" s="2521" t="s">
        <v>540</v>
      </c>
      <c r="U8" s="2510"/>
      <c r="V8" s="2522" t="s">
        <v>713</v>
      </c>
      <c r="W8" s="2523" t="s">
        <v>714</v>
      </c>
      <c r="X8" s="2523" t="s">
        <v>715</v>
      </c>
    </row>
    <row r="9" spans="1:24">
      <c r="A9" s="2524" t="s">
        <v>541</v>
      </c>
      <c r="B9" s="2525"/>
      <c r="C9" s="2526"/>
      <c r="D9" s="2527">
        <v>36</v>
      </c>
      <c r="E9" s="2528">
        <v>35</v>
      </c>
      <c r="F9" s="2528">
        <v>35</v>
      </c>
      <c r="G9" s="2529">
        <v>39</v>
      </c>
      <c r="H9" s="2530">
        <v>40</v>
      </c>
      <c r="I9" s="2530">
        <v>38</v>
      </c>
      <c r="J9" s="2530">
        <v>39</v>
      </c>
      <c r="K9" s="2531">
        <v>38</v>
      </c>
      <c r="L9" s="2532">
        <v>39</v>
      </c>
      <c r="M9" s="2533"/>
      <c r="N9" s="2534"/>
      <c r="O9" s="2535">
        <v>39</v>
      </c>
      <c r="P9" s="2536"/>
      <c r="Q9" s="2537"/>
      <c r="R9" s="2536"/>
      <c r="S9" s="2538" t="s">
        <v>542</v>
      </c>
      <c r="T9" s="2539" t="s">
        <v>542</v>
      </c>
      <c r="U9" s="2510"/>
      <c r="V9" s="2540"/>
      <c r="W9" s="2540"/>
      <c r="X9" s="2530"/>
    </row>
    <row r="10" spans="1:24" ht="13.5" thickBot="1">
      <c r="A10" s="2541" t="s">
        <v>543</v>
      </c>
      <c r="B10" s="2542"/>
      <c r="C10" s="2543"/>
      <c r="D10" s="2544">
        <v>30</v>
      </c>
      <c r="E10" s="2545">
        <v>27</v>
      </c>
      <c r="F10" s="2545">
        <v>29</v>
      </c>
      <c r="G10" s="2546">
        <v>30</v>
      </c>
      <c r="H10" s="2547">
        <v>30</v>
      </c>
      <c r="I10" s="2547">
        <v>31.6</v>
      </c>
      <c r="J10" s="2547">
        <v>32</v>
      </c>
      <c r="K10" s="2548">
        <v>32</v>
      </c>
      <c r="L10" s="2549">
        <v>33</v>
      </c>
      <c r="M10" s="2547"/>
      <c r="N10" s="2550"/>
      <c r="O10" s="2551">
        <v>33</v>
      </c>
      <c r="P10" s="2552"/>
      <c r="Q10" s="2553"/>
      <c r="R10" s="2552"/>
      <c r="S10" s="2554" t="s">
        <v>542</v>
      </c>
      <c r="T10" s="2555" t="s">
        <v>542</v>
      </c>
      <c r="U10" s="2510"/>
      <c r="V10" s="2556"/>
      <c r="W10" s="2556"/>
      <c r="X10" s="2547"/>
    </row>
    <row r="11" spans="1:24">
      <c r="A11" s="2557" t="s">
        <v>544</v>
      </c>
      <c r="B11" s="2558" t="s">
        <v>545</v>
      </c>
      <c r="C11" s="2559" t="s">
        <v>546</v>
      </c>
      <c r="D11" s="2560">
        <v>4399</v>
      </c>
      <c r="E11" s="2561">
        <v>3859</v>
      </c>
      <c r="F11" s="2561">
        <v>4022</v>
      </c>
      <c r="G11" s="2562">
        <v>4276</v>
      </c>
      <c r="H11" s="2563">
        <v>4648</v>
      </c>
      <c r="I11" s="2563">
        <v>4674</v>
      </c>
      <c r="J11" s="2564">
        <v>5178</v>
      </c>
      <c r="K11" s="2565">
        <v>5400</v>
      </c>
      <c r="L11" s="2566">
        <v>5719</v>
      </c>
      <c r="M11" s="2567" t="s">
        <v>542</v>
      </c>
      <c r="N11" s="2568" t="s">
        <v>542</v>
      </c>
      <c r="O11" s="2569">
        <v>5744</v>
      </c>
      <c r="P11" s="2536"/>
      <c r="Q11" s="2570"/>
      <c r="R11" s="2536"/>
      <c r="S11" s="2571" t="s">
        <v>542</v>
      </c>
      <c r="T11" s="2572" t="s">
        <v>542</v>
      </c>
      <c r="U11" s="2510"/>
      <c r="V11" s="2540"/>
      <c r="W11" s="2540"/>
      <c r="X11" s="2563"/>
    </row>
    <row r="12" spans="1:24">
      <c r="A12" s="2573" t="s">
        <v>547</v>
      </c>
      <c r="B12" s="2574" t="s">
        <v>548</v>
      </c>
      <c r="C12" s="2559" t="s">
        <v>549</v>
      </c>
      <c r="D12" s="2560">
        <v>-4320</v>
      </c>
      <c r="E12" s="2561">
        <v>-3736</v>
      </c>
      <c r="F12" s="2561">
        <v>-3932</v>
      </c>
      <c r="G12" s="2562">
        <v>4219</v>
      </c>
      <c r="H12" s="2563">
        <v>4618</v>
      </c>
      <c r="I12" s="2563">
        <v>4570</v>
      </c>
      <c r="J12" s="2563">
        <v>4922</v>
      </c>
      <c r="K12" s="2565">
        <v>5119</v>
      </c>
      <c r="L12" s="2566">
        <v>5483</v>
      </c>
      <c r="M12" s="2571" t="s">
        <v>542</v>
      </c>
      <c r="N12" s="2575" t="s">
        <v>542</v>
      </c>
      <c r="O12" s="2576">
        <v>5519</v>
      </c>
      <c r="P12" s="2577"/>
      <c r="Q12" s="2570"/>
      <c r="R12" s="2577"/>
      <c r="S12" s="2571" t="s">
        <v>542</v>
      </c>
      <c r="T12" s="2572" t="s">
        <v>542</v>
      </c>
      <c r="U12" s="2510"/>
      <c r="V12" s="2561"/>
      <c r="W12" s="2561"/>
      <c r="X12" s="2563"/>
    </row>
    <row r="13" spans="1:24">
      <c r="A13" s="2573" t="s">
        <v>550</v>
      </c>
      <c r="B13" s="2574" t="s">
        <v>716</v>
      </c>
      <c r="C13" s="2559" t="s">
        <v>552</v>
      </c>
      <c r="D13" s="2560"/>
      <c r="E13" s="2561"/>
      <c r="F13" s="2561"/>
      <c r="G13" s="2562"/>
      <c r="H13" s="2563">
        <v>0</v>
      </c>
      <c r="I13" s="2563">
        <v>0</v>
      </c>
      <c r="J13" s="2563"/>
      <c r="K13" s="2565"/>
      <c r="L13" s="2566"/>
      <c r="M13" s="2571" t="s">
        <v>542</v>
      </c>
      <c r="N13" s="2575" t="s">
        <v>542</v>
      </c>
      <c r="O13" s="2576"/>
      <c r="P13" s="2577"/>
      <c r="Q13" s="2570"/>
      <c r="R13" s="2577"/>
      <c r="S13" s="2571" t="s">
        <v>542</v>
      </c>
      <c r="T13" s="2572" t="s">
        <v>542</v>
      </c>
      <c r="U13" s="2510"/>
      <c r="V13" s="2561"/>
      <c r="W13" s="2561"/>
      <c r="X13" s="2563"/>
    </row>
    <row r="14" spans="1:24">
      <c r="A14" s="2573" t="s">
        <v>553</v>
      </c>
      <c r="B14" s="2574" t="s">
        <v>717</v>
      </c>
      <c r="C14" s="2559" t="s">
        <v>542</v>
      </c>
      <c r="D14" s="2560">
        <v>390</v>
      </c>
      <c r="E14" s="2561">
        <v>391</v>
      </c>
      <c r="F14" s="2561">
        <v>360</v>
      </c>
      <c r="G14" s="2562">
        <v>435</v>
      </c>
      <c r="H14" s="2563">
        <v>505</v>
      </c>
      <c r="I14" s="2563">
        <v>416</v>
      </c>
      <c r="J14" s="2563">
        <v>349</v>
      </c>
      <c r="K14" s="2565">
        <v>389</v>
      </c>
      <c r="L14" s="2566">
        <v>345</v>
      </c>
      <c r="M14" s="2571" t="s">
        <v>542</v>
      </c>
      <c r="N14" s="2575" t="s">
        <v>542</v>
      </c>
      <c r="O14" s="2576">
        <v>517</v>
      </c>
      <c r="P14" s="2577"/>
      <c r="Q14" s="2570"/>
      <c r="R14" s="2577"/>
      <c r="S14" s="2571" t="s">
        <v>542</v>
      </c>
      <c r="T14" s="2572" t="s">
        <v>542</v>
      </c>
      <c r="U14" s="2510"/>
      <c r="V14" s="2561"/>
      <c r="W14" s="2561"/>
      <c r="X14" s="2563"/>
    </row>
    <row r="15" spans="1:24" ht="13.5" thickBot="1">
      <c r="A15" s="2524" t="s">
        <v>555</v>
      </c>
      <c r="B15" s="2578" t="s">
        <v>718</v>
      </c>
      <c r="C15" s="2579" t="s">
        <v>557</v>
      </c>
      <c r="D15" s="2580">
        <v>586</v>
      </c>
      <c r="E15" s="2581">
        <v>1215</v>
      </c>
      <c r="F15" s="2581">
        <v>2545</v>
      </c>
      <c r="G15" s="2582">
        <v>1898</v>
      </c>
      <c r="H15" s="2583">
        <v>1854</v>
      </c>
      <c r="I15" s="2583">
        <v>1728</v>
      </c>
      <c r="J15" s="2583">
        <v>1992</v>
      </c>
      <c r="K15" s="2584">
        <v>2317</v>
      </c>
      <c r="L15" s="2585">
        <v>2106</v>
      </c>
      <c r="M15" s="2586" t="s">
        <v>542</v>
      </c>
      <c r="N15" s="2587" t="s">
        <v>542</v>
      </c>
      <c r="O15" s="2588">
        <v>3577</v>
      </c>
      <c r="P15" s="2589"/>
      <c r="Q15" s="2570"/>
      <c r="R15" s="2552"/>
      <c r="S15" s="2538" t="s">
        <v>542</v>
      </c>
      <c r="T15" s="2539" t="s">
        <v>542</v>
      </c>
      <c r="U15" s="2510"/>
      <c r="V15" s="2545"/>
      <c r="W15" s="2545"/>
      <c r="X15" s="2583"/>
    </row>
    <row r="16" spans="1:24" ht="13.5" thickBot="1">
      <c r="A16" s="2590" t="s">
        <v>558</v>
      </c>
      <c r="B16" s="2591"/>
      <c r="C16" s="2592"/>
      <c r="D16" s="2593">
        <v>1092</v>
      </c>
      <c r="E16" s="2594">
        <v>1764</v>
      </c>
      <c r="F16" s="2594">
        <v>3039</v>
      </c>
      <c r="G16" s="2595">
        <v>2390</v>
      </c>
      <c r="H16" s="2596">
        <f>H11-H12+H13+H14+H15</f>
        <v>2389</v>
      </c>
      <c r="I16" s="2596">
        <f>I11-I12+I13+I14+I15</f>
        <v>2248</v>
      </c>
      <c r="J16" s="2596">
        <f>J11-J12+J13+J14+J15</f>
        <v>2597</v>
      </c>
      <c r="K16" s="2597">
        <f>K11-K12+K13+K14+K15</f>
        <v>2987</v>
      </c>
      <c r="L16" s="2598">
        <f>L11-L12+L13+L14+L15</f>
        <v>2687</v>
      </c>
      <c r="M16" s="2599" t="s">
        <v>542</v>
      </c>
      <c r="N16" s="2600" t="s">
        <v>542</v>
      </c>
      <c r="O16" s="2601">
        <f>O11-O12+O13+O14+O15</f>
        <v>4319</v>
      </c>
      <c r="P16" s="2602"/>
      <c r="Q16" s="2602"/>
      <c r="R16" s="2602"/>
      <c r="S16" s="2599" t="s">
        <v>542</v>
      </c>
      <c r="T16" s="2603" t="s">
        <v>542</v>
      </c>
      <c r="U16" s="2510"/>
      <c r="V16" s="2596">
        <f>V11-V12+V13+V14+V15</f>
        <v>0</v>
      </c>
      <c r="W16" s="2596">
        <f>W11-W12+W13+W14+W15</f>
        <v>0</v>
      </c>
      <c r="X16" s="2596">
        <f>X11-X12+X13+X14+X15</f>
        <v>0</v>
      </c>
    </row>
    <row r="17" spans="1:24">
      <c r="A17" s="2524" t="s">
        <v>559</v>
      </c>
      <c r="B17" s="2558" t="s">
        <v>560</v>
      </c>
      <c r="C17" s="2579">
        <v>401</v>
      </c>
      <c r="D17" s="2580">
        <v>79</v>
      </c>
      <c r="E17" s="2581">
        <v>123</v>
      </c>
      <c r="F17" s="2581">
        <v>90</v>
      </c>
      <c r="G17" s="2582">
        <v>57</v>
      </c>
      <c r="H17" s="2583">
        <v>29</v>
      </c>
      <c r="I17" s="2583">
        <v>104</v>
      </c>
      <c r="J17" s="2583">
        <v>256</v>
      </c>
      <c r="K17" s="2584">
        <v>281</v>
      </c>
      <c r="L17" s="2585">
        <v>236</v>
      </c>
      <c r="M17" s="2567" t="s">
        <v>542</v>
      </c>
      <c r="N17" s="2568" t="s">
        <v>542</v>
      </c>
      <c r="O17" s="2588">
        <v>225</v>
      </c>
      <c r="P17" s="2604"/>
      <c r="Q17" s="2570"/>
      <c r="R17" s="2536"/>
      <c r="S17" s="2538" t="s">
        <v>542</v>
      </c>
      <c r="T17" s="2539" t="s">
        <v>542</v>
      </c>
      <c r="U17" s="2510"/>
      <c r="V17" s="2605"/>
      <c r="W17" s="2605"/>
      <c r="X17" s="2583"/>
    </row>
    <row r="18" spans="1:24">
      <c r="A18" s="2573" t="s">
        <v>561</v>
      </c>
      <c r="B18" s="2574" t="s">
        <v>562</v>
      </c>
      <c r="C18" s="2559" t="s">
        <v>563</v>
      </c>
      <c r="D18" s="2560">
        <v>240</v>
      </c>
      <c r="E18" s="2561">
        <v>204</v>
      </c>
      <c r="F18" s="2561">
        <v>248</v>
      </c>
      <c r="G18" s="2562">
        <v>150</v>
      </c>
      <c r="H18" s="2563">
        <v>117</v>
      </c>
      <c r="I18" s="2563">
        <v>152</v>
      </c>
      <c r="J18" s="2563">
        <v>221</v>
      </c>
      <c r="K18" s="2565">
        <v>223</v>
      </c>
      <c r="L18" s="2566">
        <v>307</v>
      </c>
      <c r="M18" s="2571" t="s">
        <v>542</v>
      </c>
      <c r="N18" s="2575" t="s">
        <v>542</v>
      </c>
      <c r="O18" s="2576">
        <v>322</v>
      </c>
      <c r="P18" s="2577"/>
      <c r="Q18" s="2570"/>
      <c r="R18" s="2577"/>
      <c r="S18" s="2571" t="s">
        <v>542</v>
      </c>
      <c r="T18" s="2572" t="s">
        <v>542</v>
      </c>
      <c r="U18" s="2510"/>
      <c r="V18" s="2561"/>
      <c r="W18" s="2561"/>
      <c r="X18" s="2563"/>
    </row>
    <row r="19" spans="1:24">
      <c r="A19" s="2573" t="s">
        <v>564</v>
      </c>
      <c r="B19" s="2574" t="s">
        <v>719</v>
      </c>
      <c r="C19" s="2559" t="s">
        <v>542</v>
      </c>
      <c r="D19" s="2560"/>
      <c r="E19" s="2561"/>
      <c r="F19" s="2561"/>
      <c r="G19" s="2562"/>
      <c r="H19" s="2563">
        <v>0</v>
      </c>
      <c r="I19" s="2563">
        <v>0</v>
      </c>
      <c r="J19" s="2563"/>
      <c r="K19" s="2565"/>
      <c r="L19" s="2566"/>
      <c r="M19" s="2571" t="s">
        <v>542</v>
      </c>
      <c r="N19" s="2575" t="s">
        <v>542</v>
      </c>
      <c r="O19" s="2576"/>
      <c r="P19" s="2577"/>
      <c r="Q19" s="2570"/>
      <c r="R19" s="2577"/>
      <c r="S19" s="2571" t="s">
        <v>542</v>
      </c>
      <c r="T19" s="2572" t="s">
        <v>542</v>
      </c>
      <c r="U19" s="2510"/>
      <c r="V19" s="2561"/>
      <c r="W19" s="2561"/>
      <c r="X19" s="2563"/>
    </row>
    <row r="20" spans="1:24">
      <c r="A20" s="2573" t="s">
        <v>566</v>
      </c>
      <c r="B20" s="2574" t="s">
        <v>565</v>
      </c>
      <c r="C20" s="2559" t="s">
        <v>542</v>
      </c>
      <c r="D20" s="2560">
        <v>521</v>
      </c>
      <c r="E20" s="2561">
        <v>1141</v>
      </c>
      <c r="F20" s="2561">
        <v>2065</v>
      </c>
      <c r="G20" s="2562">
        <v>2183</v>
      </c>
      <c r="H20" s="2563">
        <v>2222</v>
      </c>
      <c r="I20" s="2563">
        <v>1845</v>
      </c>
      <c r="J20" s="2563">
        <v>2023</v>
      </c>
      <c r="K20" s="2565">
        <v>2369</v>
      </c>
      <c r="L20" s="2566">
        <v>2143</v>
      </c>
      <c r="M20" s="2571" t="s">
        <v>542</v>
      </c>
      <c r="N20" s="2575" t="s">
        <v>542</v>
      </c>
      <c r="O20" s="2576">
        <v>3605</v>
      </c>
      <c r="P20" s="2577"/>
      <c r="Q20" s="2570"/>
      <c r="R20" s="2577"/>
      <c r="S20" s="2571" t="s">
        <v>542</v>
      </c>
      <c r="T20" s="2572" t="s">
        <v>542</v>
      </c>
      <c r="U20" s="2510"/>
      <c r="V20" s="2561"/>
      <c r="W20" s="2561"/>
      <c r="X20" s="2563"/>
    </row>
    <row r="21" spans="1:24" ht="13.5" thickBot="1">
      <c r="A21" s="2541" t="s">
        <v>568</v>
      </c>
      <c r="B21" s="2606"/>
      <c r="C21" s="2607" t="s">
        <v>542</v>
      </c>
      <c r="D21" s="2560"/>
      <c r="E21" s="2561"/>
      <c r="F21" s="2561"/>
      <c r="G21" s="2546"/>
      <c r="H21" s="2608">
        <v>0</v>
      </c>
      <c r="I21" s="2608">
        <v>0</v>
      </c>
      <c r="J21" s="2608"/>
      <c r="K21" s="2609"/>
      <c r="L21" s="2610"/>
      <c r="M21" s="2554" t="s">
        <v>542</v>
      </c>
      <c r="N21" s="2611" t="s">
        <v>542</v>
      </c>
      <c r="O21" s="2612"/>
      <c r="P21" s="2589"/>
      <c r="Q21" s="2613"/>
      <c r="R21" s="2589"/>
      <c r="S21" s="2586" t="s">
        <v>542</v>
      </c>
      <c r="T21" s="2614" t="s">
        <v>542</v>
      </c>
      <c r="U21" s="2510"/>
      <c r="V21" s="2556"/>
      <c r="W21" s="2556"/>
      <c r="X21" s="2608"/>
    </row>
    <row r="22" spans="1:24">
      <c r="A22" s="2615" t="s">
        <v>570</v>
      </c>
      <c r="B22" s="2558" t="s">
        <v>571</v>
      </c>
      <c r="C22" s="2616" t="s">
        <v>542</v>
      </c>
      <c r="D22" s="2617">
        <v>10052</v>
      </c>
      <c r="E22" s="2540">
        <v>10150</v>
      </c>
      <c r="F22" s="2540">
        <v>10890</v>
      </c>
      <c r="G22" s="2618">
        <v>11223</v>
      </c>
      <c r="H22" s="2618">
        <v>11842</v>
      </c>
      <c r="I22" s="2618">
        <v>12072</v>
      </c>
      <c r="J22" s="2618">
        <v>12206</v>
      </c>
      <c r="K22" s="2619">
        <v>12842</v>
      </c>
      <c r="L22" s="2620">
        <v>13444</v>
      </c>
      <c r="M22" s="2621">
        <f>M35</f>
        <v>14274</v>
      </c>
      <c r="N22" s="2622">
        <f>N35</f>
        <v>14274</v>
      </c>
      <c r="O22" s="2623">
        <v>3337</v>
      </c>
      <c r="P22" s="2624"/>
      <c r="Q22" s="2625"/>
      <c r="R22" s="2626"/>
      <c r="S22" s="2627">
        <f>SUM(O22:R22)</f>
        <v>3337</v>
      </c>
      <c r="T22" s="2628">
        <f>(S22/N22)*100</f>
        <v>23.378170099481572</v>
      </c>
      <c r="U22" s="2510"/>
      <c r="V22" s="2540"/>
      <c r="W22" s="2540"/>
      <c r="X22" s="2618"/>
    </row>
    <row r="23" spans="1:24">
      <c r="A23" s="2573" t="s">
        <v>572</v>
      </c>
      <c r="B23" s="2574" t="s">
        <v>573</v>
      </c>
      <c r="C23" s="2629" t="s">
        <v>542</v>
      </c>
      <c r="D23" s="2560"/>
      <c r="E23" s="2561"/>
      <c r="F23" s="2561"/>
      <c r="G23" s="2562"/>
      <c r="H23" s="2562">
        <v>0</v>
      </c>
      <c r="I23" s="2562">
        <v>9</v>
      </c>
      <c r="J23" s="2562">
        <v>130</v>
      </c>
      <c r="K23" s="2630">
        <v>0</v>
      </c>
      <c r="L23" s="2566"/>
      <c r="M23" s="2631"/>
      <c r="N23" s="2632"/>
      <c r="O23" s="2633"/>
      <c r="P23" s="2634"/>
      <c r="Q23" s="2635"/>
      <c r="R23" s="2636"/>
      <c r="S23" s="2637">
        <f t="shared" ref="S23:S45" si="0">SUM(O23:R23)</f>
        <v>0</v>
      </c>
      <c r="T23" s="2638" t="e">
        <f t="shared" ref="T23:T45" si="1">(S23/N23)*100</f>
        <v>#DIV/0!</v>
      </c>
      <c r="U23" s="2510"/>
      <c r="V23" s="2561"/>
      <c r="W23" s="2561"/>
      <c r="X23" s="2562"/>
    </row>
    <row r="24" spans="1:24" ht="13.5" thickBot="1">
      <c r="A24" s="2541" t="s">
        <v>574</v>
      </c>
      <c r="B24" s="2606" t="s">
        <v>573</v>
      </c>
      <c r="C24" s="2639">
        <v>672</v>
      </c>
      <c r="D24" s="2640">
        <v>570</v>
      </c>
      <c r="E24" s="2641">
        <v>625</v>
      </c>
      <c r="F24" s="2641">
        <v>625</v>
      </c>
      <c r="G24" s="2546">
        <v>625</v>
      </c>
      <c r="H24" s="2546">
        <v>650</v>
      </c>
      <c r="I24" s="2546">
        <v>530</v>
      </c>
      <c r="J24" s="2546">
        <v>375</v>
      </c>
      <c r="K24" s="2642">
        <v>600</v>
      </c>
      <c r="L24" s="2549">
        <v>600</v>
      </c>
      <c r="M24" s="2643">
        <f>SUM(M25:M29)</f>
        <v>600</v>
      </c>
      <c r="N24" s="2644">
        <f>SUM(N25:N29)</f>
        <v>600</v>
      </c>
      <c r="O24" s="2645">
        <v>150</v>
      </c>
      <c r="P24" s="2646"/>
      <c r="Q24" s="2647"/>
      <c r="R24" s="2648"/>
      <c r="S24" s="2649">
        <f t="shared" si="0"/>
        <v>150</v>
      </c>
      <c r="T24" s="2650">
        <f t="shared" si="1"/>
        <v>25</v>
      </c>
      <c r="U24" s="2510"/>
      <c r="V24" s="2545"/>
      <c r="W24" s="2545"/>
      <c r="X24" s="2546"/>
    </row>
    <row r="25" spans="1:24">
      <c r="A25" s="2557" t="s">
        <v>575</v>
      </c>
      <c r="B25" s="2558" t="s">
        <v>720</v>
      </c>
      <c r="C25" s="2616">
        <v>501</v>
      </c>
      <c r="D25" s="2560">
        <v>300</v>
      </c>
      <c r="E25" s="2561">
        <v>580</v>
      </c>
      <c r="F25" s="2561">
        <v>365</v>
      </c>
      <c r="G25" s="2651">
        <v>729</v>
      </c>
      <c r="H25" s="2651">
        <v>705</v>
      </c>
      <c r="I25" s="2651">
        <v>184</v>
      </c>
      <c r="J25" s="2651">
        <v>303</v>
      </c>
      <c r="K25" s="2619">
        <v>299</v>
      </c>
      <c r="L25" s="2652">
        <v>283</v>
      </c>
      <c r="M25" s="2621">
        <v>0</v>
      </c>
      <c r="N25" s="2653">
        <v>0</v>
      </c>
      <c r="O25" s="2654">
        <v>80</v>
      </c>
      <c r="P25" s="2624"/>
      <c r="Q25" s="2625"/>
      <c r="R25" s="2626"/>
      <c r="S25" s="2627">
        <f t="shared" si="0"/>
        <v>80</v>
      </c>
      <c r="T25" s="2628" t="e">
        <f t="shared" si="1"/>
        <v>#DIV/0!</v>
      </c>
      <c r="U25" s="2510"/>
      <c r="V25" s="2605"/>
      <c r="W25" s="2605"/>
      <c r="X25" s="2651"/>
    </row>
    <row r="26" spans="1:24">
      <c r="A26" s="2573" t="s">
        <v>577</v>
      </c>
      <c r="B26" s="2574" t="s">
        <v>721</v>
      </c>
      <c r="C26" s="2629">
        <v>502</v>
      </c>
      <c r="D26" s="2560">
        <v>719</v>
      </c>
      <c r="E26" s="2561">
        <v>396</v>
      </c>
      <c r="F26" s="2561">
        <v>594</v>
      </c>
      <c r="G26" s="2562">
        <v>550</v>
      </c>
      <c r="H26" s="2562">
        <v>754</v>
      </c>
      <c r="I26" s="2562">
        <v>609</v>
      </c>
      <c r="J26" s="2562">
        <v>462</v>
      </c>
      <c r="K26" s="2630">
        <v>475</v>
      </c>
      <c r="L26" s="2566">
        <v>431</v>
      </c>
      <c r="M26" s="2631">
        <v>470</v>
      </c>
      <c r="N26" s="2655">
        <v>470</v>
      </c>
      <c r="O26" s="2633">
        <v>107</v>
      </c>
      <c r="P26" s="2634"/>
      <c r="Q26" s="2635"/>
      <c r="R26" s="2636"/>
      <c r="S26" s="2637">
        <f t="shared" si="0"/>
        <v>107</v>
      </c>
      <c r="T26" s="2638">
        <f t="shared" si="1"/>
        <v>22.76595744680851</v>
      </c>
      <c r="U26" s="2510"/>
      <c r="V26" s="2561"/>
      <c r="W26" s="2561"/>
      <c r="X26" s="2562"/>
    </row>
    <row r="27" spans="1:24">
      <c r="A27" s="2573" t="s">
        <v>579</v>
      </c>
      <c r="B27" s="2574" t="s">
        <v>722</v>
      </c>
      <c r="C27" s="2629">
        <v>504</v>
      </c>
      <c r="D27" s="2560"/>
      <c r="E27" s="2561"/>
      <c r="F27" s="2561"/>
      <c r="G27" s="2562"/>
      <c r="H27" s="2562">
        <v>0</v>
      </c>
      <c r="I27" s="2562">
        <v>0</v>
      </c>
      <c r="J27" s="2562">
        <v>0</v>
      </c>
      <c r="K27" s="2630">
        <v>0</v>
      </c>
      <c r="L27" s="2566"/>
      <c r="M27" s="2631"/>
      <c r="N27" s="2655"/>
      <c r="O27" s="2633"/>
      <c r="P27" s="2634"/>
      <c r="Q27" s="2635"/>
      <c r="R27" s="2636"/>
      <c r="S27" s="2637">
        <f t="shared" si="0"/>
        <v>0</v>
      </c>
      <c r="T27" s="2638" t="e">
        <f t="shared" si="1"/>
        <v>#DIV/0!</v>
      </c>
      <c r="U27" s="2510"/>
      <c r="V27" s="2561"/>
      <c r="W27" s="2561"/>
      <c r="X27" s="2562"/>
    </row>
    <row r="28" spans="1:24">
      <c r="A28" s="2573" t="s">
        <v>581</v>
      </c>
      <c r="B28" s="2574" t="s">
        <v>723</v>
      </c>
      <c r="C28" s="2629">
        <v>511</v>
      </c>
      <c r="D28" s="2560">
        <v>725</v>
      </c>
      <c r="E28" s="2561">
        <v>377</v>
      </c>
      <c r="F28" s="2561">
        <v>293</v>
      </c>
      <c r="G28" s="2562">
        <v>911</v>
      </c>
      <c r="H28" s="2562">
        <v>286</v>
      </c>
      <c r="I28" s="2562">
        <v>623</v>
      </c>
      <c r="J28" s="2562">
        <v>331</v>
      </c>
      <c r="K28" s="2630">
        <v>594</v>
      </c>
      <c r="L28" s="2566">
        <v>639</v>
      </c>
      <c r="M28" s="2631">
        <v>130</v>
      </c>
      <c r="N28" s="2655">
        <v>130</v>
      </c>
      <c r="O28" s="2633">
        <v>112</v>
      </c>
      <c r="P28" s="2634"/>
      <c r="Q28" s="2635"/>
      <c r="R28" s="2636"/>
      <c r="S28" s="2637">
        <f t="shared" si="0"/>
        <v>112</v>
      </c>
      <c r="T28" s="2638">
        <f t="shared" si="1"/>
        <v>86.15384615384616</v>
      </c>
      <c r="U28" s="2510"/>
      <c r="V28" s="2561"/>
      <c r="W28" s="2561"/>
      <c r="X28" s="2562"/>
    </row>
    <row r="29" spans="1:24">
      <c r="A29" s="2573" t="s">
        <v>583</v>
      </c>
      <c r="B29" s="2574" t="s">
        <v>724</v>
      </c>
      <c r="C29" s="2629">
        <v>518</v>
      </c>
      <c r="D29" s="2560">
        <v>405</v>
      </c>
      <c r="E29" s="2561">
        <v>397</v>
      </c>
      <c r="F29" s="2561">
        <v>322</v>
      </c>
      <c r="G29" s="2562">
        <v>346</v>
      </c>
      <c r="H29" s="2562">
        <v>311</v>
      </c>
      <c r="I29" s="2562">
        <v>365</v>
      </c>
      <c r="J29" s="2562">
        <v>424</v>
      </c>
      <c r="K29" s="2630">
        <v>463</v>
      </c>
      <c r="L29" s="2566">
        <v>491</v>
      </c>
      <c r="M29" s="2631">
        <v>0</v>
      </c>
      <c r="N29" s="2655">
        <v>0</v>
      </c>
      <c r="O29" s="2633">
        <v>128</v>
      </c>
      <c r="P29" s="2634"/>
      <c r="Q29" s="2635"/>
      <c r="R29" s="2636"/>
      <c r="S29" s="2637">
        <f t="shared" si="0"/>
        <v>128</v>
      </c>
      <c r="T29" s="2638" t="e">
        <f t="shared" si="1"/>
        <v>#DIV/0!</v>
      </c>
      <c r="U29" s="2510"/>
      <c r="V29" s="2561"/>
      <c r="W29" s="2561"/>
      <c r="X29" s="2562"/>
    </row>
    <row r="30" spans="1:24">
      <c r="A30" s="2573" t="s">
        <v>585</v>
      </c>
      <c r="B30" s="2656" t="s">
        <v>726</v>
      </c>
      <c r="C30" s="2629">
        <v>521</v>
      </c>
      <c r="D30" s="2560">
        <v>6946</v>
      </c>
      <c r="E30" s="2561">
        <v>6990</v>
      </c>
      <c r="F30" s="2561">
        <v>7549</v>
      </c>
      <c r="G30" s="2562">
        <v>7781</v>
      </c>
      <c r="H30" s="2562">
        <v>8377</v>
      </c>
      <c r="I30" s="2562">
        <v>8716</v>
      </c>
      <c r="J30" s="2562">
        <v>8926</v>
      </c>
      <c r="K30" s="2630">
        <v>9278</v>
      </c>
      <c r="L30" s="2566">
        <v>9790</v>
      </c>
      <c r="M30" s="2631">
        <v>10092</v>
      </c>
      <c r="N30" s="2655">
        <v>10092</v>
      </c>
      <c r="O30" s="2633">
        <v>2383</v>
      </c>
      <c r="P30" s="2634"/>
      <c r="Q30" s="2635"/>
      <c r="R30" s="2636"/>
      <c r="S30" s="2637">
        <f t="shared" si="0"/>
        <v>2383</v>
      </c>
      <c r="T30" s="2638">
        <f t="shared" si="1"/>
        <v>23.612762584225127</v>
      </c>
      <c r="U30" s="2510"/>
      <c r="V30" s="2561"/>
      <c r="W30" s="2561"/>
      <c r="X30" s="2562"/>
    </row>
    <row r="31" spans="1:24">
      <c r="A31" s="2573" t="s">
        <v>587</v>
      </c>
      <c r="B31" s="2656" t="s">
        <v>727</v>
      </c>
      <c r="C31" s="2629" t="s">
        <v>589</v>
      </c>
      <c r="D31" s="2560">
        <v>2596</v>
      </c>
      <c r="E31" s="2561">
        <v>2700</v>
      </c>
      <c r="F31" s="2561">
        <v>2709</v>
      </c>
      <c r="G31" s="2562">
        <v>2878</v>
      </c>
      <c r="H31" s="2562">
        <v>3044</v>
      </c>
      <c r="I31" s="2562">
        <v>3128</v>
      </c>
      <c r="J31" s="2562">
        <v>3187</v>
      </c>
      <c r="K31" s="2630">
        <v>3312</v>
      </c>
      <c r="L31" s="2566">
        <v>3499</v>
      </c>
      <c r="M31" s="2631">
        <v>3582</v>
      </c>
      <c r="N31" s="2655">
        <v>3582</v>
      </c>
      <c r="O31" s="2633">
        <v>852</v>
      </c>
      <c r="P31" s="2634"/>
      <c r="Q31" s="2635"/>
      <c r="R31" s="2636"/>
      <c r="S31" s="2637">
        <f t="shared" si="0"/>
        <v>852</v>
      </c>
      <c r="T31" s="2638">
        <f t="shared" si="1"/>
        <v>23.785594639865998</v>
      </c>
      <c r="U31" s="2510"/>
      <c r="V31" s="2561"/>
      <c r="W31" s="2561"/>
      <c r="X31" s="2562"/>
    </row>
    <row r="32" spans="1:24">
      <c r="A32" s="2573" t="s">
        <v>590</v>
      </c>
      <c r="B32" s="2574" t="s">
        <v>728</v>
      </c>
      <c r="C32" s="2629">
        <v>557</v>
      </c>
      <c r="D32" s="2560"/>
      <c r="E32" s="2561"/>
      <c r="F32" s="2561"/>
      <c r="G32" s="2562"/>
      <c r="H32" s="2562">
        <v>0</v>
      </c>
      <c r="I32" s="2562">
        <v>0</v>
      </c>
      <c r="J32" s="2562">
        <v>0</v>
      </c>
      <c r="K32" s="2630">
        <v>0</v>
      </c>
      <c r="L32" s="2566"/>
      <c r="M32" s="2631"/>
      <c r="N32" s="2655"/>
      <c r="O32" s="2633"/>
      <c r="P32" s="2634"/>
      <c r="Q32" s="2635"/>
      <c r="R32" s="2636"/>
      <c r="S32" s="2637">
        <f t="shared" si="0"/>
        <v>0</v>
      </c>
      <c r="T32" s="2638" t="e">
        <f>(S32/N32)*100</f>
        <v>#DIV/0!</v>
      </c>
      <c r="U32" s="2510"/>
      <c r="V32" s="2561"/>
      <c r="W32" s="2561"/>
      <c r="X32" s="2562"/>
    </row>
    <row r="33" spans="1:24">
      <c r="A33" s="2573" t="s">
        <v>592</v>
      </c>
      <c r="B33" s="2574" t="s">
        <v>729</v>
      </c>
      <c r="C33" s="2629">
        <v>551</v>
      </c>
      <c r="D33" s="2560">
        <v>46</v>
      </c>
      <c r="E33" s="2561">
        <v>20</v>
      </c>
      <c r="F33" s="2561">
        <v>33</v>
      </c>
      <c r="G33" s="2562">
        <v>33</v>
      </c>
      <c r="H33" s="2562">
        <v>27</v>
      </c>
      <c r="I33" s="2562">
        <v>26</v>
      </c>
      <c r="J33" s="2562">
        <v>42</v>
      </c>
      <c r="K33" s="2630">
        <v>37</v>
      </c>
      <c r="L33" s="2566">
        <v>44</v>
      </c>
      <c r="M33" s="2631"/>
      <c r="N33" s="2655"/>
      <c r="O33" s="2633"/>
      <c r="P33" s="2634"/>
      <c r="Q33" s="2635"/>
      <c r="R33" s="2636"/>
      <c r="S33" s="2637">
        <f t="shared" si="0"/>
        <v>0</v>
      </c>
      <c r="T33" s="2638" t="e">
        <f t="shared" si="1"/>
        <v>#DIV/0!</v>
      </c>
      <c r="U33" s="2510"/>
      <c r="V33" s="2561"/>
      <c r="W33" s="2561"/>
      <c r="X33" s="2562"/>
    </row>
    <row r="34" spans="1:24" ht="13.5" thickBot="1">
      <c r="A34" s="2524" t="s">
        <v>594</v>
      </c>
      <c r="B34" s="2578" t="s">
        <v>730</v>
      </c>
      <c r="C34" s="2657" t="s">
        <v>595</v>
      </c>
      <c r="D34" s="2580">
        <v>45</v>
      </c>
      <c r="E34" s="2581">
        <v>193</v>
      </c>
      <c r="F34" s="2581">
        <v>77</v>
      </c>
      <c r="G34" s="2658">
        <v>52</v>
      </c>
      <c r="H34" s="2658">
        <v>46</v>
      </c>
      <c r="I34" s="2658">
        <v>71</v>
      </c>
      <c r="J34" s="2658">
        <v>357</v>
      </c>
      <c r="K34" s="2659">
        <v>219</v>
      </c>
      <c r="L34" s="2610">
        <v>426</v>
      </c>
      <c r="M34" s="2660">
        <v>0</v>
      </c>
      <c r="N34" s="2661">
        <v>0</v>
      </c>
      <c r="O34" s="2662">
        <v>122</v>
      </c>
      <c r="P34" s="2663"/>
      <c r="Q34" s="2647"/>
      <c r="R34" s="2648"/>
      <c r="S34" s="2649">
        <f t="shared" si="0"/>
        <v>122</v>
      </c>
      <c r="T34" s="2650" t="e">
        <f t="shared" si="1"/>
        <v>#DIV/0!</v>
      </c>
      <c r="U34" s="2510"/>
      <c r="V34" s="2556"/>
      <c r="W34" s="2556"/>
      <c r="X34" s="2658"/>
    </row>
    <row r="35" spans="1:24" ht="13.5" thickBot="1">
      <c r="A35" s="2590" t="s">
        <v>596</v>
      </c>
      <c r="B35" s="2591" t="s">
        <v>597</v>
      </c>
      <c r="C35" s="2592"/>
      <c r="D35" s="2593">
        <f t="shared" ref="D35:O35" si="2">SUM(D25:D34)</f>
        <v>11782</v>
      </c>
      <c r="E35" s="2594">
        <f t="shared" si="2"/>
        <v>11653</v>
      </c>
      <c r="F35" s="2594">
        <f t="shared" si="2"/>
        <v>11942</v>
      </c>
      <c r="G35" s="2664">
        <f t="shared" si="2"/>
        <v>13280</v>
      </c>
      <c r="H35" s="2664">
        <f>SUM(H25:H34)</f>
        <v>13550</v>
      </c>
      <c r="I35" s="2664">
        <f>SUM(I25:I34)</f>
        <v>13722</v>
      </c>
      <c r="J35" s="2664">
        <f>SUM(J25:J34)</f>
        <v>14032</v>
      </c>
      <c r="K35" s="2665">
        <v>14677</v>
      </c>
      <c r="L35" s="2666">
        <f>SUM(L25:L34)</f>
        <v>15603</v>
      </c>
      <c r="M35" s="2667">
        <f t="shared" si="2"/>
        <v>14274</v>
      </c>
      <c r="N35" s="2668">
        <f t="shared" si="2"/>
        <v>14274</v>
      </c>
      <c r="O35" s="2669">
        <f t="shared" si="2"/>
        <v>3784</v>
      </c>
      <c r="P35" s="2669"/>
      <c r="Q35" s="2669"/>
      <c r="R35" s="2670"/>
      <c r="S35" s="2593">
        <f t="shared" si="0"/>
        <v>3784</v>
      </c>
      <c r="T35" s="2671">
        <f t="shared" si="1"/>
        <v>26.509737985147819</v>
      </c>
      <c r="U35" s="2510"/>
      <c r="V35" s="2594">
        <f>SUM(V25:V34)</f>
        <v>0</v>
      </c>
      <c r="W35" s="2594">
        <f>SUM(W25:W34)</f>
        <v>0</v>
      </c>
      <c r="X35" s="2594">
        <f>SUM(X25:X34)</f>
        <v>0</v>
      </c>
    </row>
    <row r="36" spans="1:24">
      <c r="A36" s="2557" t="s">
        <v>598</v>
      </c>
      <c r="B36" s="2558" t="s">
        <v>732</v>
      </c>
      <c r="C36" s="2616">
        <v>601</v>
      </c>
      <c r="D36" s="2672"/>
      <c r="E36" s="2605"/>
      <c r="F36" s="2605"/>
      <c r="G36" s="2651"/>
      <c r="H36" s="2651">
        <v>0</v>
      </c>
      <c r="I36" s="2651">
        <v>0</v>
      </c>
      <c r="J36" s="2651">
        <v>0</v>
      </c>
      <c r="K36" s="2619">
        <v>0</v>
      </c>
      <c r="L36" s="2652"/>
      <c r="M36" s="2621"/>
      <c r="N36" s="2673"/>
      <c r="O36" s="2623"/>
      <c r="P36" s="2674"/>
      <c r="Q36" s="2625"/>
      <c r="R36" s="2626"/>
      <c r="S36" s="2627">
        <f t="shared" si="0"/>
        <v>0</v>
      </c>
      <c r="T36" s="2628" t="e">
        <f t="shared" si="1"/>
        <v>#DIV/0!</v>
      </c>
      <c r="U36" s="2510"/>
      <c r="V36" s="2605"/>
      <c r="W36" s="2605"/>
      <c r="X36" s="2651"/>
    </row>
    <row r="37" spans="1:24">
      <c r="A37" s="2573" t="s">
        <v>600</v>
      </c>
      <c r="B37" s="2574" t="s">
        <v>733</v>
      </c>
      <c r="C37" s="2629">
        <v>602</v>
      </c>
      <c r="D37" s="2560">
        <v>1441</v>
      </c>
      <c r="E37" s="2561">
        <v>1474</v>
      </c>
      <c r="F37" s="2561">
        <v>1395</v>
      </c>
      <c r="G37" s="2562">
        <v>1564</v>
      </c>
      <c r="H37" s="2562">
        <v>1628</v>
      </c>
      <c r="I37" s="2562">
        <v>1758</v>
      </c>
      <c r="J37" s="2562">
        <v>1842</v>
      </c>
      <c r="K37" s="2630">
        <v>1861</v>
      </c>
      <c r="L37" s="2566">
        <v>1935</v>
      </c>
      <c r="M37" s="2631"/>
      <c r="N37" s="2632"/>
      <c r="O37" s="2633">
        <v>603</v>
      </c>
      <c r="P37" s="2634"/>
      <c r="Q37" s="2635"/>
      <c r="R37" s="2636"/>
      <c r="S37" s="2637">
        <f t="shared" si="0"/>
        <v>603</v>
      </c>
      <c r="T37" s="2638" t="e">
        <f t="shared" si="1"/>
        <v>#DIV/0!</v>
      </c>
      <c r="U37" s="2510"/>
      <c r="V37" s="2561"/>
      <c r="W37" s="2561"/>
      <c r="X37" s="2562"/>
    </row>
    <row r="38" spans="1:24">
      <c r="A38" s="2573" t="s">
        <v>602</v>
      </c>
      <c r="B38" s="2574" t="s">
        <v>734</v>
      </c>
      <c r="C38" s="2629">
        <v>604</v>
      </c>
      <c r="D38" s="2560"/>
      <c r="E38" s="2561"/>
      <c r="F38" s="2561"/>
      <c r="G38" s="2562"/>
      <c r="H38" s="2562">
        <v>0</v>
      </c>
      <c r="I38" s="2562">
        <v>0</v>
      </c>
      <c r="J38" s="2562"/>
      <c r="K38" s="2630">
        <v>0</v>
      </c>
      <c r="L38" s="2566"/>
      <c r="M38" s="2631"/>
      <c r="N38" s="2632"/>
      <c r="O38" s="2633"/>
      <c r="P38" s="2634"/>
      <c r="Q38" s="2635"/>
      <c r="R38" s="2636"/>
      <c r="S38" s="2637">
        <f t="shared" si="0"/>
        <v>0</v>
      </c>
      <c r="T38" s="2638" t="e">
        <f t="shared" si="1"/>
        <v>#DIV/0!</v>
      </c>
      <c r="U38" s="2510"/>
      <c r="V38" s="2561"/>
      <c r="W38" s="2561"/>
      <c r="X38" s="2562"/>
    </row>
    <row r="39" spans="1:24">
      <c r="A39" s="2573" t="s">
        <v>604</v>
      </c>
      <c r="B39" s="2574" t="s">
        <v>735</v>
      </c>
      <c r="C39" s="2629" t="s">
        <v>606</v>
      </c>
      <c r="D39" s="2560">
        <v>10052</v>
      </c>
      <c r="E39" s="2561">
        <v>10150</v>
      </c>
      <c r="F39" s="2561">
        <v>10890</v>
      </c>
      <c r="G39" s="2562">
        <v>11223</v>
      </c>
      <c r="H39" s="2562">
        <v>11842</v>
      </c>
      <c r="I39" s="2562">
        <v>12072</v>
      </c>
      <c r="J39" s="2562">
        <v>12206</v>
      </c>
      <c r="K39" s="2630">
        <v>12842</v>
      </c>
      <c r="L39" s="2566">
        <v>13444</v>
      </c>
      <c r="M39" s="2631">
        <v>14274</v>
      </c>
      <c r="N39" s="2632">
        <v>14274</v>
      </c>
      <c r="O39" s="2633">
        <v>3337</v>
      </c>
      <c r="P39" s="2634"/>
      <c r="Q39" s="2635"/>
      <c r="R39" s="2636"/>
      <c r="S39" s="2637">
        <f t="shared" si="0"/>
        <v>3337</v>
      </c>
      <c r="T39" s="2638">
        <f t="shared" si="1"/>
        <v>23.378170099481572</v>
      </c>
      <c r="U39" s="2510"/>
      <c r="V39" s="2561"/>
      <c r="W39" s="2561"/>
      <c r="X39" s="2562"/>
    </row>
    <row r="40" spans="1:24" ht="13.5" thickBot="1">
      <c r="A40" s="2524" t="s">
        <v>607</v>
      </c>
      <c r="B40" s="2578" t="s">
        <v>730</v>
      </c>
      <c r="C40" s="2657" t="s">
        <v>608</v>
      </c>
      <c r="D40" s="2580">
        <v>176</v>
      </c>
      <c r="E40" s="2581">
        <v>40</v>
      </c>
      <c r="F40" s="2581">
        <v>73</v>
      </c>
      <c r="G40" s="2658">
        <v>493</v>
      </c>
      <c r="H40" s="2658">
        <v>100</v>
      </c>
      <c r="I40" s="2658">
        <v>38</v>
      </c>
      <c r="J40" s="2658">
        <v>78</v>
      </c>
      <c r="K40" s="2659">
        <v>87</v>
      </c>
      <c r="L40" s="2610">
        <v>225</v>
      </c>
      <c r="M40" s="2660"/>
      <c r="N40" s="2675"/>
      <c r="O40" s="2662">
        <v>10</v>
      </c>
      <c r="P40" s="2646"/>
      <c r="Q40" s="2647"/>
      <c r="R40" s="2648"/>
      <c r="S40" s="2649">
        <f t="shared" si="0"/>
        <v>10</v>
      </c>
      <c r="T40" s="2650" t="e">
        <f t="shared" si="1"/>
        <v>#DIV/0!</v>
      </c>
      <c r="U40" s="2510"/>
      <c r="V40" s="2556"/>
      <c r="W40" s="2556"/>
      <c r="X40" s="2658"/>
    </row>
    <row r="41" spans="1:24" ht="13.5" thickBot="1">
      <c r="A41" s="2590" t="s">
        <v>609</v>
      </c>
      <c r="B41" s="2591" t="s">
        <v>610</v>
      </c>
      <c r="C41" s="2592" t="s">
        <v>542</v>
      </c>
      <c r="D41" s="2593">
        <f t="shared" ref="D41:S41" si="3">SUM(D36:D40)</f>
        <v>11669</v>
      </c>
      <c r="E41" s="2594">
        <f t="shared" si="3"/>
        <v>11664</v>
      </c>
      <c r="F41" s="2594">
        <f t="shared" si="3"/>
        <v>12358</v>
      </c>
      <c r="G41" s="2664">
        <f t="shared" si="3"/>
        <v>13280</v>
      </c>
      <c r="H41" s="2664">
        <f>SUM(H36:H40)</f>
        <v>13570</v>
      </c>
      <c r="I41" s="2664">
        <f>SUM(I36:I40)</f>
        <v>13868</v>
      </c>
      <c r="J41" s="2664">
        <f>SUM(J36:J40)</f>
        <v>14126</v>
      </c>
      <c r="K41" s="2665">
        <v>14790</v>
      </c>
      <c r="L41" s="2666">
        <f>SUM(L36:L40)</f>
        <v>15604</v>
      </c>
      <c r="M41" s="2667">
        <f t="shared" si="3"/>
        <v>14274</v>
      </c>
      <c r="N41" s="2668">
        <f t="shared" si="3"/>
        <v>14274</v>
      </c>
      <c r="O41" s="2676">
        <f t="shared" si="3"/>
        <v>3950</v>
      </c>
      <c r="P41" s="2676"/>
      <c r="Q41" s="2677"/>
      <c r="R41" s="2678"/>
      <c r="S41" s="2679">
        <f t="shared" si="3"/>
        <v>3950</v>
      </c>
      <c r="T41" s="2671">
        <f t="shared" si="1"/>
        <v>27.672691607117837</v>
      </c>
      <c r="U41" s="2510"/>
      <c r="V41" s="2594">
        <f>SUM(V36:V40)</f>
        <v>0</v>
      </c>
      <c r="W41" s="2594">
        <f>SUM(W36:W40)</f>
        <v>0</v>
      </c>
      <c r="X41" s="2594">
        <f>SUM(X36:X40)</f>
        <v>0</v>
      </c>
    </row>
    <row r="42" spans="1:24" ht="6.75" customHeight="1" thickBot="1">
      <c r="A42" s="2524"/>
      <c r="B42" s="2680"/>
      <c r="C42" s="2681"/>
      <c r="D42" s="2580"/>
      <c r="E42" s="2581"/>
      <c r="F42" s="2581"/>
      <c r="G42" s="2682"/>
      <c r="H42" s="2682"/>
      <c r="I42" s="2682"/>
      <c r="J42" s="2682"/>
      <c r="K42" s="2683"/>
      <c r="L42" s="2684"/>
      <c r="M42" s="2685"/>
      <c r="N42" s="2686"/>
      <c r="O42" s="2687"/>
      <c r="P42" s="2688"/>
      <c r="Q42" s="2689"/>
      <c r="R42" s="2690"/>
      <c r="S42" s="2691"/>
      <c r="T42" s="2692"/>
      <c r="U42" s="2510"/>
      <c r="V42" s="2581"/>
      <c r="W42" s="2581"/>
      <c r="X42" s="2581"/>
    </row>
    <row r="43" spans="1:24" ht="13.5" thickBot="1">
      <c r="A43" s="2693" t="s">
        <v>611</v>
      </c>
      <c r="B43" s="2591" t="s">
        <v>573</v>
      </c>
      <c r="C43" s="2592" t="s">
        <v>542</v>
      </c>
      <c r="D43" s="2593">
        <f t="shared" ref="D43:O43" si="4">D41-D39</f>
        <v>1617</v>
      </c>
      <c r="E43" s="2594">
        <f t="shared" si="4"/>
        <v>1514</v>
      </c>
      <c r="F43" s="2594">
        <f t="shared" si="4"/>
        <v>1468</v>
      </c>
      <c r="G43" s="2664">
        <f>G41-G39</f>
        <v>2057</v>
      </c>
      <c r="H43" s="2664">
        <f>H41-H39</f>
        <v>1728</v>
      </c>
      <c r="I43" s="2664">
        <f>I41-I39</f>
        <v>1796</v>
      </c>
      <c r="J43" s="2664">
        <f>J41-J39</f>
        <v>1920</v>
      </c>
      <c r="K43" s="2665">
        <v>1948</v>
      </c>
      <c r="L43" s="2666">
        <f>L41-L39</f>
        <v>2160</v>
      </c>
      <c r="M43" s="2593">
        <f>M41-M39</f>
        <v>0</v>
      </c>
      <c r="N43" s="2694">
        <f t="shared" si="4"/>
        <v>0</v>
      </c>
      <c r="O43" s="2695">
        <f t="shared" si="4"/>
        <v>613</v>
      </c>
      <c r="P43" s="2695"/>
      <c r="Q43" s="2696"/>
      <c r="R43" s="2697"/>
      <c r="S43" s="2698">
        <f t="shared" si="0"/>
        <v>613</v>
      </c>
      <c r="T43" s="2671" t="e">
        <f t="shared" si="1"/>
        <v>#DIV/0!</v>
      </c>
      <c r="U43" s="2510"/>
      <c r="V43" s="2594">
        <f>V41-V39</f>
        <v>0</v>
      </c>
      <c r="W43" s="2594">
        <f>W41-W39</f>
        <v>0</v>
      </c>
      <c r="X43" s="2594">
        <f>X41-X39</f>
        <v>0</v>
      </c>
    </row>
    <row r="44" spans="1:24" ht="13.5" thickBot="1">
      <c r="A44" s="2590" t="s">
        <v>612</v>
      </c>
      <c r="B44" s="2591" t="s">
        <v>613</v>
      </c>
      <c r="C44" s="2592" t="s">
        <v>542</v>
      </c>
      <c r="D44" s="2593">
        <f t="shared" ref="D44:O44" si="5">D41-D35</f>
        <v>-113</v>
      </c>
      <c r="E44" s="2594">
        <f t="shared" si="5"/>
        <v>11</v>
      </c>
      <c r="F44" s="2594">
        <f t="shared" si="5"/>
        <v>416</v>
      </c>
      <c r="G44" s="2664">
        <f>G41-G35</f>
        <v>0</v>
      </c>
      <c r="H44" s="2664">
        <f>H41-H35</f>
        <v>20</v>
      </c>
      <c r="I44" s="2664">
        <f>I41-I35</f>
        <v>146</v>
      </c>
      <c r="J44" s="2664">
        <f>J41-J35</f>
        <v>94</v>
      </c>
      <c r="K44" s="2665">
        <v>113</v>
      </c>
      <c r="L44" s="2666">
        <f>L41-L35</f>
        <v>1</v>
      </c>
      <c r="M44" s="2593">
        <f>M41-M35</f>
        <v>0</v>
      </c>
      <c r="N44" s="2694">
        <f t="shared" si="5"/>
        <v>0</v>
      </c>
      <c r="O44" s="2695">
        <f t="shared" si="5"/>
        <v>166</v>
      </c>
      <c r="P44" s="2695"/>
      <c r="Q44" s="2696"/>
      <c r="R44" s="2697"/>
      <c r="S44" s="2698">
        <f t="shared" si="0"/>
        <v>166</v>
      </c>
      <c r="T44" s="2671" t="e">
        <f t="shared" si="1"/>
        <v>#DIV/0!</v>
      </c>
      <c r="U44" s="2510"/>
      <c r="V44" s="2594">
        <f>V41-V35</f>
        <v>0</v>
      </c>
      <c r="W44" s="2594">
        <f>W41-W35</f>
        <v>0</v>
      </c>
      <c r="X44" s="2594">
        <f>X41-X35</f>
        <v>0</v>
      </c>
    </row>
    <row r="45" spans="1:24" ht="13.5" thickBot="1">
      <c r="A45" s="2699" t="s">
        <v>614</v>
      </c>
      <c r="B45" s="2700" t="s">
        <v>573</v>
      </c>
      <c r="C45" s="2515" t="s">
        <v>542</v>
      </c>
      <c r="D45" s="2593">
        <f t="shared" ref="D45:O45" si="6">D44-D39</f>
        <v>-10165</v>
      </c>
      <c r="E45" s="2594">
        <f t="shared" si="6"/>
        <v>-10139</v>
      </c>
      <c r="F45" s="2594">
        <f t="shared" si="6"/>
        <v>-10474</v>
      </c>
      <c r="G45" s="2664">
        <f t="shared" si="6"/>
        <v>-11223</v>
      </c>
      <c r="H45" s="2664">
        <f>H44-H39</f>
        <v>-11822</v>
      </c>
      <c r="I45" s="2664">
        <f>I44-I39</f>
        <v>-11926</v>
      </c>
      <c r="J45" s="2664">
        <f>J44-J39</f>
        <v>-12112</v>
      </c>
      <c r="K45" s="2665">
        <v>-12729</v>
      </c>
      <c r="L45" s="2701">
        <f>L44-L39</f>
        <v>-13443</v>
      </c>
      <c r="M45" s="2593">
        <f t="shared" si="6"/>
        <v>-14274</v>
      </c>
      <c r="N45" s="2694">
        <f t="shared" si="6"/>
        <v>-14274</v>
      </c>
      <c r="O45" s="2695">
        <f t="shared" si="6"/>
        <v>-3171</v>
      </c>
      <c r="P45" s="2695"/>
      <c r="Q45" s="2696"/>
      <c r="R45" s="2697"/>
      <c r="S45" s="2702">
        <f t="shared" si="0"/>
        <v>-3171</v>
      </c>
      <c r="T45" s="2671">
        <f t="shared" si="1"/>
        <v>22.215216477511561</v>
      </c>
      <c r="U45" s="2510"/>
      <c r="V45" s="2594">
        <f>V44-V39</f>
        <v>0</v>
      </c>
      <c r="W45" s="2594">
        <f>W44-W39</f>
        <v>0</v>
      </c>
      <c r="X45" s="2594">
        <f>X44-X39</f>
        <v>0</v>
      </c>
    </row>
    <row r="46" spans="1:24">
      <c r="A46" s="2703"/>
      <c r="B46" s="2704"/>
      <c r="C46" s="2705"/>
      <c r="D46" s="2704"/>
      <c r="E46" s="2704"/>
      <c r="F46" s="2704"/>
      <c r="G46" s="2704"/>
      <c r="H46" s="2706"/>
      <c r="I46" s="2706"/>
      <c r="J46" s="2706"/>
      <c r="K46" s="2706"/>
      <c r="L46" s="2706"/>
      <c r="M46" s="2706"/>
      <c r="N46" s="2490"/>
      <c r="O46" s="2706"/>
      <c r="P46" s="2706"/>
      <c r="Q46" s="2706"/>
      <c r="R46" s="2706"/>
      <c r="S46" s="2706"/>
      <c r="T46" s="2707"/>
      <c r="U46" s="2706"/>
      <c r="V46" s="2706"/>
      <c r="W46" s="2706"/>
      <c r="X46" s="2706"/>
    </row>
    <row r="47" spans="1:24">
      <c r="A47" s="2703"/>
      <c r="B47" s="2704"/>
      <c r="C47" s="2705"/>
      <c r="D47" s="2704"/>
      <c r="E47" s="2704"/>
      <c r="F47" s="2704"/>
      <c r="G47" s="2704"/>
      <c r="H47" s="2706"/>
      <c r="I47" s="2706"/>
      <c r="J47" s="2706"/>
      <c r="K47" s="2706"/>
      <c r="L47" s="2706"/>
      <c r="M47" s="2706"/>
      <c r="N47" s="2490"/>
      <c r="O47" s="2706"/>
      <c r="P47" s="2706"/>
      <c r="Q47" s="2706"/>
      <c r="R47" s="2706"/>
      <c r="S47" s="2706"/>
      <c r="T47" s="2707"/>
      <c r="U47" s="2706"/>
      <c r="V47" s="2706"/>
      <c r="W47" s="2706"/>
      <c r="X47" s="2706"/>
    </row>
    <row r="48" spans="1:24">
      <c r="A48" s="2708" t="s">
        <v>736</v>
      </c>
      <c r="B48" s="2704"/>
      <c r="C48" s="2705"/>
      <c r="D48" s="2704"/>
      <c r="E48" s="2704"/>
      <c r="F48" s="2704"/>
      <c r="G48" s="2704"/>
      <c r="H48" s="2706"/>
      <c r="I48" s="2706"/>
      <c r="J48" s="2706"/>
      <c r="K48" s="2706"/>
      <c r="L48" s="2706"/>
      <c r="M48" s="2706"/>
      <c r="N48" s="2490"/>
      <c r="O48" s="2706"/>
      <c r="P48" s="2706"/>
      <c r="Q48" s="2706"/>
      <c r="R48" s="2706"/>
      <c r="S48" s="2704"/>
      <c r="T48" s="2704"/>
      <c r="U48" s="2704"/>
      <c r="V48" s="2704"/>
      <c r="W48" s="2704"/>
      <c r="X48" s="2704"/>
    </row>
    <row r="49" spans="1:24">
      <c r="A49" s="2709" t="s">
        <v>737</v>
      </c>
      <c r="B49" s="2704"/>
      <c r="C49" s="2705"/>
      <c r="D49" s="2704"/>
      <c r="E49" s="2704"/>
      <c r="F49" s="2704"/>
      <c r="G49" s="2704"/>
      <c r="H49" s="2706"/>
      <c r="I49" s="2706"/>
      <c r="J49" s="2706"/>
      <c r="K49" s="2706"/>
      <c r="L49" s="2706"/>
      <c r="M49" s="2706"/>
      <c r="N49" s="2490"/>
      <c r="O49" s="2706"/>
      <c r="P49" s="2706"/>
      <c r="Q49" s="2706"/>
      <c r="R49" s="2706"/>
      <c r="S49" s="2704"/>
      <c r="T49" s="2704"/>
      <c r="U49" s="2704"/>
      <c r="V49" s="2704"/>
      <c r="W49" s="2704"/>
      <c r="X49" s="2704"/>
    </row>
    <row r="50" spans="1:24">
      <c r="A50" s="2710" t="s">
        <v>738</v>
      </c>
      <c r="B50" s="2704"/>
      <c r="C50" s="2705"/>
      <c r="D50" s="2704"/>
      <c r="E50" s="2704"/>
      <c r="F50" s="2704"/>
      <c r="G50" s="2704"/>
      <c r="H50" s="2706"/>
      <c r="I50" s="2706"/>
      <c r="J50" s="2706"/>
      <c r="K50" s="2706"/>
      <c r="L50" s="2706"/>
      <c r="M50" s="2706"/>
      <c r="N50" s="2490"/>
      <c r="O50" s="2706"/>
      <c r="P50" s="2706"/>
      <c r="Q50" s="2706"/>
      <c r="R50" s="2706"/>
      <c r="S50" s="2704"/>
      <c r="T50" s="2704"/>
      <c r="U50" s="2704"/>
      <c r="V50" s="2704"/>
      <c r="W50" s="2704"/>
      <c r="X50" s="2704"/>
    </row>
    <row r="51" spans="1:24">
      <c r="A51" s="2711"/>
      <c r="B51" s="2704"/>
      <c r="C51" s="2705"/>
      <c r="D51" s="2704"/>
      <c r="E51" s="2704"/>
      <c r="F51" s="2704"/>
      <c r="G51" s="2704"/>
      <c r="H51" s="2706"/>
      <c r="I51" s="2706"/>
      <c r="J51" s="2706"/>
      <c r="K51" s="2706"/>
      <c r="L51" s="2706"/>
      <c r="M51" s="2706"/>
      <c r="N51" s="2490"/>
      <c r="O51" s="2706"/>
      <c r="P51" s="2706"/>
      <c r="Q51" s="2706"/>
      <c r="R51" s="2706"/>
      <c r="S51" s="2704"/>
      <c r="T51" s="2704"/>
      <c r="U51" s="2704"/>
      <c r="V51" s="2704"/>
      <c r="W51" s="2704"/>
      <c r="X51" s="2704"/>
    </row>
    <row r="52" spans="1:24">
      <c r="A52" s="2703" t="s">
        <v>758</v>
      </c>
      <c r="B52" s="2704"/>
      <c r="C52" s="2705"/>
      <c r="D52" s="2704"/>
      <c r="E52" s="2704"/>
      <c r="F52" s="2704"/>
      <c r="G52" s="2704"/>
      <c r="H52" s="2706"/>
      <c r="I52" s="2706"/>
      <c r="J52" s="2706"/>
      <c r="K52" s="2706"/>
      <c r="L52" s="2706"/>
      <c r="M52" s="2706"/>
      <c r="N52" s="2490"/>
      <c r="O52" s="2706"/>
      <c r="P52" s="2706"/>
      <c r="Q52" s="2706"/>
      <c r="R52" s="2706"/>
      <c r="S52" s="2704"/>
      <c r="T52" s="2704"/>
      <c r="U52" s="2704"/>
      <c r="V52" s="2704"/>
      <c r="W52" s="2704"/>
      <c r="X52" s="2704"/>
    </row>
    <row r="53" spans="1:24">
      <c r="A53" s="2703"/>
      <c r="B53" s="2704"/>
      <c r="C53" s="2705"/>
      <c r="D53" s="2704"/>
      <c r="E53" s="2704"/>
      <c r="F53" s="2704"/>
      <c r="G53" s="2704"/>
      <c r="H53" s="2706"/>
      <c r="I53" s="2706"/>
      <c r="J53" s="2706"/>
      <c r="K53" s="2706"/>
      <c r="L53" s="2706"/>
      <c r="M53" s="2706"/>
      <c r="N53" s="2490"/>
      <c r="O53" s="2706"/>
      <c r="P53" s="2706"/>
      <c r="Q53" s="2706"/>
      <c r="R53" s="2706"/>
      <c r="S53" s="2704"/>
      <c r="T53" s="2704"/>
      <c r="U53" s="2704"/>
      <c r="V53" s="2704"/>
      <c r="W53" s="2704"/>
      <c r="X53" s="2704"/>
    </row>
    <row r="54" spans="1:24">
      <c r="A54" s="2703" t="s">
        <v>743</v>
      </c>
      <c r="B54" s="2704"/>
      <c r="C54" s="2705"/>
      <c r="D54" s="2704"/>
      <c r="E54" s="2704"/>
      <c r="F54" s="2704"/>
      <c r="G54" s="2704"/>
      <c r="H54" s="2706"/>
      <c r="I54" s="2706"/>
      <c r="J54" s="2706"/>
      <c r="K54" s="2706"/>
      <c r="L54" s="2706"/>
      <c r="M54" s="2706"/>
      <c r="N54" s="2490"/>
      <c r="O54" s="2706"/>
      <c r="P54" s="2706"/>
      <c r="Q54" s="2706"/>
      <c r="R54" s="2706"/>
      <c r="S54" s="2704"/>
      <c r="T54" s="2704"/>
      <c r="U54" s="2704"/>
      <c r="V54" s="2704"/>
      <c r="W54" s="2704"/>
      <c r="X54" s="2704"/>
    </row>
    <row r="55" spans="1:24">
      <c r="A55" s="2712"/>
      <c r="B55" s="2704"/>
      <c r="C55" s="2705"/>
      <c r="D55" s="2704"/>
      <c r="E55" s="2704"/>
      <c r="F55" s="2704"/>
      <c r="G55" s="2704"/>
      <c r="H55" s="2706"/>
      <c r="I55" s="2706"/>
      <c r="J55" s="2706"/>
      <c r="K55" s="2706"/>
      <c r="L55" s="2706"/>
      <c r="M55" s="2706"/>
      <c r="N55" s="2490"/>
      <c r="O55" s="2706"/>
      <c r="P55" s="2706"/>
      <c r="Q55" s="2706"/>
      <c r="R55" s="2706"/>
      <c r="S55" s="2706"/>
      <c r="T55" s="2707"/>
      <c r="U55" s="2706"/>
      <c r="V55" s="2706"/>
      <c r="W55" s="2706"/>
      <c r="X55" s="2706"/>
    </row>
    <row r="56" spans="1:24">
      <c r="A56" s="2703"/>
      <c r="B56" s="2704"/>
      <c r="C56" s="2705"/>
      <c r="D56" s="2704"/>
      <c r="E56" s="2704"/>
      <c r="F56" s="2704"/>
      <c r="G56" s="2704"/>
      <c r="H56" s="2706"/>
      <c r="I56" s="2706"/>
      <c r="J56" s="2706"/>
      <c r="K56" s="2706"/>
      <c r="L56" s="2706"/>
      <c r="M56" s="2706"/>
      <c r="N56" s="2490"/>
      <c r="O56" s="2706"/>
      <c r="P56" s="2706"/>
      <c r="Q56" s="2706"/>
      <c r="R56" s="2706"/>
      <c r="S56" s="2706"/>
      <c r="T56" s="2707"/>
      <c r="U56" s="2706"/>
      <c r="V56" s="2706"/>
      <c r="W56" s="2706"/>
      <c r="X56" s="2706"/>
    </row>
    <row r="57" spans="1:24">
      <c r="A57" s="2703"/>
      <c r="B57" s="2704"/>
      <c r="C57" s="2705"/>
      <c r="D57" s="2704"/>
      <c r="E57" s="2704"/>
      <c r="F57" s="2704"/>
      <c r="G57" s="2704"/>
      <c r="H57" s="2706"/>
      <c r="I57" s="2706"/>
      <c r="J57" s="2706"/>
      <c r="K57" s="2706"/>
      <c r="L57" s="2706"/>
      <c r="M57" s="2706"/>
      <c r="N57" s="2490"/>
      <c r="O57" s="2706"/>
      <c r="P57" s="2706"/>
      <c r="Q57" s="2706"/>
      <c r="R57" s="2706"/>
      <c r="S57" s="2706"/>
      <c r="T57" s="2707"/>
      <c r="U57" s="2706"/>
      <c r="V57" s="2706"/>
      <c r="W57" s="2706"/>
      <c r="X57" s="2706"/>
    </row>
    <row r="58" spans="1:24">
      <c r="A58" s="2703"/>
      <c r="B58" s="2704"/>
      <c r="C58" s="2705"/>
      <c r="D58" s="2704"/>
      <c r="E58" s="2704"/>
      <c r="F58" s="2704"/>
      <c r="G58" s="2704"/>
      <c r="H58" s="2706"/>
      <c r="I58" s="2706"/>
      <c r="J58" s="2706"/>
      <c r="K58" s="2706"/>
      <c r="L58" s="2706"/>
      <c r="M58" s="2706"/>
      <c r="N58" s="2490"/>
      <c r="O58" s="2706"/>
      <c r="P58" s="2706"/>
      <c r="Q58" s="2706"/>
      <c r="R58" s="2706"/>
      <c r="S58" s="2706"/>
      <c r="T58" s="2707"/>
      <c r="U58" s="2706"/>
      <c r="V58" s="2706"/>
      <c r="W58" s="2706"/>
      <c r="X58" s="2706"/>
    </row>
    <row r="59" spans="1:24">
      <c r="A59" s="2703"/>
      <c r="B59" s="2704"/>
      <c r="C59" s="2705"/>
      <c r="D59" s="2704"/>
      <c r="E59" s="2704"/>
      <c r="F59" s="2704"/>
      <c r="G59" s="2704"/>
      <c r="H59" s="2706"/>
      <c r="I59" s="2706"/>
      <c r="J59" s="2706"/>
      <c r="K59" s="2706"/>
      <c r="L59" s="2706"/>
      <c r="M59" s="2706"/>
      <c r="N59" s="2490"/>
      <c r="O59" s="2706"/>
      <c r="P59" s="2706"/>
      <c r="Q59" s="2706"/>
      <c r="R59" s="2706"/>
      <c r="S59" s="2706"/>
      <c r="T59" s="2707"/>
      <c r="U59" s="2706"/>
      <c r="V59" s="2706"/>
      <c r="W59" s="2706"/>
      <c r="X59" s="2706"/>
    </row>
    <row r="60" spans="1:24">
      <c r="A60" s="2703"/>
      <c r="B60" s="2704"/>
      <c r="C60" s="2705"/>
      <c r="D60" s="2704"/>
      <c r="E60" s="2704"/>
      <c r="F60" s="2704"/>
      <c r="G60" s="2704"/>
      <c r="H60" s="2706"/>
      <c r="I60" s="2706"/>
      <c r="J60" s="2706"/>
      <c r="K60" s="2706"/>
      <c r="L60" s="2706"/>
      <c r="M60" s="2706"/>
      <c r="N60" s="2490"/>
      <c r="O60" s="2706"/>
      <c r="P60" s="2706"/>
      <c r="Q60" s="2706"/>
      <c r="R60" s="2706"/>
      <c r="S60" s="2706"/>
      <c r="T60" s="2707"/>
      <c r="U60" s="2706"/>
      <c r="V60" s="2706"/>
      <c r="W60" s="2706"/>
      <c r="X60" s="2706"/>
    </row>
    <row r="61" spans="1:24">
      <c r="A61" s="2703"/>
      <c r="B61" s="2704"/>
      <c r="C61" s="2705"/>
      <c r="D61" s="2704"/>
      <c r="E61" s="2704"/>
      <c r="F61" s="2704"/>
      <c r="G61" s="2704"/>
      <c r="H61" s="2706"/>
      <c r="I61" s="2706"/>
      <c r="J61" s="2706"/>
      <c r="K61" s="2706"/>
      <c r="L61" s="2706"/>
      <c r="M61" s="2706"/>
      <c r="N61" s="2490"/>
      <c r="O61" s="2706"/>
      <c r="P61" s="2706"/>
      <c r="Q61" s="2706"/>
      <c r="R61" s="2706"/>
      <c r="S61" s="2706"/>
      <c r="T61" s="2707"/>
      <c r="U61" s="2706"/>
      <c r="V61" s="2706"/>
      <c r="W61" s="2706"/>
      <c r="X61" s="2706"/>
    </row>
    <row r="62" spans="1:24">
      <c r="A62" s="2703"/>
      <c r="B62" s="2704"/>
      <c r="C62" s="2705"/>
      <c r="D62" s="2704"/>
      <c r="E62" s="2704"/>
      <c r="F62" s="2704"/>
      <c r="G62" s="2704"/>
      <c r="H62" s="2706"/>
      <c r="I62" s="2706"/>
      <c r="J62" s="2706"/>
      <c r="K62" s="2706"/>
      <c r="L62" s="2706"/>
      <c r="M62" s="2706"/>
      <c r="N62" s="2490"/>
      <c r="O62" s="2706"/>
      <c r="P62" s="2706"/>
      <c r="Q62" s="2706"/>
      <c r="R62" s="2706"/>
      <c r="S62" s="2706"/>
      <c r="T62" s="2707"/>
      <c r="U62" s="2706"/>
      <c r="V62" s="2706"/>
      <c r="W62" s="2706"/>
      <c r="X62" s="2706"/>
    </row>
    <row r="63" spans="1:24" ht="18">
      <c r="A63" s="2713"/>
      <c r="B63" s="945"/>
      <c r="C63" s="2714"/>
      <c r="D63" s="945"/>
      <c r="E63" s="945"/>
      <c r="F63" s="945"/>
      <c r="G63" s="945"/>
      <c r="H63" s="2715"/>
      <c r="I63" s="2715"/>
      <c r="J63" s="2715"/>
      <c r="K63" s="2715"/>
      <c r="L63" s="2715"/>
      <c r="M63" s="2715"/>
      <c r="N63" s="2716"/>
      <c r="O63" s="2715"/>
      <c r="P63" s="2715"/>
      <c r="Q63" s="2715"/>
      <c r="R63" s="2715"/>
      <c r="S63" s="2715"/>
      <c r="T63" s="2717"/>
      <c r="U63" s="2715"/>
      <c r="V63" s="2715"/>
      <c r="W63" s="2715"/>
      <c r="X63" s="2715"/>
    </row>
    <row r="64" spans="1:24" ht="18">
      <c r="A64" s="2713"/>
      <c r="B64" s="945"/>
      <c r="C64" s="2714"/>
      <c r="D64" s="945"/>
      <c r="E64" s="945"/>
      <c r="F64" s="945"/>
      <c r="G64" s="945"/>
      <c r="H64" s="2715"/>
      <c r="I64" s="2715"/>
      <c r="J64" s="2715"/>
      <c r="K64" s="2715"/>
      <c r="L64" s="2715"/>
      <c r="M64" s="2715"/>
      <c r="N64" s="2716"/>
      <c r="O64" s="2715"/>
      <c r="P64" s="2715"/>
      <c r="Q64" s="2715"/>
      <c r="R64" s="2715"/>
      <c r="S64" s="2715"/>
      <c r="T64" s="2717"/>
      <c r="U64" s="2715"/>
      <c r="V64" s="2715"/>
      <c r="W64" s="2715"/>
      <c r="X64" s="2715"/>
    </row>
  </sheetData>
  <mergeCells count="14">
    <mergeCell ref="L7:L8"/>
    <mergeCell ref="M7:N7"/>
    <mergeCell ref="O7:R7"/>
    <mergeCell ref="V7:X7"/>
    <mergeCell ref="A1:X1"/>
    <mergeCell ref="A7:A8"/>
    <mergeCell ref="B7:B8"/>
    <mergeCell ref="C7:C8"/>
    <mergeCell ref="F7:F8"/>
    <mergeCell ref="G7:G8"/>
    <mergeCell ref="H7:H8"/>
    <mergeCell ref="I7:I8"/>
    <mergeCell ref="J7:J8"/>
    <mergeCell ref="K7:K8"/>
  </mergeCells>
  <pageMargins left="1.299212598425197" right="0.70866141732283472" top="0.39370078740157483" bottom="0.3937007874015748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293"/>
  <sheetViews>
    <sheetView topLeftCell="A6" zoomScale="80" zoomScaleNormal="80" zoomScaleSheetLayoutView="100" workbookViewId="0">
      <selection activeCell="C40" sqref="C40"/>
    </sheetView>
  </sheetViews>
  <sheetFormatPr defaultRowHeight="12.75"/>
  <cols>
    <col min="1" max="1" width="13.7109375" style="41" customWidth="1"/>
    <col min="2" max="2" width="12.7109375" style="41" customWidth="1"/>
    <col min="3" max="3" width="79.7109375" style="41" customWidth="1"/>
    <col min="4" max="4" width="15.7109375" style="41" customWidth="1"/>
    <col min="5" max="6" width="15.85546875" style="250" customWidth="1"/>
    <col min="7" max="7" width="13.28515625" style="41" customWidth="1"/>
    <col min="8" max="8" width="9.140625" style="41"/>
    <col min="9" max="9" width="10.140625" style="41" bestFit="1" customWidth="1"/>
    <col min="10" max="16384" width="9.140625" style="41"/>
  </cols>
  <sheetData>
    <row r="1" spans="1:7" ht="21" customHeight="1">
      <c r="A1" s="36" t="s">
        <v>25</v>
      </c>
      <c r="B1" s="37"/>
      <c r="C1" s="38"/>
      <c r="D1" s="39"/>
      <c r="E1" s="248"/>
      <c r="F1" s="248"/>
      <c r="G1" s="40"/>
    </row>
    <row r="2" spans="1:7" ht="15.75" customHeight="1">
      <c r="A2" s="36"/>
      <c r="B2" s="37"/>
      <c r="C2" s="42"/>
      <c r="E2" s="249"/>
    </row>
    <row r="3" spans="1:7" s="46" customFormat="1" ht="24" customHeight="1">
      <c r="A3" s="43" t="s">
        <v>26</v>
      </c>
      <c r="B3" s="43"/>
      <c r="C3" s="43"/>
      <c r="D3" s="44"/>
      <c r="E3" s="251"/>
      <c r="F3" s="252"/>
      <c r="G3" s="45"/>
    </row>
    <row r="4" spans="1:7" s="51" customFormat="1" ht="12.75" hidden="1" customHeight="1">
      <c r="A4" s="47"/>
      <c r="B4" s="48"/>
      <c r="C4" s="49"/>
      <c r="D4" s="50"/>
      <c r="E4" s="253"/>
      <c r="F4" s="253"/>
      <c r="G4" s="50"/>
    </row>
    <row r="5" spans="1:7" s="51" customFormat="1" ht="12.75" hidden="1" customHeight="1">
      <c r="A5" s="47"/>
      <c r="B5" s="48"/>
      <c r="C5" s="49"/>
      <c r="D5" s="50"/>
      <c r="E5" s="253"/>
      <c r="F5" s="253"/>
      <c r="G5" s="50"/>
    </row>
    <row r="6" spans="1:7" s="51" customFormat="1" ht="15.75" customHeight="1" thickBot="1">
      <c r="B6" s="52"/>
      <c r="E6" s="254"/>
      <c r="F6" s="255" t="s">
        <v>4</v>
      </c>
    </row>
    <row r="7" spans="1:7" s="51" customFormat="1" ht="15.75">
      <c r="A7" s="53" t="s">
        <v>27</v>
      </c>
      <c r="B7" s="54" t="s">
        <v>28</v>
      </c>
      <c r="C7" s="53" t="s">
        <v>29</v>
      </c>
      <c r="D7" s="53" t="s">
        <v>30</v>
      </c>
      <c r="E7" s="256" t="s">
        <v>30</v>
      </c>
      <c r="F7" s="215" t="s">
        <v>8</v>
      </c>
      <c r="G7" s="53" t="s">
        <v>31</v>
      </c>
    </row>
    <row r="8" spans="1:7" s="51" customFormat="1" ht="15.75" customHeight="1" thickBot="1">
      <c r="A8" s="56"/>
      <c r="B8" s="57"/>
      <c r="C8" s="58"/>
      <c r="D8" s="59" t="s">
        <v>32</v>
      </c>
      <c r="E8" s="257" t="s">
        <v>33</v>
      </c>
      <c r="F8" s="217" t="s">
        <v>34</v>
      </c>
      <c r="G8" s="59" t="s">
        <v>35</v>
      </c>
    </row>
    <row r="9" spans="1:7" s="51" customFormat="1" ht="16.5" customHeight="1" thickTop="1">
      <c r="A9" s="60">
        <v>20</v>
      </c>
      <c r="B9" s="61"/>
      <c r="C9" s="62" t="s">
        <v>36</v>
      </c>
      <c r="D9" s="63"/>
      <c r="E9" s="226"/>
      <c r="F9" s="226"/>
      <c r="G9" s="63"/>
    </row>
    <row r="10" spans="1:7" s="51" customFormat="1" ht="16.5" customHeight="1">
      <c r="A10" s="60"/>
      <c r="B10" s="61"/>
      <c r="C10" s="62"/>
      <c r="D10" s="63"/>
      <c r="E10" s="226"/>
      <c r="F10" s="226"/>
      <c r="G10" s="63"/>
    </row>
    <row r="11" spans="1:7" s="51" customFormat="1" ht="15" customHeight="1">
      <c r="A11" s="64"/>
      <c r="B11" s="65"/>
      <c r="C11" s="62" t="s">
        <v>192</v>
      </c>
      <c r="D11" s="66"/>
      <c r="E11" s="232"/>
      <c r="F11" s="232"/>
      <c r="G11" s="66"/>
    </row>
    <row r="12" spans="1:7" s="51" customFormat="1" ht="15">
      <c r="A12" s="67"/>
      <c r="B12" s="68">
        <v>2143</v>
      </c>
      <c r="C12" s="69" t="s">
        <v>37</v>
      </c>
      <c r="D12" s="70">
        <v>0</v>
      </c>
      <c r="E12" s="219">
        <v>35.200000000000003</v>
      </c>
      <c r="F12" s="219">
        <v>35.1</v>
      </c>
      <c r="G12" s="66">
        <f>(F12/E12)*100</f>
        <v>99.715909090909079</v>
      </c>
    </row>
    <row r="13" spans="1:7" s="51" customFormat="1" ht="15">
      <c r="A13" s="67"/>
      <c r="B13" s="68">
        <v>2212</v>
      </c>
      <c r="C13" s="69" t="s">
        <v>38</v>
      </c>
      <c r="D13" s="70">
        <v>28305</v>
      </c>
      <c r="E13" s="219">
        <v>29381.7</v>
      </c>
      <c r="F13" s="219">
        <v>2384.1</v>
      </c>
      <c r="G13" s="66">
        <f t="shared" ref="G13:G54" si="0">(F13/E13)*100</f>
        <v>8.1142343703733957</v>
      </c>
    </row>
    <row r="14" spans="1:7" s="51" customFormat="1" ht="15" customHeight="1">
      <c r="A14" s="67"/>
      <c r="B14" s="68">
        <v>2219</v>
      </c>
      <c r="C14" s="69" t="s">
        <v>39</v>
      </c>
      <c r="D14" s="70">
        <v>34231</v>
      </c>
      <c r="E14" s="219">
        <v>38242.800000000003</v>
      </c>
      <c r="F14" s="219">
        <v>3435.3</v>
      </c>
      <c r="G14" s="66">
        <f t="shared" si="0"/>
        <v>8.9828673632683795</v>
      </c>
    </row>
    <row r="15" spans="1:7" s="51" customFormat="1" ht="15">
      <c r="A15" s="67"/>
      <c r="B15" s="68">
        <v>2221</v>
      </c>
      <c r="C15" s="69" t="s">
        <v>40</v>
      </c>
      <c r="D15" s="70">
        <v>100</v>
      </c>
      <c r="E15" s="219">
        <v>100</v>
      </c>
      <c r="F15" s="219">
        <v>0</v>
      </c>
      <c r="G15" s="66">
        <f t="shared" si="0"/>
        <v>0</v>
      </c>
    </row>
    <row r="16" spans="1:7" s="51" customFormat="1" ht="15" hidden="1">
      <c r="A16" s="67"/>
      <c r="B16" s="68">
        <v>2229</v>
      </c>
      <c r="C16" s="69" t="s">
        <v>41</v>
      </c>
      <c r="D16" s="70"/>
      <c r="E16" s="219"/>
      <c r="F16" s="219">
        <v>0</v>
      </c>
      <c r="G16" s="66" t="e">
        <f t="shared" si="0"/>
        <v>#DIV/0!</v>
      </c>
    </row>
    <row r="17" spans="1:7" s="51" customFormat="1" ht="15" hidden="1">
      <c r="A17" s="67"/>
      <c r="B17" s="68">
        <v>2241</v>
      </c>
      <c r="C17" s="69" t="s">
        <v>42</v>
      </c>
      <c r="D17" s="70"/>
      <c r="E17" s="219"/>
      <c r="F17" s="219">
        <v>0</v>
      </c>
      <c r="G17" s="66" t="e">
        <f t="shared" si="0"/>
        <v>#DIV/0!</v>
      </c>
    </row>
    <row r="18" spans="1:7" s="71" customFormat="1" ht="15.75" hidden="1">
      <c r="A18" s="67"/>
      <c r="B18" s="68">
        <v>2249</v>
      </c>
      <c r="C18" s="69" t="s">
        <v>43</v>
      </c>
      <c r="D18" s="66"/>
      <c r="E18" s="232"/>
      <c r="F18" s="219">
        <v>0</v>
      </c>
      <c r="G18" s="66" t="e">
        <f t="shared" si="0"/>
        <v>#DIV/0!</v>
      </c>
    </row>
    <row r="19" spans="1:7" s="51" customFormat="1" ht="15" hidden="1">
      <c r="A19" s="67"/>
      <c r="B19" s="68">
        <v>2310</v>
      </c>
      <c r="C19" s="69" t="s">
        <v>44</v>
      </c>
      <c r="D19" s="70"/>
      <c r="E19" s="219"/>
      <c r="F19" s="219">
        <v>0</v>
      </c>
      <c r="G19" s="66" t="e">
        <f t="shared" si="0"/>
        <v>#DIV/0!</v>
      </c>
    </row>
    <row r="20" spans="1:7" s="51" customFormat="1" ht="15" hidden="1">
      <c r="A20" s="67"/>
      <c r="B20" s="68">
        <v>2321</v>
      </c>
      <c r="C20" s="69" t="s">
        <v>45</v>
      </c>
      <c r="D20" s="70"/>
      <c r="E20" s="219"/>
      <c r="F20" s="219">
        <v>0</v>
      </c>
      <c r="G20" s="66" t="e">
        <f t="shared" si="0"/>
        <v>#DIV/0!</v>
      </c>
    </row>
    <row r="21" spans="1:7" s="71" customFormat="1" ht="15.75">
      <c r="A21" s="67"/>
      <c r="B21" s="68">
        <v>2331</v>
      </c>
      <c r="C21" s="69" t="s">
        <v>46</v>
      </c>
      <c r="D21" s="66">
        <v>1</v>
      </c>
      <c r="E21" s="232">
        <v>1</v>
      </c>
      <c r="F21" s="219">
        <v>0</v>
      </c>
      <c r="G21" s="66">
        <f t="shared" si="0"/>
        <v>0</v>
      </c>
    </row>
    <row r="22" spans="1:7" s="51" customFormat="1" ht="15">
      <c r="A22" s="67"/>
      <c r="B22" s="68">
        <v>3111</v>
      </c>
      <c r="C22" s="72" t="s">
        <v>47</v>
      </c>
      <c r="D22" s="70">
        <v>1150</v>
      </c>
      <c r="E22" s="219">
        <v>1150</v>
      </c>
      <c r="F22" s="219">
        <v>104.4</v>
      </c>
      <c r="G22" s="66">
        <f t="shared" si="0"/>
        <v>9.0782608695652183</v>
      </c>
    </row>
    <row r="23" spans="1:7" s="51" customFormat="1" ht="15">
      <c r="A23" s="67"/>
      <c r="B23" s="68">
        <v>3113</v>
      </c>
      <c r="C23" s="72" t="s">
        <v>48</v>
      </c>
      <c r="D23" s="70">
        <v>6700</v>
      </c>
      <c r="E23" s="219">
        <v>6700</v>
      </c>
      <c r="F23" s="219">
        <v>88.3</v>
      </c>
      <c r="G23" s="66">
        <f t="shared" si="0"/>
        <v>1.317910447761194</v>
      </c>
    </row>
    <row r="24" spans="1:7" s="71" customFormat="1" ht="15.75" hidden="1">
      <c r="A24" s="67"/>
      <c r="B24" s="68">
        <v>3231</v>
      </c>
      <c r="C24" s="69" t="s">
        <v>49</v>
      </c>
      <c r="D24" s="66"/>
      <c r="E24" s="232"/>
      <c r="F24" s="219">
        <v>0</v>
      </c>
      <c r="G24" s="66" t="e">
        <f t="shared" si="0"/>
        <v>#DIV/0!</v>
      </c>
    </row>
    <row r="25" spans="1:7" s="71" customFormat="1" ht="15.75">
      <c r="A25" s="67"/>
      <c r="B25" s="68">
        <v>3313</v>
      </c>
      <c r="C25" s="69" t="s">
        <v>50</v>
      </c>
      <c r="D25" s="66">
        <v>75</v>
      </c>
      <c r="E25" s="232">
        <v>151.30000000000001</v>
      </c>
      <c r="F25" s="219">
        <v>0</v>
      </c>
      <c r="G25" s="66">
        <f t="shared" si="0"/>
        <v>0</v>
      </c>
    </row>
    <row r="26" spans="1:7" s="51" customFormat="1" ht="15">
      <c r="A26" s="73"/>
      <c r="B26" s="68">
        <v>3314</v>
      </c>
      <c r="C26" s="72" t="s">
        <v>51</v>
      </c>
      <c r="D26" s="74">
        <v>1500</v>
      </c>
      <c r="E26" s="218">
        <v>1538.5</v>
      </c>
      <c r="F26" s="219">
        <v>38.5</v>
      </c>
      <c r="G26" s="66">
        <f t="shared" si="0"/>
        <v>2.5024374390640234</v>
      </c>
    </row>
    <row r="27" spans="1:7" s="71" customFormat="1" ht="15.75" hidden="1">
      <c r="A27" s="67"/>
      <c r="B27" s="68">
        <v>3319</v>
      </c>
      <c r="C27" s="72" t="s">
        <v>52</v>
      </c>
      <c r="D27" s="66"/>
      <c r="E27" s="232"/>
      <c r="F27" s="219">
        <v>0</v>
      </c>
      <c r="G27" s="66" t="e">
        <f t="shared" si="0"/>
        <v>#DIV/0!</v>
      </c>
    </row>
    <row r="28" spans="1:7" s="51" customFormat="1" ht="15">
      <c r="A28" s="67"/>
      <c r="B28" s="68">
        <v>3322</v>
      </c>
      <c r="C28" s="72" t="s">
        <v>53</v>
      </c>
      <c r="D28" s="70">
        <v>420</v>
      </c>
      <c r="E28" s="219">
        <v>420</v>
      </c>
      <c r="F28" s="219">
        <v>0</v>
      </c>
      <c r="G28" s="66">
        <f t="shared" si="0"/>
        <v>0</v>
      </c>
    </row>
    <row r="29" spans="1:7" s="51" customFormat="1" ht="15" hidden="1">
      <c r="A29" s="67"/>
      <c r="B29" s="68">
        <v>3326</v>
      </c>
      <c r="C29" s="72" t="s">
        <v>54</v>
      </c>
      <c r="D29" s="70"/>
      <c r="E29" s="219"/>
      <c r="F29" s="219">
        <v>0</v>
      </c>
      <c r="G29" s="66" t="e">
        <f t="shared" si="0"/>
        <v>#DIV/0!</v>
      </c>
    </row>
    <row r="30" spans="1:7" s="71" customFormat="1" ht="15.75" hidden="1">
      <c r="A30" s="67"/>
      <c r="B30" s="68">
        <v>3399</v>
      </c>
      <c r="C30" s="69" t="s">
        <v>52</v>
      </c>
      <c r="D30" s="66"/>
      <c r="E30" s="232"/>
      <c r="F30" s="219">
        <v>0</v>
      </c>
      <c r="G30" s="66" t="e">
        <f t="shared" si="0"/>
        <v>#DIV/0!</v>
      </c>
    </row>
    <row r="31" spans="1:7" s="51" customFormat="1" ht="15">
      <c r="A31" s="67"/>
      <c r="B31" s="68">
        <v>3412</v>
      </c>
      <c r="C31" s="72" t="s">
        <v>55</v>
      </c>
      <c r="D31" s="70">
        <v>4500</v>
      </c>
      <c r="E31" s="219">
        <v>5205.5</v>
      </c>
      <c r="F31" s="219">
        <v>0</v>
      </c>
      <c r="G31" s="66">
        <f t="shared" si="0"/>
        <v>0</v>
      </c>
    </row>
    <row r="32" spans="1:7" s="51" customFormat="1" ht="15">
      <c r="A32" s="67"/>
      <c r="B32" s="68">
        <v>3421</v>
      </c>
      <c r="C32" s="72" t="s">
        <v>56</v>
      </c>
      <c r="D32" s="70">
        <v>730</v>
      </c>
      <c r="E32" s="219">
        <v>1233</v>
      </c>
      <c r="F32" s="219">
        <v>20.399999999999999</v>
      </c>
      <c r="G32" s="66">
        <f t="shared" si="0"/>
        <v>1.6545012165450119</v>
      </c>
    </row>
    <row r="33" spans="1:7" s="51" customFormat="1" ht="15">
      <c r="A33" s="67"/>
      <c r="B33" s="68">
        <v>3612</v>
      </c>
      <c r="C33" s="72" t="s">
        <v>57</v>
      </c>
      <c r="D33" s="70">
        <v>150</v>
      </c>
      <c r="E33" s="219">
        <v>150</v>
      </c>
      <c r="F33" s="219">
        <v>0</v>
      </c>
      <c r="G33" s="66">
        <f t="shared" si="0"/>
        <v>0</v>
      </c>
    </row>
    <row r="34" spans="1:7" s="51" customFormat="1" ht="15">
      <c r="A34" s="67"/>
      <c r="B34" s="68">
        <v>3613</v>
      </c>
      <c r="C34" s="72" t="s">
        <v>58</v>
      </c>
      <c r="D34" s="70">
        <v>8222</v>
      </c>
      <c r="E34" s="219">
        <v>8222</v>
      </c>
      <c r="F34" s="219">
        <v>1579.2</v>
      </c>
      <c r="G34" s="66">
        <f t="shared" si="0"/>
        <v>19.207005594745805</v>
      </c>
    </row>
    <row r="35" spans="1:7" s="51" customFormat="1" ht="15" hidden="1">
      <c r="A35" s="67"/>
      <c r="B35" s="68">
        <v>3631</v>
      </c>
      <c r="C35" s="72" t="s">
        <v>59</v>
      </c>
      <c r="D35" s="70"/>
      <c r="E35" s="219"/>
      <c r="F35" s="219">
        <v>0</v>
      </c>
      <c r="G35" s="66" t="e">
        <f t="shared" si="0"/>
        <v>#DIV/0!</v>
      </c>
    </row>
    <row r="36" spans="1:7" s="71" customFormat="1" ht="15.75">
      <c r="A36" s="67"/>
      <c r="B36" s="68">
        <v>3632</v>
      </c>
      <c r="C36" s="69" t="s">
        <v>60</v>
      </c>
      <c r="D36" s="66">
        <v>11000</v>
      </c>
      <c r="E36" s="232">
        <v>11000</v>
      </c>
      <c r="F36" s="219">
        <v>877.9</v>
      </c>
      <c r="G36" s="66">
        <f t="shared" si="0"/>
        <v>7.9809090909090914</v>
      </c>
    </row>
    <row r="37" spans="1:7" s="51" customFormat="1" ht="15">
      <c r="A37" s="67"/>
      <c r="B37" s="68">
        <v>3635</v>
      </c>
      <c r="C37" s="72" t="s">
        <v>61</v>
      </c>
      <c r="D37" s="70">
        <v>3484</v>
      </c>
      <c r="E37" s="219">
        <v>3438.5</v>
      </c>
      <c r="F37" s="219">
        <v>4.5</v>
      </c>
      <c r="G37" s="66">
        <f t="shared" si="0"/>
        <v>0.13087101933982842</v>
      </c>
    </row>
    <row r="38" spans="1:7" s="71" customFormat="1" ht="15.75" hidden="1">
      <c r="A38" s="67"/>
      <c r="B38" s="68">
        <v>3639</v>
      </c>
      <c r="C38" s="69" t="s">
        <v>62</v>
      </c>
      <c r="D38" s="66"/>
      <c r="E38" s="232"/>
      <c r="F38" s="219">
        <v>0</v>
      </c>
      <c r="G38" s="66" t="e">
        <f t="shared" si="0"/>
        <v>#DIV/0!</v>
      </c>
    </row>
    <row r="39" spans="1:7" s="51" customFormat="1" ht="15">
      <c r="A39" s="67"/>
      <c r="B39" s="68">
        <v>3699</v>
      </c>
      <c r="C39" s="72" t="s">
        <v>63</v>
      </c>
      <c r="D39" s="74">
        <v>203</v>
      </c>
      <c r="E39" s="218">
        <v>203</v>
      </c>
      <c r="F39" s="219">
        <v>57.4</v>
      </c>
      <c r="G39" s="66">
        <f t="shared" si="0"/>
        <v>28.27586206896552</v>
      </c>
    </row>
    <row r="40" spans="1:7" s="51" customFormat="1" ht="15">
      <c r="A40" s="67"/>
      <c r="B40" s="68">
        <v>3722</v>
      </c>
      <c r="C40" s="72" t="s">
        <v>64</v>
      </c>
      <c r="D40" s="70">
        <v>20470</v>
      </c>
      <c r="E40" s="219">
        <v>20470</v>
      </c>
      <c r="F40" s="219">
        <v>5108.8</v>
      </c>
      <c r="G40" s="66">
        <f t="shared" si="0"/>
        <v>24.957498778700536</v>
      </c>
    </row>
    <row r="41" spans="1:7" s="71" customFormat="1" ht="15.75">
      <c r="A41" s="67"/>
      <c r="B41" s="68">
        <v>3725</v>
      </c>
      <c r="C41" s="69" t="s">
        <v>65</v>
      </c>
      <c r="D41" s="66">
        <v>500</v>
      </c>
      <c r="E41" s="232">
        <v>500</v>
      </c>
      <c r="F41" s="219">
        <v>84.7</v>
      </c>
      <c r="G41" s="66">
        <f t="shared" si="0"/>
        <v>16.939999999999998</v>
      </c>
    </row>
    <row r="42" spans="1:7" s="71" customFormat="1" ht="15.75">
      <c r="A42" s="67"/>
      <c r="B42" s="68">
        <v>3733</v>
      </c>
      <c r="C42" s="69" t="s">
        <v>66</v>
      </c>
      <c r="D42" s="66">
        <v>40</v>
      </c>
      <c r="E42" s="232">
        <v>40</v>
      </c>
      <c r="F42" s="219">
        <v>30.8</v>
      </c>
      <c r="G42" s="66">
        <f t="shared" si="0"/>
        <v>77</v>
      </c>
    </row>
    <row r="43" spans="1:7" s="71" customFormat="1" ht="15.75">
      <c r="A43" s="67"/>
      <c r="B43" s="68">
        <v>3744</v>
      </c>
      <c r="C43" s="69" t="s">
        <v>67</v>
      </c>
      <c r="D43" s="66">
        <v>4550</v>
      </c>
      <c r="E43" s="232">
        <v>0</v>
      </c>
      <c r="F43" s="219">
        <v>0</v>
      </c>
      <c r="G43" s="66" t="e">
        <f t="shared" si="0"/>
        <v>#DIV/0!</v>
      </c>
    </row>
    <row r="44" spans="1:7" s="71" customFormat="1" ht="15.75">
      <c r="A44" s="67"/>
      <c r="B44" s="68">
        <v>3745</v>
      </c>
      <c r="C44" s="69" t="s">
        <v>68</v>
      </c>
      <c r="D44" s="75">
        <v>21774</v>
      </c>
      <c r="E44" s="232">
        <v>21774</v>
      </c>
      <c r="F44" s="219">
        <v>3353.8</v>
      </c>
      <c r="G44" s="66">
        <f t="shared" si="0"/>
        <v>15.402773950583265</v>
      </c>
    </row>
    <row r="45" spans="1:7" s="71" customFormat="1" ht="15.75" hidden="1">
      <c r="A45" s="67"/>
      <c r="B45" s="68">
        <v>4349</v>
      </c>
      <c r="C45" s="69" t="s">
        <v>69</v>
      </c>
      <c r="D45" s="74"/>
      <c r="E45" s="218"/>
      <c r="F45" s="219">
        <v>0</v>
      </c>
      <c r="G45" s="66" t="e">
        <f t="shared" si="0"/>
        <v>#DIV/0!</v>
      </c>
    </row>
    <row r="46" spans="1:7" s="71" customFormat="1" ht="15.75">
      <c r="A46" s="73"/>
      <c r="B46" s="68">
        <v>4351</v>
      </c>
      <c r="C46" s="72" t="s">
        <v>70</v>
      </c>
      <c r="D46" s="74">
        <v>300</v>
      </c>
      <c r="E46" s="218">
        <v>300</v>
      </c>
      <c r="F46" s="219">
        <v>0</v>
      </c>
      <c r="G46" s="66">
        <f t="shared" si="0"/>
        <v>0</v>
      </c>
    </row>
    <row r="47" spans="1:7" s="71" customFormat="1" ht="15.75">
      <c r="A47" s="73"/>
      <c r="B47" s="68">
        <v>4357</v>
      </c>
      <c r="C47" s="72" t="s">
        <v>71</v>
      </c>
      <c r="D47" s="74">
        <v>6160</v>
      </c>
      <c r="E47" s="218">
        <v>7660</v>
      </c>
      <c r="F47" s="219">
        <v>49.4</v>
      </c>
      <c r="G47" s="66">
        <f t="shared" si="0"/>
        <v>0.64490861618798956</v>
      </c>
    </row>
    <row r="48" spans="1:7" s="71" customFormat="1" ht="15.75">
      <c r="A48" s="73"/>
      <c r="B48" s="68">
        <v>4374</v>
      </c>
      <c r="C48" s="72" t="s">
        <v>72</v>
      </c>
      <c r="D48" s="74">
        <v>200</v>
      </c>
      <c r="E48" s="218">
        <v>207.3</v>
      </c>
      <c r="F48" s="219">
        <v>0</v>
      </c>
      <c r="G48" s="66">
        <f t="shared" si="0"/>
        <v>0</v>
      </c>
    </row>
    <row r="49" spans="1:7" s="51" customFormat="1" ht="15" hidden="1">
      <c r="A49" s="73"/>
      <c r="B49" s="68">
        <v>5311</v>
      </c>
      <c r="C49" s="72" t="s">
        <v>73</v>
      </c>
      <c r="D49" s="74"/>
      <c r="E49" s="218"/>
      <c r="F49" s="219">
        <v>0</v>
      </c>
      <c r="G49" s="66" t="e">
        <f t="shared" si="0"/>
        <v>#DIV/0!</v>
      </c>
    </row>
    <row r="50" spans="1:7" s="51" customFormat="1" ht="15" hidden="1">
      <c r="A50" s="73"/>
      <c r="B50" s="68">
        <v>6223</v>
      </c>
      <c r="C50" s="72" t="s">
        <v>74</v>
      </c>
      <c r="D50" s="74"/>
      <c r="E50" s="218"/>
      <c r="F50" s="219">
        <v>0</v>
      </c>
      <c r="G50" s="66" t="e">
        <f t="shared" si="0"/>
        <v>#DIV/0!</v>
      </c>
    </row>
    <row r="51" spans="1:7" s="51" customFormat="1" ht="15">
      <c r="A51" s="73"/>
      <c r="B51" s="68">
        <v>6171</v>
      </c>
      <c r="C51" s="72" t="s">
        <v>75</v>
      </c>
      <c r="D51" s="74">
        <v>0</v>
      </c>
      <c r="E51" s="218">
        <v>1548</v>
      </c>
      <c r="F51" s="219">
        <v>0</v>
      </c>
      <c r="G51" s="66">
        <f t="shared" si="0"/>
        <v>0</v>
      </c>
    </row>
    <row r="52" spans="1:7" s="51" customFormat="1" ht="15" hidden="1">
      <c r="A52" s="73"/>
      <c r="B52" s="68">
        <v>6399</v>
      </c>
      <c r="C52" s="72" t="s">
        <v>76</v>
      </c>
      <c r="D52" s="74"/>
      <c r="E52" s="218"/>
      <c r="F52" s="219">
        <v>0</v>
      </c>
      <c r="G52" s="66" t="e">
        <f t="shared" si="0"/>
        <v>#DIV/0!</v>
      </c>
    </row>
    <row r="53" spans="1:7" s="51" customFormat="1" ht="15">
      <c r="A53" s="73"/>
      <c r="B53" s="68">
        <v>6402</v>
      </c>
      <c r="C53" s="76" t="s">
        <v>77</v>
      </c>
      <c r="D53" s="74">
        <v>0</v>
      </c>
      <c r="E53" s="218">
        <v>66.5</v>
      </c>
      <c r="F53" s="219">
        <v>66.5</v>
      </c>
      <c r="G53" s="66">
        <f t="shared" si="0"/>
        <v>100</v>
      </c>
    </row>
    <row r="54" spans="1:7" s="51" customFormat="1" ht="15">
      <c r="A54" s="73">
        <v>6409</v>
      </c>
      <c r="B54" s="68">
        <v>6409</v>
      </c>
      <c r="C54" s="72" t="s">
        <v>78</v>
      </c>
      <c r="D54" s="74">
        <v>2400</v>
      </c>
      <c r="E54" s="218">
        <v>2400</v>
      </c>
      <c r="F54" s="219">
        <v>0</v>
      </c>
      <c r="G54" s="66">
        <f t="shared" si="0"/>
        <v>0</v>
      </c>
    </row>
    <row r="55" spans="1:7" s="71" customFormat="1" ht="16.5" thickBot="1">
      <c r="A55" s="67"/>
      <c r="B55" s="68"/>
      <c r="C55" s="69"/>
      <c r="D55" s="66"/>
      <c r="E55" s="232"/>
      <c r="F55" s="232"/>
      <c r="G55" s="66"/>
    </row>
    <row r="56" spans="1:7" s="51" customFormat="1" ht="18.75" customHeight="1" thickTop="1" thickBot="1">
      <c r="A56" s="82"/>
      <c r="B56" s="83"/>
      <c r="C56" s="84" t="s">
        <v>79</v>
      </c>
      <c r="D56" s="85">
        <f>SUM(D11:D55)</f>
        <v>157165</v>
      </c>
      <c r="E56" s="258">
        <f>SUM(E12:E55)</f>
        <v>162138.29999999999</v>
      </c>
      <c r="F56" s="258">
        <f>SUM(F12:F55)</f>
        <v>17319.099999999999</v>
      </c>
      <c r="G56" s="85">
        <f>(F56/E56)*100</f>
        <v>10.681683476390218</v>
      </c>
    </row>
    <row r="57" spans="1:7" s="71" customFormat="1" ht="16.5" customHeight="1">
      <c r="A57" s="49"/>
      <c r="B57" s="86"/>
      <c r="C57" s="49"/>
      <c r="D57" s="50"/>
      <c r="E57" s="259"/>
      <c r="F57" s="248"/>
      <c r="G57" s="40"/>
    </row>
    <row r="58" spans="1:7" s="51" customFormat="1" ht="12.75" hidden="1" customHeight="1">
      <c r="A58" s="47"/>
      <c r="B58" s="48"/>
      <c r="C58" s="49"/>
      <c r="D58" s="50"/>
      <c r="E58" s="253"/>
      <c r="F58" s="253"/>
      <c r="G58" s="50"/>
    </row>
    <row r="59" spans="1:7" s="51" customFormat="1" ht="12.75" hidden="1" customHeight="1">
      <c r="A59" s="47"/>
      <c r="B59" s="48"/>
      <c r="C59" s="49"/>
      <c r="D59" s="50"/>
      <c r="E59" s="253"/>
      <c r="F59" s="253"/>
      <c r="G59" s="50"/>
    </row>
    <row r="60" spans="1:7" s="51" customFormat="1" ht="12.75" hidden="1" customHeight="1">
      <c r="A60" s="47"/>
      <c r="B60" s="48"/>
      <c r="C60" s="49"/>
      <c r="D60" s="50"/>
      <c r="E60" s="253"/>
      <c r="F60" s="253"/>
      <c r="G60" s="50"/>
    </row>
    <row r="61" spans="1:7" s="51" customFormat="1" ht="12.75" hidden="1" customHeight="1">
      <c r="A61" s="47"/>
      <c r="B61" s="48"/>
      <c r="C61" s="49"/>
      <c r="D61" s="50"/>
      <c r="E61" s="253"/>
      <c r="F61" s="253"/>
      <c r="G61" s="50"/>
    </row>
    <row r="62" spans="1:7" s="51" customFormat="1" ht="12.75" hidden="1" customHeight="1">
      <c r="A62" s="47"/>
      <c r="B62" s="48"/>
      <c r="C62" s="49"/>
      <c r="D62" s="50"/>
      <c r="E62" s="253"/>
      <c r="F62" s="253"/>
      <c r="G62" s="50"/>
    </row>
    <row r="63" spans="1:7" s="51" customFormat="1" ht="12.75" hidden="1" customHeight="1">
      <c r="A63" s="47"/>
      <c r="B63" s="48"/>
      <c r="C63" s="49"/>
      <c r="D63" s="50"/>
      <c r="E63" s="253"/>
      <c r="F63" s="253"/>
      <c r="G63" s="50"/>
    </row>
    <row r="64" spans="1:7" s="51" customFormat="1" ht="15.75" customHeight="1" thickBot="1">
      <c r="A64" s="47"/>
      <c r="B64" s="48"/>
      <c r="C64" s="49"/>
      <c r="D64" s="50"/>
      <c r="E64" s="252"/>
      <c r="F64" s="252"/>
      <c r="G64" s="45"/>
    </row>
    <row r="65" spans="1:7" s="51" customFormat="1" ht="15.75">
      <c r="A65" s="53" t="s">
        <v>27</v>
      </c>
      <c r="B65" s="54" t="s">
        <v>28</v>
      </c>
      <c r="C65" s="53" t="s">
        <v>29</v>
      </c>
      <c r="D65" s="53" t="s">
        <v>30</v>
      </c>
      <c r="E65" s="256" t="s">
        <v>30</v>
      </c>
      <c r="F65" s="215" t="s">
        <v>8</v>
      </c>
      <c r="G65" s="53" t="s">
        <v>31</v>
      </c>
    </row>
    <row r="66" spans="1:7" s="51" customFormat="1" ht="15.75" customHeight="1" thickBot="1">
      <c r="A66" s="56"/>
      <c r="B66" s="57"/>
      <c r="C66" s="58"/>
      <c r="D66" s="59" t="s">
        <v>32</v>
      </c>
      <c r="E66" s="257" t="s">
        <v>33</v>
      </c>
      <c r="F66" s="217" t="s">
        <v>34</v>
      </c>
      <c r="G66" s="59" t="s">
        <v>35</v>
      </c>
    </row>
    <row r="67" spans="1:7" s="51" customFormat="1" ht="16.5" customHeight="1" thickTop="1">
      <c r="A67" s="60">
        <v>30</v>
      </c>
      <c r="B67" s="60"/>
      <c r="C67" s="81" t="s">
        <v>80</v>
      </c>
      <c r="D67" s="63"/>
      <c r="E67" s="226"/>
      <c r="F67" s="226"/>
      <c r="G67" s="63"/>
    </row>
    <row r="68" spans="1:7" s="51" customFormat="1" ht="16.5" customHeight="1">
      <c r="A68" s="87">
        <v>31</v>
      </c>
      <c r="B68" s="87"/>
      <c r="C68" s="81"/>
      <c r="D68" s="66"/>
      <c r="E68" s="232"/>
      <c r="F68" s="232"/>
      <c r="G68" s="66"/>
    </row>
    <row r="69" spans="1:7" s="51" customFormat="1" ht="15">
      <c r="A69" s="67"/>
      <c r="B69" s="79">
        <v>3341</v>
      </c>
      <c r="C69" s="47" t="s">
        <v>81</v>
      </c>
      <c r="D69" s="66">
        <v>30</v>
      </c>
      <c r="E69" s="232">
        <v>30</v>
      </c>
      <c r="F69" s="232">
        <v>0</v>
      </c>
      <c r="G69" s="66">
        <f t="shared" ref="G69:G82" si="1">(F69/E69)*100</f>
        <v>0</v>
      </c>
    </row>
    <row r="70" spans="1:7" s="51" customFormat="1" ht="15.75" customHeight="1">
      <c r="A70" s="67"/>
      <c r="B70" s="79">
        <v>3349</v>
      </c>
      <c r="C70" s="69" t="s">
        <v>82</v>
      </c>
      <c r="D70" s="66">
        <v>720</v>
      </c>
      <c r="E70" s="232">
        <v>720</v>
      </c>
      <c r="F70" s="232">
        <v>168.9</v>
      </c>
      <c r="G70" s="66">
        <f t="shared" si="1"/>
        <v>23.458333333333332</v>
      </c>
    </row>
    <row r="71" spans="1:7" s="51" customFormat="1" ht="15.75" customHeight="1">
      <c r="A71" s="67"/>
      <c r="B71" s="79">
        <v>5212</v>
      </c>
      <c r="C71" s="67" t="s">
        <v>83</v>
      </c>
      <c r="D71" s="88">
        <v>20</v>
      </c>
      <c r="E71" s="260">
        <v>20</v>
      </c>
      <c r="F71" s="232">
        <v>0</v>
      </c>
      <c r="G71" s="66">
        <f t="shared" si="1"/>
        <v>0</v>
      </c>
    </row>
    <row r="72" spans="1:7" s="51" customFormat="1" ht="15.75" customHeight="1">
      <c r="A72" s="67"/>
      <c r="B72" s="79">
        <v>5272</v>
      </c>
      <c r="C72" s="67" t="s">
        <v>84</v>
      </c>
      <c r="D72" s="88">
        <v>50</v>
      </c>
      <c r="E72" s="260">
        <v>50</v>
      </c>
      <c r="F72" s="232">
        <v>0</v>
      </c>
      <c r="G72" s="66">
        <f t="shared" si="1"/>
        <v>0</v>
      </c>
    </row>
    <row r="73" spans="1:7" s="51" customFormat="1" ht="15.75" customHeight="1">
      <c r="A73" s="67"/>
      <c r="B73" s="79">
        <v>5279</v>
      </c>
      <c r="C73" s="67" t="s">
        <v>85</v>
      </c>
      <c r="D73" s="88">
        <v>50</v>
      </c>
      <c r="E73" s="260">
        <v>50</v>
      </c>
      <c r="F73" s="232">
        <v>0</v>
      </c>
      <c r="G73" s="66">
        <f t="shared" si="1"/>
        <v>0</v>
      </c>
    </row>
    <row r="74" spans="1:7" s="51" customFormat="1" ht="15">
      <c r="A74" s="67"/>
      <c r="B74" s="79">
        <v>5512</v>
      </c>
      <c r="C74" s="47" t="s">
        <v>86</v>
      </c>
      <c r="D74" s="66">
        <v>1823</v>
      </c>
      <c r="E74" s="232">
        <v>1905</v>
      </c>
      <c r="F74" s="232">
        <v>337.5</v>
      </c>
      <c r="G74" s="66">
        <f t="shared" si="1"/>
        <v>17.716535433070867</v>
      </c>
    </row>
    <row r="75" spans="1:7" s="51" customFormat="1" ht="15.75" customHeight="1">
      <c r="A75" s="67"/>
      <c r="B75" s="79">
        <v>6112</v>
      </c>
      <c r="C75" s="69" t="s">
        <v>87</v>
      </c>
      <c r="D75" s="66">
        <v>5331</v>
      </c>
      <c r="E75" s="232">
        <v>5331</v>
      </c>
      <c r="F75" s="232">
        <v>1458.2</v>
      </c>
      <c r="G75" s="66">
        <f t="shared" si="1"/>
        <v>27.353217032451699</v>
      </c>
    </row>
    <row r="76" spans="1:7" s="51" customFormat="1" ht="15.75" hidden="1" customHeight="1">
      <c r="A76" s="67"/>
      <c r="B76" s="79">
        <v>6114</v>
      </c>
      <c r="C76" s="69" t="s">
        <v>88</v>
      </c>
      <c r="D76" s="66"/>
      <c r="E76" s="232"/>
      <c r="F76" s="232">
        <v>0</v>
      </c>
      <c r="G76" s="66" t="e">
        <f t="shared" si="1"/>
        <v>#DIV/0!</v>
      </c>
    </row>
    <row r="77" spans="1:7" s="51" customFormat="1" ht="15.75" hidden="1" customHeight="1">
      <c r="A77" s="67"/>
      <c r="B77" s="79">
        <v>6115</v>
      </c>
      <c r="C77" s="69" t="s">
        <v>89</v>
      </c>
      <c r="D77" s="66"/>
      <c r="E77" s="232"/>
      <c r="F77" s="232">
        <v>0</v>
      </c>
      <c r="G77" s="66" t="e">
        <f t="shared" si="1"/>
        <v>#DIV/0!</v>
      </c>
    </row>
    <row r="78" spans="1:7" s="51" customFormat="1" ht="15.75" hidden="1" customHeight="1">
      <c r="A78" s="67"/>
      <c r="B78" s="79">
        <v>6117</v>
      </c>
      <c r="C78" s="69" t="s">
        <v>90</v>
      </c>
      <c r="D78" s="66"/>
      <c r="E78" s="232"/>
      <c r="F78" s="232">
        <v>0</v>
      </c>
      <c r="G78" s="66" t="e">
        <f t="shared" si="1"/>
        <v>#DIV/0!</v>
      </c>
    </row>
    <row r="79" spans="1:7" s="51" customFormat="1" ht="15.75" hidden="1" customHeight="1">
      <c r="A79" s="67"/>
      <c r="B79" s="79">
        <v>6118</v>
      </c>
      <c r="C79" s="69" t="s">
        <v>91</v>
      </c>
      <c r="D79" s="88"/>
      <c r="E79" s="260"/>
      <c r="F79" s="232">
        <v>0</v>
      </c>
      <c r="G79" s="66" t="e">
        <f t="shared" si="1"/>
        <v>#DIV/0!</v>
      </c>
    </row>
    <row r="80" spans="1:7" s="51" customFormat="1" ht="15.75" hidden="1" customHeight="1">
      <c r="A80" s="67"/>
      <c r="B80" s="79">
        <v>6149</v>
      </c>
      <c r="C80" s="69" t="s">
        <v>92</v>
      </c>
      <c r="D80" s="88"/>
      <c r="E80" s="260"/>
      <c r="F80" s="232">
        <v>0</v>
      </c>
      <c r="G80" s="66" t="e">
        <f t="shared" si="1"/>
        <v>#DIV/0!</v>
      </c>
    </row>
    <row r="81" spans="1:7" s="51" customFormat="1" ht="17.25" customHeight="1">
      <c r="A81" s="79" t="s">
        <v>93</v>
      </c>
      <c r="B81" s="79">
        <v>6171</v>
      </c>
      <c r="C81" s="69" t="s">
        <v>94</v>
      </c>
      <c r="D81" s="66">
        <v>101435</v>
      </c>
      <c r="E81" s="232">
        <v>101511.9</v>
      </c>
      <c r="F81" s="232">
        <v>21925.1</v>
      </c>
      <c r="G81" s="66">
        <f t="shared" si="1"/>
        <v>21.598551499873412</v>
      </c>
    </row>
    <row r="82" spans="1:7" s="51" customFormat="1" ht="17.25" customHeight="1">
      <c r="A82" s="79"/>
      <c r="B82" s="79">
        <v>6402</v>
      </c>
      <c r="C82" s="76" t="s">
        <v>77</v>
      </c>
      <c r="D82" s="66">
        <v>0</v>
      </c>
      <c r="E82" s="232">
        <v>29.9</v>
      </c>
      <c r="F82" s="232">
        <v>29.8</v>
      </c>
      <c r="G82" s="66">
        <f t="shared" si="1"/>
        <v>99.665551839464896</v>
      </c>
    </row>
    <row r="83" spans="1:7" s="51" customFormat="1" ht="15.75" customHeight="1" thickBot="1">
      <c r="A83" s="89"/>
      <c r="B83" s="90"/>
      <c r="C83" s="91"/>
      <c r="D83" s="88"/>
      <c r="E83" s="260"/>
      <c r="F83" s="260"/>
      <c r="G83" s="88"/>
    </row>
    <row r="84" spans="1:7" s="51" customFormat="1" ht="18.75" customHeight="1" thickTop="1" thickBot="1">
      <c r="A84" s="82"/>
      <c r="B84" s="92"/>
      <c r="C84" s="93" t="s">
        <v>95</v>
      </c>
      <c r="D84" s="85">
        <f t="shared" ref="D84:F84" si="2">SUM(D69:D83)</f>
        <v>109459</v>
      </c>
      <c r="E84" s="258">
        <f t="shared" si="2"/>
        <v>109647.79999999999</v>
      </c>
      <c r="F84" s="258">
        <f t="shared" si="2"/>
        <v>23919.499999999996</v>
      </c>
      <c r="G84" s="85">
        <f>(F84/E84)*100</f>
        <v>21.814847174316309</v>
      </c>
    </row>
    <row r="85" spans="1:7" s="51" customFormat="1" ht="15.75" customHeight="1">
      <c r="A85" s="47"/>
      <c r="B85" s="48"/>
      <c r="C85" s="49"/>
      <c r="D85" s="50"/>
      <c r="E85" s="261"/>
      <c r="F85" s="253"/>
      <c r="G85" s="50"/>
    </row>
    <row r="86" spans="1:7" s="51" customFormat="1" ht="12.75" hidden="1" customHeight="1">
      <c r="A86" s="47"/>
      <c r="B86" s="48"/>
      <c r="C86" s="49"/>
      <c r="D86" s="50"/>
      <c r="E86" s="253"/>
      <c r="F86" s="253"/>
      <c r="G86" s="50"/>
    </row>
    <row r="87" spans="1:7" s="51" customFormat="1" ht="12.75" hidden="1" customHeight="1">
      <c r="A87" s="47"/>
      <c r="B87" s="48"/>
      <c r="C87" s="49"/>
      <c r="D87" s="50"/>
      <c r="E87" s="253"/>
      <c r="F87" s="253"/>
      <c r="G87" s="50"/>
    </row>
    <row r="88" spans="1:7" s="51" customFormat="1" ht="12.75" hidden="1" customHeight="1">
      <c r="A88" s="47"/>
      <c r="B88" s="48"/>
      <c r="C88" s="49"/>
      <c r="D88" s="50"/>
      <c r="E88" s="253"/>
      <c r="F88" s="253"/>
      <c r="G88" s="50"/>
    </row>
    <row r="89" spans="1:7" s="51" customFormat="1" ht="12.75" hidden="1" customHeight="1">
      <c r="A89" s="47"/>
      <c r="B89" s="48"/>
      <c r="C89" s="49"/>
      <c r="D89" s="50"/>
      <c r="E89" s="253"/>
      <c r="F89" s="253"/>
      <c r="G89" s="50"/>
    </row>
    <row r="90" spans="1:7" s="51" customFormat="1" ht="15.75" customHeight="1" thickBot="1">
      <c r="A90" s="47"/>
      <c r="B90" s="48"/>
      <c r="C90" s="49"/>
      <c r="D90" s="50"/>
      <c r="E90" s="253"/>
      <c r="F90" s="253"/>
      <c r="G90" s="50"/>
    </row>
    <row r="91" spans="1:7" s="51" customFormat="1" ht="15.75">
      <c r="A91" s="53" t="s">
        <v>27</v>
      </c>
      <c r="B91" s="54" t="s">
        <v>28</v>
      </c>
      <c r="C91" s="53" t="s">
        <v>29</v>
      </c>
      <c r="D91" s="53" t="s">
        <v>30</v>
      </c>
      <c r="E91" s="256" t="s">
        <v>30</v>
      </c>
      <c r="F91" s="215" t="s">
        <v>8</v>
      </c>
      <c r="G91" s="53" t="s">
        <v>31</v>
      </c>
    </row>
    <row r="92" spans="1:7" s="51" customFormat="1" ht="15.75" customHeight="1" thickBot="1">
      <c r="A92" s="56"/>
      <c r="B92" s="57"/>
      <c r="C92" s="58"/>
      <c r="D92" s="59" t="s">
        <v>32</v>
      </c>
      <c r="E92" s="257" t="s">
        <v>33</v>
      </c>
      <c r="F92" s="217" t="s">
        <v>34</v>
      </c>
      <c r="G92" s="59" t="s">
        <v>35</v>
      </c>
    </row>
    <row r="93" spans="1:7" s="51" customFormat="1" ht="16.5" thickTop="1">
      <c r="A93" s="60">
        <v>50</v>
      </c>
      <c r="B93" s="61"/>
      <c r="C93" s="77" t="s">
        <v>96</v>
      </c>
      <c r="D93" s="63"/>
      <c r="E93" s="226"/>
      <c r="F93" s="226"/>
      <c r="G93" s="63"/>
    </row>
    <row r="94" spans="1:7" s="51" customFormat="1" ht="15.75">
      <c r="A94" s="60"/>
      <c r="B94" s="61"/>
      <c r="C94" s="73" t="s">
        <v>97</v>
      </c>
      <c r="D94" s="63"/>
      <c r="E94" s="226"/>
      <c r="F94" s="226"/>
      <c r="G94" s="63"/>
    </row>
    <row r="95" spans="1:7" s="51" customFormat="1" ht="14.25" customHeight="1">
      <c r="A95" s="60"/>
      <c r="B95" s="61"/>
      <c r="C95" s="77"/>
      <c r="D95" s="63"/>
      <c r="E95" s="226"/>
      <c r="F95" s="226"/>
      <c r="G95" s="63"/>
    </row>
    <row r="96" spans="1:7" s="51" customFormat="1" ht="15">
      <c r="A96" s="67"/>
      <c r="B96" s="68">
        <v>2143</v>
      </c>
      <c r="C96" s="67" t="s">
        <v>98</v>
      </c>
      <c r="D96" s="70">
        <v>665</v>
      </c>
      <c r="E96" s="219">
        <v>665</v>
      </c>
      <c r="F96" s="219">
        <v>508.1</v>
      </c>
      <c r="G96" s="66">
        <f t="shared" ref="G96:G133" si="3">(F96/E96)*100</f>
        <v>76.406015037593988</v>
      </c>
    </row>
    <row r="97" spans="1:7" s="51" customFormat="1" ht="15">
      <c r="A97" s="67"/>
      <c r="B97" s="68">
        <v>3111</v>
      </c>
      <c r="C97" s="67" t="s">
        <v>99</v>
      </c>
      <c r="D97" s="70">
        <v>7900</v>
      </c>
      <c r="E97" s="219">
        <v>7900.2</v>
      </c>
      <c r="F97" s="219">
        <v>1935.1</v>
      </c>
      <c r="G97" s="66">
        <f t="shared" si="3"/>
        <v>24.494316599579758</v>
      </c>
    </row>
    <row r="98" spans="1:7" s="51" customFormat="1" ht="15">
      <c r="A98" s="67"/>
      <c r="B98" s="68">
        <v>3113</v>
      </c>
      <c r="C98" s="67" t="s">
        <v>100</v>
      </c>
      <c r="D98" s="70">
        <v>29350</v>
      </c>
      <c r="E98" s="219">
        <v>29427.8</v>
      </c>
      <c r="F98" s="219">
        <v>7328.9</v>
      </c>
      <c r="G98" s="66">
        <f t="shared" si="3"/>
        <v>24.90468196739138</v>
      </c>
    </row>
    <row r="99" spans="1:7" s="51" customFormat="1" ht="15" hidden="1">
      <c r="A99" s="67"/>
      <c r="B99" s="68">
        <v>3114</v>
      </c>
      <c r="C99" s="67" t="s">
        <v>101</v>
      </c>
      <c r="D99" s="70"/>
      <c r="E99" s="219"/>
      <c r="F99" s="219">
        <v>0</v>
      </c>
      <c r="G99" s="66" t="e">
        <f t="shared" si="3"/>
        <v>#DIV/0!</v>
      </c>
    </row>
    <row r="100" spans="1:7" s="51" customFormat="1" ht="15" hidden="1">
      <c r="A100" s="67"/>
      <c r="B100" s="68">
        <v>3122</v>
      </c>
      <c r="C100" s="67" t="s">
        <v>102</v>
      </c>
      <c r="D100" s="70"/>
      <c r="E100" s="219"/>
      <c r="F100" s="219">
        <v>0</v>
      </c>
      <c r="G100" s="66" t="e">
        <f t="shared" si="3"/>
        <v>#DIV/0!</v>
      </c>
    </row>
    <row r="101" spans="1:7" s="51" customFormat="1" ht="15">
      <c r="A101" s="67"/>
      <c r="B101" s="68">
        <v>3231</v>
      </c>
      <c r="C101" s="67" t="s">
        <v>103</v>
      </c>
      <c r="D101" s="70">
        <v>600</v>
      </c>
      <c r="E101" s="219">
        <v>600</v>
      </c>
      <c r="F101" s="219">
        <v>150</v>
      </c>
      <c r="G101" s="66">
        <f t="shared" si="3"/>
        <v>25</v>
      </c>
    </row>
    <row r="102" spans="1:7" s="51" customFormat="1" ht="15">
      <c r="A102" s="67"/>
      <c r="B102" s="68">
        <v>3313</v>
      </c>
      <c r="C102" s="67" t="s">
        <v>104</v>
      </c>
      <c r="D102" s="70">
        <v>1400</v>
      </c>
      <c r="E102" s="219">
        <v>1320</v>
      </c>
      <c r="F102" s="219">
        <v>32.200000000000003</v>
      </c>
      <c r="G102" s="66">
        <f t="shared" si="3"/>
        <v>2.4393939393939394</v>
      </c>
    </row>
    <row r="103" spans="1:7" s="51" customFormat="1" ht="15">
      <c r="A103" s="67"/>
      <c r="B103" s="68">
        <v>3314</v>
      </c>
      <c r="C103" s="67" t="s">
        <v>105</v>
      </c>
      <c r="D103" s="70">
        <v>7760</v>
      </c>
      <c r="E103" s="219">
        <v>7760</v>
      </c>
      <c r="F103" s="219">
        <v>1935</v>
      </c>
      <c r="G103" s="66">
        <f t="shared" si="3"/>
        <v>24.935567010309278</v>
      </c>
    </row>
    <row r="104" spans="1:7" s="51" customFormat="1" ht="15">
      <c r="A104" s="67"/>
      <c r="B104" s="68">
        <v>3315</v>
      </c>
      <c r="C104" s="67" t="s">
        <v>106</v>
      </c>
      <c r="D104" s="70">
        <v>14501</v>
      </c>
      <c r="E104" s="219">
        <v>14501</v>
      </c>
      <c r="F104" s="219">
        <v>3600</v>
      </c>
      <c r="G104" s="66">
        <f t="shared" si="3"/>
        <v>24.825874077649818</v>
      </c>
    </row>
    <row r="105" spans="1:7" s="51" customFormat="1" ht="15">
      <c r="A105" s="67"/>
      <c r="B105" s="68">
        <v>3319</v>
      </c>
      <c r="C105" s="67" t="s">
        <v>107</v>
      </c>
      <c r="D105" s="70">
        <v>260</v>
      </c>
      <c r="E105" s="219">
        <v>320</v>
      </c>
      <c r="F105" s="219">
        <v>88.9</v>
      </c>
      <c r="G105" s="66">
        <f t="shared" si="3"/>
        <v>27.78125</v>
      </c>
    </row>
    <row r="106" spans="1:7" s="51" customFormat="1" ht="15">
      <c r="A106" s="67"/>
      <c r="B106" s="68">
        <v>3322</v>
      </c>
      <c r="C106" s="67" t="s">
        <v>108</v>
      </c>
      <c r="D106" s="70">
        <v>20</v>
      </c>
      <c r="E106" s="219">
        <v>19.8</v>
      </c>
      <c r="F106" s="219">
        <v>0</v>
      </c>
      <c r="G106" s="66">
        <f t="shared" si="3"/>
        <v>0</v>
      </c>
    </row>
    <row r="107" spans="1:7" s="51" customFormat="1" ht="15">
      <c r="A107" s="67"/>
      <c r="B107" s="68">
        <v>3326</v>
      </c>
      <c r="C107" s="67" t="s">
        <v>109</v>
      </c>
      <c r="D107" s="70">
        <v>20</v>
      </c>
      <c r="E107" s="219">
        <v>20</v>
      </c>
      <c r="F107" s="219">
        <v>0</v>
      </c>
      <c r="G107" s="66">
        <f t="shared" si="3"/>
        <v>0</v>
      </c>
    </row>
    <row r="108" spans="1:7" s="51" customFormat="1" ht="15">
      <c r="A108" s="67"/>
      <c r="B108" s="68">
        <v>3330</v>
      </c>
      <c r="C108" s="67" t="s">
        <v>110</v>
      </c>
      <c r="D108" s="70">
        <v>100</v>
      </c>
      <c r="E108" s="219">
        <v>100</v>
      </c>
      <c r="F108" s="219">
        <v>0</v>
      </c>
      <c r="G108" s="66">
        <f t="shared" si="3"/>
        <v>0</v>
      </c>
    </row>
    <row r="109" spans="1:7" s="51" customFormat="1" ht="15">
      <c r="A109" s="67"/>
      <c r="B109" s="68">
        <v>3392</v>
      </c>
      <c r="C109" s="67" t="s">
        <v>111</v>
      </c>
      <c r="D109" s="70">
        <v>800</v>
      </c>
      <c r="E109" s="219">
        <v>807.9</v>
      </c>
      <c r="F109" s="219">
        <v>407.9</v>
      </c>
      <c r="G109" s="66">
        <f t="shared" si="3"/>
        <v>50.488921896274285</v>
      </c>
    </row>
    <row r="110" spans="1:7" s="51" customFormat="1" ht="15">
      <c r="A110" s="67"/>
      <c r="B110" s="68">
        <v>3412</v>
      </c>
      <c r="C110" s="67" t="s">
        <v>112</v>
      </c>
      <c r="D110" s="70">
        <v>24860</v>
      </c>
      <c r="E110" s="219">
        <v>24860</v>
      </c>
      <c r="F110" s="219">
        <v>7241</v>
      </c>
      <c r="G110" s="66">
        <f t="shared" si="3"/>
        <v>29.127111826226869</v>
      </c>
    </row>
    <row r="111" spans="1:7" s="51" customFormat="1" ht="15">
      <c r="A111" s="67"/>
      <c r="B111" s="68">
        <v>3419</v>
      </c>
      <c r="C111" s="67" t="s">
        <v>113</v>
      </c>
      <c r="D111" s="70">
        <v>2350</v>
      </c>
      <c r="E111" s="219">
        <v>2790</v>
      </c>
      <c r="F111" s="219">
        <v>381</v>
      </c>
      <c r="G111" s="66">
        <f t="shared" si="3"/>
        <v>13.655913978494624</v>
      </c>
    </row>
    <row r="112" spans="1:7" s="51" customFormat="1" ht="15">
      <c r="A112" s="67"/>
      <c r="B112" s="68">
        <v>3421</v>
      </c>
      <c r="C112" s="67" t="s">
        <v>114</v>
      </c>
      <c r="D112" s="70">
        <v>9000</v>
      </c>
      <c r="E112" s="219">
        <v>9000</v>
      </c>
      <c r="F112" s="219">
        <v>1659.4</v>
      </c>
      <c r="G112" s="66">
        <f t="shared" si="3"/>
        <v>18.437777777777779</v>
      </c>
    </row>
    <row r="113" spans="1:7" s="51" customFormat="1" ht="15">
      <c r="A113" s="67"/>
      <c r="B113" s="68">
        <v>3429</v>
      </c>
      <c r="C113" s="67" t="s">
        <v>115</v>
      </c>
      <c r="D113" s="70">
        <v>2000</v>
      </c>
      <c r="E113" s="219">
        <v>1997.1</v>
      </c>
      <c r="F113" s="219">
        <v>0</v>
      </c>
      <c r="G113" s="66">
        <f t="shared" si="3"/>
        <v>0</v>
      </c>
    </row>
    <row r="114" spans="1:7" s="51" customFormat="1" ht="15">
      <c r="A114" s="67"/>
      <c r="B114" s="68">
        <v>3541</v>
      </c>
      <c r="C114" s="67" t="s">
        <v>116</v>
      </c>
      <c r="D114" s="70">
        <v>512</v>
      </c>
      <c r="E114" s="219">
        <v>512</v>
      </c>
      <c r="F114" s="219">
        <v>0</v>
      </c>
      <c r="G114" s="66">
        <f t="shared" si="3"/>
        <v>0</v>
      </c>
    </row>
    <row r="115" spans="1:7" s="51" customFormat="1" ht="15">
      <c r="A115" s="67"/>
      <c r="B115" s="68">
        <v>3599</v>
      </c>
      <c r="C115" s="67" t="s">
        <v>117</v>
      </c>
      <c r="D115" s="70">
        <v>5</v>
      </c>
      <c r="E115" s="219">
        <v>5</v>
      </c>
      <c r="F115" s="219">
        <v>0</v>
      </c>
      <c r="G115" s="66">
        <f t="shared" si="3"/>
        <v>0</v>
      </c>
    </row>
    <row r="116" spans="1:7" s="51" customFormat="1" ht="15" hidden="1">
      <c r="A116" s="67"/>
      <c r="B116" s="68">
        <v>4193</v>
      </c>
      <c r="C116" s="67" t="s">
        <v>118</v>
      </c>
      <c r="D116" s="70"/>
      <c r="E116" s="219"/>
      <c r="F116" s="219">
        <v>0</v>
      </c>
      <c r="G116" s="66" t="e">
        <f t="shared" si="3"/>
        <v>#DIV/0!</v>
      </c>
    </row>
    <row r="117" spans="1:7" s="51" customFormat="1" ht="15">
      <c r="A117" s="94"/>
      <c r="B117" s="68">
        <v>4312</v>
      </c>
      <c r="C117" s="67" t="s">
        <v>119</v>
      </c>
      <c r="D117" s="70">
        <v>561</v>
      </c>
      <c r="E117" s="219">
        <v>589.20000000000005</v>
      </c>
      <c r="F117" s="219">
        <v>28.1</v>
      </c>
      <c r="G117" s="66">
        <f t="shared" si="3"/>
        <v>4.7691785471826202</v>
      </c>
    </row>
    <row r="118" spans="1:7" s="51" customFormat="1" ht="15">
      <c r="A118" s="94"/>
      <c r="B118" s="68">
        <v>4329</v>
      </c>
      <c r="C118" s="67" t="s">
        <v>120</v>
      </c>
      <c r="D118" s="70">
        <v>40</v>
      </c>
      <c r="E118" s="219">
        <v>40</v>
      </c>
      <c r="F118" s="219">
        <v>40</v>
      </c>
      <c r="G118" s="66">
        <f t="shared" si="3"/>
        <v>100</v>
      </c>
    </row>
    <row r="119" spans="1:7" s="51" customFormat="1" ht="15">
      <c r="A119" s="67"/>
      <c r="B119" s="68">
        <v>4333</v>
      </c>
      <c r="C119" s="67" t="s">
        <v>121</v>
      </c>
      <c r="D119" s="70">
        <v>878</v>
      </c>
      <c r="E119" s="219">
        <v>878</v>
      </c>
      <c r="F119" s="219">
        <v>0</v>
      </c>
      <c r="G119" s="66">
        <f t="shared" si="3"/>
        <v>0</v>
      </c>
    </row>
    <row r="120" spans="1:7" s="51" customFormat="1" ht="15" hidden="1" customHeight="1">
      <c r="A120" s="67"/>
      <c r="B120" s="68">
        <v>4339</v>
      </c>
      <c r="C120" s="67" t="s">
        <v>122</v>
      </c>
      <c r="D120" s="70"/>
      <c r="E120" s="219"/>
      <c r="F120" s="219">
        <v>0</v>
      </c>
      <c r="G120" s="66" t="e">
        <f t="shared" si="3"/>
        <v>#DIV/0!</v>
      </c>
    </row>
    <row r="121" spans="1:7" s="51" customFormat="1" ht="15">
      <c r="A121" s="67"/>
      <c r="B121" s="68">
        <v>4342</v>
      </c>
      <c r="C121" s="67" t="s">
        <v>123</v>
      </c>
      <c r="D121" s="70">
        <v>20</v>
      </c>
      <c r="E121" s="219">
        <v>20</v>
      </c>
      <c r="F121" s="219">
        <v>0</v>
      </c>
      <c r="G121" s="66">
        <f t="shared" si="3"/>
        <v>0</v>
      </c>
    </row>
    <row r="122" spans="1:7" s="51" customFormat="1" ht="15">
      <c r="A122" s="67"/>
      <c r="B122" s="68">
        <v>4343</v>
      </c>
      <c r="C122" s="67" t="s">
        <v>124</v>
      </c>
      <c r="D122" s="70">
        <v>50</v>
      </c>
      <c r="E122" s="219">
        <v>50</v>
      </c>
      <c r="F122" s="219">
        <v>0</v>
      </c>
      <c r="G122" s="66">
        <f t="shared" si="3"/>
        <v>0</v>
      </c>
    </row>
    <row r="123" spans="1:7" s="51" customFormat="1" ht="15">
      <c r="A123" s="67"/>
      <c r="B123" s="68">
        <v>4349</v>
      </c>
      <c r="C123" s="67" t="s">
        <v>125</v>
      </c>
      <c r="D123" s="70">
        <v>1052</v>
      </c>
      <c r="E123" s="219">
        <v>1049</v>
      </c>
      <c r="F123" s="219">
        <v>0</v>
      </c>
      <c r="G123" s="66">
        <f t="shared" si="3"/>
        <v>0</v>
      </c>
    </row>
    <row r="124" spans="1:7" s="51" customFormat="1" ht="15">
      <c r="A124" s="94"/>
      <c r="B124" s="95">
        <v>4351</v>
      </c>
      <c r="C124" s="94" t="s">
        <v>126</v>
      </c>
      <c r="D124" s="70">
        <v>2782</v>
      </c>
      <c r="E124" s="219">
        <v>2785</v>
      </c>
      <c r="F124" s="219">
        <v>3</v>
      </c>
      <c r="G124" s="66">
        <f t="shared" si="3"/>
        <v>0.10771992818671454</v>
      </c>
    </row>
    <row r="125" spans="1:7" s="51" customFormat="1" ht="15">
      <c r="A125" s="94"/>
      <c r="B125" s="95">
        <v>4356</v>
      </c>
      <c r="C125" s="94" t="s">
        <v>127</v>
      </c>
      <c r="D125" s="70">
        <v>988</v>
      </c>
      <c r="E125" s="219">
        <v>1031.5999999999999</v>
      </c>
      <c r="F125" s="219">
        <v>43.6</v>
      </c>
      <c r="G125" s="66">
        <f t="shared" si="3"/>
        <v>4.2264443582784033</v>
      </c>
    </row>
    <row r="126" spans="1:7" s="51" customFormat="1" ht="15">
      <c r="A126" s="94"/>
      <c r="B126" s="95">
        <v>4357</v>
      </c>
      <c r="C126" s="94" t="s">
        <v>128</v>
      </c>
      <c r="D126" s="70">
        <v>14290</v>
      </c>
      <c r="E126" s="219">
        <v>16168.2</v>
      </c>
      <c r="F126" s="219">
        <v>5364.2</v>
      </c>
      <c r="G126" s="66">
        <f t="shared" si="3"/>
        <v>33.177471827414308</v>
      </c>
    </row>
    <row r="127" spans="1:7" s="51" customFormat="1" ht="15">
      <c r="A127" s="94"/>
      <c r="B127" s="95">
        <v>4359</v>
      </c>
      <c r="C127" s="96" t="s">
        <v>129</v>
      </c>
      <c r="D127" s="70">
        <v>714</v>
      </c>
      <c r="E127" s="219">
        <v>738.1</v>
      </c>
      <c r="F127" s="219">
        <v>0</v>
      </c>
      <c r="G127" s="66">
        <f t="shared" si="3"/>
        <v>0</v>
      </c>
    </row>
    <row r="128" spans="1:7" s="51" customFormat="1" ht="15">
      <c r="A128" s="67"/>
      <c r="B128" s="68">
        <v>4371</v>
      </c>
      <c r="C128" s="78" t="s">
        <v>130</v>
      </c>
      <c r="D128" s="70">
        <v>583</v>
      </c>
      <c r="E128" s="219">
        <v>583</v>
      </c>
      <c r="F128" s="219">
        <v>0</v>
      </c>
      <c r="G128" s="66">
        <f t="shared" si="3"/>
        <v>0</v>
      </c>
    </row>
    <row r="129" spans="1:7" s="51" customFormat="1" ht="15">
      <c r="A129" s="67"/>
      <c r="B129" s="68">
        <v>4374</v>
      </c>
      <c r="C129" s="67" t="s">
        <v>131</v>
      </c>
      <c r="D129" s="70">
        <v>657</v>
      </c>
      <c r="E129" s="219">
        <v>657</v>
      </c>
      <c r="F129" s="219">
        <v>0</v>
      </c>
      <c r="G129" s="66">
        <f t="shared" si="3"/>
        <v>0</v>
      </c>
    </row>
    <row r="130" spans="1:7" s="51" customFormat="1" ht="15">
      <c r="A130" s="94"/>
      <c r="B130" s="95">
        <v>4399</v>
      </c>
      <c r="C130" s="94" t="s">
        <v>132</v>
      </c>
      <c r="D130" s="97">
        <v>55</v>
      </c>
      <c r="E130" s="220">
        <v>55</v>
      </c>
      <c r="F130" s="219">
        <v>0</v>
      </c>
      <c r="G130" s="66">
        <f t="shared" si="3"/>
        <v>0</v>
      </c>
    </row>
    <row r="131" spans="1:7" s="51" customFormat="1" ht="15" hidden="1">
      <c r="A131" s="94"/>
      <c r="B131" s="95">
        <v>6402</v>
      </c>
      <c r="C131" s="94" t="s">
        <v>133</v>
      </c>
      <c r="D131" s="88"/>
      <c r="E131" s="260"/>
      <c r="F131" s="219">
        <v>0</v>
      </c>
      <c r="G131" s="66" t="e">
        <f t="shared" si="3"/>
        <v>#DIV/0!</v>
      </c>
    </row>
    <row r="132" spans="1:7" s="51" customFormat="1" ht="15" hidden="1" customHeight="1">
      <c r="A132" s="94"/>
      <c r="B132" s="95">
        <v>6409</v>
      </c>
      <c r="C132" s="94" t="s">
        <v>134</v>
      </c>
      <c r="D132" s="88"/>
      <c r="E132" s="260"/>
      <c r="F132" s="219">
        <v>0</v>
      </c>
      <c r="G132" s="66" t="e">
        <f t="shared" si="3"/>
        <v>#DIV/0!</v>
      </c>
    </row>
    <row r="133" spans="1:7" s="51" customFormat="1" ht="15">
      <c r="A133" s="67"/>
      <c r="B133" s="68">
        <v>6223</v>
      </c>
      <c r="C133" s="67" t="s">
        <v>135</v>
      </c>
      <c r="D133" s="70">
        <v>70</v>
      </c>
      <c r="E133" s="219">
        <v>70</v>
      </c>
      <c r="F133" s="219">
        <v>0</v>
      </c>
      <c r="G133" s="66">
        <f t="shared" si="3"/>
        <v>0</v>
      </c>
    </row>
    <row r="134" spans="1:7" s="51" customFormat="1" ht="15" hidden="1">
      <c r="A134" s="67"/>
      <c r="B134" s="68">
        <v>6409</v>
      </c>
      <c r="C134" s="67" t="s">
        <v>136</v>
      </c>
      <c r="D134" s="70"/>
      <c r="E134" s="219"/>
      <c r="F134" s="219">
        <v>0</v>
      </c>
      <c r="G134" s="66" t="e">
        <f>(#REF!/E134)*100</f>
        <v>#REF!</v>
      </c>
    </row>
    <row r="135" spans="1:7" s="51" customFormat="1" ht="15" customHeight="1" thickBot="1">
      <c r="A135" s="94"/>
      <c r="B135" s="95"/>
      <c r="C135" s="94"/>
      <c r="D135" s="88"/>
      <c r="E135" s="260"/>
      <c r="F135" s="260"/>
      <c r="G135" s="66"/>
    </row>
    <row r="136" spans="1:7" s="51" customFormat="1" ht="18.75" customHeight="1" thickTop="1" thickBot="1">
      <c r="A136" s="82"/>
      <c r="B136" s="83"/>
      <c r="C136" s="98" t="s">
        <v>137</v>
      </c>
      <c r="D136" s="85">
        <f t="shared" ref="D136:F136" si="4">SUM(D96:D135)</f>
        <v>124843</v>
      </c>
      <c r="E136" s="258">
        <f t="shared" si="4"/>
        <v>127319.90000000002</v>
      </c>
      <c r="F136" s="258">
        <f t="shared" si="4"/>
        <v>30746.399999999998</v>
      </c>
      <c r="G136" s="85">
        <f>(F136/E136)*100</f>
        <v>24.148935083989219</v>
      </c>
    </row>
    <row r="137" spans="1:7" s="51" customFormat="1" ht="15.75" customHeight="1">
      <c r="A137" s="47"/>
      <c r="B137" s="48"/>
      <c r="C137" s="49"/>
      <c r="D137" s="99"/>
      <c r="E137" s="262"/>
      <c r="F137" s="262"/>
      <c r="G137" s="99"/>
    </row>
    <row r="138" spans="1:7" s="51" customFormat="1" ht="15.75" hidden="1" customHeight="1">
      <c r="A138" s="47"/>
      <c r="B138" s="48"/>
      <c r="C138" s="49"/>
      <c r="D138" s="50"/>
      <c r="E138" s="253"/>
      <c r="F138" s="253"/>
      <c r="G138" s="50"/>
    </row>
    <row r="139" spans="1:7" s="51" customFormat="1" ht="12.75" hidden="1" customHeight="1">
      <c r="A139" s="47"/>
      <c r="C139" s="48"/>
      <c r="D139" s="50"/>
      <c r="E139" s="253"/>
      <c r="F139" s="253"/>
      <c r="G139" s="50"/>
    </row>
    <row r="140" spans="1:7" s="51" customFormat="1" ht="12.75" hidden="1" customHeight="1">
      <c r="A140" s="47"/>
      <c r="B140" s="48"/>
      <c r="C140" s="49"/>
      <c r="D140" s="50"/>
      <c r="E140" s="253"/>
      <c r="F140" s="253"/>
      <c r="G140" s="50"/>
    </row>
    <row r="141" spans="1:7" s="51" customFormat="1" ht="12.75" hidden="1" customHeight="1">
      <c r="A141" s="47"/>
      <c r="B141" s="48"/>
      <c r="C141" s="49"/>
      <c r="D141" s="50"/>
      <c r="E141" s="253"/>
      <c r="F141" s="253"/>
      <c r="G141" s="50"/>
    </row>
    <row r="142" spans="1:7" s="51" customFormat="1" ht="12.75" hidden="1" customHeight="1">
      <c r="A142" s="47"/>
      <c r="B142" s="48"/>
      <c r="C142" s="49"/>
      <c r="D142" s="50"/>
      <c r="E142" s="253"/>
      <c r="F142" s="253"/>
      <c r="G142" s="50"/>
    </row>
    <row r="143" spans="1:7" s="51" customFormat="1" ht="12.75" hidden="1" customHeight="1">
      <c r="A143" s="47"/>
      <c r="B143" s="48"/>
      <c r="C143" s="49"/>
      <c r="D143" s="50"/>
      <c r="E143" s="253"/>
      <c r="F143" s="253"/>
      <c r="G143" s="50"/>
    </row>
    <row r="144" spans="1:7" s="51" customFormat="1" ht="12.75" hidden="1" customHeight="1">
      <c r="A144" s="47"/>
      <c r="B144" s="48"/>
      <c r="C144" s="49"/>
      <c r="D144" s="50"/>
      <c r="E144" s="253"/>
      <c r="F144" s="253"/>
      <c r="G144" s="50"/>
    </row>
    <row r="145" spans="1:7" s="51" customFormat="1" ht="12.75" hidden="1" customHeight="1">
      <c r="A145" s="47"/>
      <c r="B145" s="48"/>
      <c r="C145" s="49"/>
      <c r="D145" s="50"/>
      <c r="E145" s="248"/>
      <c r="F145" s="248"/>
      <c r="G145" s="40"/>
    </row>
    <row r="146" spans="1:7" s="51" customFormat="1" ht="12.75" hidden="1" customHeight="1">
      <c r="A146" s="47"/>
      <c r="B146" s="48"/>
      <c r="C146" s="49"/>
      <c r="D146" s="50"/>
      <c r="E146" s="253"/>
      <c r="F146" s="253"/>
      <c r="G146" s="50"/>
    </row>
    <row r="147" spans="1:7" s="51" customFormat="1" ht="12.75" hidden="1" customHeight="1">
      <c r="A147" s="47"/>
      <c r="B147" s="48"/>
      <c r="C147" s="49"/>
      <c r="D147" s="50"/>
      <c r="E147" s="253"/>
      <c r="F147" s="253"/>
      <c r="G147" s="50"/>
    </row>
    <row r="148" spans="1:7" s="51" customFormat="1" ht="18" hidden="1" customHeight="1">
      <c r="A148" s="47"/>
      <c r="B148" s="48"/>
      <c r="C148" s="49"/>
      <c r="D148" s="50"/>
      <c r="E148" s="248"/>
      <c r="F148" s="248"/>
      <c r="G148" s="40"/>
    </row>
    <row r="149" spans="1:7" s="51" customFormat="1" ht="15.75" customHeight="1" thickBot="1">
      <c r="A149" s="47"/>
      <c r="B149" s="48"/>
      <c r="C149" s="49"/>
      <c r="D149" s="50"/>
      <c r="E149" s="252"/>
      <c r="F149" s="252"/>
      <c r="G149" s="45"/>
    </row>
    <row r="150" spans="1:7" s="51" customFormat="1" ht="15.75">
      <c r="A150" s="53" t="s">
        <v>27</v>
      </c>
      <c r="B150" s="54" t="s">
        <v>28</v>
      </c>
      <c r="C150" s="53" t="s">
        <v>29</v>
      </c>
      <c r="D150" s="53" t="s">
        <v>30</v>
      </c>
      <c r="E150" s="256" t="s">
        <v>30</v>
      </c>
      <c r="F150" s="215" t="s">
        <v>8</v>
      </c>
      <c r="G150" s="53" t="s">
        <v>31</v>
      </c>
    </row>
    <row r="151" spans="1:7" s="51" customFormat="1" ht="15.75" customHeight="1" thickBot="1">
      <c r="A151" s="56"/>
      <c r="B151" s="57"/>
      <c r="C151" s="58"/>
      <c r="D151" s="59" t="s">
        <v>32</v>
      </c>
      <c r="E151" s="257" t="s">
        <v>33</v>
      </c>
      <c r="F151" s="217" t="s">
        <v>34</v>
      </c>
      <c r="G151" s="59" t="s">
        <v>35</v>
      </c>
    </row>
    <row r="152" spans="1:7" s="51" customFormat="1" ht="16.5" thickTop="1">
      <c r="A152" s="60">
        <v>60</v>
      </c>
      <c r="B152" s="61"/>
      <c r="C152" s="77" t="s">
        <v>138</v>
      </c>
      <c r="D152" s="63"/>
      <c r="E152" s="226"/>
      <c r="F152" s="226"/>
      <c r="G152" s="63"/>
    </row>
    <row r="153" spans="1:7" s="51" customFormat="1" ht="15.75">
      <c r="A153" s="64"/>
      <c r="B153" s="65"/>
      <c r="C153" s="64"/>
      <c r="D153" s="66"/>
      <c r="E153" s="232"/>
      <c r="F153" s="232"/>
      <c r="G153" s="66"/>
    </row>
    <row r="154" spans="1:7" s="51" customFormat="1" ht="15">
      <c r="A154" s="67"/>
      <c r="B154" s="68">
        <v>1014</v>
      </c>
      <c r="C154" s="67" t="s">
        <v>139</v>
      </c>
      <c r="D154" s="100">
        <v>650</v>
      </c>
      <c r="E154" s="219">
        <v>650</v>
      </c>
      <c r="F154" s="219">
        <v>129.19999999999999</v>
      </c>
      <c r="G154" s="66">
        <f t="shared" ref="G154:G165" si="5">(F154/E154)*100</f>
        <v>19.876923076923074</v>
      </c>
    </row>
    <row r="155" spans="1:7" s="51" customFormat="1" ht="15" hidden="1" customHeight="1">
      <c r="A155" s="94"/>
      <c r="B155" s="95">
        <v>1031</v>
      </c>
      <c r="C155" s="94" t="s">
        <v>140</v>
      </c>
      <c r="D155" s="101"/>
      <c r="E155" s="220"/>
      <c r="F155" s="219">
        <v>0</v>
      </c>
      <c r="G155" s="66" t="e">
        <f t="shared" si="5"/>
        <v>#DIV/0!</v>
      </c>
    </row>
    <row r="156" spans="1:7" s="51" customFormat="1" ht="15" hidden="1">
      <c r="A156" s="67"/>
      <c r="B156" s="68">
        <v>1036</v>
      </c>
      <c r="C156" s="67" t="s">
        <v>141</v>
      </c>
      <c r="D156" s="100"/>
      <c r="E156" s="219"/>
      <c r="F156" s="219">
        <v>0</v>
      </c>
      <c r="G156" s="66" t="e">
        <f t="shared" si="5"/>
        <v>#DIV/0!</v>
      </c>
    </row>
    <row r="157" spans="1:7" s="51" customFormat="1" ht="15" customHeight="1">
      <c r="A157" s="94"/>
      <c r="B157" s="95">
        <v>1037</v>
      </c>
      <c r="C157" s="94" t="s">
        <v>142</v>
      </c>
      <c r="D157" s="101">
        <v>0</v>
      </c>
      <c r="E157" s="220">
        <v>0</v>
      </c>
      <c r="F157" s="219">
        <v>57.8</v>
      </c>
      <c r="G157" s="66" t="e">
        <f t="shared" si="5"/>
        <v>#DIV/0!</v>
      </c>
    </row>
    <row r="158" spans="1:7" s="51" customFormat="1" ht="15" hidden="1">
      <c r="A158" s="94"/>
      <c r="B158" s="95">
        <v>1039</v>
      </c>
      <c r="C158" s="94" t="s">
        <v>143</v>
      </c>
      <c r="D158" s="101"/>
      <c r="E158" s="220"/>
      <c r="F158" s="219">
        <v>0</v>
      </c>
      <c r="G158" s="66" t="e">
        <f t="shared" si="5"/>
        <v>#DIV/0!</v>
      </c>
    </row>
    <row r="159" spans="1:7" s="51" customFormat="1" ht="15">
      <c r="A159" s="94"/>
      <c r="B159" s="95">
        <v>1070</v>
      </c>
      <c r="C159" s="94" t="s">
        <v>144</v>
      </c>
      <c r="D159" s="101">
        <v>7</v>
      </c>
      <c r="E159" s="220">
        <v>7</v>
      </c>
      <c r="F159" s="219">
        <v>0</v>
      </c>
      <c r="G159" s="66">
        <f t="shared" si="5"/>
        <v>0</v>
      </c>
    </row>
    <row r="160" spans="1:7" s="51" customFormat="1" ht="15" hidden="1">
      <c r="A160" s="94"/>
      <c r="B160" s="95">
        <v>2331</v>
      </c>
      <c r="C160" s="94" t="s">
        <v>145</v>
      </c>
      <c r="D160" s="101"/>
      <c r="E160" s="220"/>
      <c r="F160" s="219">
        <v>0</v>
      </c>
      <c r="G160" s="66" t="e">
        <f t="shared" si="5"/>
        <v>#DIV/0!</v>
      </c>
    </row>
    <row r="161" spans="1:7" s="51" customFormat="1" ht="15">
      <c r="A161" s="94"/>
      <c r="B161" s="95">
        <v>3322</v>
      </c>
      <c r="C161" s="94" t="s">
        <v>146</v>
      </c>
      <c r="D161" s="100">
        <v>30</v>
      </c>
      <c r="E161" s="219">
        <v>30</v>
      </c>
      <c r="F161" s="219">
        <v>0</v>
      </c>
      <c r="G161" s="66">
        <f t="shared" si="5"/>
        <v>0</v>
      </c>
    </row>
    <row r="162" spans="1:7" s="51" customFormat="1" ht="15">
      <c r="A162" s="94"/>
      <c r="B162" s="95">
        <v>3739</v>
      </c>
      <c r="C162" s="94" t="s">
        <v>147</v>
      </c>
      <c r="D162" s="100">
        <v>50</v>
      </c>
      <c r="E162" s="219">
        <v>50</v>
      </c>
      <c r="F162" s="219">
        <v>0</v>
      </c>
      <c r="G162" s="66">
        <f t="shared" si="5"/>
        <v>0</v>
      </c>
    </row>
    <row r="163" spans="1:7" s="51" customFormat="1" ht="15">
      <c r="A163" s="67"/>
      <c r="B163" s="68">
        <v>3749</v>
      </c>
      <c r="C163" s="67" t="s">
        <v>148</v>
      </c>
      <c r="D163" s="100">
        <v>70</v>
      </c>
      <c r="E163" s="219">
        <v>70</v>
      </c>
      <c r="F163" s="219">
        <v>0</v>
      </c>
      <c r="G163" s="66">
        <f t="shared" si="5"/>
        <v>0</v>
      </c>
    </row>
    <row r="164" spans="1:7" s="51" customFormat="1" ht="15">
      <c r="A164" s="67"/>
      <c r="B164" s="68">
        <v>6171</v>
      </c>
      <c r="C164" s="67" t="s">
        <v>149</v>
      </c>
      <c r="D164" s="100">
        <v>10</v>
      </c>
      <c r="E164" s="219">
        <v>10</v>
      </c>
      <c r="F164" s="219">
        <v>0</v>
      </c>
      <c r="G164" s="66">
        <f t="shared" si="5"/>
        <v>0</v>
      </c>
    </row>
    <row r="165" spans="1:7" s="51" customFormat="1" ht="15">
      <c r="A165" s="67"/>
      <c r="B165" s="68">
        <v>6402</v>
      </c>
      <c r="C165" s="76" t="s">
        <v>77</v>
      </c>
      <c r="D165" s="100">
        <v>0</v>
      </c>
      <c r="E165" s="219">
        <v>108.4</v>
      </c>
      <c r="F165" s="219">
        <v>108.2</v>
      </c>
      <c r="G165" s="66">
        <f t="shared" si="5"/>
        <v>99.815498154981555</v>
      </c>
    </row>
    <row r="166" spans="1:7" s="51" customFormat="1" ht="15.75" thickBot="1">
      <c r="A166" s="102"/>
      <c r="B166" s="103"/>
      <c r="C166" s="102"/>
      <c r="D166" s="88"/>
      <c r="E166" s="260"/>
      <c r="F166" s="260"/>
      <c r="G166" s="88"/>
    </row>
    <row r="167" spans="1:7" s="51" customFormat="1" ht="18.75" customHeight="1" thickTop="1" thickBot="1">
      <c r="A167" s="104"/>
      <c r="B167" s="105"/>
      <c r="C167" s="106" t="s">
        <v>150</v>
      </c>
      <c r="D167" s="85">
        <f>SUM(D152:D166)</f>
        <v>817</v>
      </c>
      <c r="E167" s="258">
        <f>SUM(E152:E166)</f>
        <v>925.4</v>
      </c>
      <c r="F167" s="258">
        <f t="shared" ref="F167" si="6">SUM(F152:F166)</f>
        <v>295.2</v>
      </c>
      <c r="G167" s="85">
        <f>(F167/E167)*100</f>
        <v>31.899719040414954</v>
      </c>
    </row>
    <row r="168" spans="1:7" s="51" customFormat="1" ht="12.75" customHeight="1">
      <c r="A168" s="47"/>
      <c r="B168" s="48"/>
      <c r="C168" s="49"/>
      <c r="D168" s="50"/>
      <c r="E168" s="253"/>
      <c r="F168" s="253"/>
      <c r="G168" s="50"/>
    </row>
    <row r="169" spans="1:7" s="51" customFormat="1" ht="12.75" hidden="1" customHeight="1">
      <c r="A169" s="47"/>
      <c r="B169" s="48"/>
      <c r="C169" s="49"/>
      <c r="D169" s="50"/>
      <c r="E169" s="253"/>
      <c r="F169" s="253"/>
      <c r="G169" s="50"/>
    </row>
    <row r="170" spans="1:7" s="51" customFormat="1" ht="12.75" hidden="1" customHeight="1">
      <c r="A170" s="47"/>
      <c r="B170" s="48"/>
      <c r="C170" s="49"/>
      <c r="D170" s="50"/>
      <c r="E170" s="253"/>
      <c r="F170" s="253"/>
      <c r="G170" s="50"/>
    </row>
    <row r="171" spans="1:7" s="51" customFormat="1" ht="12.75" hidden="1" customHeight="1">
      <c r="A171" s="47"/>
      <c r="B171" s="48"/>
      <c r="C171" s="49"/>
      <c r="D171" s="50"/>
      <c r="E171" s="253"/>
      <c r="F171" s="253"/>
      <c r="G171" s="50"/>
    </row>
    <row r="172" spans="1:7" s="51" customFormat="1" ht="12.75" hidden="1" customHeight="1">
      <c r="B172" s="52"/>
      <c r="E172" s="254"/>
      <c r="F172" s="254"/>
    </row>
    <row r="173" spans="1:7" s="51" customFormat="1" ht="12.75" customHeight="1">
      <c r="B173" s="52"/>
      <c r="E173" s="254"/>
      <c r="F173" s="254"/>
    </row>
    <row r="174" spans="1:7" s="51" customFormat="1" ht="12.75" customHeight="1" thickBot="1">
      <c r="B174" s="52"/>
      <c r="E174" s="254"/>
      <c r="F174" s="254"/>
    </row>
    <row r="175" spans="1:7" s="51" customFormat="1" ht="15.75">
      <c r="A175" s="53" t="s">
        <v>27</v>
      </c>
      <c r="B175" s="54" t="s">
        <v>28</v>
      </c>
      <c r="C175" s="53" t="s">
        <v>29</v>
      </c>
      <c r="D175" s="53" t="s">
        <v>30</v>
      </c>
      <c r="E175" s="256" t="s">
        <v>30</v>
      </c>
      <c r="F175" s="215" t="s">
        <v>8</v>
      </c>
      <c r="G175" s="53" t="s">
        <v>31</v>
      </c>
    </row>
    <row r="176" spans="1:7" s="51" customFormat="1" ht="15.75" customHeight="1" thickBot="1">
      <c r="A176" s="56"/>
      <c r="B176" s="57"/>
      <c r="C176" s="58"/>
      <c r="D176" s="59" t="s">
        <v>32</v>
      </c>
      <c r="E176" s="257" t="s">
        <v>33</v>
      </c>
      <c r="F176" s="217" t="s">
        <v>34</v>
      </c>
      <c r="G176" s="59" t="s">
        <v>35</v>
      </c>
    </row>
    <row r="177" spans="1:82" s="51" customFormat="1" ht="16.5" thickTop="1">
      <c r="A177" s="60">
        <v>80</v>
      </c>
      <c r="B177" s="60"/>
      <c r="C177" s="77" t="s">
        <v>151</v>
      </c>
      <c r="D177" s="63"/>
      <c r="E177" s="226"/>
      <c r="F177" s="226"/>
      <c r="G177" s="63"/>
    </row>
    <row r="178" spans="1:82" s="51" customFormat="1" ht="15.75">
      <c r="A178" s="64"/>
      <c r="B178" s="87"/>
      <c r="C178" s="64"/>
      <c r="D178" s="66"/>
      <c r="E178" s="232"/>
      <c r="F178" s="232"/>
      <c r="G178" s="66"/>
    </row>
    <row r="179" spans="1:82" s="51" customFormat="1" ht="15">
      <c r="A179" s="67"/>
      <c r="B179" s="79">
        <v>2219</v>
      </c>
      <c r="C179" s="67" t="s">
        <v>152</v>
      </c>
      <c r="D179" s="107">
        <v>400</v>
      </c>
      <c r="E179" s="219">
        <v>400</v>
      </c>
      <c r="F179" s="219">
        <v>29.4</v>
      </c>
      <c r="G179" s="66">
        <f t="shared" ref="G179:G184" si="7">(F179/E179)*100</f>
        <v>7.35</v>
      </c>
    </row>
    <row r="180" spans="1:82" s="47" customFormat="1" ht="15">
      <c r="A180" s="67"/>
      <c r="B180" s="79">
        <v>2221</v>
      </c>
      <c r="C180" s="67" t="s">
        <v>153</v>
      </c>
      <c r="D180" s="107">
        <v>19347</v>
      </c>
      <c r="E180" s="219">
        <v>19347</v>
      </c>
      <c r="F180" s="219">
        <v>4510.8999999999996</v>
      </c>
      <c r="G180" s="66">
        <f t="shared" si="7"/>
        <v>23.315759549284124</v>
      </c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</row>
    <row r="181" spans="1:82" s="47" customFormat="1" ht="15">
      <c r="A181" s="67"/>
      <c r="B181" s="79">
        <v>2229</v>
      </c>
      <c r="C181" s="67" t="s">
        <v>154</v>
      </c>
      <c r="D181" s="107">
        <v>0</v>
      </c>
      <c r="E181" s="219">
        <v>0</v>
      </c>
      <c r="F181" s="219">
        <v>124.4</v>
      </c>
      <c r="G181" s="66" t="e">
        <f t="shared" si="7"/>
        <v>#DIV/0!</v>
      </c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</row>
    <row r="182" spans="1:82" s="47" customFormat="1" ht="15" hidden="1">
      <c r="A182" s="67">
        <v>150</v>
      </c>
      <c r="B182" s="79">
        <v>2299</v>
      </c>
      <c r="C182" s="67" t="s">
        <v>154</v>
      </c>
      <c r="D182" s="100"/>
      <c r="E182" s="219"/>
      <c r="F182" s="219">
        <v>0</v>
      </c>
      <c r="G182" s="66" t="e">
        <f t="shared" si="7"/>
        <v>#DIV/0!</v>
      </c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</row>
    <row r="183" spans="1:82" s="47" customFormat="1" ht="15">
      <c r="A183" s="94"/>
      <c r="B183" s="108">
        <v>3399</v>
      </c>
      <c r="C183" s="94" t="s">
        <v>155</v>
      </c>
      <c r="D183" s="66">
        <v>150</v>
      </c>
      <c r="E183" s="232">
        <v>150</v>
      </c>
      <c r="F183" s="219">
        <v>15.1</v>
      </c>
      <c r="G183" s="66">
        <f t="shared" si="7"/>
        <v>10.066666666666666</v>
      </c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</row>
    <row r="184" spans="1:82" s="47" customFormat="1" ht="15">
      <c r="A184" s="94"/>
      <c r="B184" s="108">
        <v>6171</v>
      </c>
      <c r="C184" s="94" t="s">
        <v>156</v>
      </c>
      <c r="D184" s="66">
        <v>0</v>
      </c>
      <c r="E184" s="232">
        <v>1</v>
      </c>
      <c r="F184" s="219">
        <v>27</v>
      </c>
      <c r="G184" s="66">
        <f t="shared" si="7"/>
        <v>2700</v>
      </c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</row>
    <row r="185" spans="1:82" s="47" customFormat="1" ht="15" hidden="1">
      <c r="A185" s="94"/>
      <c r="B185" s="108">
        <v>6402</v>
      </c>
      <c r="C185" s="94" t="s">
        <v>157</v>
      </c>
      <c r="D185" s="66"/>
      <c r="E185" s="232"/>
      <c r="F185" s="219">
        <v>0</v>
      </c>
      <c r="G185" s="66" t="e">
        <f>(#REF!/E185)*100</f>
        <v>#REF!</v>
      </c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</row>
    <row r="186" spans="1:82" s="47" customFormat="1" ht="15" hidden="1">
      <c r="A186" s="94"/>
      <c r="B186" s="108">
        <v>6409</v>
      </c>
      <c r="C186" s="94" t="s">
        <v>158</v>
      </c>
      <c r="D186" s="66"/>
      <c r="E186" s="232"/>
      <c r="F186" s="219">
        <v>0</v>
      </c>
      <c r="G186" s="66" t="e">
        <f>(#REF!/E186)*100</f>
        <v>#REF!</v>
      </c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</row>
    <row r="187" spans="1:82" s="47" customFormat="1" ht="15.75" thickBot="1">
      <c r="A187" s="91"/>
      <c r="B187" s="90"/>
      <c r="C187" s="91"/>
      <c r="D187" s="109"/>
      <c r="E187" s="263"/>
      <c r="F187" s="263"/>
      <c r="G187" s="109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</row>
    <row r="188" spans="1:82" s="47" customFormat="1" ht="18.75" customHeight="1" thickTop="1" thickBot="1">
      <c r="A188" s="104"/>
      <c r="B188" s="110"/>
      <c r="C188" s="106" t="s">
        <v>159</v>
      </c>
      <c r="D188" s="85">
        <f t="shared" ref="D188:F188" si="8">SUM(D179:D186)</f>
        <v>19897</v>
      </c>
      <c r="E188" s="258">
        <f t="shared" si="8"/>
        <v>19898</v>
      </c>
      <c r="F188" s="258">
        <f t="shared" si="8"/>
        <v>4706.7999999999993</v>
      </c>
      <c r="G188" s="85">
        <f>(F188/E188)*100</f>
        <v>23.65463865715147</v>
      </c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</row>
    <row r="189" spans="1:82" s="47" customFormat="1" ht="15.75" customHeight="1">
      <c r="B189" s="48"/>
      <c r="C189" s="49"/>
      <c r="D189" s="50"/>
      <c r="E189" s="253"/>
      <c r="F189" s="253"/>
      <c r="G189" s="50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</row>
    <row r="190" spans="1:82" s="47" customFormat="1" ht="12.75" hidden="1" customHeight="1">
      <c r="B190" s="48"/>
      <c r="C190" s="49"/>
      <c r="D190" s="50"/>
      <c r="E190" s="253"/>
      <c r="F190" s="253"/>
      <c r="G190" s="50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</row>
    <row r="191" spans="1:82" s="47" customFormat="1" ht="12.75" hidden="1" customHeight="1">
      <c r="B191" s="48"/>
      <c r="C191" s="49"/>
      <c r="D191" s="50"/>
      <c r="E191" s="253"/>
      <c r="F191" s="253"/>
      <c r="G191" s="50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</row>
    <row r="192" spans="1:82" s="47" customFormat="1" ht="12.75" hidden="1" customHeight="1">
      <c r="B192" s="48"/>
      <c r="C192" s="49"/>
      <c r="D192" s="50"/>
      <c r="E192" s="253"/>
      <c r="F192" s="253"/>
      <c r="G192" s="50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</row>
    <row r="193" spans="1:82" s="47" customFormat="1" ht="12.75" hidden="1" customHeight="1">
      <c r="B193" s="48"/>
      <c r="C193" s="49"/>
      <c r="D193" s="50"/>
      <c r="E193" s="253"/>
      <c r="F193" s="253"/>
      <c r="G193" s="50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</row>
    <row r="194" spans="1:82" s="47" customFormat="1" ht="12.75" hidden="1" customHeight="1">
      <c r="B194" s="48"/>
      <c r="C194" s="49"/>
      <c r="D194" s="50"/>
      <c r="E194" s="253"/>
      <c r="F194" s="253"/>
      <c r="G194" s="50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</row>
    <row r="195" spans="1:82" s="47" customFormat="1" ht="12.75" hidden="1" customHeight="1">
      <c r="B195" s="48"/>
      <c r="C195" s="49"/>
      <c r="D195" s="50"/>
      <c r="E195" s="253"/>
      <c r="F195" s="253"/>
      <c r="G195" s="50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</row>
    <row r="196" spans="1:82" s="47" customFormat="1" ht="12.75" customHeight="1">
      <c r="B196" s="48"/>
      <c r="C196" s="49"/>
      <c r="D196" s="50"/>
      <c r="E196" s="253"/>
      <c r="F196" s="253"/>
      <c r="G196" s="50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</row>
    <row r="197" spans="1:82" s="47" customFormat="1" ht="15.75" customHeight="1" thickBot="1">
      <c r="B197" s="48"/>
      <c r="C197" s="49"/>
      <c r="D197" s="50"/>
      <c r="E197" s="248"/>
      <c r="F197" s="248"/>
      <c r="G197" s="40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</row>
    <row r="198" spans="1:82" s="47" customFormat="1" ht="15.75" customHeight="1">
      <c r="A198" s="53" t="s">
        <v>27</v>
      </c>
      <c r="B198" s="54" t="s">
        <v>28</v>
      </c>
      <c r="C198" s="53" t="s">
        <v>29</v>
      </c>
      <c r="D198" s="53" t="s">
        <v>30</v>
      </c>
      <c r="E198" s="256" t="s">
        <v>30</v>
      </c>
      <c r="F198" s="215" t="s">
        <v>8</v>
      </c>
      <c r="G198" s="53" t="s">
        <v>31</v>
      </c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</row>
    <row r="199" spans="1:82" s="51" customFormat="1" ht="15.75" customHeight="1" thickBot="1">
      <c r="A199" s="56"/>
      <c r="B199" s="57"/>
      <c r="C199" s="58"/>
      <c r="D199" s="59" t="s">
        <v>32</v>
      </c>
      <c r="E199" s="257" t="s">
        <v>33</v>
      </c>
      <c r="F199" s="217" t="s">
        <v>34</v>
      </c>
      <c r="G199" s="59" t="s">
        <v>35</v>
      </c>
    </row>
    <row r="200" spans="1:82" s="51" customFormat="1" ht="16.5" thickTop="1">
      <c r="A200" s="60">
        <v>90</v>
      </c>
      <c r="B200" s="60"/>
      <c r="C200" s="77" t="s">
        <v>160</v>
      </c>
      <c r="D200" s="63"/>
      <c r="E200" s="226"/>
      <c r="F200" s="226"/>
      <c r="G200" s="63"/>
    </row>
    <row r="201" spans="1:82" s="51" customFormat="1" ht="15.75">
      <c r="A201" s="64"/>
      <c r="B201" s="87"/>
      <c r="C201" s="64"/>
      <c r="D201" s="66"/>
      <c r="E201" s="232"/>
      <c r="F201" s="232"/>
      <c r="G201" s="66"/>
    </row>
    <row r="202" spans="1:82" s="51" customFormat="1" ht="15">
      <c r="A202" s="67"/>
      <c r="B202" s="79">
        <v>2219</v>
      </c>
      <c r="C202" s="67" t="s">
        <v>39</v>
      </c>
      <c r="D202" s="66">
        <v>2134</v>
      </c>
      <c r="E202" s="232">
        <v>2134</v>
      </c>
      <c r="F202" s="232">
        <v>583.1</v>
      </c>
      <c r="G202" s="66">
        <f t="shared" ref="G202:G206" si="9">(F202/E202)*100</f>
        <v>27.324273664479854</v>
      </c>
    </row>
    <row r="203" spans="1:82" s="51" customFormat="1" ht="15">
      <c r="A203" s="67"/>
      <c r="B203" s="79">
        <v>4349</v>
      </c>
      <c r="C203" s="67" t="s">
        <v>161</v>
      </c>
      <c r="D203" s="66">
        <v>614</v>
      </c>
      <c r="E203" s="232">
        <v>1126</v>
      </c>
      <c r="F203" s="232">
        <v>104.9</v>
      </c>
      <c r="G203" s="66">
        <f t="shared" si="9"/>
        <v>9.3161634103019537</v>
      </c>
    </row>
    <row r="204" spans="1:82" s="51" customFormat="1" ht="15">
      <c r="A204" s="67"/>
      <c r="B204" s="79">
        <v>5311</v>
      </c>
      <c r="C204" s="67" t="s">
        <v>162</v>
      </c>
      <c r="D204" s="66">
        <v>21739</v>
      </c>
      <c r="E204" s="232">
        <v>22709.4</v>
      </c>
      <c r="F204" s="232">
        <v>5427.4</v>
      </c>
      <c r="G204" s="66">
        <f t="shared" si="9"/>
        <v>23.899354452341317</v>
      </c>
    </row>
    <row r="205" spans="1:82" s="51" customFormat="1" ht="15.75">
      <c r="A205" s="87"/>
      <c r="B205" s="80">
        <v>6402</v>
      </c>
      <c r="C205" s="76" t="s">
        <v>163</v>
      </c>
      <c r="D205" s="70">
        <v>0</v>
      </c>
      <c r="E205" s="219">
        <v>2.6</v>
      </c>
      <c r="F205" s="232">
        <v>2.6</v>
      </c>
      <c r="G205" s="66">
        <f t="shared" si="9"/>
        <v>100</v>
      </c>
    </row>
    <row r="206" spans="1:82" s="51" customFormat="1" ht="15.75">
      <c r="A206" s="87"/>
      <c r="B206" s="80">
        <v>6409</v>
      </c>
      <c r="C206" s="76" t="s">
        <v>164</v>
      </c>
      <c r="D206" s="70">
        <v>0</v>
      </c>
      <c r="E206" s="219">
        <v>0</v>
      </c>
      <c r="F206" s="232">
        <v>0.2</v>
      </c>
      <c r="G206" s="66" t="e">
        <f t="shared" si="9"/>
        <v>#DIV/0!</v>
      </c>
    </row>
    <row r="207" spans="1:82" s="51" customFormat="1" ht="16.5" thickBot="1">
      <c r="A207" s="89"/>
      <c r="B207" s="89"/>
      <c r="C207" s="111"/>
      <c r="D207" s="112"/>
      <c r="E207" s="264"/>
      <c r="F207" s="264"/>
      <c r="G207" s="112"/>
    </row>
    <row r="208" spans="1:82" s="51" customFormat="1" ht="18.75" customHeight="1" thickTop="1" thickBot="1">
      <c r="A208" s="104"/>
      <c r="B208" s="110"/>
      <c r="C208" s="106" t="s">
        <v>165</v>
      </c>
      <c r="D208" s="85">
        <f t="shared" ref="D208:F208" si="10">SUM(D200:D207)</f>
        <v>24487</v>
      </c>
      <c r="E208" s="258">
        <f t="shared" si="10"/>
        <v>25972</v>
      </c>
      <c r="F208" s="258">
        <f t="shared" si="10"/>
        <v>6118.2</v>
      </c>
      <c r="G208" s="85">
        <f>(F208/E208)*100</f>
        <v>23.556907438780225</v>
      </c>
    </row>
    <row r="209" spans="1:82" s="51" customFormat="1" ht="15.75" customHeight="1">
      <c r="A209" s="47"/>
      <c r="B209" s="48"/>
      <c r="C209" s="49"/>
      <c r="D209" s="50"/>
      <c r="E209" s="253"/>
      <c r="F209" s="253"/>
      <c r="G209" s="50"/>
    </row>
    <row r="210" spans="1:82" s="51" customFormat="1" ht="15.75" customHeight="1" thickBot="1">
      <c r="A210" s="47"/>
      <c r="B210" s="48"/>
      <c r="C210" s="49"/>
      <c r="D210" s="50"/>
      <c r="E210" s="253"/>
      <c r="F210" s="253"/>
      <c r="G210" s="50"/>
    </row>
    <row r="211" spans="1:82" s="47" customFormat="1" ht="15.75" customHeight="1">
      <c r="A211" s="53" t="s">
        <v>27</v>
      </c>
      <c r="B211" s="54" t="s">
        <v>28</v>
      </c>
      <c r="C211" s="53" t="s">
        <v>29</v>
      </c>
      <c r="D211" s="53" t="s">
        <v>30</v>
      </c>
      <c r="E211" s="256" t="s">
        <v>30</v>
      </c>
      <c r="F211" s="215" t="s">
        <v>8</v>
      </c>
      <c r="G211" s="53" t="s">
        <v>31</v>
      </c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</row>
    <row r="212" spans="1:82" s="51" customFormat="1" ht="15.75" customHeight="1" thickBot="1">
      <c r="A212" s="56"/>
      <c r="B212" s="57"/>
      <c r="C212" s="58"/>
      <c r="D212" s="59" t="s">
        <v>32</v>
      </c>
      <c r="E212" s="257" t="s">
        <v>33</v>
      </c>
      <c r="F212" s="217" t="s">
        <v>34</v>
      </c>
      <c r="G212" s="59" t="s">
        <v>35</v>
      </c>
    </row>
    <row r="213" spans="1:82" s="51" customFormat="1" ht="16.5" thickTop="1">
      <c r="A213" s="60">
        <v>100</v>
      </c>
      <c r="B213" s="60"/>
      <c r="C213" s="64" t="s">
        <v>166</v>
      </c>
      <c r="D213" s="63"/>
      <c r="E213" s="226"/>
      <c r="F213" s="226"/>
      <c r="G213" s="63"/>
    </row>
    <row r="214" spans="1:82" s="51" customFormat="1" ht="15.75">
      <c r="A214" s="64"/>
      <c r="B214" s="87"/>
      <c r="C214" s="64"/>
      <c r="D214" s="66"/>
      <c r="E214" s="232"/>
      <c r="F214" s="232"/>
      <c r="G214" s="66"/>
    </row>
    <row r="215" spans="1:82" s="51" customFormat="1" ht="15.75">
      <c r="A215" s="64"/>
      <c r="B215" s="87"/>
      <c r="C215" s="64"/>
      <c r="D215" s="66"/>
      <c r="E215" s="232"/>
      <c r="F215" s="232"/>
      <c r="G215" s="66"/>
    </row>
    <row r="216" spans="1:82" s="51" customFormat="1" ht="15.75">
      <c r="A216" s="87"/>
      <c r="B216" s="80">
        <v>2169</v>
      </c>
      <c r="C216" s="76" t="s">
        <v>167</v>
      </c>
      <c r="D216" s="70">
        <v>300</v>
      </c>
      <c r="E216" s="219">
        <v>300</v>
      </c>
      <c r="F216" s="219">
        <v>0</v>
      </c>
      <c r="G216" s="66">
        <f t="shared" ref="G216" si="11">(F216/E216)*100</f>
        <v>0</v>
      </c>
    </row>
    <row r="217" spans="1:82" s="51" customFormat="1" ht="15.75" hidden="1">
      <c r="A217" s="87"/>
      <c r="B217" s="80">
        <v>6171</v>
      </c>
      <c r="C217" s="76" t="s">
        <v>168</v>
      </c>
      <c r="D217" s="70"/>
      <c r="E217" s="219"/>
      <c r="F217" s="219">
        <v>0</v>
      </c>
      <c r="G217" s="66" t="e">
        <f>(#REF!/E217)*100</f>
        <v>#REF!</v>
      </c>
    </row>
    <row r="218" spans="1:82" s="51" customFormat="1" ht="16.5" thickBot="1">
      <c r="A218" s="89"/>
      <c r="B218" s="113"/>
      <c r="C218" s="114"/>
      <c r="D218" s="115"/>
      <c r="E218" s="237"/>
      <c r="F218" s="237"/>
      <c r="G218" s="66"/>
    </row>
    <row r="219" spans="1:82" s="51" customFormat="1" ht="18.75" customHeight="1" thickTop="1" thickBot="1">
      <c r="A219" s="104"/>
      <c r="B219" s="110"/>
      <c r="C219" s="106" t="s">
        <v>169</v>
      </c>
      <c r="D219" s="85">
        <f t="shared" ref="D219:F219" si="12">SUM(D213:D218)</f>
        <v>300</v>
      </c>
      <c r="E219" s="258">
        <f t="shared" si="12"/>
        <v>300</v>
      </c>
      <c r="F219" s="258">
        <f t="shared" si="12"/>
        <v>0</v>
      </c>
      <c r="G219" s="85">
        <f>(F219/E219)*100</f>
        <v>0</v>
      </c>
    </row>
    <row r="220" spans="1:82" s="51" customFormat="1" ht="12.75" customHeight="1">
      <c r="A220" s="47"/>
      <c r="B220" s="48"/>
      <c r="C220" s="49"/>
      <c r="D220" s="50"/>
      <c r="E220" s="253"/>
      <c r="F220" s="253"/>
      <c r="G220" s="50"/>
    </row>
    <row r="221" spans="1:82" s="51" customFormat="1" ht="12.75" customHeight="1">
      <c r="A221" s="47"/>
      <c r="B221" s="48"/>
      <c r="C221" s="49"/>
      <c r="D221" s="50"/>
      <c r="E221" s="253"/>
      <c r="F221" s="253"/>
      <c r="G221" s="50"/>
    </row>
    <row r="222" spans="1:82" s="51" customFormat="1" ht="12.75" customHeight="1" thickBot="1">
      <c r="B222" s="52"/>
      <c r="E222" s="254"/>
      <c r="F222" s="254"/>
    </row>
    <row r="223" spans="1:82" s="51" customFormat="1" ht="15.75">
      <c r="A223" s="53" t="s">
        <v>27</v>
      </c>
      <c r="B223" s="54" t="s">
        <v>28</v>
      </c>
      <c r="C223" s="53" t="s">
        <v>29</v>
      </c>
      <c r="D223" s="53" t="s">
        <v>30</v>
      </c>
      <c r="E223" s="256" t="s">
        <v>30</v>
      </c>
      <c r="F223" s="215" t="s">
        <v>8</v>
      </c>
      <c r="G223" s="53" t="s">
        <v>31</v>
      </c>
    </row>
    <row r="224" spans="1:82" s="51" customFormat="1" ht="15.75" customHeight="1" thickBot="1">
      <c r="A224" s="56"/>
      <c r="B224" s="57"/>
      <c r="C224" s="58"/>
      <c r="D224" s="59" t="s">
        <v>32</v>
      </c>
      <c r="E224" s="257" t="s">
        <v>33</v>
      </c>
      <c r="F224" s="217" t="s">
        <v>34</v>
      </c>
      <c r="G224" s="59" t="s">
        <v>35</v>
      </c>
    </row>
    <row r="225" spans="1:7" s="51" customFormat="1" ht="16.5" thickTop="1">
      <c r="A225" s="60">
        <v>110</v>
      </c>
      <c r="B225" s="60"/>
      <c r="C225" s="77" t="s">
        <v>170</v>
      </c>
      <c r="D225" s="63"/>
      <c r="E225" s="226"/>
      <c r="F225" s="226"/>
      <c r="G225" s="63"/>
    </row>
    <row r="226" spans="1:7" s="51" customFormat="1" ht="15" customHeight="1">
      <c r="A226" s="64"/>
      <c r="B226" s="87"/>
      <c r="C226" s="64"/>
      <c r="D226" s="66"/>
      <c r="E226" s="232"/>
      <c r="F226" s="232"/>
      <c r="G226" s="66"/>
    </row>
    <row r="227" spans="1:7" s="51" customFormat="1" ht="15" customHeight="1">
      <c r="A227" s="67"/>
      <c r="B227" s="79">
        <v>6171</v>
      </c>
      <c r="C227" s="67" t="s">
        <v>171</v>
      </c>
      <c r="D227" s="66">
        <v>0</v>
      </c>
      <c r="E227" s="232">
        <v>0</v>
      </c>
      <c r="F227" s="232">
        <v>61.3</v>
      </c>
      <c r="G227" s="66" t="e">
        <f t="shared" ref="G227:G232" si="13">(F227/E227)*100</f>
        <v>#DIV/0!</v>
      </c>
    </row>
    <row r="228" spans="1:7" s="51" customFormat="1" ht="15">
      <c r="A228" s="67"/>
      <c r="B228" s="79">
        <v>6310</v>
      </c>
      <c r="C228" s="67" t="s">
        <v>172</v>
      </c>
      <c r="D228" s="66">
        <v>799</v>
      </c>
      <c r="E228" s="232">
        <v>799</v>
      </c>
      <c r="F228" s="232">
        <v>174.5</v>
      </c>
      <c r="G228" s="66">
        <f t="shared" si="13"/>
        <v>21.83979974968711</v>
      </c>
    </row>
    <row r="229" spans="1:7" s="51" customFormat="1" ht="15">
      <c r="A229" s="67"/>
      <c r="B229" s="79">
        <v>6399</v>
      </c>
      <c r="C229" s="67" t="s">
        <v>173</v>
      </c>
      <c r="D229" s="66">
        <v>12311</v>
      </c>
      <c r="E229" s="232">
        <v>12311</v>
      </c>
      <c r="F229" s="232">
        <v>9837.7999999999993</v>
      </c>
      <c r="G229" s="66">
        <f t="shared" si="13"/>
        <v>79.91064901307773</v>
      </c>
    </row>
    <row r="230" spans="1:7" s="51" customFormat="1" ht="15" hidden="1">
      <c r="A230" s="67"/>
      <c r="B230" s="79">
        <v>6402</v>
      </c>
      <c r="C230" s="76" t="s">
        <v>163</v>
      </c>
      <c r="D230" s="66"/>
      <c r="E230" s="232"/>
      <c r="F230" s="232">
        <v>0</v>
      </c>
      <c r="G230" s="66" t="e">
        <f t="shared" si="13"/>
        <v>#DIV/0!</v>
      </c>
    </row>
    <row r="231" spans="1:7" s="51" customFormat="1" ht="15">
      <c r="A231" s="67"/>
      <c r="B231" s="79">
        <v>6409</v>
      </c>
      <c r="C231" s="67" t="s">
        <v>174</v>
      </c>
      <c r="D231" s="66">
        <v>0</v>
      </c>
      <c r="E231" s="232">
        <v>0</v>
      </c>
      <c r="F231" s="232">
        <v>1</v>
      </c>
      <c r="G231" s="66" t="e">
        <f t="shared" si="13"/>
        <v>#DIV/0!</v>
      </c>
    </row>
    <row r="232" spans="1:7" s="71" customFormat="1" ht="15.75" customHeight="1">
      <c r="A232" s="77"/>
      <c r="B232" s="60">
        <v>6409</v>
      </c>
      <c r="C232" s="77" t="s">
        <v>175</v>
      </c>
      <c r="D232" s="116">
        <v>5000</v>
      </c>
      <c r="E232" s="265">
        <v>4470.8999999999996</v>
      </c>
      <c r="F232" s="226">
        <v>0</v>
      </c>
      <c r="G232" s="66">
        <f t="shared" si="13"/>
        <v>0</v>
      </c>
    </row>
    <row r="233" spans="1:7" s="51" customFormat="1" ht="15.75" thickBot="1">
      <c r="A233" s="91"/>
      <c r="B233" s="90"/>
      <c r="C233" s="91"/>
      <c r="D233" s="117"/>
      <c r="E233" s="266"/>
      <c r="F233" s="266"/>
      <c r="G233" s="117"/>
    </row>
    <row r="234" spans="1:7" s="51" customFormat="1" ht="18.75" customHeight="1" thickTop="1" thickBot="1">
      <c r="A234" s="104"/>
      <c r="B234" s="110"/>
      <c r="C234" s="106" t="s">
        <v>176</v>
      </c>
      <c r="D234" s="118">
        <f t="shared" ref="D234:F234" si="14">SUM(D226:D232)</f>
        <v>18110</v>
      </c>
      <c r="E234" s="267">
        <f t="shared" si="14"/>
        <v>17580.900000000001</v>
      </c>
      <c r="F234" s="267">
        <f t="shared" si="14"/>
        <v>10074.599999999999</v>
      </c>
      <c r="G234" s="85">
        <f>(F234/E234)*100</f>
        <v>57.304233571660149</v>
      </c>
    </row>
    <row r="235" spans="1:7" s="51" customFormat="1" ht="12.75" customHeight="1">
      <c r="A235" s="47"/>
      <c r="B235" s="48"/>
      <c r="C235" s="49"/>
      <c r="D235" s="50"/>
      <c r="E235" s="253"/>
      <c r="F235" s="253"/>
      <c r="G235" s="50"/>
    </row>
    <row r="236" spans="1:7" s="51" customFormat="1" ht="13.5" customHeight="1">
      <c r="A236" s="47"/>
      <c r="B236" s="48"/>
      <c r="C236" s="49"/>
      <c r="D236" s="50"/>
      <c r="E236" s="253"/>
      <c r="F236" s="253"/>
      <c r="G236" s="50"/>
    </row>
    <row r="237" spans="1:7" s="51" customFormat="1" ht="13.5" hidden="1" customHeight="1">
      <c r="A237" s="47"/>
      <c r="B237" s="48"/>
      <c r="C237" s="49"/>
      <c r="D237" s="50"/>
      <c r="E237" s="253"/>
      <c r="F237" s="253"/>
      <c r="G237" s="50"/>
    </row>
    <row r="238" spans="1:7" s="51" customFormat="1" ht="12.75" hidden="1" customHeight="1">
      <c r="A238" s="47"/>
      <c r="B238" s="48"/>
      <c r="C238" s="49"/>
      <c r="D238" s="50"/>
      <c r="E238" s="253"/>
      <c r="F238" s="253"/>
      <c r="G238" s="50"/>
    </row>
    <row r="239" spans="1:7" s="51" customFormat="1" ht="12.75" customHeight="1">
      <c r="A239" s="47"/>
      <c r="B239" s="48"/>
      <c r="C239" s="49"/>
      <c r="D239" s="50"/>
      <c r="E239" s="253"/>
      <c r="F239" s="253"/>
      <c r="G239" s="50"/>
    </row>
    <row r="240" spans="1:7" s="51" customFormat="1" ht="14.25" customHeight="1">
      <c r="A240" s="47"/>
      <c r="B240" s="48"/>
      <c r="C240" s="49"/>
      <c r="D240" s="50"/>
      <c r="E240" s="253"/>
      <c r="F240" s="253"/>
      <c r="G240" s="50"/>
    </row>
    <row r="241" spans="1:7" s="51" customFormat="1" ht="12.75" customHeight="1">
      <c r="A241" s="47"/>
      <c r="B241" s="48"/>
      <c r="C241" s="49"/>
      <c r="D241" s="50"/>
      <c r="E241" s="253"/>
      <c r="F241" s="253"/>
      <c r="G241" s="50"/>
    </row>
    <row r="242" spans="1:7" s="51" customFormat="1" ht="12.75" customHeight="1">
      <c r="A242" s="47"/>
      <c r="B242" s="48"/>
      <c r="C242" s="49"/>
      <c r="D242" s="50"/>
      <c r="E242" s="253"/>
      <c r="F242" s="253"/>
      <c r="G242" s="50"/>
    </row>
    <row r="243" spans="1:7" s="51" customFormat="1" ht="13.5" customHeight="1">
      <c r="A243" s="47"/>
      <c r="B243" s="48"/>
      <c r="C243" s="49"/>
      <c r="D243" s="50"/>
      <c r="E243" s="253"/>
      <c r="F243" s="253"/>
      <c r="G243" s="50"/>
    </row>
    <row r="244" spans="1:7" s="51" customFormat="1" ht="12.75" customHeight="1">
      <c r="A244" s="47"/>
      <c r="B244" s="48"/>
      <c r="C244" s="49"/>
      <c r="D244" s="50"/>
      <c r="E244" s="253"/>
      <c r="F244" s="253"/>
      <c r="G244" s="50"/>
    </row>
    <row r="245" spans="1:7" s="51" customFormat="1" ht="12.75" customHeight="1" thickBot="1">
      <c r="A245" s="47"/>
      <c r="B245" s="48"/>
      <c r="C245" s="49"/>
      <c r="D245" s="50"/>
      <c r="E245" s="253"/>
      <c r="F245" s="253"/>
      <c r="G245" s="50"/>
    </row>
    <row r="246" spans="1:7" s="51" customFormat="1" ht="15.75">
      <c r="A246" s="53" t="s">
        <v>27</v>
      </c>
      <c r="B246" s="54" t="s">
        <v>28</v>
      </c>
      <c r="C246" s="53" t="s">
        <v>29</v>
      </c>
      <c r="D246" s="53" t="s">
        <v>30</v>
      </c>
      <c r="E246" s="256" t="s">
        <v>30</v>
      </c>
      <c r="F246" s="215" t="s">
        <v>8</v>
      </c>
      <c r="G246" s="53" t="s">
        <v>31</v>
      </c>
    </row>
    <row r="247" spans="1:7" s="51" customFormat="1" ht="15.75" customHeight="1" thickBot="1">
      <c r="A247" s="56"/>
      <c r="B247" s="57"/>
      <c r="C247" s="58"/>
      <c r="D247" s="59" t="s">
        <v>32</v>
      </c>
      <c r="E247" s="257" t="s">
        <v>33</v>
      </c>
      <c r="F247" s="217" t="s">
        <v>34</v>
      </c>
      <c r="G247" s="59" t="s">
        <v>35</v>
      </c>
    </row>
    <row r="248" spans="1:7" s="51" customFormat="1" ht="16.5" thickTop="1">
      <c r="A248" s="60">
        <v>120</v>
      </c>
      <c r="B248" s="60"/>
      <c r="C248" s="81" t="s">
        <v>177</v>
      </c>
      <c r="D248" s="63"/>
      <c r="E248" s="226"/>
      <c r="F248" s="226"/>
      <c r="G248" s="63"/>
    </row>
    <row r="249" spans="1:7" s="51" customFormat="1" ht="15" customHeight="1">
      <c r="A249" s="64"/>
      <c r="B249" s="87"/>
      <c r="C249" s="81"/>
      <c r="D249" s="66"/>
      <c r="E249" s="232"/>
      <c r="F249" s="232"/>
      <c r="G249" s="66"/>
    </row>
    <row r="250" spans="1:7" s="51" customFormat="1" ht="15" hidden="1" customHeight="1">
      <c r="A250" s="64"/>
      <c r="B250" s="87"/>
      <c r="C250" s="81"/>
      <c r="D250" s="88"/>
      <c r="E250" s="260"/>
      <c r="F250" s="260"/>
      <c r="G250" s="66"/>
    </row>
    <row r="251" spans="1:7" s="71" customFormat="1" ht="15.75" hidden="1">
      <c r="A251" s="67"/>
      <c r="B251" s="68">
        <v>2221</v>
      </c>
      <c r="C251" s="69" t="s">
        <v>40</v>
      </c>
      <c r="D251" s="66"/>
      <c r="E251" s="232"/>
      <c r="F251" s="260">
        <v>0</v>
      </c>
      <c r="G251" s="66" t="e">
        <f>(#REF!/E251)*100</f>
        <v>#REF!</v>
      </c>
    </row>
    <row r="252" spans="1:7" s="51" customFormat="1" ht="15.75">
      <c r="A252" s="64"/>
      <c r="B252" s="79">
        <v>2310</v>
      </c>
      <c r="C252" s="67" t="s">
        <v>178</v>
      </c>
      <c r="D252" s="88">
        <v>20</v>
      </c>
      <c r="E252" s="260">
        <v>20</v>
      </c>
      <c r="F252" s="260">
        <v>0</v>
      </c>
      <c r="G252" s="66">
        <f t="shared" ref="G252:G262" si="15">(F252/E252)*100</f>
        <v>0</v>
      </c>
    </row>
    <row r="253" spans="1:7" s="51" customFormat="1" ht="15.75" hidden="1" customHeight="1">
      <c r="A253" s="64"/>
      <c r="B253" s="79">
        <v>2321</v>
      </c>
      <c r="C253" s="67" t="s">
        <v>179</v>
      </c>
      <c r="D253" s="88"/>
      <c r="E253" s="260"/>
      <c r="F253" s="260">
        <v>0</v>
      </c>
      <c r="G253" s="66" t="e">
        <f t="shared" si="15"/>
        <v>#DIV/0!</v>
      </c>
    </row>
    <row r="254" spans="1:7" s="51" customFormat="1" ht="15.75" customHeight="1">
      <c r="A254" s="64"/>
      <c r="B254" s="79">
        <v>3313</v>
      </c>
      <c r="C254" s="67" t="s">
        <v>180</v>
      </c>
      <c r="D254" s="88">
        <v>0</v>
      </c>
      <c r="E254" s="260">
        <v>80</v>
      </c>
      <c r="F254" s="260">
        <v>0.5</v>
      </c>
      <c r="G254" s="66">
        <f t="shared" si="15"/>
        <v>0.625</v>
      </c>
    </row>
    <row r="255" spans="1:7" s="51" customFormat="1" ht="15">
      <c r="A255" s="67"/>
      <c r="B255" s="79">
        <v>3612</v>
      </c>
      <c r="C255" s="67" t="s">
        <v>181</v>
      </c>
      <c r="D255" s="66">
        <v>9776</v>
      </c>
      <c r="E255" s="232">
        <v>9776</v>
      </c>
      <c r="F255" s="260">
        <v>872.6</v>
      </c>
      <c r="G255" s="66">
        <f t="shared" si="15"/>
        <v>8.9259410801963988</v>
      </c>
    </row>
    <row r="256" spans="1:7" s="51" customFormat="1" ht="15">
      <c r="A256" s="67"/>
      <c r="B256" s="79">
        <v>3613</v>
      </c>
      <c r="C256" s="67" t="s">
        <v>182</v>
      </c>
      <c r="D256" s="66">
        <v>8540</v>
      </c>
      <c r="E256" s="232">
        <v>8540</v>
      </c>
      <c r="F256" s="260">
        <v>1665.9</v>
      </c>
      <c r="G256" s="66">
        <f t="shared" si="15"/>
        <v>19.507025761124122</v>
      </c>
    </row>
    <row r="257" spans="1:7" s="51" customFormat="1" ht="15">
      <c r="A257" s="67"/>
      <c r="B257" s="79">
        <v>3632</v>
      </c>
      <c r="C257" s="67" t="s">
        <v>60</v>
      </c>
      <c r="D257" s="66">
        <v>1621</v>
      </c>
      <c r="E257" s="232">
        <v>1621</v>
      </c>
      <c r="F257" s="260">
        <v>50.4</v>
      </c>
      <c r="G257" s="66">
        <f t="shared" si="15"/>
        <v>3.10919185687847</v>
      </c>
    </row>
    <row r="258" spans="1:7" s="51" customFormat="1" ht="15">
      <c r="A258" s="67"/>
      <c r="B258" s="79">
        <v>3634</v>
      </c>
      <c r="C258" s="67" t="s">
        <v>183</v>
      </c>
      <c r="D258" s="66">
        <v>1610</v>
      </c>
      <c r="E258" s="232">
        <v>1610</v>
      </c>
      <c r="F258" s="260">
        <v>87.9</v>
      </c>
      <c r="G258" s="66">
        <f t="shared" si="15"/>
        <v>5.4596273291925472</v>
      </c>
    </row>
    <row r="259" spans="1:7" s="51" customFormat="1" ht="15">
      <c r="A259" s="67"/>
      <c r="B259" s="79">
        <v>3639</v>
      </c>
      <c r="C259" s="67" t="s">
        <v>184</v>
      </c>
      <c r="D259" s="66">
        <f>9117-8300-215</f>
        <v>602</v>
      </c>
      <c r="E259" s="232">
        <f>9360-8300-215</f>
        <v>845</v>
      </c>
      <c r="F259" s="260">
        <f>437.7-287.3-0</f>
        <v>150.39999999999998</v>
      </c>
      <c r="G259" s="66">
        <f t="shared" si="15"/>
        <v>17.798816568047336</v>
      </c>
    </row>
    <row r="260" spans="1:7" s="51" customFormat="1" ht="15" customHeight="1">
      <c r="A260" s="67"/>
      <c r="B260" s="79">
        <v>3639</v>
      </c>
      <c r="C260" s="67" t="s">
        <v>185</v>
      </c>
      <c r="D260" s="66">
        <v>215</v>
      </c>
      <c r="E260" s="232">
        <v>215</v>
      </c>
      <c r="F260" s="260">
        <v>0</v>
      </c>
      <c r="G260" s="66">
        <f t="shared" si="15"/>
        <v>0</v>
      </c>
    </row>
    <row r="261" spans="1:7" s="51" customFormat="1" ht="15">
      <c r="A261" s="67"/>
      <c r="B261" s="79">
        <v>3639</v>
      </c>
      <c r="C261" s="67" t="s">
        <v>186</v>
      </c>
      <c r="D261" s="66">
        <v>8300</v>
      </c>
      <c r="E261" s="232">
        <v>8300</v>
      </c>
      <c r="F261" s="260">
        <v>287.3</v>
      </c>
      <c r="G261" s="66">
        <f t="shared" si="15"/>
        <v>3.4614457831325303</v>
      </c>
    </row>
    <row r="262" spans="1:7" s="51" customFormat="1" ht="15">
      <c r="A262" s="67"/>
      <c r="B262" s="79">
        <v>3729</v>
      </c>
      <c r="C262" s="67" t="s">
        <v>187</v>
      </c>
      <c r="D262" s="66">
        <v>1</v>
      </c>
      <c r="E262" s="232">
        <v>1</v>
      </c>
      <c r="F262" s="260">
        <v>0</v>
      </c>
      <c r="G262" s="66">
        <f t="shared" si="15"/>
        <v>0</v>
      </c>
    </row>
    <row r="263" spans="1:7" s="51" customFormat="1" ht="15" hidden="1">
      <c r="A263" s="94"/>
      <c r="B263" s="108">
        <v>4349</v>
      </c>
      <c r="C263" s="94" t="s">
        <v>188</v>
      </c>
      <c r="D263" s="88"/>
      <c r="E263" s="260"/>
      <c r="F263" s="260">
        <v>0</v>
      </c>
      <c r="G263" s="66" t="e">
        <f>(#REF!/E263)*100</f>
        <v>#REF!</v>
      </c>
    </row>
    <row r="264" spans="1:7" s="51" customFormat="1" ht="15" hidden="1">
      <c r="A264" s="94"/>
      <c r="B264" s="108">
        <v>6409</v>
      </c>
      <c r="C264" s="94" t="s">
        <v>189</v>
      </c>
      <c r="D264" s="88"/>
      <c r="E264" s="260"/>
      <c r="F264" s="260">
        <v>0</v>
      </c>
      <c r="G264" s="66" t="e">
        <f>(#REF!/E264)*100</f>
        <v>#REF!</v>
      </c>
    </row>
    <row r="265" spans="1:7" s="51" customFormat="1" ht="15" customHeight="1" thickBot="1">
      <c r="A265" s="89"/>
      <c r="B265" s="89"/>
      <c r="C265" s="111"/>
      <c r="D265" s="117"/>
      <c r="E265" s="266"/>
      <c r="F265" s="266"/>
      <c r="G265" s="117"/>
    </row>
    <row r="266" spans="1:7" s="51" customFormat="1" ht="18.75" customHeight="1" thickTop="1" thickBot="1">
      <c r="A266" s="82"/>
      <c r="B266" s="110"/>
      <c r="C266" s="106" t="s">
        <v>190</v>
      </c>
      <c r="D266" s="118">
        <f t="shared" ref="D266:F266" si="16">SUM(D251:D264)</f>
        <v>30685</v>
      </c>
      <c r="E266" s="267">
        <f t="shared" si="16"/>
        <v>31008</v>
      </c>
      <c r="F266" s="267">
        <f t="shared" si="16"/>
        <v>3115.0000000000005</v>
      </c>
      <c r="G266" s="85">
        <f>(F266/E266)*100</f>
        <v>10.045794633642933</v>
      </c>
    </row>
    <row r="267" spans="1:7" s="51" customFormat="1" ht="12.75" customHeight="1">
      <c r="A267" s="47"/>
      <c r="B267" s="48"/>
      <c r="C267" s="49"/>
      <c r="D267" s="50"/>
      <c r="E267" s="253"/>
      <c r="F267" s="253"/>
      <c r="G267" s="50"/>
    </row>
    <row r="268" spans="1:7" s="51" customFormat="1" ht="12.75" customHeight="1">
      <c r="A268" s="47"/>
      <c r="B268" s="48"/>
      <c r="C268" s="49"/>
      <c r="D268" s="50"/>
      <c r="E268" s="253"/>
      <c r="F268" s="253"/>
      <c r="G268" s="50"/>
    </row>
    <row r="269" spans="1:7" s="51" customFormat="1" ht="12.75" customHeight="1" thickBot="1">
      <c r="E269" s="254"/>
      <c r="F269" s="254"/>
    </row>
    <row r="270" spans="1:7" s="51" customFormat="1" ht="15.75">
      <c r="A270" s="53" t="s">
        <v>27</v>
      </c>
      <c r="B270" s="54" t="s">
        <v>28</v>
      </c>
      <c r="C270" s="53" t="s">
        <v>29</v>
      </c>
      <c r="D270" s="53" t="s">
        <v>30</v>
      </c>
      <c r="E270" s="256" t="s">
        <v>30</v>
      </c>
      <c r="F270" s="215" t="s">
        <v>8</v>
      </c>
      <c r="G270" s="53" t="s">
        <v>31</v>
      </c>
    </row>
    <row r="271" spans="1:7" s="51" customFormat="1" ht="15.75" customHeight="1" thickBot="1">
      <c r="A271" s="56"/>
      <c r="B271" s="57"/>
      <c r="C271" s="58"/>
      <c r="D271" s="59" t="s">
        <v>32</v>
      </c>
      <c r="E271" s="257" t="s">
        <v>33</v>
      </c>
      <c r="F271" s="217" t="s">
        <v>34</v>
      </c>
      <c r="G271" s="59" t="s">
        <v>35</v>
      </c>
    </row>
    <row r="272" spans="1:7" s="51" customFormat="1" ht="38.25" customHeight="1" thickTop="1" thickBot="1">
      <c r="A272" s="106"/>
      <c r="B272" s="119"/>
      <c r="C272" s="120" t="s">
        <v>191</v>
      </c>
      <c r="D272" s="121">
        <f>SUM(D56,D84,D136,D167,D188,D208,D219,D234,D266,)</f>
        <v>485763</v>
      </c>
      <c r="E272" s="268">
        <f>SUM(E56,E84,E136,E167,E188,E208,E219,E234,E266)</f>
        <v>494790.30000000005</v>
      </c>
      <c r="F272" s="268">
        <f>SUM(F56,F84,F136,F167,F188,F208,F219,F234,F266,)</f>
        <v>96294.799999999988</v>
      </c>
      <c r="G272" s="122">
        <f>(F272/E272)*100</f>
        <v>19.461739650110353</v>
      </c>
    </row>
    <row r="273" spans="1:7" ht="15">
      <c r="A273" s="123"/>
      <c r="B273" s="123"/>
      <c r="C273" s="123"/>
      <c r="D273" s="123"/>
      <c r="E273" s="269"/>
      <c r="F273" s="269"/>
      <c r="G273" s="123"/>
    </row>
    <row r="274" spans="1:7" ht="15" customHeight="1">
      <c r="A274" s="123"/>
      <c r="B274" s="123"/>
      <c r="C274" s="123"/>
      <c r="D274" s="123"/>
      <c r="E274" s="269"/>
      <c r="F274" s="269"/>
      <c r="G274" s="123"/>
    </row>
    <row r="275" spans="1:7" ht="15" customHeight="1">
      <c r="A275" s="123"/>
      <c r="B275" s="123"/>
      <c r="C275" s="123"/>
      <c r="D275" s="123"/>
      <c r="E275" s="269"/>
      <c r="F275" s="269"/>
      <c r="G275" s="123"/>
    </row>
    <row r="276" spans="1:7" ht="15" customHeight="1">
      <c r="A276" s="123"/>
      <c r="B276" s="123"/>
      <c r="C276" s="123"/>
      <c r="D276" s="123"/>
      <c r="E276" s="269"/>
      <c r="F276" s="269"/>
      <c r="G276" s="123"/>
    </row>
    <row r="277" spans="1:7" ht="15">
      <c r="A277" s="123"/>
      <c r="B277" s="123"/>
      <c r="C277" s="123"/>
      <c r="D277" s="123"/>
      <c r="E277" s="269"/>
      <c r="F277" s="269"/>
      <c r="G277" s="123"/>
    </row>
    <row r="278" spans="1:7" ht="15">
      <c r="A278" s="123"/>
      <c r="B278" s="123"/>
      <c r="C278" s="123"/>
      <c r="D278" s="123"/>
      <c r="E278" s="269"/>
      <c r="F278" s="269"/>
      <c r="G278" s="123"/>
    </row>
    <row r="279" spans="1:7" ht="15">
      <c r="A279" s="123"/>
      <c r="B279" s="123"/>
      <c r="C279" s="124"/>
      <c r="D279" s="123"/>
      <c r="E279" s="269"/>
      <c r="F279" s="269"/>
      <c r="G279" s="123"/>
    </row>
    <row r="280" spans="1:7" ht="15">
      <c r="A280" s="123"/>
      <c r="B280" s="123"/>
      <c r="C280" s="123"/>
      <c r="D280" s="123"/>
      <c r="E280" s="269"/>
      <c r="F280" s="269"/>
      <c r="G280" s="123"/>
    </row>
    <row r="281" spans="1:7" ht="15">
      <c r="A281" s="123"/>
      <c r="B281" s="123"/>
      <c r="C281" s="123"/>
      <c r="D281" s="123"/>
      <c r="E281" s="269"/>
      <c r="F281" s="269"/>
      <c r="G281" s="123"/>
    </row>
    <row r="282" spans="1:7" ht="15">
      <c r="A282" s="123"/>
      <c r="B282" s="123"/>
      <c r="C282" s="123"/>
      <c r="D282" s="123"/>
      <c r="E282" s="269"/>
      <c r="F282" s="269"/>
      <c r="G282" s="123"/>
    </row>
    <row r="283" spans="1:7" ht="15">
      <c r="A283" s="123"/>
      <c r="B283" s="123"/>
      <c r="C283" s="123"/>
      <c r="D283" s="123"/>
      <c r="E283" s="269"/>
      <c r="F283" s="269"/>
      <c r="G283" s="123"/>
    </row>
    <row r="284" spans="1:7" ht="15">
      <c r="A284" s="123"/>
      <c r="B284" s="123"/>
      <c r="C284" s="123"/>
      <c r="D284" s="123"/>
      <c r="E284" s="269"/>
      <c r="F284" s="269"/>
      <c r="G284" s="123"/>
    </row>
    <row r="285" spans="1:7" ht="15">
      <c r="A285" s="123"/>
      <c r="B285" s="123"/>
      <c r="C285" s="123"/>
      <c r="D285" s="123"/>
      <c r="E285" s="269"/>
      <c r="F285" s="269"/>
      <c r="G285" s="123"/>
    </row>
    <row r="286" spans="1:7" ht="15">
      <c r="A286" s="123"/>
      <c r="B286" s="123"/>
      <c r="C286" s="123"/>
      <c r="D286" s="123"/>
      <c r="E286" s="269"/>
      <c r="F286" s="269"/>
      <c r="G286" s="123"/>
    </row>
    <row r="287" spans="1:7" ht="15">
      <c r="A287" s="123"/>
      <c r="B287" s="123"/>
      <c r="C287" s="123"/>
      <c r="D287" s="123"/>
      <c r="E287" s="269"/>
      <c r="F287" s="269"/>
      <c r="G287" s="123"/>
    </row>
    <row r="288" spans="1:7" ht="15">
      <c r="A288" s="123"/>
      <c r="B288" s="123"/>
      <c r="C288" s="123"/>
      <c r="D288" s="123"/>
      <c r="E288" s="269"/>
      <c r="F288" s="269"/>
      <c r="G288" s="123"/>
    </row>
    <row r="289" spans="1:7" ht="15">
      <c r="A289" s="123"/>
      <c r="B289" s="123"/>
      <c r="C289" s="123"/>
      <c r="D289" s="123"/>
      <c r="E289" s="269"/>
      <c r="F289" s="269"/>
      <c r="G289" s="123"/>
    </row>
    <row r="290" spans="1:7" ht="15">
      <c r="A290" s="123"/>
      <c r="B290" s="123"/>
      <c r="C290" s="123"/>
      <c r="D290" s="123"/>
      <c r="E290" s="269"/>
      <c r="F290" s="269"/>
      <c r="G290" s="123"/>
    </row>
    <row r="291" spans="1:7" ht="15">
      <c r="A291" s="123"/>
      <c r="B291" s="123"/>
      <c r="C291" s="123"/>
      <c r="D291" s="123"/>
      <c r="E291" s="269"/>
      <c r="F291" s="269"/>
      <c r="G291" s="123"/>
    </row>
    <row r="292" spans="1:7" ht="15">
      <c r="A292" s="123"/>
      <c r="B292" s="123"/>
      <c r="C292" s="123"/>
      <c r="D292" s="123"/>
      <c r="E292" s="269"/>
      <c r="F292" s="269"/>
      <c r="G292" s="123"/>
    </row>
    <row r="293" spans="1:7" ht="15">
      <c r="A293" s="123"/>
      <c r="B293" s="123"/>
      <c r="C293" s="123"/>
      <c r="D293" s="123"/>
      <c r="E293" s="269"/>
      <c r="F293" s="269"/>
      <c r="G293" s="123"/>
    </row>
  </sheetData>
  <pageMargins left="0.34" right="0.18" top="0.27559055118110237" bottom="0.47244094488188981" header="0.31496062992125984" footer="0.35433070866141736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1"/>
  <sheetViews>
    <sheetView workbookViewId="0">
      <selection activeCell="D86" sqref="D85:D86"/>
    </sheetView>
  </sheetViews>
  <sheetFormatPr defaultRowHeight="12.75"/>
  <cols>
    <col min="1" max="1" width="4.85546875" style="275" customWidth="1"/>
    <col min="2" max="2" width="10.42578125" style="275" customWidth="1"/>
    <col min="3" max="3" width="11.5703125" style="275" customWidth="1"/>
    <col min="4" max="4" width="92.28515625" style="275" customWidth="1"/>
    <col min="5" max="5" width="13" style="275" customWidth="1"/>
    <col min="6" max="6" width="11.28515625" style="275" hidden="1" customWidth="1"/>
    <col min="7" max="7" width="12.28515625" style="275" hidden="1" customWidth="1"/>
    <col min="8" max="8" width="9.7109375" style="275" bestFit="1" customWidth="1"/>
    <col min="9" max="256" width="9.140625" style="275"/>
    <col min="257" max="257" width="4.85546875" style="275" customWidth="1"/>
    <col min="258" max="258" width="10.42578125" style="275" customWidth="1"/>
    <col min="259" max="259" width="11.5703125" style="275" customWidth="1"/>
    <col min="260" max="260" width="92.28515625" style="275" customWidth="1"/>
    <col min="261" max="261" width="13" style="275" customWidth="1"/>
    <col min="262" max="263" width="0" style="275" hidden="1" customWidth="1"/>
    <col min="264" max="264" width="9.7109375" style="275" bestFit="1" customWidth="1"/>
    <col min="265" max="512" width="9.140625" style="275"/>
    <col min="513" max="513" width="4.85546875" style="275" customWidth="1"/>
    <col min="514" max="514" width="10.42578125" style="275" customWidth="1"/>
    <col min="515" max="515" width="11.5703125" style="275" customWidth="1"/>
    <col min="516" max="516" width="92.28515625" style="275" customWidth="1"/>
    <col min="517" max="517" width="13" style="275" customWidth="1"/>
    <col min="518" max="519" width="0" style="275" hidden="1" customWidth="1"/>
    <col min="520" max="520" width="9.7109375" style="275" bestFit="1" customWidth="1"/>
    <col min="521" max="768" width="9.140625" style="275"/>
    <col min="769" max="769" width="4.85546875" style="275" customWidth="1"/>
    <col min="770" max="770" width="10.42578125" style="275" customWidth="1"/>
    <col min="771" max="771" width="11.5703125" style="275" customWidth="1"/>
    <col min="772" max="772" width="92.28515625" style="275" customWidth="1"/>
    <col min="773" max="773" width="13" style="275" customWidth="1"/>
    <col min="774" max="775" width="0" style="275" hidden="1" customWidth="1"/>
    <col min="776" max="776" width="9.7109375" style="275" bestFit="1" customWidth="1"/>
    <col min="777" max="1024" width="9.140625" style="275"/>
    <col min="1025" max="1025" width="4.85546875" style="275" customWidth="1"/>
    <col min="1026" max="1026" width="10.42578125" style="275" customWidth="1"/>
    <col min="1027" max="1027" width="11.5703125" style="275" customWidth="1"/>
    <col min="1028" max="1028" width="92.28515625" style="275" customWidth="1"/>
    <col min="1029" max="1029" width="13" style="275" customWidth="1"/>
    <col min="1030" max="1031" width="0" style="275" hidden="1" customWidth="1"/>
    <col min="1032" max="1032" width="9.7109375" style="275" bestFit="1" customWidth="1"/>
    <col min="1033" max="1280" width="9.140625" style="275"/>
    <col min="1281" max="1281" width="4.85546875" style="275" customWidth="1"/>
    <col min="1282" max="1282" width="10.42578125" style="275" customWidth="1"/>
    <col min="1283" max="1283" width="11.5703125" style="275" customWidth="1"/>
    <col min="1284" max="1284" width="92.28515625" style="275" customWidth="1"/>
    <col min="1285" max="1285" width="13" style="275" customWidth="1"/>
    <col min="1286" max="1287" width="0" style="275" hidden="1" customWidth="1"/>
    <col min="1288" max="1288" width="9.7109375" style="275" bestFit="1" customWidth="1"/>
    <col min="1289" max="1536" width="9.140625" style="275"/>
    <col min="1537" max="1537" width="4.85546875" style="275" customWidth="1"/>
    <col min="1538" max="1538" width="10.42578125" style="275" customWidth="1"/>
    <col min="1539" max="1539" width="11.5703125" style="275" customWidth="1"/>
    <col min="1540" max="1540" width="92.28515625" style="275" customWidth="1"/>
    <col min="1541" max="1541" width="13" style="275" customWidth="1"/>
    <col min="1542" max="1543" width="0" style="275" hidden="1" customWidth="1"/>
    <col min="1544" max="1544" width="9.7109375" style="275" bestFit="1" customWidth="1"/>
    <col min="1545" max="1792" width="9.140625" style="275"/>
    <col min="1793" max="1793" width="4.85546875" style="275" customWidth="1"/>
    <col min="1794" max="1794" width="10.42578125" style="275" customWidth="1"/>
    <col min="1795" max="1795" width="11.5703125" style="275" customWidth="1"/>
    <col min="1796" max="1796" width="92.28515625" style="275" customWidth="1"/>
    <col min="1797" max="1797" width="13" style="275" customWidth="1"/>
    <col min="1798" max="1799" width="0" style="275" hidden="1" customWidth="1"/>
    <col min="1800" max="1800" width="9.7109375" style="275" bestFit="1" customWidth="1"/>
    <col min="1801" max="2048" width="9.140625" style="275"/>
    <col min="2049" max="2049" width="4.85546875" style="275" customWidth="1"/>
    <col min="2050" max="2050" width="10.42578125" style="275" customWidth="1"/>
    <col min="2051" max="2051" width="11.5703125" style="275" customWidth="1"/>
    <col min="2052" max="2052" width="92.28515625" style="275" customWidth="1"/>
    <col min="2053" max="2053" width="13" style="275" customWidth="1"/>
    <col min="2054" max="2055" width="0" style="275" hidden="1" customWidth="1"/>
    <col min="2056" max="2056" width="9.7109375" style="275" bestFit="1" customWidth="1"/>
    <col min="2057" max="2304" width="9.140625" style="275"/>
    <col min="2305" max="2305" width="4.85546875" style="275" customWidth="1"/>
    <col min="2306" max="2306" width="10.42578125" style="275" customWidth="1"/>
    <col min="2307" max="2307" width="11.5703125" style="275" customWidth="1"/>
    <col min="2308" max="2308" width="92.28515625" style="275" customWidth="1"/>
    <col min="2309" max="2309" width="13" style="275" customWidth="1"/>
    <col min="2310" max="2311" width="0" style="275" hidden="1" customWidth="1"/>
    <col min="2312" max="2312" width="9.7109375" style="275" bestFit="1" customWidth="1"/>
    <col min="2313" max="2560" width="9.140625" style="275"/>
    <col min="2561" max="2561" width="4.85546875" style="275" customWidth="1"/>
    <col min="2562" max="2562" width="10.42578125" style="275" customWidth="1"/>
    <col min="2563" max="2563" width="11.5703125" style="275" customWidth="1"/>
    <col min="2564" max="2564" width="92.28515625" style="275" customWidth="1"/>
    <col min="2565" max="2565" width="13" style="275" customWidth="1"/>
    <col min="2566" max="2567" width="0" style="275" hidden="1" customWidth="1"/>
    <col min="2568" max="2568" width="9.7109375" style="275" bestFit="1" customWidth="1"/>
    <col min="2569" max="2816" width="9.140625" style="275"/>
    <col min="2817" max="2817" width="4.85546875" style="275" customWidth="1"/>
    <col min="2818" max="2818" width="10.42578125" style="275" customWidth="1"/>
    <col min="2819" max="2819" width="11.5703125" style="275" customWidth="1"/>
    <col min="2820" max="2820" width="92.28515625" style="275" customWidth="1"/>
    <col min="2821" max="2821" width="13" style="275" customWidth="1"/>
    <col min="2822" max="2823" width="0" style="275" hidden="1" customWidth="1"/>
    <col min="2824" max="2824" width="9.7109375" style="275" bestFit="1" customWidth="1"/>
    <col min="2825" max="3072" width="9.140625" style="275"/>
    <col min="3073" max="3073" width="4.85546875" style="275" customWidth="1"/>
    <col min="3074" max="3074" width="10.42578125" style="275" customWidth="1"/>
    <col min="3075" max="3075" width="11.5703125" style="275" customWidth="1"/>
    <col min="3076" max="3076" width="92.28515625" style="275" customWidth="1"/>
    <col min="3077" max="3077" width="13" style="275" customWidth="1"/>
    <col min="3078" max="3079" width="0" style="275" hidden="1" customWidth="1"/>
    <col min="3080" max="3080" width="9.7109375" style="275" bestFit="1" customWidth="1"/>
    <col min="3081" max="3328" width="9.140625" style="275"/>
    <col min="3329" max="3329" width="4.85546875" style="275" customWidth="1"/>
    <col min="3330" max="3330" width="10.42578125" style="275" customWidth="1"/>
    <col min="3331" max="3331" width="11.5703125" style="275" customWidth="1"/>
    <col min="3332" max="3332" width="92.28515625" style="275" customWidth="1"/>
    <col min="3333" max="3333" width="13" style="275" customWidth="1"/>
    <col min="3334" max="3335" width="0" style="275" hidden="1" customWidth="1"/>
    <col min="3336" max="3336" width="9.7109375" style="275" bestFit="1" customWidth="1"/>
    <col min="3337" max="3584" width="9.140625" style="275"/>
    <col min="3585" max="3585" width="4.85546875" style="275" customWidth="1"/>
    <col min="3586" max="3586" width="10.42578125" style="275" customWidth="1"/>
    <col min="3587" max="3587" width="11.5703125" style="275" customWidth="1"/>
    <col min="3588" max="3588" width="92.28515625" style="275" customWidth="1"/>
    <col min="3589" max="3589" width="13" style="275" customWidth="1"/>
    <col min="3590" max="3591" width="0" style="275" hidden="1" customWidth="1"/>
    <col min="3592" max="3592" width="9.7109375" style="275" bestFit="1" customWidth="1"/>
    <col min="3593" max="3840" width="9.140625" style="275"/>
    <col min="3841" max="3841" width="4.85546875" style="275" customWidth="1"/>
    <col min="3842" max="3842" width="10.42578125" style="275" customWidth="1"/>
    <col min="3843" max="3843" width="11.5703125" style="275" customWidth="1"/>
    <col min="3844" max="3844" width="92.28515625" style="275" customWidth="1"/>
    <col min="3845" max="3845" width="13" style="275" customWidth="1"/>
    <col min="3846" max="3847" width="0" style="275" hidden="1" customWidth="1"/>
    <col min="3848" max="3848" width="9.7109375" style="275" bestFit="1" customWidth="1"/>
    <col min="3849" max="4096" width="9.140625" style="275"/>
    <col min="4097" max="4097" width="4.85546875" style="275" customWidth="1"/>
    <col min="4098" max="4098" width="10.42578125" style="275" customWidth="1"/>
    <col min="4099" max="4099" width="11.5703125" style="275" customWidth="1"/>
    <col min="4100" max="4100" width="92.28515625" style="275" customWidth="1"/>
    <col min="4101" max="4101" width="13" style="275" customWidth="1"/>
    <col min="4102" max="4103" width="0" style="275" hidden="1" customWidth="1"/>
    <col min="4104" max="4104" width="9.7109375" style="275" bestFit="1" customWidth="1"/>
    <col min="4105" max="4352" width="9.140625" style="275"/>
    <col min="4353" max="4353" width="4.85546875" style="275" customWidth="1"/>
    <col min="4354" max="4354" width="10.42578125" style="275" customWidth="1"/>
    <col min="4355" max="4355" width="11.5703125" style="275" customWidth="1"/>
    <col min="4356" max="4356" width="92.28515625" style="275" customWidth="1"/>
    <col min="4357" max="4357" width="13" style="275" customWidth="1"/>
    <col min="4358" max="4359" width="0" style="275" hidden="1" customWidth="1"/>
    <col min="4360" max="4360" width="9.7109375" style="275" bestFit="1" customWidth="1"/>
    <col min="4361" max="4608" width="9.140625" style="275"/>
    <col min="4609" max="4609" width="4.85546875" style="275" customWidth="1"/>
    <col min="4610" max="4610" width="10.42578125" style="275" customWidth="1"/>
    <col min="4611" max="4611" width="11.5703125" style="275" customWidth="1"/>
    <col min="4612" max="4612" width="92.28515625" style="275" customWidth="1"/>
    <col min="4613" max="4613" width="13" style="275" customWidth="1"/>
    <col min="4614" max="4615" width="0" style="275" hidden="1" customWidth="1"/>
    <col min="4616" max="4616" width="9.7109375" style="275" bestFit="1" customWidth="1"/>
    <col min="4617" max="4864" width="9.140625" style="275"/>
    <col min="4865" max="4865" width="4.85546875" style="275" customWidth="1"/>
    <col min="4866" max="4866" width="10.42578125" style="275" customWidth="1"/>
    <col min="4867" max="4867" width="11.5703125" style="275" customWidth="1"/>
    <col min="4868" max="4868" width="92.28515625" style="275" customWidth="1"/>
    <col min="4869" max="4869" width="13" style="275" customWidth="1"/>
    <col min="4870" max="4871" width="0" style="275" hidden="1" customWidth="1"/>
    <col min="4872" max="4872" width="9.7109375" style="275" bestFit="1" customWidth="1"/>
    <col min="4873" max="5120" width="9.140625" style="275"/>
    <col min="5121" max="5121" width="4.85546875" style="275" customWidth="1"/>
    <col min="5122" max="5122" width="10.42578125" style="275" customWidth="1"/>
    <col min="5123" max="5123" width="11.5703125" style="275" customWidth="1"/>
    <col min="5124" max="5124" width="92.28515625" style="275" customWidth="1"/>
    <col min="5125" max="5125" width="13" style="275" customWidth="1"/>
    <col min="5126" max="5127" width="0" style="275" hidden="1" customWidth="1"/>
    <col min="5128" max="5128" width="9.7109375" style="275" bestFit="1" customWidth="1"/>
    <col min="5129" max="5376" width="9.140625" style="275"/>
    <col min="5377" max="5377" width="4.85546875" style="275" customWidth="1"/>
    <col min="5378" max="5378" width="10.42578125" style="275" customWidth="1"/>
    <col min="5379" max="5379" width="11.5703125" style="275" customWidth="1"/>
    <col min="5380" max="5380" width="92.28515625" style="275" customWidth="1"/>
    <col min="5381" max="5381" width="13" style="275" customWidth="1"/>
    <col min="5382" max="5383" width="0" style="275" hidden="1" customWidth="1"/>
    <col min="5384" max="5384" width="9.7109375" style="275" bestFit="1" customWidth="1"/>
    <col min="5385" max="5632" width="9.140625" style="275"/>
    <col min="5633" max="5633" width="4.85546875" style="275" customWidth="1"/>
    <col min="5634" max="5634" width="10.42578125" style="275" customWidth="1"/>
    <col min="5635" max="5635" width="11.5703125" style="275" customWidth="1"/>
    <col min="5636" max="5636" width="92.28515625" style="275" customWidth="1"/>
    <col min="5637" max="5637" width="13" style="275" customWidth="1"/>
    <col min="5638" max="5639" width="0" style="275" hidden="1" customWidth="1"/>
    <col min="5640" max="5640" width="9.7109375" style="275" bestFit="1" customWidth="1"/>
    <col min="5641" max="5888" width="9.140625" style="275"/>
    <col min="5889" max="5889" width="4.85546875" style="275" customWidth="1"/>
    <col min="5890" max="5890" width="10.42578125" style="275" customWidth="1"/>
    <col min="5891" max="5891" width="11.5703125" style="275" customWidth="1"/>
    <col min="5892" max="5892" width="92.28515625" style="275" customWidth="1"/>
    <col min="5893" max="5893" width="13" style="275" customWidth="1"/>
    <col min="5894" max="5895" width="0" style="275" hidden="1" customWidth="1"/>
    <col min="5896" max="5896" width="9.7109375" style="275" bestFit="1" customWidth="1"/>
    <col min="5897" max="6144" width="9.140625" style="275"/>
    <col min="6145" max="6145" width="4.85546875" style="275" customWidth="1"/>
    <col min="6146" max="6146" width="10.42578125" style="275" customWidth="1"/>
    <col min="6147" max="6147" width="11.5703125" style="275" customWidth="1"/>
    <col min="6148" max="6148" width="92.28515625" style="275" customWidth="1"/>
    <col min="6149" max="6149" width="13" style="275" customWidth="1"/>
    <col min="6150" max="6151" width="0" style="275" hidden="1" customWidth="1"/>
    <col min="6152" max="6152" width="9.7109375" style="275" bestFit="1" customWidth="1"/>
    <col min="6153" max="6400" width="9.140625" style="275"/>
    <col min="6401" max="6401" width="4.85546875" style="275" customWidth="1"/>
    <col min="6402" max="6402" width="10.42578125" style="275" customWidth="1"/>
    <col min="6403" max="6403" width="11.5703125" style="275" customWidth="1"/>
    <col min="6404" max="6404" width="92.28515625" style="275" customWidth="1"/>
    <col min="6405" max="6405" width="13" style="275" customWidth="1"/>
    <col min="6406" max="6407" width="0" style="275" hidden="1" customWidth="1"/>
    <col min="6408" max="6408" width="9.7109375" style="275" bestFit="1" customWidth="1"/>
    <col min="6409" max="6656" width="9.140625" style="275"/>
    <col min="6657" max="6657" width="4.85546875" style="275" customWidth="1"/>
    <col min="6658" max="6658" width="10.42578125" style="275" customWidth="1"/>
    <col min="6659" max="6659" width="11.5703125" style="275" customWidth="1"/>
    <col min="6660" max="6660" width="92.28515625" style="275" customWidth="1"/>
    <col min="6661" max="6661" width="13" style="275" customWidth="1"/>
    <col min="6662" max="6663" width="0" style="275" hidden="1" customWidth="1"/>
    <col min="6664" max="6664" width="9.7109375" style="275" bestFit="1" customWidth="1"/>
    <col min="6665" max="6912" width="9.140625" style="275"/>
    <col min="6913" max="6913" width="4.85546875" style="275" customWidth="1"/>
    <col min="6914" max="6914" width="10.42578125" style="275" customWidth="1"/>
    <col min="6915" max="6915" width="11.5703125" style="275" customWidth="1"/>
    <col min="6916" max="6916" width="92.28515625" style="275" customWidth="1"/>
    <col min="6917" max="6917" width="13" style="275" customWidth="1"/>
    <col min="6918" max="6919" width="0" style="275" hidden="1" customWidth="1"/>
    <col min="6920" max="6920" width="9.7109375" style="275" bestFit="1" customWidth="1"/>
    <col min="6921" max="7168" width="9.140625" style="275"/>
    <col min="7169" max="7169" width="4.85546875" style="275" customWidth="1"/>
    <col min="7170" max="7170" width="10.42578125" style="275" customWidth="1"/>
    <col min="7171" max="7171" width="11.5703125" style="275" customWidth="1"/>
    <col min="7172" max="7172" width="92.28515625" style="275" customWidth="1"/>
    <col min="7173" max="7173" width="13" style="275" customWidth="1"/>
    <col min="7174" max="7175" width="0" style="275" hidden="1" customWidth="1"/>
    <col min="7176" max="7176" width="9.7109375" style="275" bestFit="1" customWidth="1"/>
    <col min="7177" max="7424" width="9.140625" style="275"/>
    <col min="7425" max="7425" width="4.85546875" style="275" customWidth="1"/>
    <col min="7426" max="7426" width="10.42578125" style="275" customWidth="1"/>
    <col min="7427" max="7427" width="11.5703125" style="275" customWidth="1"/>
    <col min="7428" max="7428" width="92.28515625" style="275" customWidth="1"/>
    <col min="7429" max="7429" width="13" style="275" customWidth="1"/>
    <col min="7430" max="7431" width="0" style="275" hidden="1" customWidth="1"/>
    <col min="7432" max="7432" width="9.7109375" style="275" bestFit="1" customWidth="1"/>
    <col min="7433" max="7680" width="9.140625" style="275"/>
    <col min="7681" max="7681" width="4.85546875" style="275" customWidth="1"/>
    <col min="7682" max="7682" width="10.42578125" style="275" customWidth="1"/>
    <col min="7683" max="7683" width="11.5703125" style="275" customWidth="1"/>
    <col min="7684" max="7684" width="92.28515625" style="275" customWidth="1"/>
    <col min="7685" max="7685" width="13" style="275" customWidth="1"/>
    <col min="7686" max="7687" width="0" style="275" hidden="1" customWidth="1"/>
    <col min="7688" max="7688" width="9.7109375" style="275" bestFit="1" customWidth="1"/>
    <col min="7689" max="7936" width="9.140625" style="275"/>
    <col min="7937" max="7937" width="4.85546875" style="275" customWidth="1"/>
    <col min="7938" max="7938" width="10.42578125" style="275" customWidth="1"/>
    <col min="7939" max="7939" width="11.5703125" style="275" customWidth="1"/>
    <col min="7940" max="7940" width="92.28515625" style="275" customWidth="1"/>
    <col min="7941" max="7941" width="13" style="275" customWidth="1"/>
    <col min="7942" max="7943" width="0" style="275" hidden="1" customWidth="1"/>
    <col min="7944" max="7944" width="9.7109375" style="275" bestFit="1" customWidth="1"/>
    <col min="7945" max="8192" width="9.140625" style="275"/>
    <col min="8193" max="8193" width="4.85546875" style="275" customWidth="1"/>
    <col min="8194" max="8194" width="10.42578125" style="275" customWidth="1"/>
    <col min="8195" max="8195" width="11.5703125" style="275" customWidth="1"/>
    <col min="8196" max="8196" width="92.28515625" style="275" customWidth="1"/>
    <col min="8197" max="8197" width="13" style="275" customWidth="1"/>
    <col min="8198" max="8199" width="0" style="275" hidden="1" customWidth="1"/>
    <col min="8200" max="8200" width="9.7109375" style="275" bestFit="1" customWidth="1"/>
    <col min="8201" max="8448" width="9.140625" style="275"/>
    <col min="8449" max="8449" width="4.85546875" style="275" customWidth="1"/>
    <col min="8450" max="8450" width="10.42578125" style="275" customWidth="1"/>
    <col min="8451" max="8451" width="11.5703125" style="275" customWidth="1"/>
    <col min="8452" max="8452" width="92.28515625" style="275" customWidth="1"/>
    <col min="8453" max="8453" width="13" style="275" customWidth="1"/>
    <col min="8454" max="8455" width="0" style="275" hidden="1" customWidth="1"/>
    <col min="8456" max="8456" width="9.7109375" style="275" bestFit="1" customWidth="1"/>
    <col min="8457" max="8704" width="9.140625" style="275"/>
    <col min="8705" max="8705" width="4.85546875" style="275" customWidth="1"/>
    <col min="8706" max="8706" width="10.42578125" style="275" customWidth="1"/>
    <col min="8707" max="8707" width="11.5703125" style="275" customWidth="1"/>
    <col min="8708" max="8708" width="92.28515625" style="275" customWidth="1"/>
    <col min="8709" max="8709" width="13" style="275" customWidth="1"/>
    <col min="8710" max="8711" width="0" style="275" hidden="1" customWidth="1"/>
    <col min="8712" max="8712" width="9.7109375" style="275" bestFit="1" customWidth="1"/>
    <col min="8713" max="8960" width="9.140625" style="275"/>
    <col min="8961" max="8961" width="4.85546875" style="275" customWidth="1"/>
    <col min="8962" max="8962" width="10.42578125" style="275" customWidth="1"/>
    <col min="8963" max="8963" width="11.5703125" style="275" customWidth="1"/>
    <col min="8964" max="8964" width="92.28515625" style="275" customWidth="1"/>
    <col min="8965" max="8965" width="13" style="275" customWidth="1"/>
    <col min="8966" max="8967" width="0" style="275" hidden="1" customWidth="1"/>
    <col min="8968" max="8968" width="9.7109375" style="275" bestFit="1" customWidth="1"/>
    <col min="8969" max="9216" width="9.140625" style="275"/>
    <col min="9217" max="9217" width="4.85546875" style="275" customWidth="1"/>
    <col min="9218" max="9218" width="10.42578125" style="275" customWidth="1"/>
    <col min="9219" max="9219" width="11.5703125" style="275" customWidth="1"/>
    <col min="9220" max="9220" width="92.28515625" style="275" customWidth="1"/>
    <col min="9221" max="9221" width="13" style="275" customWidth="1"/>
    <col min="9222" max="9223" width="0" style="275" hidden="1" customWidth="1"/>
    <col min="9224" max="9224" width="9.7109375" style="275" bestFit="1" customWidth="1"/>
    <col min="9225" max="9472" width="9.140625" style="275"/>
    <col min="9473" max="9473" width="4.85546875" style="275" customWidth="1"/>
    <col min="9474" max="9474" width="10.42578125" style="275" customWidth="1"/>
    <col min="9475" max="9475" width="11.5703125" style="275" customWidth="1"/>
    <col min="9476" max="9476" width="92.28515625" style="275" customWidth="1"/>
    <col min="9477" max="9477" width="13" style="275" customWidth="1"/>
    <col min="9478" max="9479" width="0" style="275" hidden="1" customWidth="1"/>
    <col min="9480" max="9480" width="9.7109375" style="275" bestFit="1" customWidth="1"/>
    <col min="9481" max="9728" width="9.140625" style="275"/>
    <col min="9729" max="9729" width="4.85546875" style="275" customWidth="1"/>
    <col min="9730" max="9730" width="10.42578125" style="275" customWidth="1"/>
    <col min="9731" max="9731" width="11.5703125" style="275" customWidth="1"/>
    <col min="9732" max="9732" width="92.28515625" style="275" customWidth="1"/>
    <col min="9733" max="9733" width="13" style="275" customWidth="1"/>
    <col min="9734" max="9735" width="0" style="275" hidden="1" customWidth="1"/>
    <col min="9736" max="9736" width="9.7109375" style="275" bestFit="1" customWidth="1"/>
    <col min="9737" max="9984" width="9.140625" style="275"/>
    <col min="9985" max="9985" width="4.85546875" style="275" customWidth="1"/>
    <col min="9986" max="9986" width="10.42578125" style="275" customWidth="1"/>
    <col min="9987" max="9987" width="11.5703125" style="275" customWidth="1"/>
    <col min="9988" max="9988" width="92.28515625" style="275" customWidth="1"/>
    <col min="9989" max="9989" width="13" style="275" customWidth="1"/>
    <col min="9990" max="9991" width="0" style="275" hidden="1" customWidth="1"/>
    <col min="9992" max="9992" width="9.7109375" style="275" bestFit="1" customWidth="1"/>
    <col min="9993" max="10240" width="9.140625" style="275"/>
    <col min="10241" max="10241" width="4.85546875" style="275" customWidth="1"/>
    <col min="10242" max="10242" width="10.42578125" style="275" customWidth="1"/>
    <col min="10243" max="10243" width="11.5703125" style="275" customWidth="1"/>
    <col min="10244" max="10244" width="92.28515625" style="275" customWidth="1"/>
    <col min="10245" max="10245" width="13" style="275" customWidth="1"/>
    <col min="10246" max="10247" width="0" style="275" hidden="1" customWidth="1"/>
    <col min="10248" max="10248" width="9.7109375" style="275" bestFit="1" customWidth="1"/>
    <col min="10249" max="10496" width="9.140625" style="275"/>
    <col min="10497" max="10497" width="4.85546875" style="275" customWidth="1"/>
    <col min="10498" max="10498" width="10.42578125" style="275" customWidth="1"/>
    <col min="10499" max="10499" width="11.5703125" style="275" customWidth="1"/>
    <col min="10500" max="10500" width="92.28515625" style="275" customWidth="1"/>
    <col min="10501" max="10501" width="13" style="275" customWidth="1"/>
    <col min="10502" max="10503" width="0" style="275" hidden="1" customWidth="1"/>
    <col min="10504" max="10504" width="9.7109375" style="275" bestFit="1" customWidth="1"/>
    <col min="10505" max="10752" width="9.140625" style="275"/>
    <col min="10753" max="10753" width="4.85546875" style="275" customWidth="1"/>
    <col min="10754" max="10754" width="10.42578125" style="275" customWidth="1"/>
    <col min="10755" max="10755" width="11.5703125" style="275" customWidth="1"/>
    <col min="10756" max="10756" width="92.28515625" style="275" customWidth="1"/>
    <col min="10757" max="10757" width="13" style="275" customWidth="1"/>
    <col min="10758" max="10759" width="0" style="275" hidden="1" customWidth="1"/>
    <col min="10760" max="10760" width="9.7109375" style="275" bestFit="1" customWidth="1"/>
    <col min="10761" max="11008" width="9.140625" style="275"/>
    <col min="11009" max="11009" width="4.85546875" style="275" customWidth="1"/>
    <col min="11010" max="11010" width="10.42578125" style="275" customWidth="1"/>
    <col min="11011" max="11011" width="11.5703125" style="275" customWidth="1"/>
    <col min="11012" max="11012" width="92.28515625" style="275" customWidth="1"/>
    <col min="11013" max="11013" width="13" style="275" customWidth="1"/>
    <col min="11014" max="11015" width="0" style="275" hidden="1" customWidth="1"/>
    <col min="11016" max="11016" width="9.7109375" style="275" bestFit="1" customWidth="1"/>
    <col min="11017" max="11264" width="9.140625" style="275"/>
    <col min="11265" max="11265" width="4.85546875" style="275" customWidth="1"/>
    <col min="11266" max="11266" width="10.42578125" style="275" customWidth="1"/>
    <col min="11267" max="11267" width="11.5703125" style="275" customWidth="1"/>
    <col min="11268" max="11268" width="92.28515625" style="275" customWidth="1"/>
    <col min="11269" max="11269" width="13" style="275" customWidth="1"/>
    <col min="11270" max="11271" width="0" style="275" hidden="1" customWidth="1"/>
    <col min="11272" max="11272" width="9.7109375" style="275" bestFit="1" customWidth="1"/>
    <col min="11273" max="11520" width="9.140625" style="275"/>
    <col min="11521" max="11521" width="4.85546875" style="275" customWidth="1"/>
    <col min="11522" max="11522" width="10.42578125" style="275" customWidth="1"/>
    <col min="11523" max="11523" width="11.5703125" style="275" customWidth="1"/>
    <col min="11524" max="11524" width="92.28515625" style="275" customWidth="1"/>
    <col min="11525" max="11525" width="13" style="275" customWidth="1"/>
    <col min="11526" max="11527" width="0" style="275" hidden="1" customWidth="1"/>
    <col min="11528" max="11528" width="9.7109375" style="275" bestFit="1" customWidth="1"/>
    <col min="11529" max="11776" width="9.140625" style="275"/>
    <col min="11777" max="11777" width="4.85546875" style="275" customWidth="1"/>
    <col min="11778" max="11778" width="10.42578125" style="275" customWidth="1"/>
    <col min="11779" max="11779" width="11.5703125" style="275" customWidth="1"/>
    <col min="11780" max="11780" width="92.28515625" style="275" customWidth="1"/>
    <col min="11781" max="11781" width="13" style="275" customWidth="1"/>
    <col min="11782" max="11783" width="0" style="275" hidden="1" customWidth="1"/>
    <col min="11784" max="11784" width="9.7109375" style="275" bestFit="1" customWidth="1"/>
    <col min="11785" max="12032" width="9.140625" style="275"/>
    <col min="12033" max="12033" width="4.85546875" style="275" customWidth="1"/>
    <col min="12034" max="12034" width="10.42578125" style="275" customWidth="1"/>
    <col min="12035" max="12035" width="11.5703125" style="275" customWidth="1"/>
    <col min="12036" max="12036" width="92.28515625" style="275" customWidth="1"/>
    <col min="12037" max="12037" width="13" style="275" customWidth="1"/>
    <col min="12038" max="12039" width="0" style="275" hidden="1" customWidth="1"/>
    <col min="12040" max="12040" width="9.7109375" style="275" bestFit="1" customWidth="1"/>
    <col min="12041" max="12288" width="9.140625" style="275"/>
    <col min="12289" max="12289" width="4.85546875" style="275" customWidth="1"/>
    <col min="12290" max="12290" width="10.42578125" style="275" customWidth="1"/>
    <col min="12291" max="12291" width="11.5703125" style="275" customWidth="1"/>
    <col min="12292" max="12292" width="92.28515625" style="275" customWidth="1"/>
    <col min="12293" max="12293" width="13" style="275" customWidth="1"/>
    <col min="12294" max="12295" width="0" style="275" hidden="1" customWidth="1"/>
    <col min="12296" max="12296" width="9.7109375" style="275" bestFit="1" customWidth="1"/>
    <col min="12297" max="12544" width="9.140625" style="275"/>
    <col min="12545" max="12545" width="4.85546875" style="275" customWidth="1"/>
    <col min="12546" max="12546" width="10.42578125" style="275" customWidth="1"/>
    <col min="12547" max="12547" width="11.5703125" style="275" customWidth="1"/>
    <col min="12548" max="12548" width="92.28515625" style="275" customWidth="1"/>
    <col min="12549" max="12549" width="13" style="275" customWidth="1"/>
    <col min="12550" max="12551" width="0" style="275" hidden="1" customWidth="1"/>
    <col min="12552" max="12552" width="9.7109375" style="275" bestFit="1" customWidth="1"/>
    <col min="12553" max="12800" width="9.140625" style="275"/>
    <col min="12801" max="12801" width="4.85546875" style="275" customWidth="1"/>
    <col min="12802" max="12802" width="10.42578125" style="275" customWidth="1"/>
    <col min="12803" max="12803" width="11.5703125" style="275" customWidth="1"/>
    <col min="12804" max="12804" width="92.28515625" style="275" customWidth="1"/>
    <col min="12805" max="12805" width="13" style="275" customWidth="1"/>
    <col min="12806" max="12807" width="0" style="275" hidden="1" customWidth="1"/>
    <col min="12808" max="12808" width="9.7109375" style="275" bestFit="1" customWidth="1"/>
    <col min="12809" max="13056" width="9.140625" style="275"/>
    <col min="13057" max="13057" width="4.85546875" style="275" customWidth="1"/>
    <col min="13058" max="13058" width="10.42578125" style="275" customWidth="1"/>
    <col min="13059" max="13059" width="11.5703125" style="275" customWidth="1"/>
    <col min="13060" max="13060" width="92.28515625" style="275" customWidth="1"/>
    <col min="13061" max="13061" width="13" style="275" customWidth="1"/>
    <col min="13062" max="13063" width="0" style="275" hidden="1" customWidth="1"/>
    <col min="13064" max="13064" width="9.7109375" style="275" bestFit="1" customWidth="1"/>
    <col min="13065" max="13312" width="9.140625" style="275"/>
    <col min="13313" max="13313" width="4.85546875" style="275" customWidth="1"/>
    <col min="13314" max="13314" width="10.42578125" style="275" customWidth="1"/>
    <col min="13315" max="13315" width="11.5703125" style="275" customWidth="1"/>
    <col min="13316" max="13316" width="92.28515625" style="275" customWidth="1"/>
    <col min="13317" max="13317" width="13" style="275" customWidth="1"/>
    <col min="13318" max="13319" width="0" style="275" hidden="1" customWidth="1"/>
    <col min="13320" max="13320" width="9.7109375" style="275" bestFit="1" customWidth="1"/>
    <col min="13321" max="13568" width="9.140625" style="275"/>
    <col min="13569" max="13569" width="4.85546875" style="275" customWidth="1"/>
    <col min="13570" max="13570" width="10.42578125" style="275" customWidth="1"/>
    <col min="13571" max="13571" width="11.5703125" style="275" customWidth="1"/>
    <col min="13572" max="13572" width="92.28515625" style="275" customWidth="1"/>
    <col min="13573" max="13573" width="13" style="275" customWidth="1"/>
    <col min="13574" max="13575" width="0" style="275" hidden="1" customWidth="1"/>
    <col min="13576" max="13576" width="9.7109375" style="275" bestFit="1" customWidth="1"/>
    <col min="13577" max="13824" width="9.140625" style="275"/>
    <col min="13825" max="13825" width="4.85546875" style="275" customWidth="1"/>
    <col min="13826" max="13826" width="10.42578125" style="275" customWidth="1"/>
    <col min="13827" max="13827" width="11.5703125" style="275" customWidth="1"/>
    <col min="13828" max="13828" width="92.28515625" style="275" customWidth="1"/>
    <col min="13829" max="13829" width="13" style="275" customWidth="1"/>
    <col min="13830" max="13831" width="0" style="275" hidden="1" customWidth="1"/>
    <col min="13832" max="13832" width="9.7109375" style="275" bestFit="1" customWidth="1"/>
    <col min="13833" max="14080" width="9.140625" style="275"/>
    <col min="14081" max="14081" width="4.85546875" style="275" customWidth="1"/>
    <col min="14082" max="14082" width="10.42578125" style="275" customWidth="1"/>
    <col min="14083" max="14083" width="11.5703125" style="275" customWidth="1"/>
    <col min="14084" max="14084" width="92.28515625" style="275" customWidth="1"/>
    <col min="14085" max="14085" width="13" style="275" customWidth="1"/>
    <col min="14086" max="14087" width="0" style="275" hidden="1" customWidth="1"/>
    <col min="14088" max="14088" width="9.7109375" style="275" bestFit="1" customWidth="1"/>
    <col min="14089" max="14336" width="9.140625" style="275"/>
    <col min="14337" max="14337" width="4.85546875" style="275" customWidth="1"/>
    <col min="14338" max="14338" width="10.42578125" style="275" customWidth="1"/>
    <col min="14339" max="14339" width="11.5703125" style="275" customWidth="1"/>
    <col min="14340" max="14340" width="92.28515625" style="275" customWidth="1"/>
    <col min="14341" max="14341" width="13" style="275" customWidth="1"/>
    <col min="14342" max="14343" width="0" style="275" hidden="1" customWidth="1"/>
    <col min="14344" max="14344" width="9.7109375" style="275" bestFit="1" customWidth="1"/>
    <col min="14345" max="14592" width="9.140625" style="275"/>
    <col min="14593" max="14593" width="4.85546875" style="275" customWidth="1"/>
    <col min="14594" max="14594" width="10.42578125" style="275" customWidth="1"/>
    <col min="14595" max="14595" width="11.5703125" style="275" customWidth="1"/>
    <col min="14596" max="14596" width="92.28515625" style="275" customWidth="1"/>
    <col min="14597" max="14597" width="13" style="275" customWidth="1"/>
    <col min="14598" max="14599" width="0" style="275" hidden="1" customWidth="1"/>
    <col min="14600" max="14600" width="9.7109375" style="275" bestFit="1" customWidth="1"/>
    <col min="14601" max="14848" width="9.140625" style="275"/>
    <col min="14849" max="14849" width="4.85546875" style="275" customWidth="1"/>
    <col min="14850" max="14850" width="10.42578125" style="275" customWidth="1"/>
    <col min="14851" max="14851" width="11.5703125" style="275" customWidth="1"/>
    <col min="14852" max="14852" width="92.28515625" style="275" customWidth="1"/>
    <col min="14853" max="14853" width="13" style="275" customWidth="1"/>
    <col min="14854" max="14855" width="0" style="275" hidden="1" customWidth="1"/>
    <col min="14856" max="14856" width="9.7109375" style="275" bestFit="1" customWidth="1"/>
    <col min="14857" max="15104" width="9.140625" style="275"/>
    <col min="15105" max="15105" width="4.85546875" style="275" customWidth="1"/>
    <col min="15106" max="15106" width="10.42578125" style="275" customWidth="1"/>
    <col min="15107" max="15107" width="11.5703125" style="275" customWidth="1"/>
    <col min="15108" max="15108" width="92.28515625" style="275" customWidth="1"/>
    <col min="15109" max="15109" width="13" style="275" customWidth="1"/>
    <col min="15110" max="15111" width="0" style="275" hidden="1" customWidth="1"/>
    <col min="15112" max="15112" width="9.7109375" style="275" bestFit="1" customWidth="1"/>
    <col min="15113" max="15360" width="9.140625" style="275"/>
    <col min="15361" max="15361" width="4.85546875" style="275" customWidth="1"/>
    <col min="15362" max="15362" width="10.42578125" style="275" customWidth="1"/>
    <col min="15363" max="15363" width="11.5703125" style="275" customWidth="1"/>
    <col min="15364" max="15364" width="92.28515625" style="275" customWidth="1"/>
    <col min="15365" max="15365" width="13" style="275" customWidth="1"/>
    <col min="15366" max="15367" width="0" style="275" hidden="1" customWidth="1"/>
    <col min="15368" max="15368" width="9.7109375" style="275" bestFit="1" customWidth="1"/>
    <col min="15369" max="15616" width="9.140625" style="275"/>
    <col min="15617" max="15617" width="4.85546875" style="275" customWidth="1"/>
    <col min="15618" max="15618" width="10.42578125" style="275" customWidth="1"/>
    <col min="15619" max="15619" width="11.5703125" style="275" customWidth="1"/>
    <col min="15620" max="15620" width="92.28515625" style="275" customWidth="1"/>
    <col min="15621" max="15621" width="13" style="275" customWidth="1"/>
    <col min="15622" max="15623" width="0" style="275" hidden="1" customWidth="1"/>
    <col min="15624" max="15624" width="9.7109375" style="275" bestFit="1" customWidth="1"/>
    <col min="15625" max="15872" width="9.140625" style="275"/>
    <col min="15873" max="15873" width="4.85546875" style="275" customWidth="1"/>
    <col min="15874" max="15874" width="10.42578125" style="275" customWidth="1"/>
    <col min="15875" max="15875" width="11.5703125" style="275" customWidth="1"/>
    <col min="15876" max="15876" width="92.28515625" style="275" customWidth="1"/>
    <col min="15877" max="15877" width="13" style="275" customWidth="1"/>
    <col min="15878" max="15879" width="0" style="275" hidden="1" customWidth="1"/>
    <col min="15880" max="15880" width="9.7109375" style="275" bestFit="1" customWidth="1"/>
    <col min="15881" max="16128" width="9.140625" style="275"/>
    <col min="16129" max="16129" width="4.85546875" style="275" customWidth="1"/>
    <col min="16130" max="16130" width="10.42578125" style="275" customWidth="1"/>
    <col min="16131" max="16131" width="11.5703125" style="275" customWidth="1"/>
    <col min="16132" max="16132" width="92.28515625" style="275" customWidth="1"/>
    <col min="16133" max="16133" width="13" style="275" customWidth="1"/>
    <col min="16134" max="16135" width="0" style="275" hidden="1" customWidth="1"/>
    <col min="16136" max="16136" width="9.7109375" style="275" bestFit="1" customWidth="1"/>
    <col min="16137" max="16384" width="9.140625" style="275"/>
  </cols>
  <sheetData>
    <row r="2" spans="1:7">
      <c r="A2" s="336" t="s">
        <v>432</v>
      </c>
      <c r="B2" s="336"/>
      <c r="C2" s="336"/>
      <c r="D2" s="336"/>
      <c r="E2" s="336"/>
      <c r="F2" s="336"/>
      <c r="G2" s="336"/>
    </row>
    <row r="3" spans="1:7" ht="12" customHeight="1">
      <c r="A3" s="276"/>
      <c r="B3" s="276"/>
      <c r="C3" s="276"/>
      <c r="D3" s="276"/>
      <c r="E3" s="276"/>
      <c r="F3" s="276"/>
      <c r="G3" s="276"/>
    </row>
    <row r="4" spans="1:7">
      <c r="C4" s="337" t="s">
        <v>4</v>
      </c>
      <c r="D4" s="337"/>
      <c r="E4" s="337"/>
      <c r="F4" s="337"/>
      <c r="G4" s="337"/>
    </row>
    <row r="5" spans="1:7" ht="23.25" customHeight="1">
      <c r="A5" s="277" t="s">
        <v>433</v>
      </c>
      <c r="B5" s="277" t="s">
        <v>434</v>
      </c>
      <c r="C5" s="277" t="s">
        <v>4</v>
      </c>
      <c r="D5" s="277" t="s">
        <v>435</v>
      </c>
      <c r="E5" s="277" t="s">
        <v>27</v>
      </c>
      <c r="F5" s="278" t="s">
        <v>436</v>
      </c>
      <c r="G5" s="278" t="s">
        <v>437</v>
      </c>
    </row>
    <row r="6" spans="1:7" ht="17.25" customHeight="1">
      <c r="A6" s="279"/>
      <c r="B6" s="280"/>
      <c r="C6" s="281">
        <v>5000</v>
      </c>
      <c r="D6" s="282" t="s">
        <v>438</v>
      </c>
      <c r="E6" s="283" t="s">
        <v>439</v>
      </c>
      <c r="F6" s="284"/>
      <c r="G6" s="284"/>
    </row>
    <row r="7" spans="1:7">
      <c r="A7" s="279">
        <v>30</v>
      </c>
      <c r="B7" s="285">
        <v>42410</v>
      </c>
      <c r="C7" s="284">
        <v>680.9</v>
      </c>
      <c r="D7" s="280" t="s">
        <v>440</v>
      </c>
      <c r="E7" s="286" t="s">
        <v>439</v>
      </c>
      <c r="F7" s="284"/>
      <c r="G7" s="284"/>
    </row>
    <row r="8" spans="1:7">
      <c r="A8" s="279"/>
      <c r="B8" s="285"/>
      <c r="C8" s="284"/>
      <c r="D8" s="280" t="s">
        <v>441</v>
      </c>
      <c r="E8" s="286"/>
      <c r="F8" s="284"/>
      <c r="G8" s="284"/>
    </row>
    <row r="9" spans="1:7">
      <c r="A9" s="279">
        <v>31</v>
      </c>
      <c r="B9" s="285">
        <v>42424</v>
      </c>
      <c r="C9" s="284">
        <v>-86</v>
      </c>
      <c r="D9" s="280" t="s">
        <v>442</v>
      </c>
      <c r="E9" s="286" t="s">
        <v>443</v>
      </c>
      <c r="F9" s="284"/>
      <c r="G9" s="284"/>
    </row>
    <row r="10" spans="1:7">
      <c r="A10" s="279"/>
      <c r="B10" s="280"/>
      <c r="C10" s="281">
        <f>SUM(C6:C9)</f>
        <v>5594.9</v>
      </c>
      <c r="D10" s="282" t="s">
        <v>444</v>
      </c>
      <c r="E10" s="286"/>
      <c r="F10" s="284"/>
      <c r="G10" s="284"/>
    </row>
    <row r="11" spans="1:7" s="288" customFormat="1">
      <c r="A11" s="279">
        <v>32</v>
      </c>
      <c r="B11" s="287">
        <v>42438</v>
      </c>
      <c r="C11" s="284">
        <v>-82</v>
      </c>
      <c r="D11" s="280" t="s">
        <v>445</v>
      </c>
      <c r="E11" s="286" t="s">
        <v>446</v>
      </c>
      <c r="F11" s="281"/>
      <c r="G11" s="281"/>
    </row>
    <row r="12" spans="1:7">
      <c r="A12" s="279"/>
      <c r="B12" s="280"/>
      <c r="C12" s="284">
        <v>-10</v>
      </c>
      <c r="D12" s="280" t="s">
        <v>447</v>
      </c>
      <c r="E12" s="286" t="s">
        <v>448</v>
      </c>
      <c r="F12" s="284"/>
      <c r="G12" s="284"/>
    </row>
    <row r="13" spans="1:7">
      <c r="A13" s="279">
        <v>33</v>
      </c>
      <c r="B13" s="285">
        <v>42452</v>
      </c>
      <c r="C13" s="284">
        <v>-20</v>
      </c>
      <c r="D13" s="280" t="s">
        <v>449</v>
      </c>
      <c r="E13" s="286" t="s">
        <v>448</v>
      </c>
      <c r="F13" s="284"/>
      <c r="G13" s="284"/>
    </row>
    <row r="14" spans="1:7">
      <c r="A14" s="279"/>
      <c r="B14" s="285"/>
      <c r="C14" s="284">
        <v>-250</v>
      </c>
      <c r="D14" s="280" t="s">
        <v>450</v>
      </c>
      <c r="E14" s="286" t="s">
        <v>448</v>
      </c>
      <c r="F14" s="284"/>
      <c r="G14" s="284"/>
    </row>
    <row r="15" spans="1:7">
      <c r="A15" s="279"/>
      <c r="B15" s="285"/>
      <c r="C15" s="284">
        <v>-250</v>
      </c>
      <c r="D15" s="280" t="s">
        <v>451</v>
      </c>
      <c r="E15" s="286" t="s">
        <v>448</v>
      </c>
      <c r="F15" s="284"/>
      <c r="G15" s="284"/>
    </row>
    <row r="16" spans="1:7">
      <c r="A16" s="279"/>
      <c r="B16" s="285"/>
      <c r="C16" s="284">
        <v>-512</v>
      </c>
      <c r="D16" s="280" t="s">
        <v>452</v>
      </c>
      <c r="E16" s="286" t="s">
        <v>443</v>
      </c>
      <c r="F16" s="284"/>
      <c r="G16" s="284"/>
    </row>
    <row r="17" spans="1:7">
      <c r="A17" s="279"/>
      <c r="B17" s="280"/>
      <c r="C17" s="281">
        <f>SUM(C10:C16)</f>
        <v>4470.8999999999996</v>
      </c>
      <c r="D17" s="282" t="s">
        <v>453</v>
      </c>
      <c r="E17" s="286"/>
      <c r="F17" s="284"/>
      <c r="G17" s="284"/>
    </row>
    <row r="18" spans="1:7">
      <c r="A18" s="279">
        <v>34</v>
      </c>
      <c r="B18" s="285">
        <v>42466</v>
      </c>
      <c r="C18" s="281"/>
      <c r="D18" s="282" t="s">
        <v>454</v>
      </c>
      <c r="E18" s="286"/>
      <c r="F18" s="284"/>
      <c r="G18" s="284"/>
    </row>
    <row r="19" spans="1:7">
      <c r="A19" s="279">
        <v>35</v>
      </c>
      <c r="B19" s="285">
        <v>42480</v>
      </c>
      <c r="C19" s="284">
        <v>-12.1</v>
      </c>
      <c r="D19" s="280" t="s">
        <v>455</v>
      </c>
      <c r="E19" s="286"/>
      <c r="F19" s="284"/>
      <c r="G19" s="284"/>
    </row>
    <row r="20" spans="1:7">
      <c r="A20" s="279"/>
      <c r="B20" s="285"/>
      <c r="C20" s="289">
        <v>-50</v>
      </c>
      <c r="D20" s="280" t="s">
        <v>456</v>
      </c>
      <c r="E20" s="286"/>
      <c r="F20" s="284"/>
      <c r="G20" s="284"/>
    </row>
    <row r="21" spans="1:7">
      <c r="A21" s="279"/>
      <c r="B21" s="280"/>
      <c r="C21" s="284">
        <v>1036</v>
      </c>
      <c r="D21" s="280" t="s">
        <v>457</v>
      </c>
      <c r="E21" s="286" t="s">
        <v>458</v>
      </c>
      <c r="F21" s="284"/>
      <c r="G21" s="284"/>
    </row>
    <row r="22" spans="1:7" hidden="1">
      <c r="A22" s="279"/>
      <c r="B22" s="280"/>
      <c r="C22" s="284"/>
      <c r="D22" s="280"/>
      <c r="E22" s="286"/>
      <c r="F22" s="284"/>
      <c r="G22" s="284"/>
    </row>
    <row r="23" spans="1:7" hidden="1">
      <c r="A23" s="279"/>
      <c r="B23" s="280"/>
      <c r="C23" s="284"/>
      <c r="D23" s="280"/>
      <c r="E23" s="286"/>
      <c r="F23" s="284"/>
      <c r="G23" s="284"/>
    </row>
    <row r="24" spans="1:7" hidden="1">
      <c r="A24" s="279"/>
      <c r="B24" s="280"/>
      <c r="C24" s="289"/>
      <c r="D24" s="280"/>
      <c r="E24" s="286"/>
      <c r="F24" s="284"/>
      <c r="G24" s="284"/>
    </row>
    <row r="25" spans="1:7" hidden="1">
      <c r="A25" s="279"/>
      <c r="B25" s="280"/>
      <c r="C25" s="289"/>
      <c r="D25" s="280"/>
      <c r="E25" s="286"/>
      <c r="F25" s="284"/>
      <c r="G25" s="284"/>
    </row>
    <row r="26" spans="1:7" hidden="1">
      <c r="A26" s="279"/>
      <c r="B26" s="285"/>
      <c r="C26" s="289"/>
      <c r="D26" s="280"/>
      <c r="E26" s="286"/>
      <c r="F26" s="284"/>
      <c r="G26" s="284"/>
    </row>
    <row r="27" spans="1:7" hidden="1">
      <c r="A27" s="285"/>
      <c r="B27" s="280"/>
      <c r="C27" s="284"/>
      <c r="D27" s="280"/>
      <c r="E27" s="286"/>
      <c r="F27" s="284"/>
      <c r="G27" s="284"/>
    </row>
    <row r="28" spans="1:7" s="288" customFormat="1" hidden="1">
      <c r="A28" s="290"/>
      <c r="B28" s="282"/>
      <c r="C28" s="281"/>
      <c r="D28" s="282"/>
      <c r="E28" s="283"/>
      <c r="F28" s="281"/>
      <c r="G28" s="281"/>
    </row>
    <row r="29" spans="1:7" hidden="1">
      <c r="A29" s="279"/>
      <c r="B29" s="285"/>
      <c r="C29" s="284"/>
      <c r="D29" s="280"/>
      <c r="E29" s="286"/>
      <c r="F29" s="284"/>
      <c r="G29" s="284"/>
    </row>
    <row r="30" spans="1:7" hidden="1">
      <c r="A30" s="279"/>
      <c r="B30" s="280"/>
      <c r="C30" s="284"/>
      <c r="D30" s="280"/>
      <c r="E30" s="286"/>
      <c r="F30" s="284"/>
      <c r="G30" s="284"/>
    </row>
    <row r="31" spans="1:7" hidden="1">
      <c r="A31" s="285"/>
      <c r="B31" s="280"/>
      <c r="C31" s="281"/>
      <c r="D31" s="282"/>
      <c r="E31" s="291"/>
      <c r="F31" s="284"/>
      <c r="G31" s="284"/>
    </row>
    <row r="32" spans="1:7" hidden="1">
      <c r="A32" s="292"/>
      <c r="B32" s="285"/>
      <c r="C32" s="284"/>
      <c r="D32" s="280"/>
      <c r="E32" s="286"/>
      <c r="F32" s="284"/>
      <c r="G32" s="284"/>
    </row>
    <row r="33" spans="1:7" s="288" customFormat="1" hidden="1">
      <c r="A33" s="290"/>
      <c r="B33" s="282"/>
      <c r="C33" s="284"/>
      <c r="D33" s="280"/>
      <c r="E33" s="286"/>
      <c r="F33" s="281"/>
      <c r="G33" s="281"/>
    </row>
    <row r="34" spans="1:7" s="288" customFormat="1" hidden="1">
      <c r="A34" s="290"/>
      <c r="B34" s="282"/>
      <c r="C34" s="284"/>
      <c r="D34" s="280"/>
      <c r="E34" s="286"/>
      <c r="F34" s="281"/>
      <c r="G34" s="281"/>
    </row>
    <row r="35" spans="1:7" hidden="1">
      <c r="A35" s="292"/>
      <c r="B35" s="285"/>
      <c r="C35" s="284"/>
      <c r="D35" s="280"/>
      <c r="E35" s="286"/>
      <c r="F35" s="284"/>
      <c r="G35" s="284"/>
    </row>
    <row r="36" spans="1:7" hidden="1">
      <c r="A36" s="285"/>
      <c r="B36" s="280"/>
      <c r="C36" s="284"/>
      <c r="D36" s="280"/>
      <c r="E36" s="286"/>
      <c r="F36" s="284"/>
      <c r="G36" s="284"/>
    </row>
    <row r="37" spans="1:7" hidden="1">
      <c r="A37" s="285"/>
      <c r="B37" s="280"/>
      <c r="C37" s="284"/>
      <c r="D37" s="280"/>
      <c r="E37" s="291"/>
      <c r="F37" s="284"/>
      <c r="G37" s="284"/>
    </row>
    <row r="38" spans="1:7" hidden="1">
      <c r="A38" s="285"/>
      <c r="B38" s="280"/>
      <c r="C38" s="284"/>
      <c r="D38" s="280"/>
      <c r="E38" s="291"/>
      <c r="F38" s="284"/>
      <c r="G38" s="284"/>
    </row>
    <row r="39" spans="1:7" hidden="1">
      <c r="A39" s="285"/>
      <c r="B39" s="280"/>
      <c r="C39" s="281"/>
      <c r="D39" s="282"/>
      <c r="E39" s="291"/>
      <c r="F39" s="284"/>
      <c r="G39" s="284"/>
    </row>
    <row r="40" spans="1:7" hidden="1">
      <c r="A40" s="285"/>
      <c r="B40" s="280"/>
      <c r="C40" s="284"/>
      <c r="D40" s="280"/>
      <c r="E40" s="291"/>
      <c r="F40" s="284"/>
      <c r="G40" s="284"/>
    </row>
    <row r="41" spans="1:7" hidden="1">
      <c r="A41" s="285"/>
      <c r="B41" s="280"/>
      <c r="C41" s="284"/>
      <c r="D41" s="280"/>
      <c r="E41" s="291"/>
      <c r="F41" s="284"/>
      <c r="G41" s="284"/>
    </row>
    <row r="42" spans="1:7" hidden="1">
      <c r="A42" s="285"/>
      <c r="B42" s="280"/>
      <c r="C42" s="284"/>
      <c r="D42" s="280"/>
      <c r="E42" s="291"/>
      <c r="F42" s="284"/>
      <c r="G42" s="284"/>
    </row>
    <row r="43" spans="1:7" hidden="1">
      <c r="A43" s="285"/>
      <c r="B43" s="280"/>
      <c r="C43" s="281"/>
      <c r="D43" s="282"/>
      <c r="E43" s="291"/>
      <c r="F43" s="284"/>
      <c r="G43" s="284"/>
    </row>
    <row r="44" spans="1:7" hidden="1">
      <c r="A44" s="285"/>
      <c r="B44" s="280"/>
      <c r="C44" s="284"/>
      <c r="D44" s="280"/>
      <c r="E44" s="291"/>
      <c r="F44" s="284"/>
      <c r="G44" s="284"/>
    </row>
    <row r="45" spans="1:7" hidden="1">
      <c r="A45" s="285"/>
      <c r="B45" s="280"/>
      <c r="C45" s="284"/>
      <c r="D45" s="280"/>
      <c r="E45" s="291"/>
      <c r="F45" s="284"/>
      <c r="G45" s="284"/>
    </row>
    <row r="46" spans="1:7" hidden="1">
      <c r="A46" s="285"/>
      <c r="B46" s="280"/>
      <c r="C46" s="284"/>
      <c r="D46" s="280"/>
      <c r="E46" s="291"/>
      <c r="F46" s="284"/>
      <c r="G46" s="284"/>
    </row>
    <row r="47" spans="1:7" hidden="1">
      <c r="A47" s="285"/>
      <c r="B47" s="280"/>
      <c r="C47" s="284"/>
      <c r="D47" s="280"/>
      <c r="E47" s="291"/>
      <c r="F47" s="284"/>
      <c r="G47" s="284"/>
    </row>
    <row r="48" spans="1:7" s="288" customFormat="1" hidden="1">
      <c r="A48" s="290"/>
      <c r="B48" s="282"/>
      <c r="C48" s="284"/>
      <c r="D48" s="280"/>
      <c r="E48" s="293"/>
      <c r="F48" s="281"/>
      <c r="G48" s="281"/>
    </row>
    <row r="49" spans="1:7" s="288" customFormat="1" hidden="1">
      <c r="A49" s="290"/>
      <c r="B49" s="282"/>
      <c r="C49" s="281"/>
      <c r="D49" s="282"/>
      <c r="E49" s="283"/>
      <c r="F49" s="281"/>
      <c r="G49" s="281"/>
    </row>
    <row r="50" spans="1:7" hidden="1">
      <c r="A50" s="292"/>
      <c r="B50" s="285"/>
      <c r="C50" s="284"/>
      <c r="D50" s="280"/>
      <c r="E50" s="286"/>
      <c r="F50" s="284"/>
      <c r="G50" s="284"/>
    </row>
    <row r="51" spans="1:7" hidden="1">
      <c r="A51" s="285"/>
      <c r="B51" s="280"/>
      <c r="C51" s="284"/>
      <c r="D51" s="280"/>
      <c r="E51" s="286"/>
      <c r="F51" s="284"/>
      <c r="G51" s="284"/>
    </row>
    <row r="52" spans="1:7" hidden="1">
      <c r="A52" s="285"/>
      <c r="B52" s="280"/>
      <c r="C52" s="284"/>
      <c r="D52" s="280"/>
      <c r="E52" s="286"/>
      <c r="F52" s="284"/>
      <c r="G52" s="284"/>
    </row>
    <row r="53" spans="1:7" hidden="1">
      <c r="A53" s="285"/>
      <c r="B53" s="280"/>
      <c r="C53" s="284"/>
      <c r="D53" s="280"/>
      <c r="E53" s="286"/>
      <c r="F53" s="284"/>
      <c r="G53" s="284"/>
    </row>
    <row r="54" spans="1:7" hidden="1">
      <c r="A54" s="285"/>
      <c r="B54" s="280"/>
      <c r="C54" s="284"/>
      <c r="D54" s="280"/>
      <c r="E54" s="286"/>
      <c r="F54" s="284"/>
      <c r="G54" s="284"/>
    </row>
    <row r="55" spans="1:7" hidden="1">
      <c r="A55" s="285"/>
      <c r="B55" s="280"/>
      <c r="C55" s="284"/>
      <c r="D55" s="280"/>
      <c r="E55" s="286"/>
      <c r="F55" s="284"/>
      <c r="G55" s="284"/>
    </row>
    <row r="56" spans="1:7" hidden="1">
      <c r="A56" s="285"/>
      <c r="B56" s="280"/>
      <c r="C56" s="284"/>
      <c r="D56" s="280"/>
      <c r="E56" s="286"/>
      <c r="F56" s="284"/>
      <c r="G56" s="284"/>
    </row>
    <row r="57" spans="1:7" hidden="1">
      <c r="A57" s="292"/>
      <c r="B57" s="285"/>
      <c r="C57" s="284"/>
      <c r="D57" s="280"/>
      <c r="E57" s="286"/>
      <c r="F57" s="284"/>
      <c r="G57" s="284"/>
    </row>
    <row r="58" spans="1:7" s="288" customFormat="1" hidden="1">
      <c r="A58" s="290"/>
      <c r="B58" s="282"/>
      <c r="C58" s="281"/>
      <c r="D58" s="282"/>
      <c r="E58" s="293"/>
      <c r="F58" s="281"/>
      <c r="G58" s="281"/>
    </row>
    <row r="59" spans="1:7" hidden="1">
      <c r="A59" s="292"/>
      <c r="B59" s="285"/>
      <c r="C59" s="284"/>
      <c r="D59" s="280"/>
      <c r="E59" s="286"/>
      <c r="F59" s="284"/>
      <c r="G59" s="284"/>
    </row>
    <row r="60" spans="1:7" hidden="1">
      <c r="A60" s="292"/>
      <c r="B60" s="285"/>
      <c r="C60" s="284"/>
      <c r="D60" s="294"/>
      <c r="E60" s="286"/>
      <c r="F60" s="295"/>
      <c r="G60" s="295"/>
    </row>
    <row r="61" spans="1:7" hidden="1">
      <c r="A61" s="292"/>
      <c r="B61" s="285"/>
      <c r="C61" s="284"/>
      <c r="D61" s="280"/>
      <c r="E61" s="286"/>
      <c r="F61" s="284"/>
      <c r="G61" s="284"/>
    </row>
    <row r="62" spans="1:7" hidden="1">
      <c r="A62" s="292"/>
      <c r="B62" s="285"/>
      <c r="C62" s="284"/>
      <c r="D62" s="280"/>
      <c r="E62" s="286"/>
      <c r="F62" s="284"/>
      <c r="G62" s="284"/>
    </row>
    <row r="63" spans="1:7" hidden="1">
      <c r="A63" s="292"/>
      <c r="B63" s="285"/>
      <c r="C63" s="284"/>
      <c r="D63" s="280"/>
      <c r="E63" s="286"/>
      <c r="F63" s="284"/>
      <c r="G63" s="284"/>
    </row>
    <row r="64" spans="1:7" hidden="1">
      <c r="A64" s="292"/>
      <c r="B64" s="285"/>
      <c r="C64" s="284"/>
      <c r="D64" s="280"/>
      <c r="E64" s="286"/>
      <c r="F64" s="284"/>
      <c r="G64" s="284"/>
    </row>
    <row r="65" spans="1:7" hidden="1">
      <c r="A65" s="292"/>
      <c r="B65" s="285"/>
      <c r="C65" s="284"/>
      <c r="D65" s="280"/>
      <c r="E65" s="286"/>
      <c r="F65" s="284"/>
      <c r="G65" s="284"/>
    </row>
    <row r="66" spans="1:7" hidden="1">
      <c r="A66" s="292"/>
      <c r="B66" s="285"/>
      <c r="C66" s="284"/>
      <c r="D66" s="280"/>
      <c r="E66" s="286"/>
      <c r="F66" s="284"/>
      <c r="G66" s="284"/>
    </row>
    <row r="67" spans="1:7" s="288" customFormat="1" hidden="1">
      <c r="A67" s="296"/>
      <c r="B67" s="290"/>
      <c r="C67" s="281"/>
      <c r="D67" s="282"/>
      <c r="E67" s="283"/>
      <c r="F67" s="281"/>
      <c r="G67" s="281"/>
    </row>
    <row r="68" spans="1:7" hidden="1">
      <c r="A68" s="292"/>
      <c r="B68" s="285"/>
      <c r="C68" s="284"/>
      <c r="D68" s="280"/>
      <c r="E68" s="286"/>
      <c r="F68" s="284"/>
      <c r="G68" s="284"/>
    </row>
    <row r="69" spans="1:7" hidden="1">
      <c r="A69" s="292"/>
      <c r="B69" s="285"/>
      <c r="C69" s="284"/>
      <c r="D69" s="280"/>
      <c r="E69" s="286"/>
      <c r="F69" s="284"/>
      <c r="G69" s="284"/>
    </row>
    <row r="70" spans="1:7" hidden="1">
      <c r="A70" s="292"/>
      <c r="B70" s="280"/>
      <c r="C70" s="284"/>
      <c r="D70" s="280"/>
      <c r="E70" s="286"/>
      <c r="F70" s="284"/>
      <c r="G70" s="284"/>
    </row>
    <row r="71" spans="1:7" hidden="1">
      <c r="A71" s="292"/>
      <c r="B71" s="280"/>
      <c r="C71" s="284"/>
      <c r="D71" s="280"/>
      <c r="E71" s="286"/>
      <c r="F71" s="284"/>
      <c r="G71" s="284"/>
    </row>
    <row r="72" spans="1:7" hidden="1">
      <c r="A72" s="292"/>
      <c r="B72" s="285"/>
      <c r="C72" s="284"/>
      <c r="D72" s="280"/>
      <c r="E72" s="286"/>
      <c r="F72" s="284"/>
      <c r="G72" s="284"/>
    </row>
    <row r="73" spans="1:7" s="288" customFormat="1" hidden="1">
      <c r="A73" s="296"/>
      <c r="B73" s="290"/>
      <c r="C73" s="281"/>
      <c r="D73" s="282"/>
      <c r="E73" s="283"/>
      <c r="F73" s="281"/>
      <c r="G73" s="281"/>
    </row>
    <row r="74" spans="1:7" hidden="1">
      <c r="A74" s="292"/>
      <c r="B74" s="285"/>
      <c r="C74" s="284"/>
      <c r="D74" s="280"/>
      <c r="E74" s="286"/>
      <c r="F74" s="284"/>
      <c r="G74" s="284"/>
    </row>
    <row r="75" spans="1:7" hidden="1">
      <c r="A75" s="292"/>
      <c r="B75" s="285"/>
      <c r="C75" s="284"/>
      <c r="D75" s="280"/>
      <c r="E75" s="286"/>
      <c r="F75" s="284"/>
      <c r="G75" s="284"/>
    </row>
    <row r="76" spans="1:7" hidden="1">
      <c r="A76" s="292"/>
      <c r="B76" s="285"/>
      <c r="C76" s="284"/>
      <c r="D76" s="280"/>
      <c r="E76" s="286"/>
      <c r="F76" s="284"/>
      <c r="G76" s="284"/>
    </row>
    <row r="77" spans="1:7" hidden="1">
      <c r="A77" s="292"/>
      <c r="B77" s="285"/>
      <c r="C77" s="284"/>
      <c r="D77" s="280"/>
      <c r="E77" s="286"/>
      <c r="F77" s="284"/>
      <c r="G77" s="284"/>
    </row>
    <row r="78" spans="1:7" s="288" customFormat="1" hidden="1">
      <c r="A78" s="296"/>
      <c r="B78" s="290"/>
      <c r="C78" s="281"/>
      <c r="D78" s="282"/>
      <c r="E78" s="283"/>
      <c r="F78" s="281"/>
      <c r="G78" s="281"/>
    </row>
    <row r="79" spans="1:7" hidden="1">
      <c r="A79" s="292"/>
      <c r="B79" s="285"/>
      <c r="C79" s="284"/>
      <c r="D79" s="280"/>
      <c r="E79" s="286"/>
      <c r="F79" s="284"/>
      <c r="G79" s="284"/>
    </row>
    <row r="80" spans="1:7">
      <c r="A80" s="292"/>
      <c r="B80" s="285"/>
      <c r="C80" s="281">
        <f>SUM(C17:C21)</f>
        <v>5444.7999999999993</v>
      </c>
      <c r="D80" s="282" t="s">
        <v>459</v>
      </c>
      <c r="E80" s="286"/>
      <c r="F80" s="284"/>
      <c r="G80" s="284"/>
    </row>
    <row r="81" spans="1:7">
      <c r="A81" s="292"/>
      <c r="B81" s="285"/>
      <c r="C81" s="284"/>
      <c r="D81" s="280"/>
      <c r="E81" s="286"/>
      <c r="F81" s="284"/>
      <c r="G81" s="284"/>
    </row>
    <row r="82" spans="1:7">
      <c r="A82" s="292"/>
      <c r="B82" s="285"/>
      <c r="C82" s="284"/>
      <c r="D82" s="288" t="s">
        <v>460</v>
      </c>
      <c r="E82" s="286"/>
      <c r="F82" s="284"/>
      <c r="G82" s="284"/>
    </row>
    <row r="83" spans="1:7">
      <c r="A83" s="292">
        <v>31</v>
      </c>
      <c r="B83" s="285">
        <v>42424</v>
      </c>
      <c r="C83" s="284">
        <v>27</v>
      </c>
      <c r="D83" s="280" t="s">
        <v>461</v>
      </c>
      <c r="E83" s="286" t="s">
        <v>443</v>
      </c>
      <c r="F83" s="284"/>
      <c r="G83" s="284"/>
    </row>
    <row r="84" spans="1:7">
      <c r="A84" s="292">
        <v>31</v>
      </c>
      <c r="B84" s="285">
        <v>42424</v>
      </c>
      <c r="C84" s="289" t="s">
        <v>462</v>
      </c>
      <c r="D84" s="280" t="s">
        <v>463</v>
      </c>
      <c r="E84" s="286" t="s">
        <v>448</v>
      </c>
      <c r="F84" s="284"/>
      <c r="G84" s="284"/>
    </row>
    <row r="85" spans="1:7">
      <c r="A85" s="292">
        <v>32</v>
      </c>
      <c r="B85" s="285">
        <v>42438</v>
      </c>
      <c r="C85" s="284">
        <v>70</v>
      </c>
      <c r="D85" s="280" t="s">
        <v>464</v>
      </c>
      <c r="E85" s="286" t="s">
        <v>465</v>
      </c>
      <c r="F85" s="284"/>
      <c r="G85" s="284"/>
    </row>
    <row r="86" spans="1:7">
      <c r="A86" s="292">
        <v>34</v>
      </c>
      <c r="B86" s="285">
        <v>42466</v>
      </c>
      <c r="C86" s="284">
        <v>575</v>
      </c>
      <c r="D86" s="280" t="s">
        <v>466</v>
      </c>
      <c r="E86" s="286" t="s">
        <v>448</v>
      </c>
      <c r="F86" s="284"/>
      <c r="G86" s="284"/>
    </row>
    <row r="87" spans="1:7">
      <c r="A87" s="292">
        <v>34</v>
      </c>
      <c r="B87" s="285">
        <v>42466</v>
      </c>
      <c r="C87" s="284">
        <v>12.1</v>
      </c>
      <c r="D87" s="280" t="s">
        <v>467</v>
      </c>
      <c r="E87" s="286" t="s">
        <v>448</v>
      </c>
      <c r="F87" s="284"/>
      <c r="G87" s="284"/>
    </row>
    <row r="88" spans="1:7">
      <c r="A88" s="292">
        <v>35</v>
      </c>
      <c r="B88" s="285">
        <v>42480</v>
      </c>
      <c r="C88" s="289">
        <v>10</v>
      </c>
      <c r="D88" s="280" t="s">
        <v>468</v>
      </c>
      <c r="E88" s="286" t="s">
        <v>448</v>
      </c>
      <c r="F88" s="284"/>
      <c r="G88" s="284"/>
    </row>
    <row r="89" spans="1:7">
      <c r="A89" s="292">
        <v>35</v>
      </c>
      <c r="B89" s="285">
        <v>42480</v>
      </c>
      <c r="C89" s="284">
        <v>10</v>
      </c>
      <c r="D89" s="280" t="s">
        <v>469</v>
      </c>
      <c r="E89" s="286" t="s">
        <v>448</v>
      </c>
      <c r="F89" s="284"/>
      <c r="G89" s="284"/>
    </row>
    <row r="90" spans="1:7">
      <c r="A90" s="292"/>
      <c r="B90" s="285"/>
      <c r="C90" s="284"/>
      <c r="D90" s="280"/>
      <c r="E90" s="286"/>
      <c r="F90" s="284"/>
      <c r="G90" s="284"/>
    </row>
    <row r="91" spans="1:7">
      <c r="A91" s="292"/>
      <c r="B91" s="285"/>
      <c r="C91" s="284"/>
      <c r="D91" s="280"/>
      <c r="E91" s="286"/>
      <c r="F91" s="284"/>
      <c r="G91" s="284"/>
    </row>
  </sheetData>
  <mergeCells count="2">
    <mergeCell ref="A2:G2"/>
    <mergeCell ref="C4:G4"/>
  </mergeCells>
  <pageMargins left="0.70866141732283472" right="0.70866141732283472" top="0.78740157480314965" bottom="0.78740157480314965" header="0.31496062992125984" footer="0.31496062992125984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8"/>
  <sheetViews>
    <sheetView workbookViewId="0">
      <selection activeCell="E8" sqref="E8"/>
    </sheetView>
  </sheetViews>
  <sheetFormatPr defaultRowHeight="12.75"/>
  <cols>
    <col min="1" max="1" width="9.140625" style="298"/>
    <col min="2" max="2" width="10.28515625" style="298" customWidth="1"/>
    <col min="3" max="3" width="15.7109375" style="299" customWidth="1"/>
    <col min="4" max="4" width="15.7109375" style="300" customWidth="1"/>
    <col min="5" max="5" width="90.28515625" style="297" customWidth="1"/>
    <col min="6" max="6" width="14.42578125" style="297" customWidth="1"/>
    <col min="7" max="7" width="14.5703125" style="297" hidden="1" customWidth="1"/>
    <col min="8" max="257" width="9.140625" style="297"/>
    <col min="258" max="258" width="10.28515625" style="297" customWidth="1"/>
    <col min="259" max="260" width="15.7109375" style="297" customWidth="1"/>
    <col min="261" max="261" width="90.28515625" style="297" customWidth="1"/>
    <col min="262" max="262" width="14.42578125" style="297" customWidth="1"/>
    <col min="263" max="263" width="0" style="297" hidden="1" customWidth="1"/>
    <col min="264" max="513" width="9.140625" style="297"/>
    <col min="514" max="514" width="10.28515625" style="297" customWidth="1"/>
    <col min="515" max="516" width="15.7109375" style="297" customWidth="1"/>
    <col min="517" max="517" width="90.28515625" style="297" customWidth="1"/>
    <col min="518" max="518" width="14.42578125" style="297" customWidth="1"/>
    <col min="519" max="519" width="0" style="297" hidden="1" customWidth="1"/>
    <col min="520" max="769" width="9.140625" style="297"/>
    <col min="770" max="770" width="10.28515625" style="297" customWidth="1"/>
    <col min="771" max="772" width="15.7109375" style="297" customWidth="1"/>
    <col min="773" max="773" width="90.28515625" style="297" customWidth="1"/>
    <col min="774" max="774" width="14.42578125" style="297" customWidth="1"/>
    <col min="775" max="775" width="0" style="297" hidden="1" customWidth="1"/>
    <col min="776" max="1025" width="9.140625" style="297"/>
    <col min="1026" max="1026" width="10.28515625" style="297" customWidth="1"/>
    <col min="1027" max="1028" width="15.7109375" style="297" customWidth="1"/>
    <col min="1029" max="1029" width="90.28515625" style="297" customWidth="1"/>
    <col min="1030" max="1030" width="14.42578125" style="297" customWidth="1"/>
    <col min="1031" max="1031" width="0" style="297" hidden="1" customWidth="1"/>
    <col min="1032" max="1281" width="9.140625" style="297"/>
    <col min="1282" max="1282" width="10.28515625" style="297" customWidth="1"/>
    <col min="1283" max="1284" width="15.7109375" style="297" customWidth="1"/>
    <col min="1285" max="1285" width="90.28515625" style="297" customWidth="1"/>
    <col min="1286" max="1286" width="14.42578125" style="297" customWidth="1"/>
    <col min="1287" max="1287" width="0" style="297" hidden="1" customWidth="1"/>
    <col min="1288" max="1537" width="9.140625" style="297"/>
    <col min="1538" max="1538" width="10.28515625" style="297" customWidth="1"/>
    <col min="1539" max="1540" width="15.7109375" style="297" customWidth="1"/>
    <col min="1541" max="1541" width="90.28515625" style="297" customWidth="1"/>
    <col min="1542" max="1542" width="14.42578125" style="297" customWidth="1"/>
    <col min="1543" max="1543" width="0" style="297" hidden="1" customWidth="1"/>
    <col min="1544" max="1793" width="9.140625" style="297"/>
    <col min="1794" max="1794" width="10.28515625" style="297" customWidth="1"/>
    <col min="1795" max="1796" width="15.7109375" style="297" customWidth="1"/>
    <col min="1797" max="1797" width="90.28515625" style="297" customWidth="1"/>
    <col min="1798" max="1798" width="14.42578125" style="297" customWidth="1"/>
    <col min="1799" max="1799" width="0" style="297" hidden="1" customWidth="1"/>
    <col min="1800" max="2049" width="9.140625" style="297"/>
    <col min="2050" max="2050" width="10.28515625" style="297" customWidth="1"/>
    <col min="2051" max="2052" width="15.7109375" style="297" customWidth="1"/>
    <col min="2053" max="2053" width="90.28515625" style="297" customWidth="1"/>
    <col min="2054" max="2054" width="14.42578125" style="297" customWidth="1"/>
    <col min="2055" max="2055" width="0" style="297" hidden="1" customWidth="1"/>
    <col min="2056" max="2305" width="9.140625" style="297"/>
    <col min="2306" max="2306" width="10.28515625" style="297" customWidth="1"/>
    <col min="2307" max="2308" width="15.7109375" style="297" customWidth="1"/>
    <col min="2309" max="2309" width="90.28515625" style="297" customWidth="1"/>
    <col min="2310" max="2310" width="14.42578125" style="297" customWidth="1"/>
    <col min="2311" max="2311" width="0" style="297" hidden="1" customWidth="1"/>
    <col min="2312" max="2561" width="9.140625" style="297"/>
    <col min="2562" max="2562" width="10.28515625" style="297" customWidth="1"/>
    <col min="2563" max="2564" width="15.7109375" style="297" customWidth="1"/>
    <col min="2565" max="2565" width="90.28515625" style="297" customWidth="1"/>
    <col min="2566" max="2566" width="14.42578125" style="297" customWidth="1"/>
    <col min="2567" max="2567" width="0" style="297" hidden="1" customWidth="1"/>
    <col min="2568" max="2817" width="9.140625" style="297"/>
    <col min="2818" max="2818" width="10.28515625" style="297" customWidth="1"/>
    <col min="2819" max="2820" width="15.7109375" style="297" customWidth="1"/>
    <col min="2821" max="2821" width="90.28515625" style="297" customWidth="1"/>
    <col min="2822" max="2822" width="14.42578125" style="297" customWidth="1"/>
    <col min="2823" max="2823" width="0" style="297" hidden="1" customWidth="1"/>
    <col min="2824" max="3073" width="9.140625" style="297"/>
    <col min="3074" max="3074" width="10.28515625" style="297" customWidth="1"/>
    <col min="3075" max="3076" width="15.7109375" style="297" customWidth="1"/>
    <col min="3077" max="3077" width="90.28515625" style="297" customWidth="1"/>
    <col min="3078" max="3078" width="14.42578125" style="297" customWidth="1"/>
    <col min="3079" max="3079" width="0" style="297" hidden="1" customWidth="1"/>
    <col min="3080" max="3329" width="9.140625" style="297"/>
    <col min="3330" max="3330" width="10.28515625" style="297" customWidth="1"/>
    <col min="3331" max="3332" width="15.7109375" style="297" customWidth="1"/>
    <col min="3333" max="3333" width="90.28515625" style="297" customWidth="1"/>
    <col min="3334" max="3334" width="14.42578125" style="297" customWidth="1"/>
    <col min="3335" max="3335" width="0" style="297" hidden="1" customWidth="1"/>
    <col min="3336" max="3585" width="9.140625" style="297"/>
    <col min="3586" max="3586" width="10.28515625" style="297" customWidth="1"/>
    <col min="3587" max="3588" width="15.7109375" style="297" customWidth="1"/>
    <col min="3589" max="3589" width="90.28515625" style="297" customWidth="1"/>
    <col min="3590" max="3590" width="14.42578125" style="297" customWidth="1"/>
    <col min="3591" max="3591" width="0" style="297" hidden="1" customWidth="1"/>
    <col min="3592" max="3841" width="9.140625" style="297"/>
    <col min="3842" max="3842" width="10.28515625" style="297" customWidth="1"/>
    <col min="3843" max="3844" width="15.7109375" style="297" customWidth="1"/>
    <col min="3845" max="3845" width="90.28515625" style="297" customWidth="1"/>
    <col min="3846" max="3846" width="14.42578125" style="297" customWidth="1"/>
    <col min="3847" max="3847" width="0" style="297" hidden="1" customWidth="1"/>
    <col min="3848" max="4097" width="9.140625" style="297"/>
    <col min="4098" max="4098" width="10.28515625" style="297" customWidth="1"/>
    <col min="4099" max="4100" width="15.7109375" style="297" customWidth="1"/>
    <col min="4101" max="4101" width="90.28515625" style="297" customWidth="1"/>
    <col min="4102" max="4102" width="14.42578125" style="297" customWidth="1"/>
    <col min="4103" max="4103" width="0" style="297" hidden="1" customWidth="1"/>
    <col min="4104" max="4353" width="9.140625" style="297"/>
    <col min="4354" max="4354" width="10.28515625" style="297" customWidth="1"/>
    <col min="4355" max="4356" width="15.7109375" style="297" customWidth="1"/>
    <col min="4357" max="4357" width="90.28515625" style="297" customWidth="1"/>
    <col min="4358" max="4358" width="14.42578125" style="297" customWidth="1"/>
    <col min="4359" max="4359" width="0" style="297" hidden="1" customWidth="1"/>
    <col min="4360" max="4609" width="9.140625" style="297"/>
    <col min="4610" max="4610" width="10.28515625" style="297" customWidth="1"/>
    <col min="4611" max="4612" width="15.7109375" style="297" customWidth="1"/>
    <col min="4613" max="4613" width="90.28515625" style="297" customWidth="1"/>
    <col min="4614" max="4614" width="14.42578125" style="297" customWidth="1"/>
    <col min="4615" max="4615" width="0" style="297" hidden="1" customWidth="1"/>
    <col min="4616" max="4865" width="9.140625" style="297"/>
    <col min="4866" max="4866" width="10.28515625" style="297" customWidth="1"/>
    <col min="4867" max="4868" width="15.7109375" style="297" customWidth="1"/>
    <col min="4869" max="4869" width="90.28515625" style="297" customWidth="1"/>
    <col min="4870" max="4870" width="14.42578125" style="297" customWidth="1"/>
    <col min="4871" max="4871" width="0" style="297" hidden="1" customWidth="1"/>
    <col min="4872" max="5121" width="9.140625" style="297"/>
    <col min="5122" max="5122" width="10.28515625" style="297" customWidth="1"/>
    <col min="5123" max="5124" width="15.7109375" style="297" customWidth="1"/>
    <col min="5125" max="5125" width="90.28515625" style="297" customWidth="1"/>
    <col min="5126" max="5126" width="14.42578125" style="297" customWidth="1"/>
    <col min="5127" max="5127" width="0" style="297" hidden="1" customWidth="1"/>
    <col min="5128" max="5377" width="9.140625" style="297"/>
    <col min="5378" max="5378" width="10.28515625" style="297" customWidth="1"/>
    <col min="5379" max="5380" width="15.7109375" style="297" customWidth="1"/>
    <col min="5381" max="5381" width="90.28515625" style="297" customWidth="1"/>
    <col min="5382" max="5382" width="14.42578125" style="297" customWidth="1"/>
    <col min="5383" max="5383" width="0" style="297" hidden="1" customWidth="1"/>
    <col min="5384" max="5633" width="9.140625" style="297"/>
    <col min="5634" max="5634" width="10.28515625" style="297" customWidth="1"/>
    <col min="5635" max="5636" width="15.7109375" style="297" customWidth="1"/>
    <col min="5637" max="5637" width="90.28515625" style="297" customWidth="1"/>
    <col min="5638" max="5638" width="14.42578125" style="297" customWidth="1"/>
    <col min="5639" max="5639" width="0" style="297" hidden="1" customWidth="1"/>
    <col min="5640" max="5889" width="9.140625" style="297"/>
    <col min="5890" max="5890" width="10.28515625" style="297" customWidth="1"/>
    <col min="5891" max="5892" width="15.7109375" style="297" customWidth="1"/>
    <col min="5893" max="5893" width="90.28515625" style="297" customWidth="1"/>
    <col min="5894" max="5894" width="14.42578125" style="297" customWidth="1"/>
    <col min="5895" max="5895" width="0" style="297" hidden="1" customWidth="1"/>
    <col min="5896" max="6145" width="9.140625" style="297"/>
    <col min="6146" max="6146" width="10.28515625" style="297" customWidth="1"/>
    <col min="6147" max="6148" width="15.7109375" style="297" customWidth="1"/>
    <col min="6149" max="6149" width="90.28515625" style="297" customWidth="1"/>
    <col min="6150" max="6150" width="14.42578125" style="297" customWidth="1"/>
    <col min="6151" max="6151" width="0" style="297" hidden="1" customWidth="1"/>
    <col min="6152" max="6401" width="9.140625" style="297"/>
    <col min="6402" max="6402" width="10.28515625" style="297" customWidth="1"/>
    <col min="6403" max="6404" width="15.7109375" style="297" customWidth="1"/>
    <col min="6405" max="6405" width="90.28515625" style="297" customWidth="1"/>
    <col min="6406" max="6406" width="14.42578125" style="297" customWidth="1"/>
    <col min="6407" max="6407" width="0" style="297" hidden="1" customWidth="1"/>
    <col min="6408" max="6657" width="9.140625" style="297"/>
    <col min="6658" max="6658" width="10.28515625" style="297" customWidth="1"/>
    <col min="6659" max="6660" width="15.7109375" style="297" customWidth="1"/>
    <col min="6661" max="6661" width="90.28515625" style="297" customWidth="1"/>
    <col min="6662" max="6662" width="14.42578125" style="297" customWidth="1"/>
    <col min="6663" max="6663" width="0" style="297" hidden="1" customWidth="1"/>
    <col min="6664" max="6913" width="9.140625" style="297"/>
    <col min="6914" max="6914" width="10.28515625" style="297" customWidth="1"/>
    <col min="6915" max="6916" width="15.7109375" style="297" customWidth="1"/>
    <col min="6917" max="6917" width="90.28515625" style="297" customWidth="1"/>
    <col min="6918" max="6918" width="14.42578125" style="297" customWidth="1"/>
    <col min="6919" max="6919" width="0" style="297" hidden="1" customWidth="1"/>
    <col min="6920" max="7169" width="9.140625" style="297"/>
    <col min="7170" max="7170" width="10.28515625" style="297" customWidth="1"/>
    <col min="7171" max="7172" width="15.7109375" style="297" customWidth="1"/>
    <col min="7173" max="7173" width="90.28515625" style="297" customWidth="1"/>
    <col min="7174" max="7174" width="14.42578125" style="297" customWidth="1"/>
    <col min="7175" max="7175" width="0" style="297" hidden="1" customWidth="1"/>
    <col min="7176" max="7425" width="9.140625" style="297"/>
    <col min="7426" max="7426" width="10.28515625" style="297" customWidth="1"/>
    <col min="7427" max="7428" width="15.7109375" style="297" customWidth="1"/>
    <col min="7429" max="7429" width="90.28515625" style="297" customWidth="1"/>
    <col min="7430" max="7430" width="14.42578125" style="297" customWidth="1"/>
    <col min="7431" max="7431" width="0" style="297" hidden="1" customWidth="1"/>
    <col min="7432" max="7681" width="9.140625" style="297"/>
    <col min="7682" max="7682" width="10.28515625" style="297" customWidth="1"/>
    <col min="7683" max="7684" width="15.7109375" style="297" customWidth="1"/>
    <col min="7685" max="7685" width="90.28515625" style="297" customWidth="1"/>
    <col min="7686" max="7686" width="14.42578125" style="297" customWidth="1"/>
    <col min="7687" max="7687" width="0" style="297" hidden="1" customWidth="1"/>
    <col min="7688" max="7937" width="9.140625" style="297"/>
    <col min="7938" max="7938" width="10.28515625" style="297" customWidth="1"/>
    <col min="7939" max="7940" width="15.7109375" style="297" customWidth="1"/>
    <col min="7941" max="7941" width="90.28515625" style="297" customWidth="1"/>
    <col min="7942" max="7942" width="14.42578125" style="297" customWidth="1"/>
    <col min="7943" max="7943" width="0" style="297" hidden="1" customWidth="1"/>
    <col min="7944" max="8193" width="9.140625" style="297"/>
    <col min="8194" max="8194" width="10.28515625" style="297" customWidth="1"/>
    <col min="8195" max="8196" width="15.7109375" style="297" customWidth="1"/>
    <col min="8197" max="8197" width="90.28515625" style="297" customWidth="1"/>
    <col min="8198" max="8198" width="14.42578125" style="297" customWidth="1"/>
    <col min="8199" max="8199" width="0" style="297" hidden="1" customWidth="1"/>
    <col min="8200" max="8449" width="9.140625" style="297"/>
    <col min="8450" max="8450" width="10.28515625" style="297" customWidth="1"/>
    <col min="8451" max="8452" width="15.7109375" style="297" customWidth="1"/>
    <col min="8453" max="8453" width="90.28515625" style="297" customWidth="1"/>
    <col min="8454" max="8454" width="14.42578125" style="297" customWidth="1"/>
    <col min="8455" max="8455" width="0" style="297" hidden="1" customWidth="1"/>
    <col min="8456" max="8705" width="9.140625" style="297"/>
    <col min="8706" max="8706" width="10.28515625" style="297" customWidth="1"/>
    <col min="8707" max="8708" width="15.7109375" style="297" customWidth="1"/>
    <col min="8709" max="8709" width="90.28515625" style="297" customWidth="1"/>
    <col min="8710" max="8710" width="14.42578125" style="297" customWidth="1"/>
    <col min="8711" max="8711" width="0" style="297" hidden="1" customWidth="1"/>
    <col min="8712" max="8961" width="9.140625" style="297"/>
    <col min="8962" max="8962" width="10.28515625" style="297" customWidth="1"/>
    <col min="8963" max="8964" width="15.7109375" style="297" customWidth="1"/>
    <col min="8965" max="8965" width="90.28515625" style="297" customWidth="1"/>
    <col min="8966" max="8966" width="14.42578125" style="297" customWidth="1"/>
    <col min="8967" max="8967" width="0" style="297" hidden="1" customWidth="1"/>
    <col min="8968" max="9217" width="9.140625" style="297"/>
    <col min="9218" max="9218" width="10.28515625" style="297" customWidth="1"/>
    <col min="9219" max="9220" width="15.7109375" style="297" customWidth="1"/>
    <col min="9221" max="9221" width="90.28515625" style="297" customWidth="1"/>
    <col min="9222" max="9222" width="14.42578125" style="297" customWidth="1"/>
    <col min="9223" max="9223" width="0" style="297" hidden="1" customWidth="1"/>
    <col min="9224" max="9473" width="9.140625" style="297"/>
    <col min="9474" max="9474" width="10.28515625" style="297" customWidth="1"/>
    <col min="9475" max="9476" width="15.7109375" style="297" customWidth="1"/>
    <col min="9477" max="9477" width="90.28515625" style="297" customWidth="1"/>
    <col min="9478" max="9478" width="14.42578125" style="297" customWidth="1"/>
    <col min="9479" max="9479" width="0" style="297" hidden="1" customWidth="1"/>
    <col min="9480" max="9729" width="9.140625" style="297"/>
    <col min="9730" max="9730" width="10.28515625" style="297" customWidth="1"/>
    <col min="9731" max="9732" width="15.7109375" style="297" customWidth="1"/>
    <col min="9733" max="9733" width="90.28515625" style="297" customWidth="1"/>
    <col min="9734" max="9734" width="14.42578125" style="297" customWidth="1"/>
    <col min="9735" max="9735" width="0" style="297" hidden="1" customWidth="1"/>
    <col min="9736" max="9985" width="9.140625" style="297"/>
    <col min="9986" max="9986" width="10.28515625" style="297" customWidth="1"/>
    <col min="9987" max="9988" width="15.7109375" style="297" customWidth="1"/>
    <col min="9989" max="9989" width="90.28515625" style="297" customWidth="1"/>
    <col min="9990" max="9990" width="14.42578125" style="297" customWidth="1"/>
    <col min="9991" max="9991" width="0" style="297" hidden="1" customWidth="1"/>
    <col min="9992" max="10241" width="9.140625" style="297"/>
    <col min="10242" max="10242" width="10.28515625" style="297" customWidth="1"/>
    <col min="10243" max="10244" width="15.7109375" style="297" customWidth="1"/>
    <col min="10245" max="10245" width="90.28515625" style="297" customWidth="1"/>
    <col min="10246" max="10246" width="14.42578125" style="297" customWidth="1"/>
    <col min="10247" max="10247" width="0" style="297" hidden="1" customWidth="1"/>
    <col min="10248" max="10497" width="9.140625" style="297"/>
    <col min="10498" max="10498" width="10.28515625" style="297" customWidth="1"/>
    <col min="10499" max="10500" width="15.7109375" style="297" customWidth="1"/>
    <col min="10501" max="10501" width="90.28515625" style="297" customWidth="1"/>
    <col min="10502" max="10502" width="14.42578125" style="297" customWidth="1"/>
    <col min="10503" max="10503" width="0" style="297" hidden="1" customWidth="1"/>
    <col min="10504" max="10753" width="9.140625" style="297"/>
    <col min="10754" max="10754" width="10.28515625" style="297" customWidth="1"/>
    <col min="10755" max="10756" width="15.7109375" style="297" customWidth="1"/>
    <col min="10757" max="10757" width="90.28515625" style="297" customWidth="1"/>
    <col min="10758" max="10758" width="14.42578125" style="297" customWidth="1"/>
    <col min="10759" max="10759" width="0" style="297" hidden="1" customWidth="1"/>
    <col min="10760" max="11009" width="9.140625" style="297"/>
    <col min="11010" max="11010" width="10.28515625" style="297" customWidth="1"/>
    <col min="11011" max="11012" width="15.7109375" style="297" customWidth="1"/>
    <col min="11013" max="11013" width="90.28515625" style="297" customWidth="1"/>
    <col min="11014" max="11014" width="14.42578125" style="297" customWidth="1"/>
    <col min="11015" max="11015" width="0" style="297" hidden="1" customWidth="1"/>
    <col min="11016" max="11265" width="9.140625" style="297"/>
    <col min="11266" max="11266" width="10.28515625" style="297" customWidth="1"/>
    <col min="11267" max="11268" width="15.7109375" style="297" customWidth="1"/>
    <col min="11269" max="11269" width="90.28515625" style="297" customWidth="1"/>
    <col min="11270" max="11270" width="14.42578125" style="297" customWidth="1"/>
    <col min="11271" max="11271" width="0" style="297" hidden="1" customWidth="1"/>
    <col min="11272" max="11521" width="9.140625" style="297"/>
    <col min="11522" max="11522" width="10.28515625" style="297" customWidth="1"/>
    <col min="11523" max="11524" width="15.7109375" style="297" customWidth="1"/>
    <col min="11525" max="11525" width="90.28515625" style="297" customWidth="1"/>
    <col min="11526" max="11526" width="14.42578125" style="297" customWidth="1"/>
    <col min="11527" max="11527" width="0" style="297" hidden="1" customWidth="1"/>
    <col min="11528" max="11777" width="9.140625" style="297"/>
    <col min="11778" max="11778" width="10.28515625" style="297" customWidth="1"/>
    <col min="11779" max="11780" width="15.7109375" style="297" customWidth="1"/>
    <col min="11781" max="11781" width="90.28515625" style="297" customWidth="1"/>
    <col min="11782" max="11782" width="14.42578125" style="297" customWidth="1"/>
    <col min="11783" max="11783" width="0" style="297" hidden="1" customWidth="1"/>
    <col min="11784" max="12033" width="9.140625" style="297"/>
    <col min="12034" max="12034" width="10.28515625" style="297" customWidth="1"/>
    <col min="12035" max="12036" width="15.7109375" style="297" customWidth="1"/>
    <col min="12037" max="12037" width="90.28515625" style="297" customWidth="1"/>
    <col min="12038" max="12038" width="14.42578125" style="297" customWidth="1"/>
    <col min="12039" max="12039" width="0" style="297" hidden="1" customWidth="1"/>
    <col min="12040" max="12289" width="9.140625" style="297"/>
    <col min="12290" max="12290" width="10.28515625" style="297" customWidth="1"/>
    <col min="12291" max="12292" width="15.7109375" style="297" customWidth="1"/>
    <col min="12293" max="12293" width="90.28515625" style="297" customWidth="1"/>
    <col min="12294" max="12294" width="14.42578125" style="297" customWidth="1"/>
    <col min="12295" max="12295" width="0" style="297" hidden="1" customWidth="1"/>
    <col min="12296" max="12545" width="9.140625" style="297"/>
    <col min="12546" max="12546" width="10.28515625" style="297" customWidth="1"/>
    <col min="12547" max="12548" width="15.7109375" style="297" customWidth="1"/>
    <col min="12549" max="12549" width="90.28515625" style="297" customWidth="1"/>
    <col min="12550" max="12550" width="14.42578125" style="297" customWidth="1"/>
    <col min="12551" max="12551" width="0" style="297" hidden="1" customWidth="1"/>
    <col min="12552" max="12801" width="9.140625" style="297"/>
    <col min="12802" max="12802" width="10.28515625" style="297" customWidth="1"/>
    <col min="12803" max="12804" width="15.7109375" style="297" customWidth="1"/>
    <col min="12805" max="12805" width="90.28515625" style="297" customWidth="1"/>
    <col min="12806" max="12806" width="14.42578125" style="297" customWidth="1"/>
    <col min="12807" max="12807" width="0" style="297" hidden="1" customWidth="1"/>
    <col min="12808" max="13057" width="9.140625" style="297"/>
    <col min="13058" max="13058" width="10.28515625" style="297" customWidth="1"/>
    <col min="13059" max="13060" width="15.7109375" style="297" customWidth="1"/>
    <col min="13061" max="13061" width="90.28515625" style="297" customWidth="1"/>
    <col min="13062" max="13062" width="14.42578125" style="297" customWidth="1"/>
    <col min="13063" max="13063" width="0" style="297" hidden="1" customWidth="1"/>
    <col min="13064" max="13313" width="9.140625" style="297"/>
    <col min="13314" max="13314" width="10.28515625" style="297" customWidth="1"/>
    <col min="13315" max="13316" width="15.7109375" style="297" customWidth="1"/>
    <col min="13317" max="13317" width="90.28515625" style="297" customWidth="1"/>
    <col min="13318" max="13318" width="14.42578125" style="297" customWidth="1"/>
    <col min="13319" max="13319" width="0" style="297" hidden="1" customWidth="1"/>
    <col min="13320" max="13569" width="9.140625" style="297"/>
    <col min="13570" max="13570" width="10.28515625" style="297" customWidth="1"/>
    <col min="13571" max="13572" width="15.7109375" style="297" customWidth="1"/>
    <col min="13573" max="13573" width="90.28515625" style="297" customWidth="1"/>
    <col min="13574" max="13574" width="14.42578125" style="297" customWidth="1"/>
    <col min="13575" max="13575" width="0" style="297" hidden="1" customWidth="1"/>
    <col min="13576" max="13825" width="9.140625" style="297"/>
    <col min="13826" max="13826" width="10.28515625" style="297" customWidth="1"/>
    <col min="13827" max="13828" width="15.7109375" style="297" customWidth="1"/>
    <col min="13829" max="13829" width="90.28515625" style="297" customWidth="1"/>
    <col min="13830" max="13830" width="14.42578125" style="297" customWidth="1"/>
    <col min="13831" max="13831" width="0" style="297" hidden="1" customWidth="1"/>
    <col min="13832" max="14081" width="9.140625" style="297"/>
    <col min="14082" max="14082" width="10.28515625" style="297" customWidth="1"/>
    <col min="14083" max="14084" width="15.7109375" style="297" customWidth="1"/>
    <col min="14085" max="14085" width="90.28515625" style="297" customWidth="1"/>
    <col min="14086" max="14086" width="14.42578125" style="297" customWidth="1"/>
    <col min="14087" max="14087" width="0" style="297" hidden="1" customWidth="1"/>
    <col min="14088" max="14337" width="9.140625" style="297"/>
    <col min="14338" max="14338" width="10.28515625" style="297" customWidth="1"/>
    <col min="14339" max="14340" width="15.7109375" style="297" customWidth="1"/>
    <col min="14341" max="14341" width="90.28515625" style="297" customWidth="1"/>
    <col min="14342" max="14342" width="14.42578125" style="297" customWidth="1"/>
    <col min="14343" max="14343" width="0" style="297" hidden="1" customWidth="1"/>
    <col min="14344" max="14593" width="9.140625" style="297"/>
    <col min="14594" max="14594" width="10.28515625" style="297" customWidth="1"/>
    <col min="14595" max="14596" width="15.7109375" style="297" customWidth="1"/>
    <col min="14597" max="14597" width="90.28515625" style="297" customWidth="1"/>
    <col min="14598" max="14598" width="14.42578125" style="297" customWidth="1"/>
    <col min="14599" max="14599" width="0" style="297" hidden="1" customWidth="1"/>
    <col min="14600" max="14849" width="9.140625" style="297"/>
    <col min="14850" max="14850" width="10.28515625" style="297" customWidth="1"/>
    <col min="14851" max="14852" width="15.7109375" style="297" customWidth="1"/>
    <col min="14853" max="14853" width="90.28515625" style="297" customWidth="1"/>
    <col min="14854" max="14854" width="14.42578125" style="297" customWidth="1"/>
    <col min="14855" max="14855" width="0" style="297" hidden="1" customWidth="1"/>
    <col min="14856" max="15105" width="9.140625" style="297"/>
    <col min="15106" max="15106" width="10.28515625" style="297" customWidth="1"/>
    <col min="15107" max="15108" width="15.7109375" style="297" customWidth="1"/>
    <col min="15109" max="15109" width="90.28515625" style="297" customWidth="1"/>
    <col min="15110" max="15110" width="14.42578125" style="297" customWidth="1"/>
    <col min="15111" max="15111" width="0" style="297" hidden="1" customWidth="1"/>
    <col min="15112" max="15361" width="9.140625" style="297"/>
    <col min="15362" max="15362" width="10.28515625" style="297" customWidth="1"/>
    <col min="15363" max="15364" width="15.7109375" style="297" customWidth="1"/>
    <col min="15365" max="15365" width="90.28515625" style="297" customWidth="1"/>
    <col min="15366" max="15366" width="14.42578125" style="297" customWidth="1"/>
    <col min="15367" max="15367" width="0" style="297" hidden="1" customWidth="1"/>
    <col min="15368" max="15617" width="9.140625" style="297"/>
    <col min="15618" max="15618" width="10.28515625" style="297" customWidth="1"/>
    <col min="15619" max="15620" width="15.7109375" style="297" customWidth="1"/>
    <col min="15621" max="15621" width="90.28515625" style="297" customWidth="1"/>
    <col min="15622" max="15622" width="14.42578125" style="297" customWidth="1"/>
    <col min="15623" max="15623" width="0" style="297" hidden="1" customWidth="1"/>
    <col min="15624" max="15873" width="9.140625" style="297"/>
    <col min="15874" max="15874" width="10.28515625" style="297" customWidth="1"/>
    <col min="15875" max="15876" width="15.7109375" style="297" customWidth="1"/>
    <col min="15877" max="15877" width="90.28515625" style="297" customWidth="1"/>
    <col min="15878" max="15878" width="14.42578125" style="297" customWidth="1"/>
    <col min="15879" max="15879" width="0" style="297" hidden="1" customWidth="1"/>
    <col min="15880" max="16129" width="9.140625" style="297"/>
    <col min="16130" max="16130" width="10.28515625" style="297" customWidth="1"/>
    <col min="16131" max="16132" width="15.7109375" style="297" customWidth="1"/>
    <col min="16133" max="16133" width="90.28515625" style="297" customWidth="1"/>
    <col min="16134" max="16134" width="14.42578125" style="297" customWidth="1"/>
    <col min="16135" max="16135" width="0" style="297" hidden="1" customWidth="1"/>
    <col min="16136" max="16384" width="9.140625" style="297"/>
  </cols>
  <sheetData>
    <row r="2" spans="1:7">
      <c r="A2" s="339" t="s">
        <v>470</v>
      </c>
      <c r="B2" s="339"/>
      <c r="C2" s="339"/>
      <c r="D2" s="339"/>
      <c r="E2" s="339"/>
      <c r="F2" s="339"/>
    </row>
    <row r="4" spans="1:7" s="304" customFormat="1" ht="21.75" customHeight="1">
      <c r="A4" s="301" t="s">
        <v>433</v>
      </c>
      <c r="B4" s="301" t="s">
        <v>434</v>
      </c>
      <c r="C4" s="302" t="s">
        <v>471</v>
      </c>
      <c r="D4" s="303" t="s">
        <v>472</v>
      </c>
      <c r="E4" s="301" t="s">
        <v>435</v>
      </c>
      <c r="F4" s="301" t="s">
        <v>27</v>
      </c>
      <c r="G4" s="301" t="s">
        <v>473</v>
      </c>
    </row>
    <row r="5" spans="1:7">
      <c r="A5" s="305"/>
      <c r="B5" s="306"/>
      <c r="C5" s="307"/>
      <c r="D5" s="308">
        <v>25966</v>
      </c>
      <c r="E5" s="309" t="s">
        <v>474</v>
      </c>
      <c r="F5" s="310" t="s">
        <v>439</v>
      </c>
      <c r="G5" s="305" t="s">
        <v>475</v>
      </c>
    </row>
    <row r="6" spans="1:7">
      <c r="A6" s="305">
        <v>29</v>
      </c>
      <c r="B6" s="306">
        <v>42396</v>
      </c>
      <c r="C6" s="307"/>
      <c r="D6" s="311"/>
      <c r="E6" s="309" t="s">
        <v>476</v>
      </c>
      <c r="F6" s="310" t="s">
        <v>465</v>
      </c>
      <c r="G6" s="310"/>
    </row>
    <row r="7" spans="1:7">
      <c r="A7" s="305"/>
      <c r="B7" s="305"/>
      <c r="C7" s="307"/>
      <c r="D7" s="311">
        <v>164.1</v>
      </c>
      <c r="E7" s="309" t="s">
        <v>510</v>
      </c>
      <c r="F7" s="310" t="s">
        <v>465</v>
      </c>
      <c r="G7" s="310"/>
    </row>
    <row r="8" spans="1:7">
      <c r="A8" s="305"/>
      <c r="B8" s="305"/>
      <c r="C8" s="307"/>
      <c r="D8" s="311">
        <v>219.9</v>
      </c>
      <c r="E8" s="309" t="s">
        <v>477</v>
      </c>
      <c r="F8" s="310" t="s">
        <v>465</v>
      </c>
      <c r="G8" s="310"/>
    </row>
    <row r="9" spans="1:7">
      <c r="A9" s="305"/>
      <c r="B9" s="305"/>
      <c r="C9" s="307"/>
      <c r="D9" s="311">
        <v>692.7</v>
      </c>
      <c r="E9" s="309" t="s">
        <v>478</v>
      </c>
      <c r="F9" s="310" t="s">
        <v>465</v>
      </c>
      <c r="G9" s="310"/>
    </row>
    <row r="10" spans="1:7">
      <c r="A10" s="305"/>
      <c r="B10" s="305"/>
      <c r="C10" s="307"/>
      <c r="D10" s="311">
        <v>2385</v>
      </c>
      <c r="E10" s="309" t="s">
        <v>479</v>
      </c>
      <c r="F10" s="310" t="s">
        <v>465</v>
      </c>
      <c r="G10" s="310"/>
    </row>
    <row r="11" spans="1:7">
      <c r="A11" s="305"/>
      <c r="B11" s="305"/>
      <c r="C11" s="307"/>
      <c r="D11" s="311">
        <v>1085.4000000000001</v>
      </c>
      <c r="E11" s="309" t="s">
        <v>480</v>
      </c>
      <c r="F11" s="310" t="s">
        <v>465</v>
      </c>
      <c r="G11" s="310"/>
    </row>
    <row r="12" spans="1:7">
      <c r="A12" s="305"/>
      <c r="B12" s="305"/>
      <c r="C12" s="307"/>
      <c r="D12" s="311">
        <v>541.4</v>
      </c>
      <c r="E12" s="309" t="s">
        <v>481</v>
      </c>
      <c r="F12" s="310" t="s">
        <v>465</v>
      </c>
      <c r="G12" s="305" t="s">
        <v>482</v>
      </c>
    </row>
    <row r="13" spans="1:7">
      <c r="A13" s="305"/>
      <c r="B13" s="305"/>
      <c r="C13" s="307"/>
      <c r="D13" s="311">
        <v>76.3</v>
      </c>
      <c r="E13" s="309" t="s">
        <v>483</v>
      </c>
      <c r="F13" s="310" t="s">
        <v>465</v>
      </c>
      <c r="G13" s="310"/>
    </row>
    <row r="14" spans="1:7">
      <c r="A14" s="305"/>
      <c r="B14" s="305"/>
      <c r="C14" s="307"/>
      <c r="D14" s="311">
        <v>38.5</v>
      </c>
      <c r="E14" s="309" t="s">
        <v>484</v>
      </c>
      <c r="F14" s="310" t="s">
        <v>465</v>
      </c>
      <c r="G14" s="310"/>
    </row>
    <row r="15" spans="1:7">
      <c r="A15" s="305"/>
      <c r="B15" s="305"/>
      <c r="C15" s="307"/>
      <c r="D15" s="311">
        <v>705.5</v>
      </c>
      <c r="E15" s="309" t="s">
        <v>485</v>
      </c>
      <c r="F15" s="310" t="s">
        <v>465</v>
      </c>
      <c r="G15" s="310"/>
    </row>
    <row r="16" spans="1:7">
      <c r="A16" s="305"/>
      <c r="B16" s="305"/>
      <c r="C16" s="307"/>
      <c r="D16" s="311">
        <v>500</v>
      </c>
      <c r="E16" s="309" t="s">
        <v>486</v>
      </c>
      <c r="F16" s="310" t="s">
        <v>465</v>
      </c>
      <c r="G16" s="310"/>
    </row>
    <row r="17" spans="1:7">
      <c r="A17" s="305"/>
      <c r="B17" s="305"/>
      <c r="C17" s="307"/>
      <c r="D17" s="311">
        <v>1500</v>
      </c>
      <c r="E17" s="309" t="s">
        <v>487</v>
      </c>
      <c r="F17" s="310" t="s">
        <v>465</v>
      </c>
      <c r="G17" s="310"/>
    </row>
    <row r="18" spans="1:7">
      <c r="A18" s="305"/>
      <c r="B18" s="305"/>
      <c r="C18" s="307"/>
      <c r="D18" s="311">
        <v>1548</v>
      </c>
      <c r="E18" s="312" t="s">
        <v>488</v>
      </c>
      <c r="F18" s="310" t="s">
        <v>465</v>
      </c>
      <c r="G18" s="305" t="s">
        <v>489</v>
      </c>
    </row>
    <row r="19" spans="1:7" hidden="1">
      <c r="A19" s="305">
        <v>32</v>
      </c>
      <c r="B19" s="306">
        <v>40954</v>
      </c>
      <c r="C19" s="307"/>
      <c r="D19" s="311">
        <v>0</v>
      </c>
      <c r="E19" s="309"/>
      <c r="F19" s="310" t="s">
        <v>465</v>
      </c>
      <c r="G19" s="310"/>
    </row>
    <row r="20" spans="1:7" hidden="1">
      <c r="A20" s="305">
        <v>33</v>
      </c>
      <c r="B20" s="306">
        <v>40968</v>
      </c>
      <c r="C20" s="307"/>
      <c r="D20" s="311">
        <v>0</v>
      </c>
      <c r="E20" s="309"/>
      <c r="F20" s="310" t="s">
        <v>465</v>
      </c>
      <c r="G20" s="310"/>
    </row>
    <row r="21" spans="1:7">
      <c r="A21" s="305"/>
      <c r="B21" s="306"/>
      <c r="C21" s="307"/>
      <c r="D21" s="311">
        <v>66.5</v>
      </c>
      <c r="E21" s="309" t="s">
        <v>490</v>
      </c>
      <c r="F21" s="310" t="s">
        <v>465</v>
      </c>
      <c r="G21" s="310"/>
    </row>
    <row r="22" spans="1:7">
      <c r="A22" s="305"/>
      <c r="B22" s="306"/>
      <c r="C22" s="307"/>
      <c r="D22" s="311">
        <v>24</v>
      </c>
      <c r="E22" s="309" t="s">
        <v>491</v>
      </c>
      <c r="F22" s="310" t="s">
        <v>465</v>
      </c>
      <c r="G22" s="310"/>
    </row>
    <row r="23" spans="1:7">
      <c r="A23" s="305"/>
      <c r="B23" s="306"/>
      <c r="C23" s="307"/>
      <c r="D23" s="311">
        <v>407</v>
      </c>
      <c r="E23" s="309" t="s">
        <v>492</v>
      </c>
      <c r="F23" s="310" t="s">
        <v>465</v>
      </c>
      <c r="G23" s="310"/>
    </row>
    <row r="24" spans="1:7">
      <c r="A24" s="305"/>
      <c r="B24" s="306"/>
      <c r="C24" s="307"/>
      <c r="D24" s="311">
        <v>108.4</v>
      </c>
      <c r="E24" s="309" t="s">
        <v>493</v>
      </c>
      <c r="F24" s="310" t="s">
        <v>494</v>
      </c>
      <c r="G24" s="310"/>
    </row>
    <row r="25" spans="1:7">
      <c r="A25" s="305"/>
      <c r="B25" s="306"/>
      <c r="C25" s="307"/>
      <c r="D25" s="311">
        <v>2.6</v>
      </c>
      <c r="E25" s="309" t="s">
        <v>495</v>
      </c>
      <c r="F25" s="310" t="s">
        <v>443</v>
      </c>
      <c r="G25" s="310"/>
    </row>
    <row r="26" spans="1:7">
      <c r="A26" s="305"/>
      <c r="B26" s="306"/>
      <c r="C26" s="307"/>
      <c r="D26" s="311">
        <v>884.4</v>
      </c>
      <c r="E26" s="309" t="s">
        <v>496</v>
      </c>
      <c r="F26" s="310" t="s">
        <v>443</v>
      </c>
      <c r="G26" s="310"/>
    </row>
    <row r="27" spans="1:7">
      <c r="A27" s="305"/>
      <c r="B27" s="306"/>
      <c r="C27" s="313">
        <v>0</v>
      </c>
      <c r="D27" s="308">
        <f>SUM(D5:D26)</f>
        <v>36915.700000000004</v>
      </c>
      <c r="E27" s="314" t="s">
        <v>497</v>
      </c>
      <c r="F27" s="313">
        <f>D27-C27</f>
        <v>36915.700000000004</v>
      </c>
      <c r="G27" s="310"/>
    </row>
    <row r="28" spans="1:7">
      <c r="A28" s="305">
        <v>30</v>
      </c>
      <c r="B28" s="306">
        <v>42410</v>
      </c>
      <c r="C28" s="307"/>
      <c r="D28" s="311">
        <v>29.9</v>
      </c>
      <c r="E28" s="309" t="s">
        <v>498</v>
      </c>
      <c r="F28" s="310" t="s">
        <v>448</v>
      </c>
      <c r="G28" s="310"/>
    </row>
    <row r="29" spans="1:7">
      <c r="A29" s="305"/>
      <c r="B29" s="305"/>
      <c r="C29" s="307"/>
      <c r="D29" s="311">
        <v>243</v>
      </c>
      <c r="E29" s="309" t="s">
        <v>499</v>
      </c>
      <c r="F29" s="310" t="s">
        <v>458</v>
      </c>
      <c r="G29" s="305" t="s">
        <v>500</v>
      </c>
    </row>
    <row r="30" spans="1:7">
      <c r="A30" s="305"/>
      <c r="B30" s="305"/>
      <c r="C30" s="313">
        <v>0</v>
      </c>
      <c r="D30" s="308">
        <f>SUM(D27:D29)</f>
        <v>37188.600000000006</v>
      </c>
      <c r="E30" s="314" t="s">
        <v>501</v>
      </c>
      <c r="F30" s="313">
        <f>D30-C30</f>
        <v>37188.600000000006</v>
      </c>
      <c r="G30" s="305" t="s">
        <v>502</v>
      </c>
    </row>
    <row r="31" spans="1:7">
      <c r="A31" s="305">
        <v>33</v>
      </c>
      <c r="B31" s="306">
        <v>42452</v>
      </c>
      <c r="C31" s="307">
        <v>4550</v>
      </c>
      <c r="D31" s="311"/>
      <c r="E31" s="312" t="s">
        <v>503</v>
      </c>
      <c r="F31" s="310" t="s">
        <v>465</v>
      </c>
      <c r="G31" s="310"/>
    </row>
    <row r="32" spans="1:7">
      <c r="A32" s="305"/>
      <c r="B32" s="305"/>
      <c r="C32" s="307">
        <v>11</v>
      </c>
      <c r="D32" s="311"/>
      <c r="E32" s="309" t="s">
        <v>504</v>
      </c>
      <c r="F32" s="310" t="s">
        <v>446</v>
      </c>
      <c r="G32" s="310"/>
    </row>
    <row r="33" spans="1:7">
      <c r="A33" s="305"/>
      <c r="B33" s="306"/>
      <c r="C33" s="313">
        <f>SUM(C6:C32)</f>
        <v>4561</v>
      </c>
      <c r="D33" s="308">
        <f>SUM(D30:D32)</f>
        <v>37188.600000000006</v>
      </c>
      <c r="E33" s="314" t="s">
        <v>505</v>
      </c>
      <c r="F33" s="313">
        <f>D33-C33</f>
        <v>32627.600000000006</v>
      </c>
      <c r="G33" s="310"/>
    </row>
    <row r="34" spans="1:7">
      <c r="A34" s="305"/>
      <c r="B34" s="306"/>
      <c r="C34" s="307"/>
      <c r="D34" s="311"/>
      <c r="E34" s="309"/>
      <c r="F34" s="310"/>
      <c r="G34" s="310"/>
    </row>
    <row r="35" spans="1:7" hidden="1">
      <c r="A35" s="305"/>
      <c r="B35" s="305"/>
      <c r="C35" s="307"/>
      <c r="D35" s="308"/>
      <c r="E35" s="314"/>
      <c r="F35" s="313"/>
      <c r="G35" s="310"/>
    </row>
    <row r="36" spans="1:7" hidden="1">
      <c r="A36" s="305"/>
      <c r="B36" s="305"/>
      <c r="C36" s="307"/>
      <c r="D36" s="311"/>
      <c r="E36" s="315"/>
      <c r="F36" s="310"/>
      <c r="G36" s="310"/>
    </row>
    <row r="37" spans="1:7" hidden="1">
      <c r="A37" s="305"/>
      <c r="B37" s="306"/>
      <c r="C37" s="307"/>
      <c r="D37" s="311"/>
      <c r="E37" s="309"/>
      <c r="F37" s="310"/>
      <c r="G37" s="310"/>
    </row>
    <row r="38" spans="1:7" hidden="1">
      <c r="A38" s="305"/>
      <c r="B38" s="306"/>
      <c r="C38" s="307"/>
      <c r="D38" s="311"/>
      <c r="E38" s="309"/>
      <c r="F38" s="310"/>
      <c r="G38" s="310"/>
    </row>
    <row r="39" spans="1:7" hidden="1">
      <c r="A39" s="305"/>
      <c r="B39" s="306"/>
      <c r="C39" s="307"/>
      <c r="D39" s="311"/>
      <c r="E39" s="309"/>
      <c r="F39" s="310"/>
      <c r="G39" s="310"/>
    </row>
    <row r="40" spans="1:7" hidden="1">
      <c r="A40" s="305"/>
      <c r="B40" s="306"/>
      <c r="C40" s="307"/>
      <c r="D40" s="311"/>
      <c r="E40" s="315"/>
      <c r="F40" s="310"/>
      <c r="G40" s="310"/>
    </row>
    <row r="41" spans="1:7" hidden="1">
      <c r="A41" s="305"/>
      <c r="B41" s="306"/>
      <c r="C41" s="307"/>
      <c r="D41" s="307"/>
      <c r="E41" s="309"/>
      <c r="F41" s="310"/>
      <c r="G41" s="310"/>
    </row>
    <row r="42" spans="1:7" hidden="1">
      <c r="A42" s="305"/>
      <c r="B42" s="306"/>
      <c r="C42" s="307"/>
      <c r="D42" s="307"/>
      <c r="E42" s="309"/>
      <c r="F42" s="310"/>
      <c r="G42" s="310"/>
    </row>
    <row r="43" spans="1:7" hidden="1">
      <c r="A43" s="305"/>
      <c r="B43" s="306"/>
      <c r="C43" s="307"/>
      <c r="D43" s="307"/>
      <c r="E43" s="316"/>
      <c r="F43" s="310"/>
      <c r="G43" s="310"/>
    </row>
    <row r="44" spans="1:7" hidden="1">
      <c r="A44" s="305"/>
      <c r="B44" s="306"/>
      <c r="C44" s="307"/>
      <c r="D44" s="307"/>
      <c r="E44" s="309"/>
      <c r="F44" s="310"/>
      <c r="G44" s="310"/>
    </row>
    <row r="45" spans="1:7" hidden="1">
      <c r="A45" s="305"/>
      <c r="B45" s="306"/>
      <c r="C45" s="307"/>
      <c r="D45" s="307"/>
      <c r="E45" s="309"/>
      <c r="F45" s="310"/>
      <c r="G45" s="310"/>
    </row>
    <row r="46" spans="1:7" hidden="1">
      <c r="A46" s="305"/>
      <c r="B46" s="306"/>
      <c r="C46" s="307"/>
      <c r="D46" s="307"/>
      <c r="E46" s="309"/>
      <c r="F46" s="310"/>
      <c r="G46" s="310"/>
    </row>
    <row r="47" spans="1:7" hidden="1">
      <c r="A47" s="305"/>
      <c r="B47" s="306"/>
      <c r="C47" s="307"/>
      <c r="D47" s="307"/>
      <c r="E47" s="309"/>
      <c r="F47" s="310"/>
      <c r="G47" s="310"/>
    </row>
    <row r="48" spans="1:7" hidden="1">
      <c r="A48" s="305"/>
      <c r="B48" s="306"/>
      <c r="C48" s="307"/>
      <c r="D48" s="307"/>
      <c r="E48" s="316"/>
      <c r="F48" s="310"/>
      <c r="G48" s="310"/>
    </row>
    <row r="49" spans="1:7" hidden="1">
      <c r="A49" s="305"/>
      <c r="B49" s="306"/>
      <c r="C49" s="307"/>
      <c r="D49" s="307"/>
      <c r="E49" s="309"/>
      <c r="F49" s="310"/>
      <c r="G49" s="310"/>
    </row>
    <row r="50" spans="1:7" hidden="1">
      <c r="A50" s="305"/>
      <c r="B50" s="306"/>
      <c r="C50" s="307"/>
      <c r="D50" s="307"/>
      <c r="E50" s="309"/>
      <c r="F50" s="310"/>
      <c r="G50" s="310"/>
    </row>
    <row r="51" spans="1:7" hidden="1">
      <c r="A51" s="305"/>
      <c r="B51" s="306"/>
      <c r="C51" s="307"/>
      <c r="D51" s="307"/>
      <c r="E51" s="309"/>
      <c r="F51" s="310"/>
      <c r="G51" s="310"/>
    </row>
    <row r="52" spans="1:7" hidden="1">
      <c r="A52" s="305"/>
      <c r="B52" s="306"/>
      <c r="C52" s="307"/>
      <c r="D52" s="307"/>
      <c r="E52" s="316"/>
      <c r="F52" s="310"/>
      <c r="G52" s="310"/>
    </row>
    <row r="53" spans="1:7" hidden="1">
      <c r="A53" s="305"/>
      <c r="B53" s="306"/>
      <c r="C53" s="307"/>
      <c r="D53" s="307"/>
      <c r="E53" s="309"/>
      <c r="F53" s="310"/>
      <c r="G53" s="310"/>
    </row>
    <row r="54" spans="1:7" hidden="1">
      <c r="A54" s="305"/>
      <c r="B54" s="306"/>
      <c r="C54" s="307"/>
      <c r="D54" s="307"/>
      <c r="E54" s="309"/>
      <c r="F54" s="310"/>
      <c r="G54" s="310"/>
    </row>
    <row r="55" spans="1:7" hidden="1">
      <c r="A55" s="305"/>
      <c r="B55" s="306"/>
      <c r="C55" s="307"/>
      <c r="D55" s="307"/>
      <c r="E55" s="309"/>
      <c r="F55" s="310"/>
      <c r="G55" s="310"/>
    </row>
    <row r="56" spans="1:7" hidden="1">
      <c r="A56" s="305"/>
      <c r="B56" s="306"/>
      <c r="C56" s="307"/>
      <c r="D56" s="307"/>
      <c r="E56" s="316"/>
      <c r="F56" s="310"/>
      <c r="G56" s="310"/>
    </row>
    <row r="57" spans="1:7" hidden="1">
      <c r="A57" s="305"/>
      <c r="B57" s="306"/>
      <c r="C57" s="307"/>
      <c r="D57" s="307"/>
      <c r="E57" s="312"/>
      <c r="F57" s="310"/>
      <c r="G57" s="310"/>
    </row>
    <row r="58" spans="1:7" hidden="1">
      <c r="A58" s="305"/>
      <c r="B58" s="306"/>
      <c r="C58" s="307"/>
      <c r="D58" s="307"/>
      <c r="E58" s="312"/>
      <c r="F58" s="310"/>
      <c r="G58" s="310"/>
    </row>
    <row r="59" spans="1:7" hidden="1">
      <c r="A59" s="305"/>
      <c r="B59" s="306"/>
      <c r="C59" s="307"/>
      <c r="D59" s="307"/>
      <c r="E59" s="312"/>
      <c r="F59" s="310"/>
      <c r="G59" s="310"/>
    </row>
    <row r="60" spans="1:7" hidden="1">
      <c r="A60" s="305"/>
      <c r="B60" s="306"/>
      <c r="C60" s="307"/>
      <c r="D60" s="307"/>
      <c r="E60" s="316"/>
      <c r="F60" s="310"/>
      <c r="G60" s="310"/>
    </row>
    <row r="61" spans="1:7" hidden="1">
      <c r="A61" s="305"/>
      <c r="B61" s="306"/>
      <c r="C61" s="307"/>
      <c r="D61" s="309"/>
      <c r="E61" s="310"/>
      <c r="F61" s="310"/>
      <c r="G61" s="309"/>
    </row>
    <row r="62" spans="1:7" hidden="1">
      <c r="A62" s="305"/>
      <c r="B62" s="306"/>
      <c r="C62" s="307"/>
      <c r="D62" s="309"/>
      <c r="E62" s="310"/>
      <c r="F62" s="310"/>
      <c r="G62" s="309"/>
    </row>
    <row r="63" spans="1:7" hidden="1">
      <c r="A63" s="305"/>
      <c r="B63" s="306"/>
      <c r="C63" s="307"/>
      <c r="D63" s="309"/>
      <c r="E63" s="310"/>
      <c r="F63" s="310"/>
      <c r="G63" s="309"/>
    </row>
    <row r="64" spans="1:7" hidden="1">
      <c r="A64" s="305"/>
      <c r="B64" s="306"/>
      <c r="C64" s="307"/>
      <c r="D64" s="317"/>
      <c r="E64" s="310"/>
      <c r="F64" s="310"/>
      <c r="G64" s="309"/>
    </row>
    <row r="65" spans="1:7" hidden="1">
      <c r="A65" s="305"/>
      <c r="B65" s="306"/>
      <c r="C65" s="307"/>
      <c r="D65" s="307"/>
      <c r="E65" s="318"/>
      <c r="F65" s="310"/>
      <c r="G65" s="309"/>
    </row>
    <row r="66" spans="1:7" s="304" customFormat="1" hidden="1">
      <c r="A66" s="319"/>
      <c r="B66" s="320"/>
      <c r="C66" s="313"/>
      <c r="D66" s="313"/>
      <c r="E66" s="313"/>
      <c r="F66" s="317"/>
      <c r="G66" s="321"/>
    </row>
    <row r="67" spans="1:7" hidden="1">
      <c r="A67" s="305"/>
      <c r="B67" s="306"/>
      <c r="C67" s="307"/>
      <c r="D67" s="307"/>
      <c r="E67" s="310"/>
      <c r="F67" s="310"/>
      <c r="G67" s="309"/>
    </row>
    <row r="68" spans="1:7" hidden="1">
      <c r="A68" s="305"/>
      <c r="B68" s="305"/>
      <c r="C68" s="307"/>
      <c r="D68" s="307"/>
      <c r="E68" s="309"/>
      <c r="F68" s="310"/>
      <c r="G68" s="310"/>
    </row>
    <row r="69" spans="1:7" s="304" customFormat="1" hidden="1">
      <c r="A69" s="319"/>
      <c r="B69" s="319"/>
      <c r="C69" s="313"/>
      <c r="D69" s="313"/>
      <c r="E69" s="314"/>
      <c r="F69" s="313"/>
      <c r="G69" s="315"/>
    </row>
    <row r="70" spans="1:7" hidden="1">
      <c r="A70" s="305"/>
      <c r="B70" s="306"/>
      <c r="C70" s="307"/>
      <c r="D70" s="307"/>
      <c r="E70" s="309"/>
      <c r="F70" s="310"/>
      <c r="G70" s="310"/>
    </row>
    <row r="71" spans="1:7" hidden="1">
      <c r="A71" s="305"/>
      <c r="B71" s="306"/>
      <c r="C71" s="307"/>
      <c r="D71" s="307"/>
      <c r="E71" s="309"/>
      <c r="F71" s="310"/>
      <c r="G71" s="310"/>
    </row>
    <row r="72" spans="1:7" hidden="1">
      <c r="A72" s="305"/>
      <c r="B72" s="306"/>
      <c r="C72" s="307"/>
      <c r="D72" s="307"/>
      <c r="E72" s="309"/>
      <c r="F72" s="310"/>
      <c r="G72" s="310"/>
    </row>
    <row r="73" spans="1:7" hidden="1">
      <c r="A73" s="305"/>
      <c r="B73" s="306"/>
      <c r="C73" s="307"/>
      <c r="D73" s="307"/>
      <c r="E73" s="309"/>
      <c r="F73" s="310"/>
      <c r="G73" s="310"/>
    </row>
    <row r="74" spans="1:7" s="304" customFormat="1" hidden="1">
      <c r="A74" s="319"/>
      <c r="B74" s="320"/>
      <c r="C74" s="313"/>
      <c r="D74" s="313"/>
      <c r="E74" s="314"/>
      <c r="F74" s="313"/>
      <c r="G74" s="315"/>
    </row>
    <row r="75" spans="1:7" hidden="1">
      <c r="A75" s="305"/>
      <c r="B75" s="306"/>
      <c r="C75" s="307"/>
      <c r="D75" s="307"/>
      <c r="E75" s="309"/>
      <c r="F75" s="312"/>
      <c r="G75" s="310"/>
    </row>
    <row r="76" spans="1:7" hidden="1">
      <c r="A76" s="305"/>
      <c r="B76" s="306"/>
      <c r="C76" s="307"/>
      <c r="D76" s="307"/>
      <c r="E76" s="309"/>
      <c r="F76" s="312"/>
      <c r="G76" s="310"/>
    </row>
    <row r="77" spans="1:7" hidden="1">
      <c r="A77" s="305"/>
      <c r="B77" s="306"/>
      <c r="C77" s="307"/>
      <c r="D77" s="313"/>
      <c r="E77" s="309"/>
      <c r="F77" s="312"/>
      <c r="G77" s="310"/>
    </row>
    <row r="78" spans="1:7" s="304" customFormat="1" hidden="1">
      <c r="A78" s="319"/>
      <c r="B78" s="319"/>
      <c r="C78" s="313"/>
      <c r="D78" s="313"/>
      <c r="E78" s="314"/>
      <c r="F78" s="313"/>
      <c r="G78" s="315"/>
    </row>
    <row r="79" spans="1:7" hidden="1">
      <c r="A79" s="305"/>
      <c r="B79" s="306"/>
      <c r="C79" s="307"/>
      <c r="D79" s="307"/>
      <c r="E79" s="309"/>
      <c r="F79" s="312"/>
      <c r="G79" s="310"/>
    </row>
    <row r="80" spans="1:7" hidden="1">
      <c r="A80" s="305"/>
      <c r="B80" s="306"/>
      <c r="C80" s="307"/>
      <c r="D80" s="307"/>
      <c r="E80" s="309"/>
      <c r="F80" s="312"/>
      <c r="G80" s="310"/>
    </row>
    <row r="81" spans="1:7" s="304" customFormat="1" hidden="1">
      <c r="A81" s="319"/>
      <c r="B81" s="320"/>
      <c r="C81" s="313"/>
      <c r="D81" s="313"/>
      <c r="E81" s="314"/>
      <c r="F81" s="313"/>
      <c r="G81" s="315"/>
    </row>
    <row r="82" spans="1:7" hidden="1">
      <c r="A82" s="305"/>
      <c r="B82" s="306"/>
      <c r="C82" s="307"/>
      <c r="D82" s="307"/>
      <c r="E82" s="310"/>
      <c r="F82" s="312"/>
      <c r="G82" s="310"/>
    </row>
    <row r="83" spans="1:7" s="322" customFormat="1" hidden="1">
      <c r="A83" s="310"/>
      <c r="B83" s="310"/>
      <c r="C83" s="312"/>
      <c r="D83" s="307"/>
      <c r="E83" s="310"/>
      <c r="F83" s="312"/>
      <c r="G83" s="310"/>
    </row>
    <row r="84" spans="1:7" s="304" customFormat="1" hidden="1">
      <c r="A84" s="319"/>
      <c r="B84" s="320"/>
      <c r="C84" s="313"/>
      <c r="D84" s="313"/>
      <c r="E84" s="314"/>
      <c r="F84" s="313"/>
      <c r="G84" s="315"/>
    </row>
    <row r="85" spans="1:7" hidden="1">
      <c r="A85" s="305"/>
      <c r="B85" s="306"/>
      <c r="C85" s="307"/>
      <c r="D85" s="307"/>
      <c r="E85" s="309"/>
      <c r="F85" s="312"/>
      <c r="G85" s="310"/>
    </row>
    <row r="86" spans="1:7" hidden="1">
      <c r="A86" s="305"/>
      <c r="B86" s="306"/>
      <c r="C86" s="307"/>
      <c r="D86" s="307"/>
      <c r="E86" s="309"/>
      <c r="F86" s="312"/>
      <c r="G86" s="310"/>
    </row>
    <row r="87" spans="1:7" s="304" customFormat="1" hidden="1">
      <c r="A87" s="319"/>
      <c r="B87" s="320"/>
      <c r="C87" s="313"/>
      <c r="D87" s="313"/>
      <c r="E87" s="314"/>
      <c r="F87" s="313"/>
      <c r="G87" s="315"/>
    </row>
    <row r="88" spans="1:7" hidden="1">
      <c r="A88" s="305"/>
      <c r="B88" s="306"/>
      <c r="C88" s="307"/>
      <c r="D88" s="307"/>
      <c r="E88" s="309"/>
      <c r="F88" s="312"/>
      <c r="G88" s="310"/>
    </row>
    <row r="89" spans="1:7" hidden="1">
      <c r="A89" s="305"/>
      <c r="B89" s="306"/>
      <c r="C89" s="307"/>
      <c r="D89" s="307"/>
      <c r="E89" s="309"/>
      <c r="F89" s="312"/>
      <c r="G89" s="310"/>
    </row>
    <row r="90" spans="1:7" hidden="1">
      <c r="A90" s="305"/>
      <c r="B90" s="306"/>
      <c r="C90" s="307"/>
      <c r="D90" s="307"/>
      <c r="E90" s="309"/>
      <c r="F90" s="312"/>
      <c r="G90" s="310"/>
    </row>
    <row r="91" spans="1:7" hidden="1">
      <c r="A91" s="305"/>
      <c r="B91" s="306"/>
      <c r="C91" s="307"/>
      <c r="D91" s="307"/>
      <c r="E91" s="310"/>
      <c r="F91" s="312"/>
      <c r="G91" s="310"/>
    </row>
    <row r="92" spans="1:7" hidden="1">
      <c r="A92" s="305"/>
      <c r="B92" s="306"/>
      <c r="C92" s="307"/>
      <c r="D92" s="307"/>
      <c r="E92" s="310"/>
      <c r="F92" s="312"/>
      <c r="G92" s="310"/>
    </row>
    <row r="93" spans="1:7" hidden="1">
      <c r="A93" s="305"/>
      <c r="B93" s="306"/>
      <c r="C93" s="307"/>
      <c r="D93" s="307"/>
      <c r="E93" s="310"/>
      <c r="F93" s="312"/>
      <c r="G93" s="310"/>
    </row>
    <row r="94" spans="1:7" s="304" customFormat="1" hidden="1">
      <c r="A94" s="319"/>
      <c r="B94" s="320"/>
      <c r="C94" s="313"/>
      <c r="D94" s="313"/>
      <c r="E94" s="321"/>
      <c r="F94" s="313"/>
      <c r="G94" s="315"/>
    </row>
    <row r="95" spans="1:7" hidden="1">
      <c r="A95" s="305"/>
      <c r="B95" s="306"/>
      <c r="C95" s="307"/>
      <c r="D95" s="307"/>
      <c r="E95" s="310"/>
      <c r="F95" s="312"/>
      <c r="G95" s="310"/>
    </row>
    <row r="96" spans="1:7" hidden="1">
      <c r="A96" s="305"/>
      <c r="B96" s="306"/>
      <c r="C96" s="307"/>
      <c r="D96" s="307"/>
      <c r="E96" s="310"/>
      <c r="F96" s="312"/>
      <c r="G96" s="310"/>
    </row>
    <row r="97" spans="1:7" hidden="1">
      <c r="A97" s="305"/>
      <c r="B97" s="306"/>
      <c r="C97" s="307"/>
      <c r="D97" s="307"/>
      <c r="E97" s="310"/>
      <c r="F97" s="312"/>
      <c r="G97" s="310"/>
    </row>
    <row r="98" spans="1:7" hidden="1">
      <c r="A98" s="305"/>
      <c r="B98" s="306"/>
      <c r="C98" s="307"/>
      <c r="D98" s="307"/>
      <c r="E98" s="310"/>
      <c r="F98" s="312"/>
      <c r="G98" s="310"/>
    </row>
    <row r="99" spans="1:7" hidden="1">
      <c r="A99" s="305"/>
      <c r="B99" s="306"/>
      <c r="C99" s="307"/>
      <c r="D99" s="307"/>
      <c r="E99" s="309"/>
      <c r="F99" s="312"/>
      <c r="G99" s="310"/>
    </row>
    <row r="100" spans="1:7" hidden="1">
      <c r="A100" s="305"/>
      <c r="B100" s="306"/>
      <c r="C100" s="307"/>
      <c r="D100" s="307"/>
      <c r="E100" s="309"/>
      <c r="F100" s="312"/>
      <c r="G100" s="310"/>
    </row>
    <row r="101" spans="1:7" s="304" customFormat="1" hidden="1">
      <c r="A101" s="319"/>
      <c r="B101" s="320"/>
      <c r="C101" s="313"/>
      <c r="D101" s="313"/>
      <c r="E101" s="321"/>
      <c r="F101" s="313"/>
      <c r="G101" s="315"/>
    </row>
    <row r="102" spans="1:7" hidden="1">
      <c r="A102" s="305"/>
      <c r="B102" s="306"/>
      <c r="C102" s="307"/>
      <c r="D102" s="307"/>
      <c r="E102" s="309"/>
      <c r="F102" s="312"/>
      <c r="G102" s="310"/>
    </row>
    <row r="103" spans="1:7">
      <c r="A103" s="305"/>
      <c r="B103" s="306"/>
      <c r="C103" s="307"/>
      <c r="D103" s="307"/>
      <c r="E103" s="309"/>
      <c r="F103" s="312"/>
      <c r="G103" s="310"/>
    </row>
    <row r="104" spans="1:7" s="304" customFormat="1">
      <c r="A104" s="319"/>
      <c r="B104" s="319"/>
      <c r="C104" s="313"/>
      <c r="D104" s="313"/>
      <c r="E104" s="315" t="s">
        <v>460</v>
      </c>
      <c r="F104" s="317"/>
      <c r="G104" s="315"/>
    </row>
    <row r="105" spans="1:7" s="322" customFormat="1" hidden="1">
      <c r="A105" s="310"/>
      <c r="B105" s="310"/>
      <c r="C105" s="312"/>
      <c r="D105" s="307"/>
      <c r="E105" s="310"/>
      <c r="F105" s="312"/>
      <c r="G105" s="310"/>
    </row>
    <row r="106" spans="1:7" s="322" customFormat="1">
      <c r="A106" s="310"/>
      <c r="B106" s="310"/>
      <c r="C106" s="312"/>
      <c r="D106" s="307"/>
      <c r="E106" s="310"/>
      <c r="F106" s="312"/>
      <c r="G106" s="310"/>
    </row>
    <row r="107" spans="1:7" s="322" customFormat="1">
      <c r="A107" s="310">
        <v>29</v>
      </c>
      <c r="B107" s="323">
        <v>42396</v>
      </c>
      <c r="C107" s="312"/>
      <c r="D107" s="307">
        <v>1208</v>
      </c>
      <c r="E107" s="310" t="s">
        <v>506</v>
      </c>
      <c r="F107" s="312" t="s">
        <v>443</v>
      </c>
      <c r="G107" s="310"/>
    </row>
    <row r="108" spans="1:7" s="322" customFormat="1">
      <c r="A108" s="310">
        <v>31</v>
      </c>
      <c r="B108" s="323">
        <v>42424</v>
      </c>
      <c r="C108" s="312"/>
      <c r="D108" s="307">
        <v>2074</v>
      </c>
      <c r="E108" s="310" t="s">
        <v>507</v>
      </c>
      <c r="F108" s="312" t="s">
        <v>465</v>
      </c>
      <c r="G108" s="310"/>
    </row>
    <row r="109" spans="1:7" s="324" customFormat="1">
      <c r="A109" s="315"/>
      <c r="B109" s="315"/>
      <c r="C109" s="313">
        <f>SUM(C101:C106)</f>
        <v>0</v>
      </c>
      <c r="D109" s="313">
        <f>SUM(D107:D108)</f>
        <v>3282</v>
      </c>
      <c r="E109" s="314" t="s">
        <v>508</v>
      </c>
      <c r="F109" s="313">
        <f>D109-C109</f>
        <v>3282</v>
      </c>
      <c r="G109" s="315"/>
    </row>
    <row r="110" spans="1:7" s="322" customFormat="1">
      <c r="A110" s="310"/>
      <c r="B110" s="310"/>
      <c r="C110" s="312"/>
      <c r="D110" s="307"/>
      <c r="E110" s="310"/>
      <c r="F110" s="312"/>
      <c r="G110" s="310"/>
    </row>
    <row r="111" spans="1:7" s="322" customFormat="1">
      <c r="A111" s="310"/>
      <c r="B111" s="310"/>
      <c r="C111" s="307"/>
      <c r="D111" s="307"/>
      <c r="E111" s="310"/>
      <c r="F111" s="313"/>
      <c r="G111" s="310"/>
    </row>
    <row r="112" spans="1:7" ht="25.5" customHeight="1">
      <c r="A112" s="325"/>
      <c r="B112" s="325"/>
      <c r="C112" s="326"/>
      <c r="D112" s="326"/>
      <c r="E112" s="327"/>
      <c r="F112" s="326"/>
      <c r="G112" s="328"/>
    </row>
    <row r="113" spans="1:8">
      <c r="A113" s="338" t="s">
        <v>509</v>
      </c>
      <c r="B113" s="338"/>
      <c r="C113" s="338"/>
      <c r="D113" s="338"/>
      <c r="E113" s="338"/>
      <c r="F113" s="338"/>
      <c r="G113" s="338"/>
    </row>
    <row r="114" spans="1:8">
      <c r="A114" s="338"/>
      <c r="B114" s="338"/>
      <c r="C114" s="338"/>
      <c r="D114" s="338"/>
      <c r="E114" s="338"/>
      <c r="F114" s="338"/>
      <c r="G114" s="338"/>
    </row>
    <row r="115" spans="1:8">
      <c r="A115" s="338"/>
      <c r="B115" s="338"/>
      <c r="C115" s="338"/>
      <c r="D115" s="338"/>
      <c r="E115" s="338"/>
      <c r="F115" s="338"/>
      <c r="G115" s="338"/>
      <c r="H115" s="340"/>
    </row>
    <row r="116" spans="1:8">
      <c r="A116" s="322"/>
      <c r="B116" s="322"/>
      <c r="C116" s="322"/>
      <c r="D116" s="322"/>
      <c r="E116" s="322"/>
      <c r="F116" s="322"/>
      <c r="G116" s="322"/>
    </row>
    <row r="117" spans="1:8">
      <c r="A117" s="338"/>
      <c r="B117" s="338"/>
      <c r="C117" s="338"/>
      <c r="D117" s="338"/>
      <c r="E117" s="338"/>
      <c r="F117" s="338"/>
      <c r="G117" s="338"/>
    </row>
    <row r="118" spans="1:8">
      <c r="A118" s="338"/>
      <c r="B118" s="338"/>
      <c r="C118" s="338"/>
      <c r="D118" s="338"/>
      <c r="E118" s="338"/>
      <c r="F118" s="338"/>
      <c r="G118" s="338"/>
    </row>
    <row r="119" spans="1:8">
      <c r="A119" s="338"/>
      <c r="B119" s="338"/>
      <c r="C119" s="338"/>
      <c r="D119" s="338"/>
      <c r="E119" s="338"/>
      <c r="F119" s="338"/>
      <c r="G119" s="338"/>
    </row>
    <row r="120" spans="1:8">
      <c r="A120" s="338"/>
      <c r="B120" s="338"/>
      <c r="C120" s="338"/>
      <c r="D120" s="338"/>
      <c r="E120" s="338"/>
      <c r="F120" s="338"/>
      <c r="G120" s="338"/>
    </row>
    <row r="121" spans="1:8">
      <c r="A121" s="338"/>
      <c r="B121" s="338"/>
      <c r="C121" s="338"/>
      <c r="D121" s="338"/>
      <c r="E121" s="338"/>
      <c r="F121" s="338"/>
      <c r="G121" s="338"/>
    </row>
    <row r="122" spans="1:8">
      <c r="A122" s="338"/>
      <c r="B122" s="338"/>
      <c r="C122" s="338"/>
      <c r="D122" s="338"/>
      <c r="E122" s="338"/>
      <c r="F122" s="338"/>
      <c r="G122" s="338"/>
    </row>
    <row r="123" spans="1:8">
      <c r="A123" s="338"/>
      <c r="B123" s="338"/>
      <c r="C123" s="338"/>
      <c r="D123" s="338"/>
      <c r="E123" s="338"/>
      <c r="F123" s="338"/>
      <c r="G123" s="338"/>
    </row>
    <row r="124" spans="1:8">
      <c r="A124" s="338"/>
      <c r="B124" s="338"/>
      <c r="C124" s="338"/>
      <c r="D124" s="338"/>
      <c r="E124" s="338"/>
      <c r="F124" s="338"/>
      <c r="G124" s="338"/>
    </row>
    <row r="125" spans="1:8">
      <c r="A125" s="338"/>
      <c r="B125" s="338"/>
      <c r="C125" s="338"/>
      <c r="D125" s="338"/>
      <c r="E125" s="338"/>
      <c r="F125" s="338"/>
      <c r="G125" s="338"/>
    </row>
    <row r="126" spans="1:8">
      <c r="A126" s="338"/>
      <c r="B126" s="338"/>
      <c r="C126" s="338"/>
      <c r="D126" s="338"/>
      <c r="E126" s="338"/>
      <c r="F126" s="338"/>
      <c r="G126" s="338"/>
    </row>
    <row r="127" spans="1:8">
      <c r="A127" s="338"/>
      <c r="B127" s="338"/>
      <c r="C127" s="338"/>
      <c r="D127" s="338"/>
      <c r="E127" s="338"/>
      <c r="F127" s="338"/>
      <c r="G127" s="338"/>
    </row>
    <row r="128" spans="1:8">
      <c r="A128" s="338"/>
      <c r="B128" s="338"/>
      <c r="C128" s="338"/>
      <c r="D128" s="338"/>
      <c r="E128" s="338"/>
      <c r="F128" s="338"/>
      <c r="G128" s="338"/>
    </row>
  </sheetData>
  <mergeCells count="16">
    <mergeCell ref="A118:G118"/>
    <mergeCell ref="A2:F2"/>
    <mergeCell ref="A113:G113"/>
    <mergeCell ref="A114:G114"/>
    <mergeCell ref="A115:H115"/>
    <mergeCell ref="A117:G117"/>
    <mergeCell ref="A125:G125"/>
    <mergeCell ref="A126:G126"/>
    <mergeCell ref="A127:G127"/>
    <mergeCell ref="A128:G128"/>
    <mergeCell ref="A119:G119"/>
    <mergeCell ref="A120:G120"/>
    <mergeCell ref="A121:G121"/>
    <mergeCell ref="A122:G122"/>
    <mergeCell ref="A123:G123"/>
    <mergeCell ref="A124:G124"/>
  </mergeCells>
  <pageMargins left="0.70866141732283472" right="0.70866141732283472" top="0.78740157480314965" bottom="0.78740157480314965" header="0.31496062992125984" footer="0.31496062992125984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5"/>
  <sheetViews>
    <sheetView topLeftCell="A16" workbookViewId="0">
      <selection activeCell="J45" sqref="J45"/>
    </sheetView>
  </sheetViews>
  <sheetFormatPr defaultRowHeight="12.75"/>
  <cols>
    <col min="1" max="1" width="37.7109375" style="341" customWidth="1"/>
    <col min="2" max="2" width="13.5703125" style="341" customWidth="1"/>
    <col min="3" max="4" width="10.85546875" style="341" hidden="1" customWidth="1"/>
    <col min="5" max="5" width="6.42578125" style="344" customWidth="1"/>
    <col min="6" max="6" width="11.7109375" style="341" hidden="1" customWidth="1"/>
    <col min="7" max="7" width="11.5703125" style="341" hidden="1" customWidth="1"/>
    <col min="8" max="9" width="11.5703125" style="341" customWidth="1"/>
    <col min="10" max="10" width="11.42578125" style="341" customWidth="1"/>
    <col min="11" max="13" width="9.42578125" style="341" customWidth="1"/>
    <col min="14" max="22" width="9.42578125" style="341" hidden="1" customWidth="1"/>
    <col min="23" max="23" width="11" style="341" customWidth="1"/>
    <col min="24" max="24" width="11.140625" style="341" customWidth="1"/>
    <col min="25" max="256" width="9.140625" style="341"/>
    <col min="257" max="257" width="37.7109375" style="341" customWidth="1"/>
    <col min="258" max="258" width="13.5703125" style="341" customWidth="1"/>
    <col min="259" max="260" width="0" style="341" hidden="1" customWidth="1"/>
    <col min="261" max="261" width="6.42578125" style="341" customWidth="1"/>
    <col min="262" max="262" width="11.7109375" style="341" customWidth="1"/>
    <col min="263" max="265" width="11.5703125" style="341" customWidth="1"/>
    <col min="266" max="266" width="11.42578125" style="341" customWidth="1"/>
    <col min="267" max="278" width="9.42578125" style="341" customWidth="1"/>
    <col min="279" max="280" width="14" style="341" customWidth="1"/>
    <col min="281" max="512" width="9.140625" style="341"/>
    <col min="513" max="513" width="37.7109375" style="341" customWidth="1"/>
    <col min="514" max="514" width="13.5703125" style="341" customWidth="1"/>
    <col min="515" max="516" width="0" style="341" hidden="1" customWidth="1"/>
    <col min="517" max="517" width="6.42578125" style="341" customWidth="1"/>
    <col min="518" max="518" width="11.7109375" style="341" customWidth="1"/>
    <col min="519" max="521" width="11.5703125" style="341" customWidth="1"/>
    <col min="522" max="522" width="11.42578125" style="341" customWidth="1"/>
    <col min="523" max="534" width="9.42578125" style="341" customWidth="1"/>
    <col min="535" max="536" width="14" style="341" customWidth="1"/>
    <col min="537" max="768" width="9.140625" style="341"/>
    <col min="769" max="769" width="37.7109375" style="341" customWidth="1"/>
    <col min="770" max="770" width="13.5703125" style="341" customWidth="1"/>
    <col min="771" max="772" width="0" style="341" hidden="1" customWidth="1"/>
    <col min="773" max="773" width="6.42578125" style="341" customWidth="1"/>
    <col min="774" max="774" width="11.7109375" style="341" customWidth="1"/>
    <col min="775" max="777" width="11.5703125" style="341" customWidth="1"/>
    <col min="778" max="778" width="11.42578125" style="341" customWidth="1"/>
    <col min="779" max="790" width="9.42578125" style="341" customWidth="1"/>
    <col min="791" max="792" width="14" style="341" customWidth="1"/>
    <col min="793" max="1024" width="9.140625" style="341"/>
    <col min="1025" max="1025" width="37.7109375" style="341" customWidth="1"/>
    <col min="1026" max="1026" width="13.5703125" style="341" customWidth="1"/>
    <col min="1027" max="1028" width="0" style="341" hidden="1" customWidth="1"/>
    <col min="1029" max="1029" width="6.42578125" style="341" customWidth="1"/>
    <col min="1030" max="1030" width="11.7109375" style="341" customWidth="1"/>
    <col min="1031" max="1033" width="11.5703125" style="341" customWidth="1"/>
    <col min="1034" max="1034" width="11.42578125" style="341" customWidth="1"/>
    <col min="1035" max="1046" width="9.42578125" style="341" customWidth="1"/>
    <col min="1047" max="1048" width="14" style="341" customWidth="1"/>
    <col min="1049" max="1280" width="9.140625" style="341"/>
    <col min="1281" max="1281" width="37.7109375" style="341" customWidth="1"/>
    <col min="1282" max="1282" width="13.5703125" style="341" customWidth="1"/>
    <col min="1283" max="1284" width="0" style="341" hidden="1" customWidth="1"/>
    <col min="1285" max="1285" width="6.42578125" style="341" customWidth="1"/>
    <col min="1286" max="1286" width="11.7109375" style="341" customWidth="1"/>
    <col min="1287" max="1289" width="11.5703125" style="341" customWidth="1"/>
    <col min="1290" max="1290" width="11.42578125" style="341" customWidth="1"/>
    <col min="1291" max="1302" width="9.42578125" style="341" customWidth="1"/>
    <col min="1303" max="1304" width="14" style="341" customWidth="1"/>
    <col min="1305" max="1536" width="9.140625" style="341"/>
    <col min="1537" max="1537" width="37.7109375" style="341" customWidth="1"/>
    <col min="1538" max="1538" width="13.5703125" style="341" customWidth="1"/>
    <col min="1539" max="1540" width="0" style="341" hidden="1" customWidth="1"/>
    <col min="1541" max="1541" width="6.42578125" style="341" customWidth="1"/>
    <col min="1542" max="1542" width="11.7109375" style="341" customWidth="1"/>
    <col min="1543" max="1545" width="11.5703125" style="341" customWidth="1"/>
    <col min="1546" max="1546" width="11.42578125" style="341" customWidth="1"/>
    <col min="1547" max="1558" width="9.42578125" style="341" customWidth="1"/>
    <col min="1559" max="1560" width="14" style="341" customWidth="1"/>
    <col min="1561" max="1792" width="9.140625" style="341"/>
    <col min="1793" max="1793" width="37.7109375" style="341" customWidth="1"/>
    <col min="1794" max="1794" width="13.5703125" style="341" customWidth="1"/>
    <col min="1795" max="1796" width="0" style="341" hidden="1" customWidth="1"/>
    <col min="1797" max="1797" width="6.42578125" style="341" customWidth="1"/>
    <col min="1798" max="1798" width="11.7109375" style="341" customWidth="1"/>
    <col min="1799" max="1801" width="11.5703125" style="341" customWidth="1"/>
    <col min="1802" max="1802" width="11.42578125" style="341" customWidth="1"/>
    <col min="1803" max="1814" width="9.42578125" style="341" customWidth="1"/>
    <col min="1815" max="1816" width="14" style="341" customWidth="1"/>
    <col min="1817" max="2048" width="9.140625" style="341"/>
    <col min="2049" max="2049" width="37.7109375" style="341" customWidth="1"/>
    <col min="2050" max="2050" width="13.5703125" style="341" customWidth="1"/>
    <col min="2051" max="2052" width="0" style="341" hidden="1" customWidth="1"/>
    <col min="2053" max="2053" width="6.42578125" style="341" customWidth="1"/>
    <col min="2054" max="2054" width="11.7109375" style="341" customWidth="1"/>
    <col min="2055" max="2057" width="11.5703125" style="341" customWidth="1"/>
    <col min="2058" max="2058" width="11.42578125" style="341" customWidth="1"/>
    <col min="2059" max="2070" width="9.42578125" style="341" customWidth="1"/>
    <col min="2071" max="2072" width="14" style="341" customWidth="1"/>
    <col min="2073" max="2304" width="9.140625" style="341"/>
    <col min="2305" max="2305" width="37.7109375" style="341" customWidth="1"/>
    <col min="2306" max="2306" width="13.5703125" style="341" customWidth="1"/>
    <col min="2307" max="2308" width="0" style="341" hidden="1" customWidth="1"/>
    <col min="2309" max="2309" width="6.42578125" style="341" customWidth="1"/>
    <col min="2310" max="2310" width="11.7109375" style="341" customWidth="1"/>
    <col min="2311" max="2313" width="11.5703125" style="341" customWidth="1"/>
    <col min="2314" max="2314" width="11.42578125" style="341" customWidth="1"/>
    <col min="2315" max="2326" width="9.42578125" style="341" customWidth="1"/>
    <col min="2327" max="2328" width="14" style="341" customWidth="1"/>
    <col min="2329" max="2560" width="9.140625" style="341"/>
    <col min="2561" max="2561" width="37.7109375" style="341" customWidth="1"/>
    <col min="2562" max="2562" width="13.5703125" style="341" customWidth="1"/>
    <col min="2563" max="2564" width="0" style="341" hidden="1" customWidth="1"/>
    <col min="2565" max="2565" width="6.42578125" style="341" customWidth="1"/>
    <col min="2566" max="2566" width="11.7109375" style="341" customWidth="1"/>
    <col min="2567" max="2569" width="11.5703125" style="341" customWidth="1"/>
    <col min="2570" max="2570" width="11.42578125" style="341" customWidth="1"/>
    <col min="2571" max="2582" width="9.42578125" style="341" customWidth="1"/>
    <col min="2583" max="2584" width="14" style="341" customWidth="1"/>
    <col min="2585" max="2816" width="9.140625" style="341"/>
    <col min="2817" max="2817" width="37.7109375" style="341" customWidth="1"/>
    <col min="2818" max="2818" width="13.5703125" style="341" customWidth="1"/>
    <col min="2819" max="2820" width="0" style="341" hidden="1" customWidth="1"/>
    <col min="2821" max="2821" width="6.42578125" style="341" customWidth="1"/>
    <col min="2822" max="2822" width="11.7109375" style="341" customWidth="1"/>
    <col min="2823" max="2825" width="11.5703125" style="341" customWidth="1"/>
    <col min="2826" max="2826" width="11.42578125" style="341" customWidth="1"/>
    <col min="2827" max="2838" width="9.42578125" style="341" customWidth="1"/>
    <col min="2839" max="2840" width="14" style="341" customWidth="1"/>
    <col min="2841" max="3072" width="9.140625" style="341"/>
    <col min="3073" max="3073" width="37.7109375" style="341" customWidth="1"/>
    <col min="3074" max="3074" width="13.5703125" style="341" customWidth="1"/>
    <col min="3075" max="3076" width="0" style="341" hidden="1" customWidth="1"/>
    <col min="3077" max="3077" width="6.42578125" style="341" customWidth="1"/>
    <col min="3078" max="3078" width="11.7109375" style="341" customWidth="1"/>
    <col min="3079" max="3081" width="11.5703125" style="341" customWidth="1"/>
    <col min="3082" max="3082" width="11.42578125" style="341" customWidth="1"/>
    <col min="3083" max="3094" width="9.42578125" style="341" customWidth="1"/>
    <col min="3095" max="3096" width="14" style="341" customWidth="1"/>
    <col min="3097" max="3328" width="9.140625" style="341"/>
    <col min="3329" max="3329" width="37.7109375" style="341" customWidth="1"/>
    <col min="3330" max="3330" width="13.5703125" style="341" customWidth="1"/>
    <col min="3331" max="3332" width="0" style="341" hidden="1" customWidth="1"/>
    <col min="3333" max="3333" width="6.42578125" style="341" customWidth="1"/>
    <col min="3334" max="3334" width="11.7109375" style="341" customWidth="1"/>
    <col min="3335" max="3337" width="11.5703125" style="341" customWidth="1"/>
    <col min="3338" max="3338" width="11.42578125" style="341" customWidth="1"/>
    <col min="3339" max="3350" width="9.42578125" style="341" customWidth="1"/>
    <col min="3351" max="3352" width="14" style="341" customWidth="1"/>
    <col min="3353" max="3584" width="9.140625" style="341"/>
    <col min="3585" max="3585" width="37.7109375" style="341" customWidth="1"/>
    <col min="3586" max="3586" width="13.5703125" style="341" customWidth="1"/>
    <col min="3587" max="3588" width="0" style="341" hidden="1" customWidth="1"/>
    <col min="3589" max="3589" width="6.42578125" style="341" customWidth="1"/>
    <col min="3590" max="3590" width="11.7109375" style="341" customWidth="1"/>
    <col min="3591" max="3593" width="11.5703125" style="341" customWidth="1"/>
    <col min="3594" max="3594" width="11.42578125" style="341" customWidth="1"/>
    <col min="3595" max="3606" width="9.42578125" style="341" customWidth="1"/>
    <col min="3607" max="3608" width="14" style="341" customWidth="1"/>
    <col min="3609" max="3840" width="9.140625" style="341"/>
    <col min="3841" max="3841" width="37.7109375" style="341" customWidth="1"/>
    <col min="3842" max="3842" width="13.5703125" style="341" customWidth="1"/>
    <col min="3843" max="3844" width="0" style="341" hidden="1" customWidth="1"/>
    <col min="3845" max="3845" width="6.42578125" style="341" customWidth="1"/>
    <col min="3846" max="3846" width="11.7109375" style="341" customWidth="1"/>
    <col min="3847" max="3849" width="11.5703125" style="341" customWidth="1"/>
    <col min="3850" max="3850" width="11.42578125" style="341" customWidth="1"/>
    <col min="3851" max="3862" width="9.42578125" style="341" customWidth="1"/>
    <col min="3863" max="3864" width="14" style="341" customWidth="1"/>
    <col min="3865" max="4096" width="9.140625" style="341"/>
    <col min="4097" max="4097" width="37.7109375" style="341" customWidth="1"/>
    <col min="4098" max="4098" width="13.5703125" style="341" customWidth="1"/>
    <col min="4099" max="4100" width="0" style="341" hidden="1" customWidth="1"/>
    <col min="4101" max="4101" width="6.42578125" style="341" customWidth="1"/>
    <col min="4102" max="4102" width="11.7109375" style="341" customWidth="1"/>
    <col min="4103" max="4105" width="11.5703125" style="341" customWidth="1"/>
    <col min="4106" max="4106" width="11.42578125" style="341" customWidth="1"/>
    <col min="4107" max="4118" width="9.42578125" style="341" customWidth="1"/>
    <col min="4119" max="4120" width="14" style="341" customWidth="1"/>
    <col min="4121" max="4352" width="9.140625" style="341"/>
    <col min="4353" max="4353" width="37.7109375" style="341" customWidth="1"/>
    <col min="4354" max="4354" width="13.5703125" style="341" customWidth="1"/>
    <col min="4355" max="4356" width="0" style="341" hidden="1" customWidth="1"/>
    <col min="4357" max="4357" width="6.42578125" style="341" customWidth="1"/>
    <col min="4358" max="4358" width="11.7109375" style="341" customWidth="1"/>
    <col min="4359" max="4361" width="11.5703125" style="341" customWidth="1"/>
    <col min="4362" max="4362" width="11.42578125" style="341" customWidth="1"/>
    <col min="4363" max="4374" width="9.42578125" style="341" customWidth="1"/>
    <col min="4375" max="4376" width="14" style="341" customWidth="1"/>
    <col min="4377" max="4608" width="9.140625" style="341"/>
    <col min="4609" max="4609" width="37.7109375" style="341" customWidth="1"/>
    <col min="4610" max="4610" width="13.5703125" style="341" customWidth="1"/>
    <col min="4611" max="4612" width="0" style="341" hidden="1" customWidth="1"/>
    <col min="4613" max="4613" width="6.42578125" style="341" customWidth="1"/>
    <col min="4614" max="4614" width="11.7109375" style="341" customWidth="1"/>
    <col min="4615" max="4617" width="11.5703125" style="341" customWidth="1"/>
    <col min="4618" max="4618" width="11.42578125" style="341" customWidth="1"/>
    <col min="4619" max="4630" width="9.42578125" style="341" customWidth="1"/>
    <col min="4631" max="4632" width="14" style="341" customWidth="1"/>
    <col min="4633" max="4864" width="9.140625" style="341"/>
    <col min="4865" max="4865" width="37.7109375" style="341" customWidth="1"/>
    <col min="4866" max="4866" width="13.5703125" style="341" customWidth="1"/>
    <col min="4867" max="4868" width="0" style="341" hidden="1" customWidth="1"/>
    <col min="4869" max="4869" width="6.42578125" style="341" customWidth="1"/>
    <col min="4870" max="4870" width="11.7109375" style="341" customWidth="1"/>
    <col min="4871" max="4873" width="11.5703125" style="341" customWidth="1"/>
    <col min="4874" max="4874" width="11.42578125" style="341" customWidth="1"/>
    <col min="4875" max="4886" width="9.42578125" style="341" customWidth="1"/>
    <col min="4887" max="4888" width="14" style="341" customWidth="1"/>
    <col min="4889" max="5120" width="9.140625" style="341"/>
    <col min="5121" max="5121" width="37.7109375" style="341" customWidth="1"/>
    <col min="5122" max="5122" width="13.5703125" style="341" customWidth="1"/>
    <col min="5123" max="5124" width="0" style="341" hidden="1" customWidth="1"/>
    <col min="5125" max="5125" width="6.42578125" style="341" customWidth="1"/>
    <col min="5126" max="5126" width="11.7109375" style="341" customWidth="1"/>
    <col min="5127" max="5129" width="11.5703125" style="341" customWidth="1"/>
    <col min="5130" max="5130" width="11.42578125" style="341" customWidth="1"/>
    <col min="5131" max="5142" width="9.42578125" style="341" customWidth="1"/>
    <col min="5143" max="5144" width="14" style="341" customWidth="1"/>
    <col min="5145" max="5376" width="9.140625" style="341"/>
    <col min="5377" max="5377" width="37.7109375" style="341" customWidth="1"/>
    <col min="5378" max="5378" width="13.5703125" style="341" customWidth="1"/>
    <col min="5379" max="5380" width="0" style="341" hidden="1" customWidth="1"/>
    <col min="5381" max="5381" width="6.42578125" style="341" customWidth="1"/>
    <col min="5382" max="5382" width="11.7109375" style="341" customWidth="1"/>
    <col min="5383" max="5385" width="11.5703125" style="341" customWidth="1"/>
    <col min="5386" max="5386" width="11.42578125" style="341" customWidth="1"/>
    <col min="5387" max="5398" width="9.42578125" style="341" customWidth="1"/>
    <col min="5399" max="5400" width="14" style="341" customWidth="1"/>
    <col min="5401" max="5632" width="9.140625" style="341"/>
    <col min="5633" max="5633" width="37.7109375" style="341" customWidth="1"/>
    <col min="5634" max="5634" width="13.5703125" style="341" customWidth="1"/>
    <col min="5635" max="5636" width="0" style="341" hidden="1" customWidth="1"/>
    <col min="5637" max="5637" width="6.42578125" style="341" customWidth="1"/>
    <col min="5638" max="5638" width="11.7109375" style="341" customWidth="1"/>
    <col min="5639" max="5641" width="11.5703125" style="341" customWidth="1"/>
    <col min="5642" max="5642" width="11.42578125" style="341" customWidth="1"/>
    <col min="5643" max="5654" width="9.42578125" style="341" customWidth="1"/>
    <col min="5655" max="5656" width="14" style="341" customWidth="1"/>
    <col min="5657" max="5888" width="9.140625" style="341"/>
    <col min="5889" max="5889" width="37.7109375" style="341" customWidth="1"/>
    <col min="5890" max="5890" width="13.5703125" style="341" customWidth="1"/>
    <col min="5891" max="5892" width="0" style="341" hidden="1" customWidth="1"/>
    <col min="5893" max="5893" width="6.42578125" style="341" customWidth="1"/>
    <col min="5894" max="5894" width="11.7109375" style="341" customWidth="1"/>
    <col min="5895" max="5897" width="11.5703125" style="341" customWidth="1"/>
    <col min="5898" max="5898" width="11.42578125" style="341" customWidth="1"/>
    <col min="5899" max="5910" width="9.42578125" style="341" customWidth="1"/>
    <col min="5911" max="5912" width="14" style="341" customWidth="1"/>
    <col min="5913" max="6144" width="9.140625" style="341"/>
    <col min="6145" max="6145" width="37.7109375" style="341" customWidth="1"/>
    <col min="6146" max="6146" width="13.5703125" style="341" customWidth="1"/>
    <col min="6147" max="6148" width="0" style="341" hidden="1" customWidth="1"/>
    <col min="6149" max="6149" width="6.42578125" style="341" customWidth="1"/>
    <col min="6150" max="6150" width="11.7109375" style="341" customWidth="1"/>
    <col min="6151" max="6153" width="11.5703125" style="341" customWidth="1"/>
    <col min="6154" max="6154" width="11.42578125" style="341" customWidth="1"/>
    <col min="6155" max="6166" width="9.42578125" style="341" customWidth="1"/>
    <col min="6167" max="6168" width="14" style="341" customWidth="1"/>
    <col min="6169" max="6400" width="9.140625" style="341"/>
    <col min="6401" max="6401" width="37.7109375" style="341" customWidth="1"/>
    <col min="6402" max="6402" width="13.5703125" style="341" customWidth="1"/>
    <col min="6403" max="6404" width="0" style="341" hidden="1" customWidth="1"/>
    <col min="6405" max="6405" width="6.42578125" style="341" customWidth="1"/>
    <col min="6406" max="6406" width="11.7109375" style="341" customWidth="1"/>
    <col min="6407" max="6409" width="11.5703125" style="341" customWidth="1"/>
    <col min="6410" max="6410" width="11.42578125" style="341" customWidth="1"/>
    <col min="6411" max="6422" width="9.42578125" style="341" customWidth="1"/>
    <col min="6423" max="6424" width="14" style="341" customWidth="1"/>
    <col min="6425" max="6656" width="9.140625" style="341"/>
    <col min="6657" max="6657" width="37.7109375" style="341" customWidth="1"/>
    <col min="6658" max="6658" width="13.5703125" style="341" customWidth="1"/>
    <col min="6659" max="6660" width="0" style="341" hidden="1" customWidth="1"/>
    <col min="6661" max="6661" width="6.42578125" style="341" customWidth="1"/>
    <col min="6662" max="6662" width="11.7109375" style="341" customWidth="1"/>
    <col min="6663" max="6665" width="11.5703125" style="341" customWidth="1"/>
    <col min="6666" max="6666" width="11.42578125" style="341" customWidth="1"/>
    <col min="6667" max="6678" width="9.42578125" style="341" customWidth="1"/>
    <col min="6679" max="6680" width="14" style="341" customWidth="1"/>
    <col min="6681" max="6912" width="9.140625" style="341"/>
    <col min="6913" max="6913" width="37.7109375" style="341" customWidth="1"/>
    <col min="6914" max="6914" width="13.5703125" style="341" customWidth="1"/>
    <col min="6915" max="6916" width="0" style="341" hidden="1" customWidth="1"/>
    <col min="6917" max="6917" width="6.42578125" style="341" customWidth="1"/>
    <col min="6918" max="6918" width="11.7109375" style="341" customWidth="1"/>
    <col min="6919" max="6921" width="11.5703125" style="341" customWidth="1"/>
    <col min="6922" max="6922" width="11.42578125" style="341" customWidth="1"/>
    <col min="6923" max="6934" width="9.42578125" style="341" customWidth="1"/>
    <col min="6935" max="6936" width="14" style="341" customWidth="1"/>
    <col min="6937" max="7168" width="9.140625" style="341"/>
    <col min="7169" max="7169" width="37.7109375" style="341" customWidth="1"/>
    <col min="7170" max="7170" width="13.5703125" style="341" customWidth="1"/>
    <col min="7171" max="7172" width="0" style="341" hidden="1" customWidth="1"/>
    <col min="7173" max="7173" width="6.42578125" style="341" customWidth="1"/>
    <col min="7174" max="7174" width="11.7109375" style="341" customWidth="1"/>
    <col min="7175" max="7177" width="11.5703125" style="341" customWidth="1"/>
    <col min="7178" max="7178" width="11.42578125" style="341" customWidth="1"/>
    <col min="7179" max="7190" width="9.42578125" style="341" customWidth="1"/>
    <col min="7191" max="7192" width="14" style="341" customWidth="1"/>
    <col min="7193" max="7424" width="9.140625" style="341"/>
    <col min="7425" max="7425" width="37.7109375" style="341" customWidth="1"/>
    <col min="7426" max="7426" width="13.5703125" style="341" customWidth="1"/>
    <col min="7427" max="7428" width="0" style="341" hidden="1" customWidth="1"/>
    <col min="7429" max="7429" width="6.42578125" style="341" customWidth="1"/>
    <col min="7430" max="7430" width="11.7109375" style="341" customWidth="1"/>
    <col min="7431" max="7433" width="11.5703125" style="341" customWidth="1"/>
    <col min="7434" max="7434" width="11.42578125" style="341" customWidth="1"/>
    <col min="7435" max="7446" width="9.42578125" style="341" customWidth="1"/>
    <col min="7447" max="7448" width="14" style="341" customWidth="1"/>
    <col min="7449" max="7680" width="9.140625" style="341"/>
    <col min="7681" max="7681" width="37.7109375" style="341" customWidth="1"/>
    <col min="7682" max="7682" width="13.5703125" style="341" customWidth="1"/>
    <col min="7683" max="7684" width="0" style="341" hidden="1" customWidth="1"/>
    <col min="7685" max="7685" width="6.42578125" style="341" customWidth="1"/>
    <col min="7686" max="7686" width="11.7109375" style="341" customWidth="1"/>
    <col min="7687" max="7689" width="11.5703125" style="341" customWidth="1"/>
    <col min="7690" max="7690" width="11.42578125" style="341" customWidth="1"/>
    <col min="7691" max="7702" width="9.42578125" style="341" customWidth="1"/>
    <col min="7703" max="7704" width="14" style="341" customWidth="1"/>
    <col min="7705" max="7936" width="9.140625" style="341"/>
    <col min="7937" max="7937" width="37.7109375" style="341" customWidth="1"/>
    <col min="7938" max="7938" width="13.5703125" style="341" customWidth="1"/>
    <col min="7939" max="7940" width="0" style="341" hidden="1" customWidth="1"/>
    <col min="7941" max="7941" width="6.42578125" style="341" customWidth="1"/>
    <col min="7942" max="7942" width="11.7109375" style="341" customWidth="1"/>
    <col min="7943" max="7945" width="11.5703125" style="341" customWidth="1"/>
    <col min="7946" max="7946" width="11.42578125" style="341" customWidth="1"/>
    <col min="7947" max="7958" width="9.42578125" style="341" customWidth="1"/>
    <col min="7959" max="7960" width="14" style="341" customWidth="1"/>
    <col min="7961" max="8192" width="9.140625" style="341"/>
    <col min="8193" max="8193" width="37.7109375" style="341" customWidth="1"/>
    <col min="8194" max="8194" width="13.5703125" style="341" customWidth="1"/>
    <col min="8195" max="8196" width="0" style="341" hidden="1" customWidth="1"/>
    <col min="8197" max="8197" width="6.42578125" style="341" customWidth="1"/>
    <col min="8198" max="8198" width="11.7109375" style="341" customWidth="1"/>
    <col min="8199" max="8201" width="11.5703125" style="341" customWidth="1"/>
    <col min="8202" max="8202" width="11.42578125" style="341" customWidth="1"/>
    <col min="8203" max="8214" width="9.42578125" style="341" customWidth="1"/>
    <col min="8215" max="8216" width="14" style="341" customWidth="1"/>
    <col min="8217" max="8448" width="9.140625" style="341"/>
    <col min="8449" max="8449" width="37.7109375" style="341" customWidth="1"/>
    <col min="8450" max="8450" width="13.5703125" style="341" customWidth="1"/>
    <col min="8451" max="8452" width="0" style="341" hidden="1" customWidth="1"/>
    <col min="8453" max="8453" width="6.42578125" style="341" customWidth="1"/>
    <col min="8454" max="8454" width="11.7109375" style="341" customWidth="1"/>
    <col min="8455" max="8457" width="11.5703125" style="341" customWidth="1"/>
    <col min="8458" max="8458" width="11.42578125" style="341" customWidth="1"/>
    <col min="8459" max="8470" width="9.42578125" style="341" customWidth="1"/>
    <col min="8471" max="8472" width="14" style="341" customWidth="1"/>
    <col min="8473" max="8704" width="9.140625" style="341"/>
    <col min="8705" max="8705" width="37.7109375" style="341" customWidth="1"/>
    <col min="8706" max="8706" width="13.5703125" style="341" customWidth="1"/>
    <col min="8707" max="8708" width="0" style="341" hidden="1" customWidth="1"/>
    <col min="8709" max="8709" width="6.42578125" style="341" customWidth="1"/>
    <col min="8710" max="8710" width="11.7109375" style="341" customWidth="1"/>
    <col min="8711" max="8713" width="11.5703125" style="341" customWidth="1"/>
    <col min="8714" max="8714" width="11.42578125" style="341" customWidth="1"/>
    <col min="8715" max="8726" width="9.42578125" style="341" customWidth="1"/>
    <col min="8727" max="8728" width="14" style="341" customWidth="1"/>
    <col min="8729" max="8960" width="9.140625" style="341"/>
    <col min="8961" max="8961" width="37.7109375" style="341" customWidth="1"/>
    <col min="8962" max="8962" width="13.5703125" style="341" customWidth="1"/>
    <col min="8963" max="8964" width="0" style="341" hidden="1" customWidth="1"/>
    <col min="8965" max="8965" width="6.42578125" style="341" customWidth="1"/>
    <col min="8966" max="8966" width="11.7109375" style="341" customWidth="1"/>
    <col min="8967" max="8969" width="11.5703125" style="341" customWidth="1"/>
    <col min="8970" max="8970" width="11.42578125" style="341" customWidth="1"/>
    <col min="8971" max="8982" width="9.42578125" style="341" customWidth="1"/>
    <col min="8983" max="8984" width="14" style="341" customWidth="1"/>
    <col min="8985" max="9216" width="9.140625" style="341"/>
    <col min="9217" max="9217" width="37.7109375" style="341" customWidth="1"/>
    <col min="9218" max="9218" width="13.5703125" style="341" customWidth="1"/>
    <col min="9219" max="9220" width="0" style="341" hidden="1" customWidth="1"/>
    <col min="9221" max="9221" width="6.42578125" style="341" customWidth="1"/>
    <col min="9222" max="9222" width="11.7109375" style="341" customWidth="1"/>
    <col min="9223" max="9225" width="11.5703125" style="341" customWidth="1"/>
    <col min="9226" max="9226" width="11.42578125" style="341" customWidth="1"/>
    <col min="9227" max="9238" width="9.42578125" style="341" customWidth="1"/>
    <col min="9239" max="9240" width="14" style="341" customWidth="1"/>
    <col min="9241" max="9472" width="9.140625" style="341"/>
    <col min="9473" max="9473" width="37.7109375" style="341" customWidth="1"/>
    <col min="9474" max="9474" width="13.5703125" style="341" customWidth="1"/>
    <col min="9475" max="9476" width="0" style="341" hidden="1" customWidth="1"/>
    <col min="9477" max="9477" width="6.42578125" style="341" customWidth="1"/>
    <col min="9478" max="9478" width="11.7109375" style="341" customWidth="1"/>
    <col min="9479" max="9481" width="11.5703125" style="341" customWidth="1"/>
    <col min="9482" max="9482" width="11.42578125" style="341" customWidth="1"/>
    <col min="9483" max="9494" width="9.42578125" style="341" customWidth="1"/>
    <col min="9495" max="9496" width="14" style="341" customWidth="1"/>
    <col min="9497" max="9728" width="9.140625" style="341"/>
    <col min="9729" max="9729" width="37.7109375" style="341" customWidth="1"/>
    <col min="9730" max="9730" width="13.5703125" style="341" customWidth="1"/>
    <col min="9731" max="9732" width="0" style="341" hidden="1" customWidth="1"/>
    <col min="9733" max="9733" width="6.42578125" style="341" customWidth="1"/>
    <col min="9734" max="9734" width="11.7109375" style="341" customWidth="1"/>
    <col min="9735" max="9737" width="11.5703125" style="341" customWidth="1"/>
    <col min="9738" max="9738" width="11.42578125" style="341" customWidth="1"/>
    <col min="9739" max="9750" width="9.42578125" style="341" customWidth="1"/>
    <col min="9751" max="9752" width="14" style="341" customWidth="1"/>
    <col min="9753" max="9984" width="9.140625" style="341"/>
    <col min="9985" max="9985" width="37.7109375" style="341" customWidth="1"/>
    <col min="9986" max="9986" width="13.5703125" style="341" customWidth="1"/>
    <col min="9987" max="9988" width="0" style="341" hidden="1" customWidth="1"/>
    <col min="9989" max="9989" width="6.42578125" style="341" customWidth="1"/>
    <col min="9990" max="9990" width="11.7109375" style="341" customWidth="1"/>
    <col min="9991" max="9993" width="11.5703125" style="341" customWidth="1"/>
    <col min="9994" max="9994" width="11.42578125" style="341" customWidth="1"/>
    <col min="9995" max="10006" width="9.42578125" style="341" customWidth="1"/>
    <col min="10007" max="10008" width="14" style="341" customWidth="1"/>
    <col min="10009" max="10240" width="9.140625" style="341"/>
    <col min="10241" max="10241" width="37.7109375" style="341" customWidth="1"/>
    <col min="10242" max="10242" width="13.5703125" style="341" customWidth="1"/>
    <col min="10243" max="10244" width="0" style="341" hidden="1" customWidth="1"/>
    <col min="10245" max="10245" width="6.42578125" style="341" customWidth="1"/>
    <col min="10246" max="10246" width="11.7109375" style="341" customWidth="1"/>
    <col min="10247" max="10249" width="11.5703125" style="341" customWidth="1"/>
    <col min="10250" max="10250" width="11.42578125" style="341" customWidth="1"/>
    <col min="10251" max="10262" width="9.42578125" style="341" customWidth="1"/>
    <col min="10263" max="10264" width="14" style="341" customWidth="1"/>
    <col min="10265" max="10496" width="9.140625" style="341"/>
    <col min="10497" max="10497" width="37.7109375" style="341" customWidth="1"/>
    <col min="10498" max="10498" width="13.5703125" style="341" customWidth="1"/>
    <col min="10499" max="10500" width="0" style="341" hidden="1" customWidth="1"/>
    <col min="10501" max="10501" width="6.42578125" style="341" customWidth="1"/>
    <col min="10502" max="10502" width="11.7109375" style="341" customWidth="1"/>
    <col min="10503" max="10505" width="11.5703125" style="341" customWidth="1"/>
    <col min="10506" max="10506" width="11.42578125" style="341" customWidth="1"/>
    <col min="10507" max="10518" width="9.42578125" style="341" customWidth="1"/>
    <col min="10519" max="10520" width="14" style="341" customWidth="1"/>
    <col min="10521" max="10752" width="9.140625" style="341"/>
    <col min="10753" max="10753" width="37.7109375" style="341" customWidth="1"/>
    <col min="10754" max="10754" width="13.5703125" style="341" customWidth="1"/>
    <col min="10755" max="10756" width="0" style="341" hidden="1" customWidth="1"/>
    <col min="10757" max="10757" width="6.42578125" style="341" customWidth="1"/>
    <col min="10758" max="10758" width="11.7109375" style="341" customWidth="1"/>
    <col min="10759" max="10761" width="11.5703125" style="341" customWidth="1"/>
    <col min="10762" max="10762" width="11.42578125" style="341" customWidth="1"/>
    <col min="10763" max="10774" width="9.42578125" style="341" customWidth="1"/>
    <col min="10775" max="10776" width="14" style="341" customWidth="1"/>
    <col min="10777" max="11008" width="9.140625" style="341"/>
    <col min="11009" max="11009" width="37.7109375" style="341" customWidth="1"/>
    <col min="11010" max="11010" width="13.5703125" style="341" customWidth="1"/>
    <col min="11011" max="11012" width="0" style="341" hidden="1" customWidth="1"/>
    <col min="11013" max="11013" width="6.42578125" style="341" customWidth="1"/>
    <col min="11014" max="11014" width="11.7109375" style="341" customWidth="1"/>
    <col min="11015" max="11017" width="11.5703125" style="341" customWidth="1"/>
    <col min="11018" max="11018" width="11.42578125" style="341" customWidth="1"/>
    <col min="11019" max="11030" width="9.42578125" style="341" customWidth="1"/>
    <col min="11031" max="11032" width="14" style="341" customWidth="1"/>
    <col min="11033" max="11264" width="9.140625" style="341"/>
    <col min="11265" max="11265" width="37.7109375" style="341" customWidth="1"/>
    <col min="11266" max="11266" width="13.5703125" style="341" customWidth="1"/>
    <col min="11267" max="11268" width="0" style="341" hidden="1" customWidth="1"/>
    <col min="11269" max="11269" width="6.42578125" style="341" customWidth="1"/>
    <col min="11270" max="11270" width="11.7109375" style="341" customWidth="1"/>
    <col min="11271" max="11273" width="11.5703125" style="341" customWidth="1"/>
    <col min="11274" max="11274" width="11.42578125" style="341" customWidth="1"/>
    <col min="11275" max="11286" width="9.42578125" style="341" customWidth="1"/>
    <col min="11287" max="11288" width="14" style="341" customWidth="1"/>
    <col min="11289" max="11520" width="9.140625" style="341"/>
    <col min="11521" max="11521" width="37.7109375" style="341" customWidth="1"/>
    <col min="11522" max="11522" width="13.5703125" style="341" customWidth="1"/>
    <col min="11523" max="11524" width="0" style="341" hidden="1" customWidth="1"/>
    <col min="11525" max="11525" width="6.42578125" style="341" customWidth="1"/>
    <col min="11526" max="11526" width="11.7109375" style="341" customWidth="1"/>
    <col min="11527" max="11529" width="11.5703125" style="341" customWidth="1"/>
    <col min="11530" max="11530" width="11.42578125" style="341" customWidth="1"/>
    <col min="11531" max="11542" width="9.42578125" style="341" customWidth="1"/>
    <col min="11543" max="11544" width="14" style="341" customWidth="1"/>
    <col min="11545" max="11776" width="9.140625" style="341"/>
    <col min="11777" max="11777" width="37.7109375" style="341" customWidth="1"/>
    <col min="11778" max="11778" width="13.5703125" style="341" customWidth="1"/>
    <col min="11779" max="11780" width="0" style="341" hidden="1" customWidth="1"/>
    <col min="11781" max="11781" width="6.42578125" style="341" customWidth="1"/>
    <col min="11782" max="11782" width="11.7109375" style="341" customWidth="1"/>
    <col min="11783" max="11785" width="11.5703125" style="341" customWidth="1"/>
    <col min="11786" max="11786" width="11.42578125" style="341" customWidth="1"/>
    <col min="11787" max="11798" width="9.42578125" style="341" customWidth="1"/>
    <col min="11799" max="11800" width="14" style="341" customWidth="1"/>
    <col min="11801" max="12032" width="9.140625" style="341"/>
    <col min="12033" max="12033" width="37.7109375" style="341" customWidth="1"/>
    <col min="12034" max="12034" width="13.5703125" style="341" customWidth="1"/>
    <col min="12035" max="12036" width="0" style="341" hidden="1" customWidth="1"/>
    <col min="12037" max="12037" width="6.42578125" style="341" customWidth="1"/>
    <col min="12038" max="12038" width="11.7109375" style="341" customWidth="1"/>
    <col min="12039" max="12041" width="11.5703125" style="341" customWidth="1"/>
    <col min="12042" max="12042" width="11.42578125" style="341" customWidth="1"/>
    <col min="12043" max="12054" width="9.42578125" style="341" customWidth="1"/>
    <col min="12055" max="12056" width="14" style="341" customWidth="1"/>
    <col min="12057" max="12288" width="9.140625" style="341"/>
    <col min="12289" max="12289" width="37.7109375" style="341" customWidth="1"/>
    <col min="12290" max="12290" width="13.5703125" style="341" customWidth="1"/>
    <col min="12291" max="12292" width="0" style="341" hidden="1" customWidth="1"/>
    <col min="12293" max="12293" width="6.42578125" style="341" customWidth="1"/>
    <col min="12294" max="12294" width="11.7109375" style="341" customWidth="1"/>
    <col min="12295" max="12297" width="11.5703125" style="341" customWidth="1"/>
    <col min="12298" max="12298" width="11.42578125" style="341" customWidth="1"/>
    <col min="12299" max="12310" width="9.42578125" style="341" customWidth="1"/>
    <col min="12311" max="12312" width="14" style="341" customWidth="1"/>
    <col min="12313" max="12544" width="9.140625" style="341"/>
    <col min="12545" max="12545" width="37.7109375" style="341" customWidth="1"/>
    <col min="12546" max="12546" width="13.5703125" style="341" customWidth="1"/>
    <col min="12547" max="12548" width="0" style="341" hidden="1" customWidth="1"/>
    <col min="12549" max="12549" width="6.42578125" style="341" customWidth="1"/>
    <col min="12550" max="12550" width="11.7109375" style="341" customWidth="1"/>
    <col min="12551" max="12553" width="11.5703125" style="341" customWidth="1"/>
    <col min="12554" max="12554" width="11.42578125" style="341" customWidth="1"/>
    <col min="12555" max="12566" width="9.42578125" style="341" customWidth="1"/>
    <col min="12567" max="12568" width="14" style="341" customWidth="1"/>
    <col min="12569" max="12800" width="9.140625" style="341"/>
    <col min="12801" max="12801" width="37.7109375" style="341" customWidth="1"/>
    <col min="12802" max="12802" width="13.5703125" style="341" customWidth="1"/>
    <col min="12803" max="12804" width="0" style="341" hidden="1" customWidth="1"/>
    <col min="12805" max="12805" width="6.42578125" style="341" customWidth="1"/>
    <col min="12806" max="12806" width="11.7109375" style="341" customWidth="1"/>
    <col min="12807" max="12809" width="11.5703125" style="341" customWidth="1"/>
    <col min="12810" max="12810" width="11.42578125" style="341" customWidth="1"/>
    <col min="12811" max="12822" width="9.42578125" style="341" customWidth="1"/>
    <col min="12823" max="12824" width="14" style="341" customWidth="1"/>
    <col min="12825" max="13056" width="9.140625" style="341"/>
    <col min="13057" max="13057" width="37.7109375" style="341" customWidth="1"/>
    <col min="13058" max="13058" width="13.5703125" style="341" customWidth="1"/>
    <col min="13059" max="13060" width="0" style="341" hidden="1" customWidth="1"/>
    <col min="13061" max="13061" width="6.42578125" style="341" customWidth="1"/>
    <col min="13062" max="13062" width="11.7109375" style="341" customWidth="1"/>
    <col min="13063" max="13065" width="11.5703125" style="341" customWidth="1"/>
    <col min="13066" max="13066" width="11.42578125" style="341" customWidth="1"/>
    <col min="13067" max="13078" width="9.42578125" style="341" customWidth="1"/>
    <col min="13079" max="13080" width="14" style="341" customWidth="1"/>
    <col min="13081" max="13312" width="9.140625" style="341"/>
    <col min="13313" max="13313" width="37.7109375" style="341" customWidth="1"/>
    <col min="13314" max="13314" width="13.5703125" style="341" customWidth="1"/>
    <col min="13315" max="13316" width="0" style="341" hidden="1" customWidth="1"/>
    <col min="13317" max="13317" width="6.42578125" style="341" customWidth="1"/>
    <col min="13318" max="13318" width="11.7109375" style="341" customWidth="1"/>
    <col min="13319" max="13321" width="11.5703125" style="341" customWidth="1"/>
    <col min="13322" max="13322" width="11.42578125" style="341" customWidth="1"/>
    <col min="13323" max="13334" width="9.42578125" style="341" customWidth="1"/>
    <col min="13335" max="13336" width="14" style="341" customWidth="1"/>
    <col min="13337" max="13568" width="9.140625" style="341"/>
    <col min="13569" max="13569" width="37.7109375" style="341" customWidth="1"/>
    <col min="13570" max="13570" width="13.5703125" style="341" customWidth="1"/>
    <col min="13571" max="13572" width="0" style="341" hidden="1" customWidth="1"/>
    <col min="13573" max="13573" width="6.42578125" style="341" customWidth="1"/>
    <col min="13574" max="13574" width="11.7109375" style="341" customWidth="1"/>
    <col min="13575" max="13577" width="11.5703125" style="341" customWidth="1"/>
    <col min="13578" max="13578" width="11.42578125" style="341" customWidth="1"/>
    <col min="13579" max="13590" width="9.42578125" style="341" customWidth="1"/>
    <col min="13591" max="13592" width="14" style="341" customWidth="1"/>
    <col min="13593" max="13824" width="9.140625" style="341"/>
    <col min="13825" max="13825" width="37.7109375" style="341" customWidth="1"/>
    <col min="13826" max="13826" width="13.5703125" style="341" customWidth="1"/>
    <col min="13827" max="13828" width="0" style="341" hidden="1" customWidth="1"/>
    <col min="13829" max="13829" width="6.42578125" style="341" customWidth="1"/>
    <col min="13830" max="13830" width="11.7109375" style="341" customWidth="1"/>
    <col min="13831" max="13833" width="11.5703125" style="341" customWidth="1"/>
    <col min="13834" max="13834" width="11.42578125" style="341" customWidth="1"/>
    <col min="13835" max="13846" width="9.42578125" style="341" customWidth="1"/>
    <col min="13847" max="13848" width="14" style="341" customWidth="1"/>
    <col min="13849" max="14080" width="9.140625" style="341"/>
    <col min="14081" max="14081" width="37.7109375" style="341" customWidth="1"/>
    <col min="14082" max="14082" width="13.5703125" style="341" customWidth="1"/>
    <col min="14083" max="14084" width="0" style="341" hidden="1" customWidth="1"/>
    <col min="14085" max="14085" width="6.42578125" style="341" customWidth="1"/>
    <col min="14086" max="14086" width="11.7109375" style="341" customWidth="1"/>
    <col min="14087" max="14089" width="11.5703125" style="341" customWidth="1"/>
    <col min="14090" max="14090" width="11.42578125" style="341" customWidth="1"/>
    <col min="14091" max="14102" width="9.42578125" style="341" customWidth="1"/>
    <col min="14103" max="14104" width="14" style="341" customWidth="1"/>
    <col min="14105" max="14336" width="9.140625" style="341"/>
    <col min="14337" max="14337" width="37.7109375" style="341" customWidth="1"/>
    <col min="14338" max="14338" width="13.5703125" style="341" customWidth="1"/>
    <col min="14339" max="14340" width="0" style="341" hidden="1" customWidth="1"/>
    <col min="14341" max="14341" width="6.42578125" style="341" customWidth="1"/>
    <col min="14342" max="14342" width="11.7109375" style="341" customWidth="1"/>
    <col min="14343" max="14345" width="11.5703125" style="341" customWidth="1"/>
    <col min="14346" max="14346" width="11.42578125" style="341" customWidth="1"/>
    <col min="14347" max="14358" width="9.42578125" style="341" customWidth="1"/>
    <col min="14359" max="14360" width="14" style="341" customWidth="1"/>
    <col min="14361" max="14592" width="9.140625" style="341"/>
    <col min="14593" max="14593" width="37.7109375" style="341" customWidth="1"/>
    <col min="14594" max="14594" width="13.5703125" style="341" customWidth="1"/>
    <col min="14595" max="14596" width="0" style="341" hidden="1" customWidth="1"/>
    <col min="14597" max="14597" width="6.42578125" style="341" customWidth="1"/>
    <col min="14598" max="14598" width="11.7109375" style="341" customWidth="1"/>
    <col min="14599" max="14601" width="11.5703125" style="341" customWidth="1"/>
    <col min="14602" max="14602" width="11.42578125" style="341" customWidth="1"/>
    <col min="14603" max="14614" width="9.42578125" style="341" customWidth="1"/>
    <col min="14615" max="14616" width="14" style="341" customWidth="1"/>
    <col min="14617" max="14848" width="9.140625" style="341"/>
    <col min="14849" max="14849" width="37.7109375" style="341" customWidth="1"/>
    <col min="14850" max="14850" width="13.5703125" style="341" customWidth="1"/>
    <col min="14851" max="14852" width="0" style="341" hidden="1" customWidth="1"/>
    <col min="14853" max="14853" width="6.42578125" style="341" customWidth="1"/>
    <col min="14854" max="14854" width="11.7109375" style="341" customWidth="1"/>
    <col min="14855" max="14857" width="11.5703125" style="341" customWidth="1"/>
    <col min="14858" max="14858" width="11.42578125" style="341" customWidth="1"/>
    <col min="14859" max="14870" width="9.42578125" style="341" customWidth="1"/>
    <col min="14871" max="14872" width="14" style="341" customWidth="1"/>
    <col min="14873" max="15104" width="9.140625" style="341"/>
    <col min="15105" max="15105" width="37.7109375" style="341" customWidth="1"/>
    <col min="15106" max="15106" width="13.5703125" style="341" customWidth="1"/>
    <col min="15107" max="15108" width="0" style="341" hidden="1" customWidth="1"/>
    <col min="15109" max="15109" width="6.42578125" style="341" customWidth="1"/>
    <col min="15110" max="15110" width="11.7109375" style="341" customWidth="1"/>
    <col min="15111" max="15113" width="11.5703125" style="341" customWidth="1"/>
    <col min="15114" max="15114" width="11.42578125" style="341" customWidth="1"/>
    <col min="15115" max="15126" width="9.42578125" style="341" customWidth="1"/>
    <col min="15127" max="15128" width="14" style="341" customWidth="1"/>
    <col min="15129" max="15360" width="9.140625" style="341"/>
    <col min="15361" max="15361" width="37.7109375" style="341" customWidth="1"/>
    <col min="15362" max="15362" width="13.5703125" style="341" customWidth="1"/>
    <col min="15363" max="15364" width="0" style="341" hidden="1" customWidth="1"/>
    <col min="15365" max="15365" width="6.42578125" style="341" customWidth="1"/>
    <col min="15366" max="15366" width="11.7109375" style="341" customWidth="1"/>
    <col min="15367" max="15369" width="11.5703125" style="341" customWidth="1"/>
    <col min="15370" max="15370" width="11.42578125" style="341" customWidth="1"/>
    <col min="15371" max="15382" width="9.42578125" style="341" customWidth="1"/>
    <col min="15383" max="15384" width="14" style="341" customWidth="1"/>
    <col min="15385" max="15616" width="9.140625" style="341"/>
    <col min="15617" max="15617" width="37.7109375" style="341" customWidth="1"/>
    <col min="15618" max="15618" width="13.5703125" style="341" customWidth="1"/>
    <col min="15619" max="15620" width="0" style="341" hidden="1" customWidth="1"/>
    <col min="15621" max="15621" width="6.42578125" style="341" customWidth="1"/>
    <col min="15622" max="15622" width="11.7109375" style="341" customWidth="1"/>
    <col min="15623" max="15625" width="11.5703125" style="341" customWidth="1"/>
    <col min="15626" max="15626" width="11.42578125" style="341" customWidth="1"/>
    <col min="15627" max="15638" width="9.42578125" style="341" customWidth="1"/>
    <col min="15639" max="15640" width="14" style="341" customWidth="1"/>
    <col min="15641" max="15872" width="9.140625" style="341"/>
    <col min="15873" max="15873" width="37.7109375" style="341" customWidth="1"/>
    <col min="15874" max="15874" width="13.5703125" style="341" customWidth="1"/>
    <col min="15875" max="15876" width="0" style="341" hidden="1" customWidth="1"/>
    <col min="15877" max="15877" width="6.42578125" style="341" customWidth="1"/>
    <col min="15878" max="15878" width="11.7109375" style="341" customWidth="1"/>
    <col min="15879" max="15881" width="11.5703125" style="341" customWidth="1"/>
    <col min="15882" max="15882" width="11.42578125" style="341" customWidth="1"/>
    <col min="15883" max="15894" width="9.42578125" style="341" customWidth="1"/>
    <col min="15895" max="15896" width="14" style="341" customWidth="1"/>
    <col min="15897" max="16128" width="9.140625" style="341"/>
    <col min="16129" max="16129" width="37.7109375" style="341" customWidth="1"/>
    <col min="16130" max="16130" width="13.5703125" style="341" customWidth="1"/>
    <col min="16131" max="16132" width="0" style="341" hidden="1" customWidth="1"/>
    <col min="16133" max="16133" width="6.42578125" style="341" customWidth="1"/>
    <col min="16134" max="16134" width="11.7109375" style="341" customWidth="1"/>
    <col min="16135" max="16137" width="11.5703125" style="341" customWidth="1"/>
    <col min="16138" max="16138" width="11.42578125" style="341" customWidth="1"/>
    <col min="16139" max="16150" width="9.42578125" style="341" customWidth="1"/>
    <col min="16151" max="16152" width="14" style="341" customWidth="1"/>
    <col min="16153" max="16384" width="9.140625" style="341"/>
  </cols>
  <sheetData>
    <row r="1" spans="1:24" s="947" customFormat="1" ht="15">
      <c r="A1" s="946" t="s">
        <v>511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</row>
    <row r="2" spans="1:24" ht="21.75" customHeight="1">
      <c r="A2" s="342"/>
      <c r="B2" s="343"/>
      <c r="J2" s="345"/>
      <c r="R2" s="346" t="s">
        <v>512</v>
      </c>
      <c r="S2" s="346"/>
      <c r="T2" s="346"/>
      <c r="U2" s="346"/>
      <c r="V2" s="346"/>
      <c r="W2" s="346"/>
      <c r="X2" s="346"/>
    </row>
    <row r="3" spans="1:24" ht="15.75">
      <c r="A3" s="347" t="s">
        <v>513</v>
      </c>
      <c r="B3" s="348" t="s">
        <v>514</v>
      </c>
      <c r="C3" s="349"/>
      <c r="D3" s="349"/>
      <c r="E3" s="349"/>
      <c r="F3" s="349"/>
      <c r="G3" s="349"/>
      <c r="H3" s="350"/>
      <c r="I3" s="351"/>
      <c r="J3" s="352"/>
    </row>
    <row r="4" spans="1:24" ht="23.25" customHeight="1" thickBot="1">
      <c r="A4" s="345" t="s">
        <v>515</v>
      </c>
      <c r="J4" s="345"/>
    </row>
    <row r="5" spans="1:24" ht="15">
      <c r="A5" s="353"/>
      <c r="B5" s="354"/>
      <c r="C5" s="354"/>
      <c r="D5" s="354"/>
      <c r="E5" s="355"/>
      <c r="F5" s="354"/>
      <c r="G5" s="356"/>
      <c r="H5" s="354"/>
      <c r="I5" s="354"/>
      <c r="J5" s="357" t="s">
        <v>30</v>
      </c>
      <c r="K5" s="358"/>
      <c r="L5" s="359"/>
      <c r="M5" s="359"/>
      <c r="N5" s="359"/>
      <c r="O5" s="359"/>
      <c r="P5" s="360" t="s">
        <v>516</v>
      </c>
      <c r="Q5" s="359"/>
      <c r="R5" s="359"/>
      <c r="S5" s="359"/>
      <c r="T5" s="359"/>
      <c r="U5" s="359"/>
      <c r="V5" s="359"/>
      <c r="W5" s="361" t="s">
        <v>517</v>
      </c>
      <c r="X5" s="362" t="s">
        <v>518</v>
      </c>
    </row>
    <row r="6" spans="1:24" ht="13.5" thickBot="1">
      <c r="A6" s="363" t="s">
        <v>195</v>
      </c>
      <c r="B6" s="364" t="s">
        <v>519</v>
      </c>
      <c r="C6" s="364" t="s">
        <v>520</v>
      </c>
      <c r="D6" s="364" t="s">
        <v>521</v>
      </c>
      <c r="E6" s="364" t="s">
        <v>522</v>
      </c>
      <c r="F6" s="364" t="s">
        <v>523</v>
      </c>
      <c r="G6" s="364" t="s">
        <v>524</v>
      </c>
      <c r="H6" s="364" t="s">
        <v>525</v>
      </c>
      <c r="I6" s="364" t="s">
        <v>526</v>
      </c>
      <c r="J6" s="365">
        <v>2015</v>
      </c>
      <c r="K6" s="366" t="s">
        <v>527</v>
      </c>
      <c r="L6" s="367" t="s">
        <v>528</v>
      </c>
      <c r="M6" s="367" t="s">
        <v>529</v>
      </c>
      <c r="N6" s="367" t="s">
        <v>530</v>
      </c>
      <c r="O6" s="367" t="s">
        <v>531</v>
      </c>
      <c r="P6" s="367" t="s">
        <v>532</v>
      </c>
      <c r="Q6" s="367" t="s">
        <v>533</v>
      </c>
      <c r="R6" s="367" t="s">
        <v>534</v>
      </c>
      <c r="S6" s="367" t="s">
        <v>535</v>
      </c>
      <c r="T6" s="367" t="s">
        <v>536</v>
      </c>
      <c r="U6" s="367" t="s">
        <v>537</v>
      </c>
      <c r="V6" s="366" t="s">
        <v>538</v>
      </c>
      <c r="W6" s="368" t="s">
        <v>539</v>
      </c>
      <c r="X6" s="369" t="s">
        <v>540</v>
      </c>
    </row>
    <row r="7" spans="1:24">
      <c r="A7" s="370" t="s">
        <v>541</v>
      </c>
      <c r="B7" s="371"/>
      <c r="C7" s="372">
        <v>104</v>
      </c>
      <c r="D7" s="372">
        <v>104</v>
      </c>
      <c r="E7" s="373"/>
      <c r="F7" s="374">
        <v>139</v>
      </c>
      <c r="G7" s="375">
        <v>139</v>
      </c>
      <c r="H7" s="376">
        <v>158</v>
      </c>
      <c r="I7" s="376">
        <v>145</v>
      </c>
      <c r="J7" s="377">
        <v>145</v>
      </c>
      <c r="K7" s="378">
        <v>141</v>
      </c>
      <c r="L7" s="379">
        <v>145</v>
      </c>
      <c r="M7" s="379">
        <v>147</v>
      </c>
      <c r="N7" s="379"/>
      <c r="O7" s="380"/>
      <c r="P7" s="380"/>
      <c r="Q7" s="380"/>
      <c r="R7" s="380"/>
      <c r="S7" s="380"/>
      <c r="T7" s="380"/>
      <c r="U7" s="380"/>
      <c r="V7" s="381"/>
      <c r="W7" s="382" t="s">
        <v>542</v>
      </c>
      <c r="X7" s="383" t="s">
        <v>542</v>
      </c>
    </row>
    <row r="8" spans="1:24" ht="13.5" thickBot="1">
      <c r="A8" s="384" t="s">
        <v>543</v>
      </c>
      <c r="B8" s="385"/>
      <c r="C8" s="386">
        <v>101</v>
      </c>
      <c r="D8" s="386">
        <v>104</v>
      </c>
      <c r="E8" s="387"/>
      <c r="F8" s="388">
        <v>138</v>
      </c>
      <c r="G8" s="389">
        <v>138</v>
      </c>
      <c r="H8" s="388">
        <v>153.35</v>
      </c>
      <c r="I8" s="388">
        <v>142.255</v>
      </c>
      <c r="J8" s="390">
        <v>143</v>
      </c>
      <c r="K8" s="391">
        <v>138.80000000000001</v>
      </c>
      <c r="L8" s="392">
        <v>142.80000000000001</v>
      </c>
      <c r="M8" s="393">
        <v>144.80000000000001</v>
      </c>
      <c r="N8" s="393"/>
      <c r="O8" s="392"/>
      <c r="P8" s="392"/>
      <c r="Q8" s="392"/>
      <c r="R8" s="392"/>
      <c r="S8" s="392"/>
      <c r="T8" s="392"/>
      <c r="U8" s="392"/>
      <c r="V8" s="391"/>
      <c r="W8" s="394"/>
      <c r="X8" s="395" t="s">
        <v>542</v>
      </c>
    </row>
    <row r="9" spans="1:24">
      <c r="A9" s="396" t="s">
        <v>544</v>
      </c>
      <c r="B9" s="397" t="s">
        <v>545</v>
      </c>
      <c r="C9" s="398">
        <v>37915</v>
      </c>
      <c r="D9" s="398">
        <v>39774</v>
      </c>
      <c r="E9" s="399" t="s">
        <v>546</v>
      </c>
      <c r="F9" s="400">
        <v>24327</v>
      </c>
      <c r="G9" s="401">
        <v>24978</v>
      </c>
      <c r="H9" s="402">
        <v>28151</v>
      </c>
      <c r="I9" s="402">
        <v>31474</v>
      </c>
      <c r="J9" s="403" t="s">
        <v>542</v>
      </c>
      <c r="K9" s="404">
        <v>31490</v>
      </c>
      <c r="L9" s="405">
        <v>31252</v>
      </c>
      <c r="M9" s="406">
        <v>31296</v>
      </c>
      <c r="N9" s="406"/>
      <c r="O9" s="407"/>
      <c r="P9" s="407"/>
      <c r="Q9" s="408"/>
      <c r="R9" s="408"/>
      <c r="S9" s="408"/>
      <c r="T9" s="408"/>
      <c r="U9" s="408"/>
      <c r="V9" s="409"/>
      <c r="W9" s="410" t="s">
        <v>542</v>
      </c>
      <c r="X9" s="411" t="s">
        <v>542</v>
      </c>
    </row>
    <row r="10" spans="1:24">
      <c r="A10" s="412" t="s">
        <v>547</v>
      </c>
      <c r="B10" s="413" t="s">
        <v>548</v>
      </c>
      <c r="C10" s="414">
        <v>-16164</v>
      </c>
      <c r="D10" s="414">
        <v>-17825</v>
      </c>
      <c r="E10" s="399" t="s">
        <v>549</v>
      </c>
      <c r="F10" s="400">
        <v>22791</v>
      </c>
      <c r="G10" s="415">
        <v>23076</v>
      </c>
      <c r="H10" s="400">
        <v>26173</v>
      </c>
      <c r="I10" s="400">
        <v>28779</v>
      </c>
      <c r="J10" s="416" t="s">
        <v>542</v>
      </c>
      <c r="K10" s="417">
        <v>28836</v>
      </c>
      <c r="L10" s="418">
        <v>28271</v>
      </c>
      <c r="M10" s="419">
        <v>27894</v>
      </c>
      <c r="N10" s="419"/>
      <c r="O10" s="407"/>
      <c r="P10" s="407"/>
      <c r="Q10" s="408"/>
      <c r="R10" s="408"/>
      <c r="S10" s="408"/>
      <c r="T10" s="408"/>
      <c r="U10" s="408"/>
      <c r="V10" s="409"/>
      <c r="W10" s="410" t="s">
        <v>542</v>
      </c>
      <c r="X10" s="411" t="s">
        <v>542</v>
      </c>
    </row>
    <row r="11" spans="1:24">
      <c r="A11" s="412" t="s">
        <v>550</v>
      </c>
      <c r="B11" s="413" t="s">
        <v>551</v>
      </c>
      <c r="C11" s="414">
        <v>604</v>
      </c>
      <c r="D11" s="414">
        <v>619</v>
      </c>
      <c r="E11" s="399" t="s">
        <v>552</v>
      </c>
      <c r="F11" s="400">
        <v>666</v>
      </c>
      <c r="G11" s="415">
        <v>526</v>
      </c>
      <c r="H11" s="400">
        <v>494</v>
      </c>
      <c r="I11" s="400">
        <v>504</v>
      </c>
      <c r="J11" s="416" t="s">
        <v>542</v>
      </c>
      <c r="K11" s="420">
        <v>527</v>
      </c>
      <c r="L11" s="418">
        <v>532</v>
      </c>
      <c r="M11" s="419">
        <v>551</v>
      </c>
      <c r="N11" s="419"/>
      <c r="O11" s="407"/>
      <c r="P11" s="407"/>
      <c r="Q11" s="408"/>
      <c r="R11" s="408"/>
      <c r="S11" s="408"/>
      <c r="T11" s="408"/>
      <c r="U11" s="408"/>
      <c r="V11" s="409"/>
      <c r="W11" s="410" t="s">
        <v>542</v>
      </c>
      <c r="X11" s="411" t="s">
        <v>542</v>
      </c>
    </row>
    <row r="12" spans="1:24">
      <c r="A12" s="412" t="s">
        <v>553</v>
      </c>
      <c r="B12" s="413" t="s">
        <v>554</v>
      </c>
      <c r="C12" s="414">
        <v>221</v>
      </c>
      <c r="D12" s="414">
        <v>610</v>
      </c>
      <c r="E12" s="399" t="s">
        <v>542</v>
      </c>
      <c r="F12" s="400">
        <v>586</v>
      </c>
      <c r="G12" s="415">
        <v>3077</v>
      </c>
      <c r="H12" s="400">
        <v>2956</v>
      </c>
      <c r="I12" s="400">
        <v>2904</v>
      </c>
      <c r="J12" s="416" t="s">
        <v>542</v>
      </c>
      <c r="K12" s="420">
        <v>3349</v>
      </c>
      <c r="L12" s="418">
        <v>2012</v>
      </c>
      <c r="M12" s="419">
        <v>7618</v>
      </c>
      <c r="N12" s="419"/>
      <c r="O12" s="407"/>
      <c r="P12" s="407"/>
      <c r="Q12" s="408"/>
      <c r="R12" s="408"/>
      <c r="S12" s="408"/>
      <c r="T12" s="408"/>
      <c r="U12" s="408"/>
      <c r="V12" s="409"/>
      <c r="W12" s="410" t="s">
        <v>542</v>
      </c>
      <c r="X12" s="411" t="s">
        <v>542</v>
      </c>
    </row>
    <row r="13" spans="1:24" ht="13.5" thickBot="1">
      <c r="A13" s="370" t="s">
        <v>555</v>
      </c>
      <c r="B13" s="421" t="s">
        <v>556</v>
      </c>
      <c r="C13" s="422">
        <v>2021</v>
      </c>
      <c r="D13" s="422">
        <v>852</v>
      </c>
      <c r="E13" s="423" t="s">
        <v>557</v>
      </c>
      <c r="F13" s="424">
        <v>2489</v>
      </c>
      <c r="G13" s="425">
        <v>4741</v>
      </c>
      <c r="H13" s="424">
        <v>7389</v>
      </c>
      <c r="I13" s="424">
        <v>9743</v>
      </c>
      <c r="J13" s="426" t="s">
        <v>542</v>
      </c>
      <c r="K13" s="420">
        <v>5579</v>
      </c>
      <c r="L13" s="427">
        <v>4254</v>
      </c>
      <c r="M13" s="428">
        <v>7765</v>
      </c>
      <c r="N13" s="428"/>
      <c r="O13" s="429"/>
      <c r="P13" s="429"/>
      <c r="Q13" s="430"/>
      <c r="R13" s="430"/>
      <c r="S13" s="430"/>
      <c r="T13" s="430"/>
      <c r="U13" s="430"/>
      <c r="V13" s="431"/>
      <c r="W13" s="432" t="s">
        <v>542</v>
      </c>
      <c r="X13" s="383" t="s">
        <v>542</v>
      </c>
    </row>
    <row r="14" spans="1:24" ht="13.5" thickBot="1">
      <c r="A14" s="433" t="s">
        <v>558</v>
      </c>
      <c r="B14" s="434"/>
      <c r="C14" s="435">
        <v>24618</v>
      </c>
      <c r="D14" s="435">
        <v>24087</v>
      </c>
      <c r="E14" s="436"/>
      <c r="F14" s="437">
        <v>5277</v>
      </c>
      <c r="G14" s="438">
        <v>10245</v>
      </c>
      <c r="H14" s="437">
        <v>12817</v>
      </c>
      <c r="I14" s="437">
        <v>15846</v>
      </c>
      <c r="J14" s="439" t="s">
        <v>542</v>
      </c>
      <c r="K14" s="440">
        <v>12110</v>
      </c>
      <c r="L14" s="441">
        <v>9781</v>
      </c>
      <c r="M14" s="442">
        <v>19337</v>
      </c>
      <c r="N14" s="442"/>
      <c r="O14" s="441"/>
      <c r="P14" s="441"/>
      <c r="Q14" s="443"/>
      <c r="R14" s="443"/>
      <c r="S14" s="443"/>
      <c r="T14" s="443"/>
      <c r="U14" s="443"/>
      <c r="V14" s="444"/>
      <c r="W14" s="436" t="s">
        <v>542</v>
      </c>
      <c r="X14" s="445" t="s">
        <v>542</v>
      </c>
    </row>
    <row r="15" spans="1:24">
      <c r="A15" s="370" t="s">
        <v>559</v>
      </c>
      <c r="B15" s="397" t="s">
        <v>560</v>
      </c>
      <c r="C15" s="398">
        <v>7043</v>
      </c>
      <c r="D15" s="398">
        <v>7240</v>
      </c>
      <c r="E15" s="423">
        <v>401</v>
      </c>
      <c r="F15" s="424">
        <v>1536</v>
      </c>
      <c r="G15" s="425">
        <v>1902</v>
      </c>
      <c r="H15" s="424">
        <v>1978</v>
      </c>
      <c r="I15" s="424">
        <v>2695</v>
      </c>
      <c r="J15" s="403" t="s">
        <v>542</v>
      </c>
      <c r="K15" s="404">
        <v>2653</v>
      </c>
      <c r="L15" s="429">
        <v>3015</v>
      </c>
      <c r="M15" s="428">
        <v>3402</v>
      </c>
      <c r="N15" s="428"/>
      <c r="O15" s="429"/>
      <c r="P15" s="429"/>
      <c r="Q15" s="430"/>
      <c r="R15" s="430"/>
      <c r="S15" s="430"/>
      <c r="T15" s="430"/>
      <c r="U15" s="430"/>
      <c r="V15" s="431"/>
      <c r="W15" s="432" t="s">
        <v>542</v>
      </c>
      <c r="X15" s="383" t="s">
        <v>542</v>
      </c>
    </row>
    <row r="16" spans="1:24">
      <c r="A16" s="412" t="s">
        <v>561</v>
      </c>
      <c r="B16" s="413" t="s">
        <v>562</v>
      </c>
      <c r="C16" s="414">
        <v>1001</v>
      </c>
      <c r="D16" s="414">
        <v>820</v>
      </c>
      <c r="E16" s="399" t="s">
        <v>563</v>
      </c>
      <c r="F16" s="400">
        <v>1388</v>
      </c>
      <c r="G16" s="415">
        <v>1714</v>
      </c>
      <c r="H16" s="400">
        <v>2265</v>
      </c>
      <c r="I16" s="400">
        <v>2912</v>
      </c>
      <c r="J16" s="416" t="s">
        <v>542</v>
      </c>
      <c r="K16" s="417">
        <v>2964</v>
      </c>
      <c r="L16" s="407">
        <v>2603</v>
      </c>
      <c r="M16" s="406">
        <v>2265</v>
      </c>
      <c r="N16" s="406"/>
      <c r="O16" s="407"/>
      <c r="P16" s="407"/>
      <c r="Q16" s="408"/>
      <c r="R16" s="408"/>
      <c r="S16" s="408"/>
      <c r="T16" s="408"/>
      <c r="U16" s="408"/>
      <c r="V16" s="409"/>
      <c r="W16" s="410" t="s">
        <v>542</v>
      </c>
      <c r="X16" s="411" t="s">
        <v>542</v>
      </c>
    </row>
    <row r="17" spans="1:24">
      <c r="A17" s="412" t="s">
        <v>564</v>
      </c>
      <c r="B17" s="413" t="s">
        <v>565</v>
      </c>
      <c r="C17" s="414">
        <v>14718</v>
      </c>
      <c r="D17" s="414">
        <v>14718</v>
      </c>
      <c r="E17" s="399" t="s">
        <v>542</v>
      </c>
      <c r="F17" s="400">
        <v>0</v>
      </c>
      <c r="G17" s="415">
        <v>0</v>
      </c>
      <c r="H17" s="400">
        <v>0</v>
      </c>
      <c r="I17" s="400">
        <v>0</v>
      </c>
      <c r="J17" s="416" t="s">
        <v>542</v>
      </c>
      <c r="K17" s="420">
        <v>0</v>
      </c>
      <c r="L17" s="418">
        <v>0</v>
      </c>
      <c r="M17" s="419">
        <v>0</v>
      </c>
      <c r="N17" s="419"/>
      <c r="O17" s="407"/>
      <c r="P17" s="407"/>
      <c r="Q17" s="408"/>
      <c r="R17" s="408"/>
      <c r="S17" s="408"/>
      <c r="T17" s="408"/>
      <c r="U17" s="408"/>
      <c r="V17" s="409"/>
      <c r="W17" s="410" t="s">
        <v>542</v>
      </c>
      <c r="X17" s="411" t="s">
        <v>542</v>
      </c>
    </row>
    <row r="18" spans="1:24">
      <c r="A18" s="412" t="s">
        <v>566</v>
      </c>
      <c r="B18" s="413" t="s">
        <v>567</v>
      </c>
      <c r="C18" s="414">
        <v>1758</v>
      </c>
      <c r="D18" s="414">
        <v>1762</v>
      </c>
      <c r="E18" s="399" t="s">
        <v>542</v>
      </c>
      <c r="F18" s="400">
        <v>8278</v>
      </c>
      <c r="G18" s="415">
        <v>8491</v>
      </c>
      <c r="H18" s="400">
        <v>8397</v>
      </c>
      <c r="I18" s="400">
        <v>10192</v>
      </c>
      <c r="J18" s="416" t="s">
        <v>542</v>
      </c>
      <c r="K18" s="420">
        <v>7400</v>
      </c>
      <c r="L18" s="418">
        <v>7552</v>
      </c>
      <c r="M18" s="419">
        <v>13317</v>
      </c>
      <c r="N18" s="419"/>
      <c r="O18" s="407"/>
      <c r="P18" s="407"/>
      <c r="Q18" s="408"/>
      <c r="R18" s="408"/>
      <c r="S18" s="408"/>
      <c r="T18" s="408"/>
      <c r="U18" s="408"/>
      <c r="V18" s="409"/>
      <c r="W18" s="410" t="s">
        <v>542</v>
      </c>
      <c r="X18" s="411" t="s">
        <v>542</v>
      </c>
    </row>
    <row r="19" spans="1:24" ht="13.5" thickBot="1">
      <c r="A19" s="384" t="s">
        <v>568</v>
      </c>
      <c r="B19" s="446" t="s">
        <v>569</v>
      </c>
      <c r="C19" s="447">
        <v>0</v>
      </c>
      <c r="D19" s="447">
        <v>0</v>
      </c>
      <c r="E19" s="448" t="s">
        <v>542</v>
      </c>
      <c r="F19" s="400">
        <v>0</v>
      </c>
      <c r="G19" s="449">
        <v>0</v>
      </c>
      <c r="H19" s="450">
        <v>0</v>
      </c>
      <c r="I19" s="450">
        <v>0</v>
      </c>
      <c r="J19" s="451" t="s">
        <v>542</v>
      </c>
      <c r="K19" s="420">
        <v>0</v>
      </c>
      <c r="L19" s="418">
        <v>0</v>
      </c>
      <c r="M19" s="419">
        <v>0</v>
      </c>
      <c r="N19" s="419"/>
      <c r="O19" s="407"/>
      <c r="P19" s="407"/>
      <c r="Q19" s="408"/>
      <c r="R19" s="408"/>
      <c r="S19" s="408"/>
      <c r="T19" s="408"/>
      <c r="U19" s="408"/>
      <c r="V19" s="409"/>
      <c r="W19" s="452" t="s">
        <v>542</v>
      </c>
      <c r="X19" s="453" t="s">
        <v>542</v>
      </c>
    </row>
    <row r="20" spans="1:24" ht="15">
      <c r="A20" s="454" t="s">
        <v>570</v>
      </c>
      <c r="B20" s="397" t="s">
        <v>571</v>
      </c>
      <c r="C20" s="398">
        <v>12472</v>
      </c>
      <c r="D20" s="398">
        <v>13728</v>
      </c>
      <c r="E20" s="455" t="s">
        <v>542</v>
      </c>
      <c r="F20" s="456">
        <v>16950</v>
      </c>
      <c r="G20" s="457">
        <v>27292</v>
      </c>
      <c r="H20" s="456">
        <v>25127</v>
      </c>
      <c r="I20" s="456">
        <v>17845</v>
      </c>
      <c r="J20" s="458">
        <v>36284</v>
      </c>
      <c r="K20" s="459">
        <v>0</v>
      </c>
      <c r="L20" s="460">
        <v>1974</v>
      </c>
      <c r="M20" s="461">
        <v>0</v>
      </c>
      <c r="N20" s="461"/>
      <c r="O20" s="461"/>
      <c r="P20" s="461"/>
      <c r="Q20" s="461"/>
      <c r="R20" s="461"/>
      <c r="S20" s="461"/>
      <c r="T20" s="461"/>
      <c r="U20" s="461"/>
      <c r="V20" s="462"/>
      <c r="W20" s="463">
        <f>SUM(K20:V20)</f>
        <v>1974</v>
      </c>
      <c r="X20" s="464">
        <f>IF(J20&lt;&gt;0,+W20/J20," - - - ")</f>
        <v>5.4404145077720206E-2</v>
      </c>
    </row>
    <row r="21" spans="1:24" ht="15">
      <c r="A21" s="412" t="s">
        <v>572</v>
      </c>
      <c r="B21" s="413" t="s">
        <v>573</v>
      </c>
      <c r="C21" s="414">
        <v>0</v>
      </c>
      <c r="D21" s="414">
        <v>0</v>
      </c>
      <c r="E21" s="465" t="s">
        <v>542</v>
      </c>
      <c r="F21" s="400">
        <v>0</v>
      </c>
      <c r="G21" s="415">
        <v>481</v>
      </c>
      <c r="H21" s="400">
        <v>1600</v>
      </c>
      <c r="I21" s="400">
        <v>488</v>
      </c>
      <c r="J21" s="466">
        <v>0</v>
      </c>
      <c r="K21" s="467">
        <v>0</v>
      </c>
      <c r="L21" s="468">
        <v>0</v>
      </c>
      <c r="M21" s="408">
        <v>0</v>
      </c>
      <c r="N21" s="408"/>
      <c r="O21" s="408"/>
      <c r="P21" s="408"/>
      <c r="Q21" s="408"/>
      <c r="R21" s="408"/>
      <c r="S21" s="408"/>
      <c r="T21" s="408"/>
      <c r="U21" s="408"/>
      <c r="V21" s="409"/>
      <c r="W21" s="469">
        <f t="shared" ref="W21:W43" si="0">SUM(K21:V21)</f>
        <v>0</v>
      </c>
      <c r="X21" s="470" t="str">
        <f t="shared" ref="X21:X43" si="1">IF(J21&lt;&gt;0,+W21/J21," - - - ")</f>
        <v xml:space="preserve"> - - - </v>
      </c>
    </row>
    <row r="22" spans="1:24" ht="15.75" thickBot="1">
      <c r="A22" s="384" t="s">
        <v>574</v>
      </c>
      <c r="B22" s="446" t="s">
        <v>573</v>
      </c>
      <c r="C22" s="447">
        <v>0</v>
      </c>
      <c r="D22" s="447">
        <v>1215</v>
      </c>
      <c r="E22" s="471">
        <v>672</v>
      </c>
      <c r="F22" s="424">
        <v>12200</v>
      </c>
      <c r="G22" s="472">
        <v>8467</v>
      </c>
      <c r="H22" s="473">
        <v>6600</v>
      </c>
      <c r="I22" s="473">
        <v>10320</v>
      </c>
      <c r="J22" s="474">
        <v>36284</v>
      </c>
      <c r="K22" s="475">
        <v>425</v>
      </c>
      <c r="L22" s="476">
        <v>426</v>
      </c>
      <c r="M22" s="430">
        <v>2071</v>
      </c>
      <c r="N22" s="430"/>
      <c r="O22" s="430"/>
      <c r="P22" s="430"/>
      <c r="Q22" s="430"/>
      <c r="R22" s="430"/>
      <c r="S22" s="430"/>
      <c r="T22" s="430"/>
      <c r="U22" s="430"/>
      <c r="V22" s="409"/>
      <c r="W22" s="477">
        <f t="shared" si="0"/>
        <v>2922</v>
      </c>
      <c r="X22" s="478">
        <f t="shared" si="1"/>
        <v>8.0531363686473373E-2</v>
      </c>
    </row>
    <row r="23" spans="1:24" ht="15">
      <c r="A23" s="396" t="s">
        <v>575</v>
      </c>
      <c r="B23" s="397" t="s">
        <v>576</v>
      </c>
      <c r="C23" s="398">
        <v>6341</v>
      </c>
      <c r="D23" s="398">
        <v>6960</v>
      </c>
      <c r="E23" s="479">
        <v>501</v>
      </c>
      <c r="F23" s="456">
        <v>11081</v>
      </c>
      <c r="G23" s="480">
        <v>11002</v>
      </c>
      <c r="H23" s="481">
        <v>12086</v>
      </c>
      <c r="I23" s="481">
        <v>12213</v>
      </c>
      <c r="J23" s="482">
        <v>12120</v>
      </c>
      <c r="K23" s="483">
        <v>958</v>
      </c>
      <c r="L23" s="460">
        <v>968</v>
      </c>
      <c r="M23" s="460">
        <v>1041</v>
      </c>
      <c r="N23" s="460"/>
      <c r="O23" s="460"/>
      <c r="P23" s="460"/>
      <c r="Q23" s="460"/>
      <c r="R23" s="460"/>
      <c r="S23" s="460"/>
      <c r="T23" s="460"/>
      <c r="U23" s="460"/>
      <c r="V23" s="484"/>
      <c r="W23" s="485">
        <f t="shared" si="0"/>
        <v>2967</v>
      </c>
      <c r="X23" s="486">
        <f t="shared" si="1"/>
        <v>0.2448019801980198</v>
      </c>
    </row>
    <row r="24" spans="1:24" ht="15">
      <c r="A24" s="412" t="s">
        <v>577</v>
      </c>
      <c r="B24" s="413" t="s">
        <v>578</v>
      </c>
      <c r="C24" s="414">
        <v>1745</v>
      </c>
      <c r="D24" s="414">
        <v>2223</v>
      </c>
      <c r="E24" s="487">
        <v>502</v>
      </c>
      <c r="F24" s="400">
        <v>3230</v>
      </c>
      <c r="G24" s="415">
        <v>4770</v>
      </c>
      <c r="H24" s="400">
        <v>3611</v>
      </c>
      <c r="I24" s="400">
        <v>3698</v>
      </c>
      <c r="J24" s="488">
        <v>3801</v>
      </c>
      <c r="K24" s="489">
        <v>200</v>
      </c>
      <c r="L24" s="408">
        <v>200</v>
      </c>
      <c r="M24" s="408">
        <v>541</v>
      </c>
      <c r="N24" s="408"/>
      <c r="O24" s="408"/>
      <c r="P24" s="408"/>
      <c r="Q24" s="408"/>
      <c r="R24" s="408"/>
      <c r="S24" s="408"/>
      <c r="T24" s="408"/>
      <c r="U24" s="408"/>
      <c r="V24" s="490"/>
      <c r="W24" s="485">
        <f t="shared" si="0"/>
        <v>941</v>
      </c>
      <c r="X24" s="470">
        <f t="shared" si="1"/>
        <v>0.24756642988687189</v>
      </c>
    </row>
    <row r="25" spans="1:24" ht="15">
      <c r="A25" s="412" t="s">
        <v>579</v>
      </c>
      <c r="B25" s="413" t="s">
        <v>580</v>
      </c>
      <c r="C25" s="414">
        <v>0</v>
      </c>
      <c r="D25" s="414">
        <v>0</v>
      </c>
      <c r="E25" s="487">
        <v>504</v>
      </c>
      <c r="F25" s="400">
        <v>0</v>
      </c>
      <c r="G25" s="415">
        <v>0</v>
      </c>
      <c r="H25" s="400">
        <v>0</v>
      </c>
      <c r="I25" s="400">
        <v>0</v>
      </c>
      <c r="J25" s="488">
        <v>0</v>
      </c>
      <c r="K25" s="489">
        <v>0</v>
      </c>
      <c r="L25" s="408">
        <v>0</v>
      </c>
      <c r="M25" s="408">
        <v>0</v>
      </c>
      <c r="N25" s="408"/>
      <c r="O25" s="408"/>
      <c r="P25" s="408"/>
      <c r="Q25" s="408"/>
      <c r="R25" s="408"/>
      <c r="S25" s="408"/>
      <c r="T25" s="408"/>
      <c r="U25" s="408"/>
      <c r="V25" s="490"/>
      <c r="W25" s="485">
        <f t="shared" si="0"/>
        <v>0</v>
      </c>
      <c r="X25" s="470" t="str">
        <f t="shared" si="1"/>
        <v xml:space="preserve"> - - - </v>
      </c>
    </row>
    <row r="26" spans="1:24" ht="15">
      <c r="A26" s="412" t="s">
        <v>581</v>
      </c>
      <c r="B26" s="413" t="s">
        <v>582</v>
      </c>
      <c r="C26" s="414">
        <v>428</v>
      </c>
      <c r="D26" s="414">
        <v>253</v>
      </c>
      <c r="E26" s="487">
        <v>511</v>
      </c>
      <c r="F26" s="400">
        <v>298</v>
      </c>
      <c r="G26" s="415">
        <v>733</v>
      </c>
      <c r="H26" s="400">
        <v>1287</v>
      </c>
      <c r="I26" s="400">
        <v>675</v>
      </c>
      <c r="J26" s="488">
        <v>2140</v>
      </c>
      <c r="K26" s="489">
        <v>38</v>
      </c>
      <c r="L26" s="408">
        <v>31</v>
      </c>
      <c r="M26" s="408">
        <v>35</v>
      </c>
      <c r="N26" s="408"/>
      <c r="O26" s="408"/>
      <c r="P26" s="408"/>
      <c r="Q26" s="408"/>
      <c r="R26" s="408"/>
      <c r="S26" s="408"/>
      <c r="T26" s="408"/>
      <c r="U26" s="408"/>
      <c r="V26" s="490"/>
      <c r="W26" s="485">
        <f t="shared" si="0"/>
        <v>104</v>
      </c>
      <c r="X26" s="470">
        <f t="shared" si="1"/>
        <v>4.8598130841121495E-2</v>
      </c>
    </row>
    <row r="27" spans="1:24" ht="15">
      <c r="A27" s="412" t="s">
        <v>583</v>
      </c>
      <c r="B27" s="413" t="s">
        <v>584</v>
      </c>
      <c r="C27" s="414">
        <v>1057</v>
      </c>
      <c r="D27" s="414">
        <v>1451</v>
      </c>
      <c r="E27" s="487">
        <v>518</v>
      </c>
      <c r="F27" s="400">
        <v>4031</v>
      </c>
      <c r="G27" s="415">
        <v>3542</v>
      </c>
      <c r="H27" s="400">
        <v>3965</v>
      </c>
      <c r="I27" s="400">
        <v>3617</v>
      </c>
      <c r="J27" s="488">
        <v>6530</v>
      </c>
      <c r="K27" s="489">
        <v>361</v>
      </c>
      <c r="L27" s="408">
        <v>232</v>
      </c>
      <c r="M27" s="408">
        <v>433</v>
      </c>
      <c r="N27" s="408"/>
      <c r="O27" s="408"/>
      <c r="P27" s="408"/>
      <c r="Q27" s="408"/>
      <c r="R27" s="408"/>
      <c r="S27" s="408"/>
      <c r="T27" s="408"/>
      <c r="U27" s="408"/>
      <c r="V27" s="490"/>
      <c r="W27" s="485">
        <f t="shared" si="0"/>
        <v>1026</v>
      </c>
      <c r="X27" s="470">
        <f t="shared" si="1"/>
        <v>0.15712098009188361</v>
      </c>
    </row>
    <row r="28" spans="1:24" ht="15">
      <c r="A28" s="412" t="s">
        <v>585</v>
      </c>
      <c r="B28" s="491" t="s">
        <v>586</v>
      </c>
      <c r="C28" s="414">
        <v>10408</v>
      </c>
      <c r="D28" s="414">
        <v>11792</v>
      </c>
      <c r="E28" s="487">
        <v>521</v>
      </c>
      <c r="F28" s="400">
        <v>30500</v>
      </c>
      <c r="G28" s="415">
        <v>31926</v>
      </c>
      <c r="H28" s="400">
        <v>34798</v>
      </c>
      <c r="I28" s="400">
        <v>36227</v>
      </c>
      <c r="J28" s="488">
        <v>38454</v>
      </c>
      <c r="K28" s="415">
        <v>2691</v>
      </c>
      <c r="L28" s="408">
        <v>2663</v>
      </c>
      <c r="M28" s="408">
        <v>2930</v>
      </c>
      <c r="N28" s="408"/>
      <c r="O28" s="408"/>
      <c r="P28" s="408"/>
      <c r="Q28" s="408"/>
      <c r="R28" s="408"/>
      <c r="S28" s="408"/>
      <c r="T28" s="408"/>
      <c r="U28" s="408"/>
      <c r="V28" s="490"/>
      <c r="W28" s="485">
        <f t="shared" si="0"/>
        <v>8284</v>
      </c>
      <c r="X28" s="470">
        <f t="shared" si="1"/>
        <v>0.2154262235398138</v>
      </c>
    </row>
    <row r="29" spans="1:24" ht="15">
      <c r="A29" s="412" t="s">
        <v>587</v>
      </c>
      <c r="B29" s="491" t="s">
        <v>588</v>
      </c>
      <c r="C29" s="414">
        <v>3640</v>
      </c>
      <c r="D29" s="414">
        <v>4174</v>
      </c>
      <c r="E29" s="487" t="s">
        <v>589</v>
      </c>
      <c r="F29" s="400">
        <v>10420</v>
      </c>
      <c r="G29" s="415">
        <v>11205</v>
      </c>
      <c r="H29" s="400">
        <v>12181</v>
      </c>
      <c r="I29" s="400">
        <v>12404</v>
      </c>
      <c r="J29" s="488">
        <v>13924</v>
      </c>
      <c r="K29" s="415">
        <v>929</v>
      </c>
      <c r="L29" s="408">
        <v>923</v>
      </c>
      <c r="M29" s="408">
        <v>982</v>
      </c>
      <c r="N29" s="408"/>
      <c r="O29" s="408"/>
      <c r="P29" s="408"/>
      <c r="Q29" s="408"/>
      <c r="R29" s="408"/>
      <c r="S29" s="408"/>
      <c r="T29" s="408"/>
      <c r="U29" s="408"/>
      <c r="V29" s="490"/>
      <c r="W29" s="485">
        <f t="shared" si="0"/>
        <v>2834</v>
      </c>
      <c r="X29" s="470">
        <f t="shared" si="1"/>
        <v>0.20353346739442688</v>
      </c>
    </row>
    <row r="30" spans="1:24" ht="15">
      <c r="A30" s="412" t="s">
        <v>590</v>
      </c>
      <c r="B30" s="413" t="s">
        <v>591</v>
      </c>
      <c r="C30" s="414">
        <v>0</v>
      </c>
      <c r="D30" s="414">
        <v>0</v>
      </c>
      <c r="E30" s="487">
        <v>557</v>
      </c>
      <c r="F30" s="400">
        <v>0</v>
      </c>
      <c r="G30" s="415">
        <v>0</v>
      </c>
      <c r="H30" s="400">
        <v>0</v>
      </c>
      <c r="I30" s="400">
        <v>0</v>
      </c>
      <c r="J30" s="488">
        <v>0</v>
      </c>
      <c r="K30" s="489">
        <v>0</v>
      </c>
      <c r="L30" s="408">
        <v>0</v>
      </c>
      <c r="M30" s="408">
        <v>0</v>
      </c>
      <c r="N30" s="408"/>
      <c r="O30" s="408"/>
      <c r="P30" s="408"/>
      <c r="Q30" s="408"/>
      <c r="R30" s="408"/>
      <c r="S30" s="408"/>
      <c r="T30" s="408"/>
      <c r="U30" s="408"/>
      <c r="V30" s="490"/>
      <c r="W30" s="485">
        <f t="shared" si="0"/>
        <v>0</v>
      </c>
      <c r="X30" s="470" t="str">
        <f t="shared" si="1"/>
        <v xml:space="preserve"> - - - </v>
      </c>
    </row>
    <row r="31" spans="1:24" ht="15">
      <c r="A31" s="412" t="s">
        <v>592</v>
      </c>
      <c r="B31" s="413" t="s">
        <v>593</v>
      </c>
      <c r="C31" s="414">
        <v>1711</v>
      </c>
      <c r="D31" s="414">
        <v>1801</v>
      </c>
      <c r="E31" s="487">
        <v>551</v>
      </c>
      <c r="F31" s="400">
        <v>475</v>
      </c>
      <c r="G31" s="415">
        <v>448</v>
      </c>
      <c r="H31" s="400">
        <v>479</v>
      </c>
      <c r="I31" s="400">
        <v>483</v>
      </c>
      <c r="J31" s="488">
        <v>571</v>
      </c>
      <c r="K31" s="489">
        <v>36</v>
      </c>
      <c r="L31" s="408">
        <v>36</v>
      </c>
      <c r="M31" s="408">
        <v>36</v>
      </c>
      <c r="N31" s="408"/>
      <c r="O31" s="408"/>
      <c r="P31" s="408"/>
      <c r="Q31" s="408"/>
      <c r="R31" s="408"/>
      <c r="S31" s="408"/>
      <c r="T31" s="408"/>
      <c r="U31" s="408"/>
      <c r="V31" s="490"/>
      <c r="W31" s="485">
        <f t="shared" si="0"/>
        <v>108</v>
      </c>
      <c r="X31" s="470">
        <f t="shared" si="1"/>
        <v>0.18914185639229422</v>
      </c>
    </row>
    <row r="32" spans="1:24" ht="15.75" thickBot="1">
      <c r="A32" s="370" t="s">
        <v>594</v>
      </c>
      <c r="B32" s="421"/>
      <c r="C32" s="422">
        <v>569</v>
      </c>
      <c r="D32" s="422">
        <v>614</v>
      </c>
      <c r="E32" s="492" t="s">
        <v>595</v>
      </c>
      <c r="F32" s="473">
        <v>1061</v>
      </c>
      <c r="G32" s="415">
        <v>1624</v>
      </c>
      <c r="H32" s="400">
        <v>3480</v>
      </c>
      <c r="I32" s="400">
        <v>2763</v>
      </c>
      <c r="J32" s="493">
        <v>1310</v>
      </c>
      <c r="K32" s="494">
        <v>38</v>
      </c>
      <c r="L32" s="495">
        <v>30</v>
      </c>
      <c r="M32" s="495">
        <v>10</v>
      </c>
      <c r="N32" s="495"/>
      <c r="O32" s="495"/>
      <c r="P32" s="495"/>
      <c r="Q32" s="495"/>
      <c r="R32" s="495"/>
      <c r="S32" s="495"/>
      <c r="T32" s="495"/>
      <c r="U32" s="495"/>
      <c r="V32" s="496"/>
      <c r="W32" s="497">
        <f t="shared" si="0"/>
        <v>78</v>
      </c>
      <c r="X32" s="498">
        <f t="shared" si="1"/>
        <v>5.9541984732824425E-2</v>
      </c>
    </row>
    <row r="33" spans="1:24" ht="15.75" thickBot="1">
      <c r="A33" s="499" t="s">
        <v>596</v>
      </c>
      <c r="B33" s="500" t="s">
        <v>597</v>
      </c>
      <c r="C33" s="501">
        <v>25899</v>
      </c>
      <c r="D33" s="501">
        <v>29268</v>
      </c>
      <c r="E33" s="436"/>
      <c r="F33" s="501">
        <v>61096</v>
      </c>
      <c r="G33" s="502">
        <v>64802</v>
      </c>
      <c r="H33" s="501">
        <v>71887</v>
      </c>
      <c r="I33" s="501">
        <v>72090</v>
      </c>
      <c r="J33" s="503">
        <f>SUM(J23:J32)</f>
        <v>78850</v>
      </c>
      <c r="K33" s="504">
        <f>SUM(K23:K32)</f>
        <v>5251</v>
      </c>
      <c r="L33" s="505">
        <v>5239</v>
      </c>
      <c r="M33" s="505">
        <f t="shared" ref="M33:V33" si="2">SUM(M23:M32)</f>
        <v>6008</v>
      </c>
      <c r="N33" s="505">
        <f t="shared" si="2"/>
        <v>0</v>
      </c>
      <c r="O33" s="505">
        <f t="shared" si="2"/>
        <v>0</v>
      </c>
      <c r="P33" s="505">
        <f t="shared" si="2"/>
        <v>0</v>
      </c>
      <c r="Q33" s="505">
        <f t="shared" si="2"/>
        <v>0</v>
      </c>
      <c r="R33" s="505">
        <f t="shared" si="2"/>
        <v>0</v>
      </c>
      <c r="S33" s="505">
        <f t="shared" si="2"/>
        <v>0</v>
      </c>
      <c r="T33" s="505">
        <f t="shared" si="2"/>
        <v>0</v>
      </c>
      <c r="U33" s="505">
        <f t="shared" si="2"/>
        <v>0</v>
      </c>
      <c r="V33" s="505">
        <f t="shared" si="2"/>
        <v>0</v>
      </c>
      <c r="W33" s="506">
        <f t="shared" si="0"/>
        <v>16498</v>
      </c>
      <c r="X33" s="507">
        <f t="shared" si="1"/>
        <v>0.20923272035510462</v>
      </c>
    </row>
    <row r="34" spans="1:24" ht="15">
      <c r="A34" s="396" t="s">
        <v>598</v>
      </c>
      <c r="B34" s="397" t="s">
        <v>599</v>
      </c>
      <c r="C34" s="398">
        <v>0</v>
      </c>
      <c r="D34" s="398">
        <v>0</v>
      </c>
      <c r="E34" s="479">
        <v>601</v>
      </c>
      <c r="F34" s="508">
        <v>3214</v>
      </c>
      <c r="G34" s="509">
        <v>1971</v>
      </c>
      <c r="H34" s="508">
        <v>2379</v>
      </c>
      <c r="I34" s="508">
        <v>3110</v>
      </c>
      <c r="J34" s="458">
        <v>2930</v>
      </c>
      <c r="K34" s="467">
        <v>272</v>
      </c>
      <c r="L34" s="408">
        <v>254</v>
      </c>
      <c r="M34" s="408">
        <v>271</v>
      </c>
      <c r="N34" s="408"/>
      <c r="O34" s="408"/>
      <c r="P34" s="408"/>
      <c r="Q34" s="408"/>
      <c r="R34" s="408"/>
      <c r="S34" s="408"/>
      <c r="T34" s="408"/>
      <c r="U34" s="408"/>
      <c r="V34" s="409"/>
      <c r="W34" s="510">
        <f t="shared" si="0"/>
        <v>797</v>
      </c>
      <c r="X34" s="486">
        <f t="shared" si="1"/>
        <v>0.27201365187713311</v>
      </c>
    </row>
    <row r="35" spans="1:24" ht="15">
      <c r="A35" s="412" t="s">
        <v>600</v>
      </c>
      <c r="B35" s="413" t="s">
        <v>601</v>
      </c>
      <c r="C35" s="414">
        <v>1190</v>
      </c>
      <c r="D35" s="414">
        <v>1857</v>
      </c>
      <c r="E35" s="487">
        <v>602</v>
      </c>
      <c r="F35" s="511">
        <v>4204</v>
      </c>
      <c r="G35" s="509">
        <v>4477</v>
      </c>
      <c r="H35" s="508">
        <v>4641</v>
      </c>
      <c r="I35" s="508">
        <v>40415</v>
      </c>
      <c r="J35" s="466">
        <v>39570</v>
      </c>
      <c r="K35" s="467">
        <v>3786</v>
      </c>
      <c r="L35" s="408">
        <v>3659</v>
      </c>
      <c r="M35" s="408">
        <v>3637</v>
      </c>
      <c r="N35" s="408"/>
      <c r="O35" s="408"/>
      <c r="P35" s="408"/>
      <c r="Q35" s="408"/>
      <c r="R35" s="408"/>
      <c r="S35" s="408"/>
      <c r="T35" s="408"/>
      <c r="U35" s="408"/>
      <c r="V35" s="409"/>
      <c r="W35" s="469">
        <f t="shared" si="0"/>
        <v>11082</v>
      </c>
      <c r="X35" s="470">
        <f t="shared" si="1"/>
        <v>0.2800606520090978</v>
      </c>
    </row>
    <row r="36" spans="1:24" ht="15">
      <c r="A36" s="412" t="s">
        <v>602</v>
      </c>
      <c r="B36" s="413" t="s">
        <v>603</v>
      </c>
      <c r="C36" s="414">
        <v>0</v>
      </c>
      <c r="D36" s="414">
        <v>0</v>
      </c>
      <c r="E36" s="487">
        <v>604</v>
      </c>
      <c r="F36" s="511">
        <v>0</v>
      </c>
      <c r="G36" s="512">
        <v>0</v>
      </c>
      <c r="H36" s="511">
        <v>0</v>
      </c>
      <c r="I36" s="511">
        <v>0</v>
      </c>
      <c r="J36" s="466">
        <v>0</v>
      </c>
      <c r="K36" s="467">
        <v>0</v>
      </c>
      <c r="L36" s="408">
        <v>0</v>
      </c>
      <c r="M36" s="408">
        <v>0</v>
      </c>
      <c r="N36" s="408"/>
      <c r="O36" s="408"/>
      <c r="P36" s="408"/>
      <c r="Q36" s="408"/>
      <c r="R36" s="408"/>
      <c r="S36" s="408"/>
      <c r="T36" s="408"/>
      <c r="U36" s="408"/>
      <c r="V36" s="409"/>
      <c r="W36" s="469">
        <f t="shared" si="0"/>
        <v>0</v>
      </c>
      <c r="X36" s="470" t="str">
        <f t="shared" si="1"/>
        <v xml:space="preserve"> - - - </v>
      </c>
    </row>
    <row r="37" spans="1:24" ht="15">
      <c r="A37" s="412" t="s">
        <v>604</v>
      </c>
      <c r="B37" s="413" t="s">
        <v>605</v>
      </c>
      <c r="C37" s="414">
        <v>12472</v>
      </c>
      <c r="D37" s="414">
        <v>13728</v>
      </c>
      <c r="E37" s="487" t="s">
        <v>606</v>
      </c>
      <c r="F37" s="511">
        <v>12950</v>
      </c>
      <c r="G37" s="512">
        <v>26544</v>
      </c>
      <c r="H37" s="511">
        <v>30727</v>
      </c>
      <c r="I37" s="511">
        <v>28165</v>
      </c>
      <c r="J37" s="466">
        <v>36284</v>
      </c>
      <c r="K37" s="467">
        <v>425</v>
      </c>
      <c r="L37" s="408">
        <v>2400</v>
      </c>
      <c r="M37" s="408">
        <v>2071</v>
      </c>
      <c r="N37" s="408"/>
      <c r="O37" s="408"/>
      <c r="P37" s="408"/>
      <c r="Q37" s="408"/>
      <c r="R37" s="408"/>
      <c r="S37" s="408"/>
      <c r="T37" s="408"/>
      <c r="U37" s="408"/>
      <c r="V37" s="409"/>
      <c r="W37" s="469">
        <f t="shared" si="0"/>
        <v>4896</v>
      </c>
      <c r="X37" s="470">
        <f t="shared" si="1"/>
        <v>0.13493550876419358</v>
      </c>
    </row>
    <row r="38" spans="1:24" ht="15.75" thickBot="1">
      <c r="A38" s="370" t="s">
        <v>607</v>
      </c>
      <c r="B38" s="421"/>
      <c r="C38" s="422">
        <v>12330</v>
      </c>
      <c r="D38" s="422">
        <v>13218</v>
      </c>
      <c r="E38" s="492" t="s">
        <v>608</v>
      </c>
      <c r="F38" s="513">
        <v>34803</v>
      </c>
      <c r="G38" s="512">
        <v>35874</v>
      </c>
      <c r="H38" s="511">
        <v>36177</v>
      </c>
      <c r="I38" s="511">
        <v>446</v>
      </c>
      <c r="J38" s="514">
        <v>134</v>
      </c>
      <c r="K38" s="515">
        <v>2</v>
      </c>
      <c r="L38" s="430">
        <v>0</v>
      </c>
      <c r="M38" s="430">
        <v>17</v>
      </c>
      <c r="N38" s="430"/>
      <c r="O38" s="430"/>
      <c r="P38" s="430"/>
      <c r="Q38" s="430"/>
      <c r="R38" s="430"/>
      <c r="S38" s="430"/>
      <c r="T38" s="430"/>
      <c r="U38" s="430"/>
      <c r="V38" s="431"/>
      <c r="W38" s="469">
        <f t="shared" si="0"/>
        <v>19</v>
      </c>
      <c r="X38" s="498">
        <f t="shared" si="1"/>
        <v>0.1417910447761194</v>
      </c>
    </row>
    <row r="39" spans="1:24" ht="15.75" thickBot="1">
      <c r="A39" s="499" t="s">
        <v>609</v>
      </c>
      <c r="B39" s="500" t="s">
        <v>610</v>
      </c>
      <c r="C39" s="501">
        <v>25992</v>
      </c>
      <c r="D39" s="501">
        <v>28803</v>
      </c>
      <c r="E39" s="516" t="s">
        <v>542</v>
      </c>
      <c r="F39" s="501">
        <v>55171</v>
      </c>
      <c r="G39" s="504">
        <v>68866</v>
      </c>
      <c r="H39" s="501">
        <v>73924</v>
      </c>
      <c r="I39" s="501">
        <v>72136</v>
      </c>
      <c r="J39" s="517">
        <f>SUM(J34:J38)</f>
        <v>78918</v>
      </c>
      <c r="K39" s="518">
        <f>SUM(K34:K38)</f>
        <v>4485</v>
      </c>
      <c r="L39" s="505">
        <f>SUM(L34:L38)</f>
        <v>6313</v>
      </c>
      <c r="M39" s="518">
        <f>SUM(M34:M38)</f>
        <v>5996</v>
      </c>
      <c r="N39" s="518">
        <f t="shared" ref="N39:U39" si="3">SUM(N34:N38)</f>
        <v>0</v>
      </c>
      <c r="O39" s="505">
        <f t="shared" si="3"/>
        <v>0</v>
      </c>
      <c r="P39" s="505">
        <f t="shared" si="3"/>
        <v>0</v>
      </c>
      <c r="Q39" s="505">
        <f t="shared" si="3"/>
        <v>0</v>
      </c>
      <c r="R39" s="505">
        <f t="shared" si="3"/>
        <v>0</v>
      </c>
      <c r="S39" s="505">
        <f t="shared" si="3"/>
        <v>0</v>
      </c>
      <c r="T39" s="505">
        <f t="shared" si="3"/>
        <v>0</v>
      </c>
      <c r="U39" s="505">
        <f t="shared" si="3"/>
        <v>0</v>
      </c>
      <c r="V39" s="505">
        <f>SUM(V34:V38)</f>
        <v>0</v>
      </c>
      <c r="W39" s="506">
        <f t="shared" si="0"/>
        <v>16794</v>
      </c>
      <c r="X39" s="507">
        <f t="shared" si="1"/>
        <v>0.21280316277655287</v>
      </c>
    </row>
    <row r="40" spans="1:24" ht="6.75" customHeight="1" thickBot="1">
      <c r="A40" s="370"/>
      <c r="B40" s="519"/>
      <c r="C40" s="520"/>
      <c r="D40" s="520"/>
      <c r="E40" s="521"/>
      <c r="F40" s="522"/>
      <c r="G40" s="522"/>
      <c r="H40" s="522"/>
      <c r="I40" s="522"/>
      <c r="J40" s="523"/>
      <c r="K40" s="524"/>
      <c r="L40" s="525"/>
      <c r="M40" s="526"/>
      <c r="N40" s="526"/>
      <c r="O40" s="525"/>
      <c r="P40" s="525"/>
      <c r="Q40" s="525"/>
      <c r="R40" s="525"/>
      <c r="S40" s="525"/>
      <c r="T40" s="525"/>
      <c r="U40" s="525"/>
      <c r="V40" s="527"/>
      <c r="W40" s="528"/>
      <c r="X40" s="529"/>
    </row>
    <row r="41" spans="1:24" ht="15.75" thickBot="1">
      <c r="A41" s="530" t="s">
        <v>611</v>
      </c>
      <c r="B41" s="500" t="s">
        <v>573</v>
      </c>
      <c r="C41" s="501">
        <v>13520</v>
      </c>
      <c r="D41" s="501">
        <v>15075</v>
      </c>
      <c r="E41" s="516" t="s">
        <v>542</v>
      </c>
      <c r="F41" s="501">
        <v>42221</v>
      </c>
      <c r="G41" s="501">
        <v>42322</v>
      </c>
      <c r="H41" s="501">
        <v>43197</v>
      </c>
      <c r="I41" s="501">
        <v>43971</v>
      </c>
      <c r="J41" s="517">
        <f>J39-J37</f>
        <v>42634</v>
      </c>
      <c r="K41" s="504">
        <f>K39-K37</f>
        <v>4060</v>
      </c>
      <c r="L41" s="505">
        <f t="shared" ref="L41:V41" si="4">L39-L37</f>
        <v>3913</v>
      </c>
      <c r="M41" s="505">
        <f t="shared" si="4"/>
        <v>3925</v>
      </c>
      <c r="N41" s="505">
        <f t="shared" si="4"/>
        <v>0</v>
      </c>
      <c r="O41" s="505">
        <f t="shared" si="4"/>
        <v>0</v>
      </c>
      <c r="P41" s="505">
        <f t="shared" si="4"/>
        <v>0</v>
      </c>
      <c r="Q41" s="505">
        <f t="shared" si="4"/>
        <v>0</v>
      </c>
      <c r="R41" s="505">
        <f t="shared" si="4"/>
        <v>0</v>
      </c>
      <c r="S41" s="505">
        <f t="shared" si="4"/>
        <v>0</v>
      </c>
      <c r="T41" s="505">
        <f t="shared" si="4"/>
        <v>0</v>
      </c>
      <c r="U41" s="505">
        <f t="shared" si="4"/>
        <v>0</v>
      </c>
      <c r="V41" s="505">
        <f t="shared" si="4"/>
        <v>0</v>
      </c>
      <c r="W41" s="531">
        <f t="shared" si="0"/>
        <v>11898</v>
      </c>
      <c r="X41" s="507">
        <f t="shared" si="1"/>
        <v>0.279073040296477</v>
      </c>
    </row>
    <row r="42" spans="1:24" ht="15.75" thickBot="1">
      <c r="A42" s="499" t="s">
        <v>612</v>
      </c>
      <c r="B42" s="500" t="s">
        <v>613</v>
      </c>
      <c r="C42" s="501">
        <v>93</v>
      </c>
      <c r="D42" s="501">
        <v>-465</v>
      </c>
      <c r="E42" s="516" t="s">
        <v>542</v>
      </c>
      <c r="F42" s="501">
        <v>-5925</v>
      </c>
      <c r="G42" s="501">
        <v>4064</v>
      </c>
      <c r="H42" s="501">
        <v>2037</v>
      </c>
      <c r="I42" s="501">
        <v>46</v>
      </c>
      <c r="J42" s="517">
        <f>J39-J33</f>
        <v>68</v>
      </c>
      <c r="K42" s="504">
        <f>K39-K33</f>
        <v>-766</v>
      </c>
      <c r="L42" s="505">
        <f t="shared" ref="L42:V42" si="5">L39-L33</f>
        <v>1074</v>
      </c>
      <c r="M42" s="505">
        <f t="shared" si="5"/>
        <v>-12</v>
      </c>
      <c r="N42" s="505">
        <f t="shared" si="5"/>
        <v>0</v>
      </c>
      <c r="O42" s="505">
        <f t="shared" si="5"/>
        <v>0</v>
      </c>
      <c r="P42" s="505">
        <f t="shared" si="5"/>
        <v>0</v>
      </c>
      <c r="Q42" s="505">
        <f t="shared" si="5"/>
        <v>0</v>
      </c>
      <c r="R42" s="505">
        <f t="shared" si="5"/>
        <v>0</v>
      </c>
      <c r="S42" s="505">
        <f t="shared" si="5"/>
        <v>0</v>
      </c>
      <c r="T42" s="505">
        <f t="shared" si="5"/>
        <v>0</v>
      </c>
      <c r="U42" s="505">
        <f t="shared" si="5"/>
        <v>0</v>
      </c>
      <c r="V42" s="532">
        <f t="shared" si="5"/>
        <v>0</v>
      </c>
      <c r="W42" s="531">
        <f t="shared" si="0"/>
        <v>296</v>
      </c>
      <c r="X42" s="507">
        <f t="shared" si="1"/>
        <v>4.3529411764705879</v>
      </c>
    </row>
    <row r="43" spans="1:24" ht="15.75" thickBot="1">
      <c r="A43" s="533" t="s">
        <v>614</v>
      </c>
      <c r="B43" s="534" t="s">
        <v>573</v>
      </c>
      <c r="C43" s="535">
        <v>-12379</v>
      </c>
      <c r="D43" s="535">
        <v>-14193</v>
      </c>
      <c r="E43" s="536" t="s">
        <v>542</v>
      </c>
      <c r="F43" s="535">
        <v>-18875</v>
      </c>
      <c r="G43" s="535">
        <v>-22480</v>
      </c>
      <c r="H43" s="501">
        <v>-28690</v>
      </c>
      <c r="I43" s="501">
        <v>-28119</v>
      </c>
      <c r="J43" s="517">
        <f>J41-J33</f>
        <v>-36216</v>
      </c>
      <c r="K43" s="504">
        <f>K41-K33</f>
        <v>-1191</v>
      </c>
      <c r="L43" s="505">
        <f t="shared" ref="L43:V43" si="6">L41-L33</f>
        <v>-1326</v>
      </c>
      <c r="M43" s="505">
        <f t="shared" si="6"/>
        <v>-2083</v>
      </c>
      <c r="N43" s="505">
        <f t="shared" si="6"/>
        <v>0</v>
      </c>
      <c r="O43" s="505">
        <f t="shared" si="6"/>
        <v>0</v>
      </c>
      <c r="P43" s="505">
        <f t="shared" si="6"/>
        <v>0</v>
      </c>
      <c r="Q43" s="505">
        <f t="shared" si="6"/>
        <v>0</v>
      </c>
      <c r="R43" s="505">
        <f t="shared" si="6"/>
        <v>0</v>
      </c>
      <c r="S43" s="505">
        <f t="shared" si="6"/>
        <v>0</v>
      </c>
      <c r="T43" s="505">
        <f t="shared" si="6"/>
        <v>0</v>
      </c>
      <c r="U43" s="505">
        <f t="shared" si="6"/>
        <v>0</v>
      </c>
      <c r="V43" s="505">
        <f t="shared" si="6"/>
        <v>0</v>
      </c>
      <c r="W43" s="531">
        <f t="shared" si="0"/>
        <v>-4600</v>
      </c>
      <c r="X43" s="507">
        <f t="shared" si="1"/>
        <v>0.12701568367572344</v>
      </c>
    </row>
    <row r="45" spans="1:24">
      <c r="A45" s="537" t="s">
        <v>615</v>
      </c>
    </row>
  </sheetData>
  <mergeCells count="3">
    <mergeCell ref="A1:Q1"/>
    <mergeCell ref="R2:X2"/>
    <mergeCell ref="B3:H3"/>
  </mergeCells>
  <conditionalFormatting sqref="I7:I39">
    <cfRule type="cellIs" dxfId="1" priority="2" operator="equal">
      <formula>""</formula>
    </cfRule>
  </conditionalFormatting>
  <conditionalFormatting sqref="H7:H39">
    <cfRule type="cellIs" dxfId="0" priority="1" operator="equal">
      <formula>""</formula>
    </cfRule>
  </conditionalFormatting>
  <pageMargins left="1.1023622047244095" right="0.70866141732283472" top="0.39370078740157483" bottom="0.39370078740157483" header="0.31496062992125984" footer="0.31496062992125984"/>
  <pageSetup paperSize="9" scale="8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9"/>
  <sheetViews>
    <sheetView topLeftCell="A16" workbookViewId="0">
      <selection activeCell="A5" sqref="A5"/>
    </sheetView>
  </sheetViews>
  <sheetFormatPr defaultRowHeight="12.75"/>
  <cols>
    <col min="1" max="1" width="37.7109375" customWidth="1"/>
    <col min="2" max="2" width="7" customWidth="1"/>
    <col min="3" max="6" width="7.7109375" hidden="1" customWidth="1"/>
    <col min="7" max="8" width="7.7109375" customWidth="1"/>
    <col min="9" max="9" width="10.28515625" customWidth="1"/>
    <col min="10" max="12" width="9.7109375" customWidth="1"/>
    <col min="13" max="21" width="9.7109375" hidden="1" customWidth="1"/>
    <col min="22" max="22" width="9.28515625" bestFit="1" customWidth="1"/>
    <col min="23" max="23" width="12.28515625" customWidth="1"/>
    <col min="257" max="257" width="37.7109375" customWidth="1"/>
    <col min="258" max="258" width="3.85546875" customWidth="1"/>
    <col min="259" max="265" width="7.7109375" customWidth="1"/>
    <col min="266" max="277" width="9.7109375" customWidth="1"/>
    <col min="278" max="278" width="9.28515625" bestFit="1" customWidth="1"/>
    <col min="279" max="279" width="19.7109375" bestFit="1" customWidth="1"/>
    <col min="513" max="513" width="37.7109375" customWidth="1"/>
    <col min="514" max="514" width="3.85546875" customWidth="1"/>
    <col min="515" max="521" width="7.7109375" customWidth="1"/>
    <col min="522" max="533" width="9.7109375" customWidth="1"/>
    <col min="534" max="534" width="9.28515625" bestFit="1" customWidth="1"/>
    <col min="535" max="535" width="19.7109375" bestFit="1" customWidth="1"/>
    <col min="769" max="769" width="37.7109375" customWidth="1"/>
    <col min="770" max="770" width="3.85546875" customWidth="1"/>
    <col min="771" max="777" width="7.7109375" customWidth="1"/>
    <col min="778" max="789" width="9.7109375" customWidth="1"/>
    <col min="790" max="790" width="9.28515625" bestFit="1" customWidth="1"/>
    <col min="791" max="791" width="19.7109375" bestFit="1" customWidth="1"/>
    <col min="1025" max="1025" width="37.7109375" customWidth="1"/>
    <col min="1026" max="1026" width="3.85546875" customWidth="1"/>
    <col min="1027" max="1033" width="7.7109375" customWidth="1"/>
    <col min="1034" max="1045" width="9.7109375" customWidth="1"/>
    <col min="1046" max="1046" width="9.28515625" bestFit="1" customWidth="1"/>
    <col min="1047" max="1047" width="19.7109375" bestFit="1" customWidth="1"/>
    <col min="1281" max="1281" width="37.7109375" customWidth="1"/>
    <col min="1282" max="1282" width="3.85546875" customWidth="1"/>
    <col min="1283" max="1289" width="7.7109375" customWidth="1"/>
    <col min="1290" max="1301" width="9.7109375" customWidth="1"/>
    <col min="1302" max="1302" width="9.28515625" bestFit="1" customWidth="1"/>
    <col min="1303" max="1303" width="19.7109375" bestFit="1" customWidth="1"/>
    <col min="1537" max="1537" width="37.7109375" customWidth="1"/>
    <col min="1538" max="1538" width="3.85546875" customWidth="1"/>
    <col min="1539" max="1545" width="7.7109375" customWidth="1"/>
    <col min="1546" max="1557" width="9.7109375" customWidth="1"/>
    <col min="1558" max="1558" width="9.28515625" bestFit="1" customWidth="1"/>
    <col min="1559" max="1559" width="19.7109375" bestFit="1" customWidth="1"/>
    <col min="1793" max="1793" width="37.7109375" customWidth="1"/>
    <col min="1794" max="1794" width="3.85546875" customWidth="1"/>
    <col min="1795" max="1801" width="7.7109375" customWidth="1"/>
    <col min="1802" max="1813" width="9.7109375" customWidth="1"/>
    <col min="1814" max="1814" width="9.28515625" bestFit="1" customWidth="1"/>
    <col min="1815" max="1815" width="19.7109375" bestFit="1" customWidth="1"/>
    <col min="2049" max="2049" width="37.7109375" customWidth="1"/>
    <col min="2050" max="2050" width="3.85546875" customWidth="1"/>
    <col min="2051" max="2057" width="7.7109375" customWidth="1"/>
    <col min="2058" max="2069" width="9.7109375" customWidth="1"/>
    <col min="2070" max="2070" width="9.28515625" bestFit="1" customWidth="1"/>
    <col min="2071" max="2071" width="19.7109375" bestFit="1" customWidth="1"/>
    <col min="2305" max="2305" width="37.7109375" customWidth="1"/>
    <col min="2306" max="2306" width="3.85546875" customWidth="1"/>
    <col min="2307" max="2313" width="7.7109375" customWidth="1"/>
    <col min="2314" max="2325" width="9.7109375" customWidth="1"/>
    <col min="2326" max="2326" width="9.28515625" bestFit="1" customWidth="1"/>
    <col min="2327" max="2327" width="19.7109375" bestFit="1" customWidth="1"/>
    <col min="2561" max="2561" width="37.7109375" customWidth="1"/>
    <col min="2562" max="2562" width="3.85546875" customWidth="1"/>
    <col min="2563" max="2569" width="7.7109375" customWidth="1"/>
    <col min="2570" max="2581" width="9.7109375" customWidth="1"/>
    <col min="2582" max="2582" width="9.28515625" bestFit="1" customWidth="1"/>
    <col min="2583" max="2583" width="19.7109375" bestFit="1" customWidth="1"/>
    <col min="2817" max="2817" width="37.7109375" customWidth="1"/>
    <col min="2818" max="2818" width="3.85546875" customWidth="1"/>
    <col min="2819" max="2825" width="7.7109375" customWidth="1"/>
    <col min="2826" max="2837" width="9.7109375" customWidth="1"/>
    <col min="2838" max="2838" width="9.28515625" bestFit="1" customWidth="1"/>
    <col min="2839" max="2839" width="19.7109375" bestFit="1" customWidth="1"/>
    <col min="3073" max="3073" width="37.7109375" customWidth="1"/>
    <col min="3074" max="3074" width="3.85546875" customWidth="1"/>
    <col min="3075" max="3081" width="7.7109375" customWidth="1"/>
    <col min="3082" max="3093" width="9.7109375" customWidth="1"/>
    <col min="3094" max="3094" width="9.28515625" bestFit="1" customWidth="1"/>
    <col min="3095" max="3095" width="19.7109375" bestFit="1" customWidth="1"/>
    <col min="3329" max="3329" width="37.7109375" customWidth="1"/>
    <col min="3330" max="3330" width="3.85546875" customWidth="1"/>
    <col min="3331" max="3337" width="7.7109375" customWidth="1"/>
    <col min="3338" max="3349" width="9.7109375" customWidth="1"/>
    <col min="3350" max="3350" width="9.28515625" bestFit="1" customWidth="1"/>
    <col min="3351" max="3351" width="19.7109375" bestFit="1" customWidth="1"/>
    <col min="3585" max="3585" width="37.7109375" customWidth="1"/>
    <col min="3586" max="3586" width="3.85546875" customWidth="1"/>
    <col min="3587" max="3593" width="7.7109375" customWidth="1"/>
    <col min="3594" max="3605" width="9.7109375" customWidth="1"/>
    <col min="3606" max="3606" width="9.28515625" bestFit="1" customWidth="1"/>
    <col min="3607" max="3607" width="19.7109375" bestFit="1" customWidth="1"/>
    <col min="3841" max="3841" width="37.7109375" customWidth="1"/>
    <col min="3842" max="3842" width="3.85546875" customWidth="1"/>
    <col min="3843" max="3849" width="7.7109375" customWidth="1"/>
    <col min="3850" max="3861" width="9.7109375" customWidth="1"/>
    <col min="3862" max="3862" width="9.28515625" bestFit="1" customWidth="1"/>
    <col min="3863" max="3863" width="19.7109375" bestFit="1" customWidth="1"/>
    <col min="4097" max="4097" width="37.7109375" customWidth="1"/>
    <col min="4098" max="4098" width="3.85546875" customWidth="1"/>
    <col min="4099" max="4105" width="7.7109375" customWidth="1"/>
    <col min="4106" max="4117" width="9.7109375" customWidth="1"/>
    <col min="4118" max="4118" width="9.28515625" bestFit="1" customWidth="1"/>
    <col min="4119" max="4119" width="19.7109375" bestFit="1" customWidth="1"/>
    <col min="4353" max="4353" width="37.7109375" customWidth="1"/>
    <col min="4354" max="4354" width="3.85546875" customWidth="1"/>
    <col min="4355" max="4361" width="7.7109375" customWidth="1"/>
    <col min="4362" max="4373" width="9.7109375" customWidth="1"/>
    <col min="4374" max="4374" width="9.28515625" bestFit="1" customWidth="1"/>
    <col min="4375" max="4375" width="19.7109375" bestFit="1" customWidth="1"/>
    <col min="4609" max="4609" width="37.7109375" customWidth="1"/>
    <col min="4610" max="4610" width="3.85546875" customWidth="1"/>
    <col min="4611" max="4617" width="7.7109375" customWidth="1"/>
    <col min="4618" max="4629" width="9.7109375" customWidth="1"/>
    <col min="4630" max="4630" width="9.28515625" bestFit="1" customWidth="1"/>
    <col min="4631" max="4631" width="19.7109375" bestFit="1" customWidth="1"/>
    <col min="4865" max="4865" width="37.7109375" customWidth="1"/>
    <col min="4866" max="4866" width="3.85546875" customWidth="1"/>
    <col min="4867" max="4873" width="7.7109375" customWidth="1"/>
    <col min="4874" max="4885" width="9.7109375" customWidth="1"/>
    <col min="4886" max="4886" width="9.28515625" bestFit="1" customWidth="1"/>
    <col min="4887" max="4887" width="19.7109375" bestFit="1" customWidth="1"/>
    <col min="5121" max="5121" width="37.7109375" customWidth="1"/>
    <col min="5122" max="5122" width="3.85546875" customWidth="1"/>
    <col min="5123" max="5129" width="7.7109375" customWidth="1"/>
    <col min="5130" max="5141" width="9.7109375" customWidth="1"/>
    <col min="5142" max="5142" width="9.28515625" bestFit="1" customWidth="1"/>
    <col min="5143" max="5143" width="19.7109375" bestFit="1" customWidth="1"/>
    <col min="5377" max="5377" width="37.7109375" customWidth="1"/>
    <col min="5378" max="5378" width="3.85546875" customWidth="1"/>
    <col min="5379" max="5385" width="7.7109375" customWidth="1"/>
    <col min="5386" max="5397" width="9.7109375" customWidth="1"/>
    <col min="5398" max="5398" width="9.28515625" bestFit="1" customWidth="1"/>
    <col min="5399" max="5399" width="19.7109375" bestFit="1" customWidth="1"/>
    <col min="5633" max="5633" width="37.7109375" customWidth="1"/>
    <col min="5634" max="5634" width="3.85546875" customWidth="1"/>
    <col min="5635" max="5641" width="7.7109375" customWidth="1"/>
    <col min="5642" max="5653" width="9.7109375" customWidth="1"/>
    <col min="5654" max="5654" width="9.28515625" bestFit="1" customWidth="1"/>
    <col min="5655" max="5655" width="19.7109375" bestFit="1" customWidth="1"/>
    <col min="5889" max="5889" width="37.7109375" customWidth="1"/>
    <col min="5890" max="5890" width="3.85546875" customWidth="1"/>
    <col min="5891" max="5897" width="7.7109375" customWidth="1"/>
    <col min="5898" max="5909" width="9.7109375" customWidth="1"/>
    <col min="5910" max="5910" width="9.28515625" bestFit="1" customWidth="1"/>
    <col min="5911" max="5911" width="19.7109375" bestFit="1" customWidth="1"/>
    <col min="6145" max="6145" width="37.7109375" customWidth="1"/>
    <col min="6146" max="6146" width="3.85546875" customWidth="1"/>
    <col min="6147" max="6153" width="7.7109375" customWidth="1"/>
    <col min="6154" max="6165" width="9.7109375" customWidth="1"/>
    <col min="6166" max="6166" width="9.28515625" bestFit="1" customWidth="1"/>
    <col min="6167" max="6167" width="19.7109375" bestFit="1" customWidth="1"/>
    <col min="6401" max="6401" width="37.7109375" customWidth="1"/>
    <col min="6402" max="6402" width="3.85546875" customWidth="1"/>
    <col min="6403" max="6409" width="7.7109375" customWidth="1"/>
    <col min="6410" max="6421" width="9.7109375" customWidth="1"/>
    <col min="6422" max="6422" width="9.28515625" bestFit="1" customWidth="1"/>
    <col min="6423" max="6423" width="19.7109375" bestFit="1" customWidth="1"/>
    <col min="6657" max="6657" width="37.7109375" customWidth="1"/>
    <col min="6658" max="6658" width="3.85546875" customWidth="1"/>
    <col min="6659" max="6665" width="7.7109375" customWidth="1"/>
    <col min="6666" max="6677" width="9.7109375" customWidth="1"/>
    <col min="6678" max="6678" width="9.28515625" bestFit="1" customWidth="1"/>
    <col min="6679" max="6679" width="19.7109375" bestFit="1" customWidth="1"/>
    <col min="6913" max="6913" width="37.7109375" customWidth="1"/>
    <col min="6914" max="6914" width="3.85546875" customWidth="1"/>
    <col min="6915" max="6921" width="7.7109375" customWidth="1"/>
    <col min="6922" max="6933" width="9.7109375" customWidth="1"/>
    <col min="6934" max="6934" width="9.28515625" bestFit="1" customWidth="1"/>
    <col min="6935" max="6935" width="19.7109375" bestFit="1" customWidth="1"/>
    <col min="7169" max="7169" width="37.7109375" customWidth="1"/>
    <col min="7170" max="7170" width="3.85546875" customWidth="1"/>
    <col min="7171" max="7177" width="7.7109375" customWidth="1"/>
    <col min="7178" max="7189" width="9.7109375" customWidth="1"/>
    <col min="7190" max="7190" width="9.28515625" bestFit="1" customWidth="1"/>
    <col min="7191" max="7191" width="19.7109375" bestFit="1" customWidth="1"/>
    <col min="7425" max="7425" width="37.7109375" customWidth="1"/>
    <col min="7426" max="7426" width="3.85546875" customWidth="1"/>
    <col min="7427" max="7433" width="7.7109375" customWidth="1"/>
    <col min="7434" max="7445" width="9.7109375" customWidth="1"/>
    <col min="7446" max="7446" width="9.28515625" bestFit="1" customWidth="1"/>
    <col min="7447" max="7447" width="19.7109375" bestFit="1" customWidth="1"/>
    <col min="7681" max="7681" width="37.7109375" customWidth="1"/>
    <col min="7682" max="7682" width="3.85546875" customWidth="1"/>
    <col min="7683" max="7689" width="7.7109375" customWidth="1"/>
    <col min="7690" max="7701" width="9.7109375" customWidth="1"/>
    <col min="7702" max="7702" width="9.28515625" bestFit="1" customWidth="1"/>
    <col min="7703" max="7703" width="19.7109375" bestFit="1" customWidth="1"/>
    <col min="7937" max="7937" width="37.7109375" customWidth="1"/>
    <col min="7938" max="7938" width="3.85546875" customWidth="1"/>
    <col min="7939" max="7945" width="7.7109375" customWidth="1"/>
    <col min="7946" max="7957" width="9.7109375" customWidth="1"/>
    <col min="7958" max="7958" width="9.28515625" bestFit="1" customWidth="1"/>
    <col min="7959" max="7959" width="19.7109375" bestFit="1" customWidth="1"/>
    <col min="8193" max="8193" width="37.7109375" customWidth="1"/>
    <col min="8194" max="8194" width="3.85546875" customWidth="1"/>
    <col min="8195" max="8201" width="7.7109375" customWidth="1"/>
    <col min="8202" max="8213" width="9.7109375" customWidth="1"/>
    <col min="8214" max="8214" width="9.28515625" bestFit="1" customWidth="1"/>
    <col min="8215" max="8215" width="19.7109375" bestFit="1" customWidth="1"/>
    <col min="8449" max="8449" width="37.7109375" customWidth="1"/>
    <col min="8450" max="8450" width="3.85546875" customWidth="1"/>
    <col min="8451" max="8457" width="7.7109375" customWidth="1"/>
    <col min="8458" max="8469" width="9.7109375" customWidth="1"/>
    <col min="8470" max="8470" width="9.28515625" bestFit="1" customWidth="1"/>
    <col min="8471" max="8471" width="19.7109375" bestFit="1" customWidth="1"/>
    <col min="8705" max="8705" width="37.7109375" customWidth="1"/>
    <col min="8706" max="8706" width="3.85546875" customWidth="1"/>
    <col min="8707" max="8713" width="7.7109375" customWidth="1"/>
    <col min="8714" max="8725" width="9.7109375" customWidth="1"/>
    <col min="8726" max="8726" width="9.28515625" bestFit="1" customWidth="1"/>
    <col min="8727" max="8727" width="19.7109375" bestFit="1" customWidth="1"/>
    <col min="8961" max="8961" width="37.7109375" customWidth="1"/>
    <col min="8962" max="8962" width="3.85546875" customWidth="1"/>
    <col min="8963" max="8969" width="7.7109375" customWidth="1"/>
    <col min="8970" max="8981" width="9.7109375" customWidth="1"/>
    <col min="8982" max="8982" width="9.28515625" bestFit="1" customWidth="1"/>
    <col min="8983" max="8983" width="19.7109375" bestFit="1" customWidth="1"/>
    <col min="9217" max="9217" width="37.7109375" customWidth="1"/>
    <col min="9218" max="9218" width="3.85546875" customWidth="1"/>
    <col min="9219" max="9225" width="7.7109375" customWidth="1"/>
    <col min="9226" max="9237" width="9.7109375" customWidth="1"/>
    <col min="9238" max="9238" width="9.28515625" bestFit="1" customWidth="1"/>
    <col min="9239" max="9239" width="19.7109375" bestFit="1" customWidth="1"/>
    <col min="9473" max="9473" width="37.7109375" customWidth="1"/>
    <col min="9474" max="9474" width="3.85546875" customWidth="1"/>
    <col min="9475" max="9481" width="7.7109375" customWidth="1"/>
    <col min="9482" max="9493" width="9.7109375" customWidth="1"/>
    <col min="9494" max="9494" width="9.28515625" bestFit="1" customWidth="1"/>
    <col min="9495" max="9495" width="19.7109375" bestFit="1" customWidth="1"/>
    <col min="9729" max="9729" width="37.7109375" customWidth="1"/>
    <col min="9730" max="9730" width="3.85546875" customWidth="1"/>
    <col min="9731" max="9737" width="7.7109375" customWidth="1"/>
    <col min="9738" max="9749" width="9.7109375" customWidth="1"/>
    <col min="9750" max="9750" width="9.28515625" bestFit="1" customWidth="1"/>
    <col min="9751" max="9751" width="19.7109375" bestFit="1" customWidth="1"/>
    <col min="9985" max="9985" width="37.7109375" customWidth="1"/>
    <col min="9986" max="9986" width="3.85546875" customWidth="1"/>
    <col min="9987" max="9993" width="7.7109375" customWidth="1"/>
    <col min="9994" max="10005" width="9.7109375" customWidth="1"/>
    <col min="10006" max="10006" width="9.28515625" bestFit="1" customWidth="1"/>
    <col min="10007" max="10007" width="19.7109375" bestFit="1" customWidth="1"/>
    <col min="10241" max="10241" width="37.7109375" customWidth="1"/>
    <col min="10242" max="10242" width="3.85546875" customWidth="1"/>
    <col min="10243" max="10249" width="7.7109375" customWidth="1"/>
    <col min="10250" max="10261" width="9.7109375" customWidth="1"/>
    <col min="10262" max="10262" width="9.28515625" bestFit="1" customWidth="1"/>
    <col min="10263" max="10263" width="19.7109375" bestFit="1" customWidth="1"/>
    <col min="10497" max="10497" width="37.7109375" customWidth="1"/>
    <col min="10498" max="10498" width="3.85546875" customWidth="1"/>
    <col min="10499" max="10505" width="7.7109375" customWidth="1"/>
    <col min="10506" max="10517" width="9.7109375" customWidth="1"/>
    <col min="10518" max="10518" width="9.28515625" bestFit="1" customWidth="1"/>
    <col min="10519" max="10519" width="19.7109375" bestFit="1" customWidth="1"/>
    <col min="10753" max="10753" width="37.7109375" customWidth="1"/>
    <col min="10754" max="10754" width="3.85546875" customWidth="1"/>
    <col min="10755" max="10761" width="7.7109375" customWidth="1"/>
    <col min="10762" max="10773" width="9.7109375" customWidth="1"/>
    <col min="10774" max="10774" width="9.28515625" bestFit="1" customWidth="1"/>
    <col min="10775" max="10775" width="19.7109375" bestFit="1" customWidth="1"/>
    <col min="11009" max="11009" width="37.7109375" customWidth="1"/>
    <col min="11010" max="11010" width="3.85546875" customWidth="1"/>
    <col min="11011" max="11017" width="7.7109375" customWidth="1"/>
    <col min="11018" max="11029" width="9.7109375" customWidth="1"/>
    <col min="11030" max="11030" width="9.28515625" bestFit="1" customWidth="1"/>
    <col min="11031" max="11031" width="19.7109375" bestFit="1" customWidth="1"/>
    <col min="11265" max="11265" width="37.7109375" customWidth="1"/>
    <col min="11266" max="11266" width="3.85546875" customWidth="1"/>
    <col min="11267" max="11273" width="7.7109375" customWidth="1"/>
    <col min="11274" max="11285" width="9.7109375" customWidth="1"/>
    <col min="11286" max="11286" width="9.28515625" bestFit="1" customWidth="1"/>
    <col min="11287" max="11287" width="19.7109375" bestFit="1" customWidth="1"/>
    <col min="11521" max="11521" width="37.7109375" customWidth="1"/>
    <col min="11522" max="11522" width="3.85546875" customWidth="1"/>
    <col min="11523" max="11529" width="7.7109375" customWidth="1"/>
    <col min="11530" max="11541" width="9.7109375" customWidth="1"/>
    <col min="11542" max="11542" width="9.28515625" bestFit="1" customWidth="1"/>
    <col min="11543" max="11543" width="19.7109375" bestFit="1" customWidth="1"/>
    <col min="11777" max="11777" width="37.7109375" customWidth="1"/>
    <col min="11778" max="11778" width="3.85546875" customWidth="1"/>
    <col min="11779" max="11785" width="7.7109375" customWidth="1"/>
    <col min="11786" max="11797" width="9.7109375" customWidth="1"/>
    <col min="11798" max="11798" width="9.28515625" bestFit="1" customWidth="1"/>
    <col min="11799" max="11799" width="19.7109375" bestFit="1" customWidth="1"/>
    <col min="12033" max="12033" width="37.7109375" customWidth="1"/>
    <col min="12034" max="12034" width="3.85546875" customWidth="1"/>
    <col min="12035" max="12041" width="7.7109375" customWidth="1"/>
    <col min="12042" max="12053" width="9.7109375" customWidth="1"/>
    <col min="12054" max="12054" width="9.28515625" bestFit="1" customWidth="1"/>
    <col min="12055" max="12055" width="19.7109375" bestFit="1" customWidth="1"/>
    <col min="12289" max="12289" width="37.7109375" customWidth="1"/>
    <col min="12290" max="12290" width="3.85546875" customWidth="1"/>
    <col min="12291" max="12297" width="7.7109375" customWidth="1"/>
    <col min="12298" max="12309" width="9.7109375" customWidth="1"/>
    <col min="12310" max="12310" width="9.28515625" bestFit="1" customWidth="1"/>
    <col min="12311" max="12311" width="19.7109375" bestFit="1" customWidth="1"/>
    <col min="12545" max="12545" width="37.7109375" customWidth="1"/>
    <col min="12546" max="12546" width="3.85546875" customWidth="1"/>
    <col min="12547" max="12553" width="7.7109375" customWidth="1"/>
    <col min="12554" max="12565" width="9.7109375" customWidth="1"/>
    <col min="12566" max="12566" width="9.28515625" bestFit="1" customWidth="1"/>
    <col min="12567" max="12567" width="19.7109375" bestFit="1" customWidth="1"/>
    <col min="12801" max="12801" width="37.7109375" customWidth="1"/>
    <col min="12802" max="12802" width="3.85546875" customWidth="1"/>
    <col min="12803" max="12809" width="7.7109375" customWidth="1"/>
    <col min="12810" max="12821" width="9.7109375" customWidth="1"/>
    <col min="12822" max="12822" width="9.28515625" bestFit="1" customWidth="1"/>
    <col min="12823" max="12823" width="19.7109375" bestFit="1" customWidth="1"/>
    <col min="13057" max="13057" width="37.7109375" customWidth="1"/>
    <col min="13058" max="13058" width="3.85546875" customWidth="1"/>
    <col min="13059" max="13065" width="7.7109375" customWidth="1"/>
    <col min="13066" max="13077" width="9.7109375" customWidth="1"/>
    <col min="13078" max="13078" width="9.28515625" bestFit="1" customWidth="1"/>
    <col min="13079" max="13079" width="19.7109375" bestFit="1" customWidth="1"/>
    <col min="13313" max="13313" width="37.7109375" customWidth="1"/>
    <col min="13314" max="13314" width="3.85546875" customWidth="1"/>
    <col min="13315" max="13321" width="7.7109375" customWidth="1"/>
    <col min="13322" max="13333" width="9.7109375" customWidth="1"/>
    <col min="13334" max="13334" width="9.28515625" bestFit="1" customWidth="1"/>
    <col min="13335" max="13335" width="19.7109375" bestFit="1" customWidth="1"/>
    <col min="13569" max="13569" width="37.7109375" customWidth="1"/>
    <col min="13570" max="13570" width="3.85546875" customWidth="1"/>
    <col min="13571" max="13577" width="7.7109375" customWidth="1"/>
    <col min="13578" max="13589" width="9.7109375" customWidth="1"/>
    <col min="13590" max="13590" width="9.28515625" bestFit="1" customWidth="1"/>
    <col min="13591" max="13591" width="19.7109375" bestFit="1" customWidth="1"/>
    <col min="13825" max="13825" width="37.7109375" customWidth="1"/>
    <col min="13826" max="13826" width="3.85546875" customWidth="1"/>
    <col min="13827" max="13833" width="7.7109375" customWidth="1"/>
    <col min="13834" max="13845" width="9.7109375" customWidth="1"/>
    <col min="13846" max="13846" width="9.28515625" bestFit="1" customWidth="1"/>
    <col min="13847" max="13847" width="19.7109375" bestFit="1" customWidth="1"/>
    <col min="14081" max="14081" width="37.7109375" customWidth="1"/>
    <col min="14082" max="14082" width="3.85546875" customWidth="1"/>
    <col min="14083" max="14089" width="7.7109375" customWidth="1"/>
    <col min="14090" max="14101" width="9.7109375" customWidth="1"/>
    <col min="14102" max="14102" width="9.28515625" bestFit="1" customWidth="1"/>
    <col min="14103" max="14103" width="19.7109375" bestFit="1" customWidth="1"/>
    <col min="14337" max="14337" width="37.7109375" customWidth="1"/>
    <col min="14338" max="14338" width="3.85546875" customWidth="1"/>
    <col min="14339" max="14345" width="7.7109375" customWidth="1"/>
    <col min="14346" max="14357" width="9.7109375" customWidth="1"/>
    <col min="14358" max="14358" width="9.28515625" bestFit="1" customWidth="1"/>
    <col min="14359" max="14359" width="19.7109375" bestFit="1" customWidth="1"/>
    <col min="14593" max="14593" width="37.7109375" customWidth="1"/>
    <col min="14594" max="14594" width="3.85546875" customWidth="1"/>
    <col min="14595" max="14601" width="7.7109375" customWidth="1"/>
    <col min="14602" max="14613" width="9.7109375" customWidth="1"/>
    <col min="14614" max="14614" width="9.28515625" bestFit="1" customWidth="1"/>
    <col min="14615" max="14615" width="19.7109375" bestFit="1" customWidth="1"/>
    <col min="14849" max="14849" width="37.7109375" customWidth="1"/>
    <col min="14850" max="14850" width="3.85546875" customWidth="1"/>
    <col min="14851" max="14857" width="7.7109375" customWidth="1"/>
    <col min="14858" max="14869" width="9.7109375" customWidth="1"/>
    <col min="14870" max="14870" width="9.28515625" bestFit="1" customWidth="1"/>
    <col min="14871" max="14871" width="19.7109375" bestFit="1" customWidth="1"/>
    <col min="15105" max="15105" width="37.7109375" customWidth="1"/>
    <col min="15106" max="15106" width="3.85546875" customWidth="1"/>
    <col min="15107" max="15113" width="7.7109375" customWidth="1"/>
    <col min="15114" max="15125" width="9.7109375" customWidth="1"/>
    <col min="15126" max="15126" width="9.28515625" bestFit="1" customWidth="1"/>
    <col min="15127" max="15127" width="19.7109375" bestFit="1" customWidth="1"/>
    <col min="15361" max="15361" width="37.7109375" customWidth="1"/>
    <col min="15362" max="15362" width="3.85546875" customWidth="1"/>
    <col min="15363" max="15369" width="7.7109375" customWidth="1"/>
    <col min="15370" max="15381" width="9.7109375" customWidth="1"/>
    <col min="15382" max="15382" width="9.28515625" bestFit="1" customWidth="1"/>
    <col min="15383" max="15383" width="19.7109375" bestFit="1" customWidth="1"/>
    <col min="15617" max="15617" width="37.7109375" customWidth="1"/>
    <col min="15618" max="15618" width="3.85546875" customWidth="1"/>
    <col min="15619" max="15625" width="7.7109375" customWidth="1"/>
    <col min="15626" max="15637" width="9.7109375" customWidth="1"/>
    <col min="15638" max="15638" width="9.28515625" bestFit="1" customWidth="1"/>
    <col min="15639" max="15639" width="19.7109375" bestFit="1" customWidth="1"/>
    <col min="15873" max="15873" width="37.7109375" customWidth="1"/>
    <col min="15874" max="15874" width="3.85546875" customWidth="1"/>
    <col min="15875" max="15881" width="7.7109375" customWidth="1"/>
    <col min="15882" max="15893" width="9.7109375" customWidth="1"/>
    <col min="15894" max="15894" width="9.28515625" bestFit="1" customWidth="1"/>
    <col min="15895" max="15895" width="19.7109375" bestFit="1" customWidth="1"/>
    <col min="16129" max="16129" width="37.7109375" customWidth="1"/>
    <col min="16130" max="16130" width="3.85546875" customWidth="1"/>
    <col min="16131" max="16137" width="7.7109375" customWidth="1"/>
    <col min="16138" max="16149" width="9.7109375" customWidth="1"/>
    <col min="16150" max="16150" width="9.28515625" bestFit="1" customWidth="1"/>
    <col min="16151" max="16151" width="19.7109375" bestFit="1" customWidth="1"/>
  </cols>
  <sheetData>
    <row r="1" spans="1:24" s="799" customFormat="1" ht="15.75">
      <c r="A1" s="948" t="s">
        <v>616</v>
      </c>
      <c r="J1" s="543"/>
    </row>
    <row r="2" spans="1:24" ht="18">
      <c r="A2" s="539" t="s">
        <v>617</v>
      </c>
      <c r="J2" s="538"/>
    </row>
    <row r="3" spans="1:24">
      <c r="A3" s="538"/>
      <c r="J3" s="538"/>
    </row>
    <row r="4" spans="1:24" ht="13.5" thickBot="1">
      <c r="J4" s="538"/>
    </row>
    <row r="5" spans="1:24" ht="16.5" thickBot="1">
      <c r="A5" s="540" t="s">
        <v>513</v>
      </c>
      <c r="B5" s="541" t="s">
        <v>618</v>
      </c>
      <c r="C5" s="542"/>
      <c r="D5" s="542"/>
      <c r="E5" s="542"/>
      <c r="F5" s="542"/>
      <c r="G5" s="542"/>
      <c r="H5" s="542"/>
      <c r="I5" s="542"/>
      <c r="J5" s="543"/>
    </row>
    <row r="6" spans="1:24" ht="13.5" thickBot="1">
      <c r="A6" s="538" t="s">
        <v>515</v>
      </c>
      <c r="J6" s="538"/>
    </row>
    <row r="7" spans="1:24" ht="15">
      <c r="A7" s="544"/>
      <c r="B7" s="545"/>
      <c r="C7" s="545"/>
      <c r="D7" s="545"/>
      <c r="E7" s="545"/>
      <c r="F7" s="545"/>
      <c r="G7" s="544"/>
      <c r="H7" s="546"/>
      <c r="I7" s="547" t="s">
        <v>30</v>
      </c>
      <c r="J7" s="548"/>
      <c r="K7" s="549"/>
      <c r="L7" s="549"/>
      <c r="M7" s="549"/>
      <c r="N7" s="549"/>
      <c r="O7" s="550" t="s">
        <v>516</v>
      </c>
      <c r="P7" s="549"/>
      <c r="Q7" s="549"/>
      <c r="R7" s="549"/>
      <c r="S7" s="549"/>
      <c r="T7" s="549"/>
      <c r="U7" s="549"/>
      <c r="V7" s="547" t="s">
        <v>619</v>
      </c>
      <c r="W7" s="551" t="s">
        <v>518</v>
      </c>
    </row>
    <row r="8" spans="1:24" ht="13.5" thickBot="1">
      <c r="A8" s="552" t="s">
        <v>195</v>
      </c>
      <c r="B8" s="553" t="s">
        <v>519</v>
      </c>
      <c r="C8" s="554">
        <v>2010</v>
      </c>
      <c r="D8" s="555">
        <v>2011</v>
      </c>
      <c r="E8" s="555">
        <v>2012</v>
      </c>
      <c r="F8" s="555">
        <v>2013</v>
      </c>
      <c r="G8" s="555">
        <v>2014</v>
      </c>
      <c r="H8" s="555">
        <v>2015</v>
      </c>
      <c r="I8" s="556">
        <v>2016</v>
      </c>
      <c r="J8" s="557" t="s">
        <v>527</v>
      </c>
      <c r="K8" s="558" t="s">
        <v>528</v>
      </c>
      <c r="L8" s="558" t="s">
        <v>529</v>
      </c>
      <c r="M8" s="558" t="s">
        <v>530</v>
      </c>
      <c r="N8" s="558" t="s">
        <v>531</v>
      </c>
      <c r="O8" s="558" t="s">
        <v>532</v>
      </c>
      <c r="P8" s="558" t="s">
        <v>533</v>
      </c>
      <c r="Q8" s="558" t="s">
        <v>534</v>
      </c>
      <c r="R8" s="558" t="s">
        <v>535</v>
      </c>
      <c r="S8" s="558" t="s">
        <v>536</v>
      </c>
      <c r="T8" s="558" t="s">
        <v>537</v>
      </c>
      <c r="U8" s="557" t="s">
        <v>538</v>
      </c>
      <c r="V8" s="556" t="s">
        <v>539</v>
      </c>
      <c r="W8" s="559" t="s">
        <v>540</v>
      </c>
    </row>
    <row r="9" spans="1:24">
      <c r="A9" s="560" t="s">
        <v>541</v>
      </c>
      <c r="B9" s="561"/>
      <c r="C9" s="562">
        <v>22</v>
      </c>
      <c r="D9" s="563">
        <v>22</v>
      </c>
      <c r="E9" s="563">
        <v>21</v>
      </c>
      <c r="F9" s="563">
        <v>21</v>
      </c>
      <c r="G9" s="563">
        <v>56</v>
      </c>
      <c r="H9" s="563">
        <v>65</v>
      </c>
      <c r="I9" s="564"/>
      <c r="J9" s="565">
        <v>65</v>
      </c>
      <c r="K9" s="566">
        <v>66</v>
      </c>
      <c r="L9" s="566">
        <v>69</v>
      </c>
      <c r="M9" s="566"/>
      <c r="N9" s="567"/>
      <c r="O9" s="567"/>
      <c r="P9" s="567"/>
      <c r="Q9" s="567"/>
      <c r="R9" s="567"/>
      <c r="S9" s="567"/>
      <c r="T9" s="567"/>
      <c r="U9" s="568"/>
      <c r="V9" s="569" t="s">
        <v>542</v>
      </c>
      <c r="W9" s="570" t="s">
        <v>542</v>
      </c>
      <c r="X9" s="571"/>
    </row>
    <row r="10" spans="1:24" ht="13.5" thickBot="1">
      <c r="A10" s="572" t="s">
        <v>543</v>
      </c>
      <c r="B10" s="573"/>
      <c r="C10" s="574">
        <v>22</v>
      </c>
      <c r="D10" s="575">
        <v>20</v>
      </c>
      <c r="E10" s="575">
        <v>21</v>
      </c>
      <c r="F10" s="575">
        <v>21</v>
      </c>
      <c r="G10" s="575">
        <v>55</v>
      </c>
      <c r="H10" s="575">
        <v>64</v>
      </c>
      <c r="I10" s="576"/>
      <c r="J10" s="577">
        <v>65.099999999999994</v>
      </c>
      <c r="K10" s="578">
        <v>63.86</v>
      </c>
      <c r="L10" s="579">
        <v>68</v>
      </c>
      <c r="M10" s="579"/>
      <c r="N10" s="578"/>
      <c r="O10" s="578"/>
      <c r="P10" s="578"/>
      <c r="Q10" s="578"/>
      <c r="R10" s="578"/>
      <c r="S10" s="578"/>
      <c r="T10" s="578"/>
      <c r="U10" s="577"/>
      <c r="V10" s="580"/>
      <c r="W10" s="581" t="s">
        <v>542</v>
      </c>
      <c r="X10" s="571"/>
    </row>
    <row r="11" spans="1:24">
      <c r="A11" s="582" t="s">
        <v>620</v>
      </c>
      <c r="B11" s="583">
        <v>26</v>
      </c>
      <c r="C11" s="584">
        <v>12743</v>
      </c>
      <c r="D11" s="585">
        <v>12709</v>
      </c>
      <c r="E11" s="585">
        <v>13220</v>
      </c>
      <c r="F11" s="585">
        <v>13591</v>
      </c>
      <c r="G11" s="585">
        <v>20544</v>
      </c>
      <c r="H11" s="585">
        <v>22290</v>
      </c>
      <c r="I11" s="586"/>
      <c r="J11" s="587">
        <v>22809</v>
      </c>
      <c r="K11" s="588">
        <v>22410</v>
      </c>
      <c r="L11" s="589">
        <v>22425</v>
      </c>
      <c r="M11" s="589"/>
      <c r="N11" s="588"/>
      <c r="O11" s="588"/>
      <c r="P11" s="588"/>
      <c r="Q11" s="588"/>
      <c r="R11" s="588"/>
      <c r="S11" s="588"/>
      <c r="T11" s="588"/>
      <c r="U11" s="587"/>
      <c r="V11" s="586" t="s">
        <v>542</v>
      </c>
      <c r="W11" s="590" t="s">
        <v>542</v>
      </c>
      <c r="X11" s="591"/>
    </row>
    <row r="12" spans="1:24">
      <c r="A12" s="582" t="s">
        <v>621</v>
      </c>
      <c r="B12" s="583">
        <v>33</v>
      </c>
      <c r="C12" s="584">
        <v>-9822</v>
      </c>
      <c r="D12" s="585">
        <v>10473</v>
      </c>
      <c r="E12" s="592">
        <v>11118</v>
      </c>
      <c r="F12" s="592" t="s">
        <v>622</v>
      </c>
      <c r="G12" s="592" t="s">
        <v>623</v>
      </c>
      <c r="H12" s="592">
        <v>-17204</v>
      </c>
      <c r="I12" s="586"/>
      <c r="J12" s="593">
        <v>-17346</v>
      </c>
      <c r="K12" s="594">
        <v>-17609</v>
      </c>
      <c r="L12" s="595">
        <v>-17753</v>
      </c>
      <c r="M12" s="595"/>
      <c r="N12" s="588"/>
      <c r="O12" s="588"/>
      <c r="P12" s="588"/>
      <c r="Q12" s="588"/>
      <c r="R12" s="588"/>
      <c r="S12" s="588"/>
      <c r="T12" s="588"/>
      <c r="U12" s="587"/>
      <c r="V12" s="586" t="s">
        <v>542</v>
      </c>
      <c r="W12" s="590" t="s">
        <v>542</v>
      </c>
      <c r="X12" s="591"/>
    </row>
    <row r="13" spans="1:24">
      <c r="A13" s="582" t="s">
        <v>624</v>
      </c>
      <c r="B13" s="583">
        <v>41</v>
      </c>
      <c r="C13" s="596"/>
      <c r="D13" s="597"/>
      <c r="E13" s="597"/>
      <c r="F13" s="597"/>
      <c r="G13" s="597"/>
      <c r="H13" s="597"/>
      <c r="I13" s="586"/>
      <c r="J13" s="593"/>
      <c r="K13" s="588"/>
      <c r="L13" s="588"/>
      <c r="M13" s="588"/>
      <c r="N13" s="588"/>
      <c r="O13" s="588"/>
      <c r="P13" s="588"/>
      <c r="Q13" s="588"/>
      <c r="R13" s="588"/>
      <c r="S13" s="588"/>
      <c r="T13" s="588"/>
      <c r="U13" s="593"/>
      <c r="V13" s="586" t="s">
        <v>542</v>
      </c>
      <c r="W13" s="590" t="s">
        <v>542</v>
      </c>
    </row>
    <row r="14" spans="1:24">
      <c r="A14" s="582" t="s">
        <v>550</v>
      </c>
      <c r="B14" s="583">
        <v>51</v>
      </c>
      <c r="C14" s="596"/>
      <c r="D14" s="597"/>
      <c r="E14" s="597"/>
      <c r="F14" s="597"/>
      <c r="G14" s="597"/>
      <c r="H14" s="597"/>
      <c r="I14" s="586"/>
      <c r="J14" s="593"/>
      <c r="K14" s="588"/>
      <c r="L14" s="588"/>
      <c r="M14" s="588"/>
      <c r="N14" s="588"/>
      <c r="O14" s="588"/>
      <c r="P14" s="588"/>
      <c r="Q14" s="588"/>
      <c r="R14" s="588"/>
      <c r="S14" s="588"/>
      <c r="T14" s="588"/>
      <c r="U14" s="593"/>
      <c r="V14" s="586" t="s">
        <v>542</v>
      </c>
      <c r="W14" s="590" t="s">
        <v>542</v>
      </c>
    </row>
    <row r="15" spans="1:24">
      <c r="A15" s="582" t="s">
        <v>553</v>
      </c>
      <c r="B15" s="583">
        <v>75</v>
      </c>
      <c r="C15" s="584">
        <v>2011</v>
      </c>
      <c r="D15" s="585">
        <v>3219</v>
      </c>
      <c r="E15" s="585">
        <v>3903</v>
      </c>
      <c r="F15" s="585">
        <v>4476</v>
      </c>
      <c r="G15" s="585">
        <v>5831</v>
      </c>
      <c r="H15" s="585">
        <v>6748</v>
      </c>
      <c r="I15" s="586"/>
      <c r="J15" s="593">
        <v>8229</v>
      </c>
      <c r="K15" s="594">
        <v>4233</v>
      </c>
      <c r="L15" s="595">
        <v>3387</v>
      </c>
      <c r="M15" s="595"/>
      <c r="N15" s="588"/>
      <c r="O15" s="588"/>
      <c r="P15" s="588"/>
      <c r="Q15" s="588"/>
      <c r="R15" s="588"/>
      <c r="S15" s="588"/>
      <c r="T15" s="588"/>
      <c r="U15" s="587"/>
      <c r="V15" s="586" t="s">
        <v>542</v>
      </c>
      <c r="W15" s="590" t="s">
        <v>542</v>
      </c>
    </row>
    <row r="16" spans="1:24" ht="13.5" thickBot="1">
      <c r="A16" s="560" t="s">
        <v>555</v>
      </c>
      <c r="B16" s="561">
        <v>89</v>
      </c>
      <c r="C16" s="598">
        <v>583</v>
      </c>
      <c r="D16" s="599">
        <v>2757</v>
      </c>
      <c r="E16" s="599">
        <v>1116</v>
      </c>
      <c r="F16" s="599">
        <v>2192</v>
      </c>
      <c r="G16" s="599">
        <v>4032</v>
      </c>
      <c r="H16" s="599">
        <v>7896</v>
      </c>
      <c r="I16" s="569"/>
      <c r="J16" s="600">
        <v>6490</v>
      </c>
      <c r="K16" s="601">
        <v>6175</v>
      </c>
      <c r="L16" s="602">
        <v>7198</v>
      </c>
      <c r="M16" s="602"/>
      <c r="N16" s="601"/>
      <c r="O16" s="601"/>
      <c r="P16" s="601"/>
      <c r="Q16" s="601"/>
      <c r="R16" s="601"/>
      <c r="S16" s="601"/>
      <c r="T16" s="601"/>
      <c r="U16" s="603"/>
      <c r="V16" s="569" t="s">
        <v>542</v>
      </c>
      <c r="W16" s="570" t="s">
        <v>542</v>
      </c>
    </row>
    <row r="17" spans="1:23" ht="13.5" thickBot="1">
      <c r="A17" s="604" t="s">
        <v>625</v>
      </c>
      <c r="B17" s="605">
        <v>125</v>
      </c>
      <c r="C17" s="606">
        <v>5417</v>
      </c>
      <c r="D17" s="607"/>
      <c r="E17" s="607"/>
      <c r="F17" s="607"/>
      <c r="G17" s="607"/>
      <c r="H17" s="607"/>
      <c r="I17" s="608"/>
      <c r="J17" s="606"/>
      <c r="K17" s="609"/>
      <c r="L17" s="610"/>
      <c r="M17" s="610"/>
      <c r="N17" s="609"/>
      <c r="O17" s="609"/>
      <c r="P17" s="609"/>
      <c r="Q17" s="609"/>
      <c r="R17" s="609"/>
      <c r="S17" s="609"/>
      <c r="T17" s="609"/>
      <c r="U17" s="606"/>
      <c r="V17" s="608" t="s">
        <v>542</v>
      </c>
      <c r="W17" s="611" t="s">
        <v>542</v>
      </c>
    </row>
    <row r="18" spans="1:23">
      <c r="A18" s="560" t="s">
        <v>626</v>
      </c>
      <c r="B18" s="561">
        <v>131</v>
      </c>
      <c r="C18" s="598">
        <v>2863</v>
      </c>
      <c r="D18" s="599">
        <v>2178</v>
      </c>
      <c r="E18" s="599">
        <v>2044</v>
      </c>
      <c r="F18" s="599">
        <v>1499</v>
      </c>
      <c r="G18" s="599">
        <v>5933</v>
      </c>
      <c r="H18" s="599">
        <v>5207</v>
      </c>
      <c r="I18" s="569"/>
      <c r="J18" s="600">
        <v>4884</v>
      </c>
      <c r="K18" s="601">
        <v>4741</v>
      </c>
      <c r="L18" s="602">
        <v>4613</v>
      </c>
      <c r="M18" s="602"/>
      <c r="N18" s="601"/>
      <c r="O18" s="601"/>
      <c r="P18" s="601"/>
      <c r="Q18" s="601"/>
      <c r="R18" s="601"/>
      <c r="S18" s="601"/>
      <c r="T18" s="601"/>
      <c r="U18" s="603"/>
      <c r="V18" s="569" t="s">
        <v>542</v>
      </c>
      <c r="W18" s="570" t="s">
        <v>542</v>
      </c>
    </row>
    <row r="19" spans="1:23">
      <c r="A19" s="582" t="s">
        <v>627</v>
      </c>
      <c r="B19" s="583">
        <v>138</v>
      </c>
      <c r="C19" s="584">
        <v>1067</v>
      </c>
      <c r="D19" s="585">
        <v>1636</v>
      </c>
      <c r="E19" s="585">
        <v>1382</v>
      </c>
      <c r="F19" s="585">
        <v>1738</v>
      </c>
      <c r="G19" s="585">
        <v>2347</v>
      </c>
      <c r="H19" s="585">
        <v>3710</v>
      </c>
      <c r="I19" s="586"/>
      <c r="J19" s="587">
        <v>3860</v>
      </c>
      <c r="K19" s="588">
        <v>4009</v>
      </c>
      <c r="L19" s="589">
        <v>4148</v>
      </c>
      <c r="M19" s="589"/>
      <c r="N19" s="588"/>
      <c r="O19" s="588"/>
      <c r="P19" s="588"/>
      <c r="Q19" s="588"/>
      <c r="R19" s="588"/>
      <c r="S19" s="588"/>
      <c r="T19" s="588"/>
      <c r="U19" s="587"/>
      <c r="V19" s="586" t="s">
        <v>542</v>
      </c>
      <c r="W19" s="590" t="s">
        <v>542</v>
      </c>
    </row>
    <row r="20" spans="1:23">
      <c r="A20" s="582" t="s">
        <v>564</v>
      </c>
      <c r="B20" s="583">
        <v>166</v>
      </c>
      <c r="C20" s="584"/>
      <c r="D20" s="585"/>
      <c r="E20" s="585"/>
      <c r="F20" s="585"/>
      <c r="G20" s="585"/>
      <c r="H20" s="585"/>
      <c r="I20" s="586"/>
      <c r="J20" s="593"/>
      <c r="K20" s="594"/>
      <c r="L20" s="595"/>
      <c r="M20" s="595"/>
      <c r="N20" s="588"/>
      <c r="O20" s="588"/>
      <c r="P20" s="588"/>
      <c r="Q20" s="588"/>
      <c r="R20" s="588"/>
      <c r="S20" s="588"/>
      <c r="T20" s="588"/>
      <c r="U20" s="587"/>
      <c r="V20" s="586" t="s">
        <v>542</v>
      </c>
      <c r="W20" s="590" t="s">
        <v>542</v>
      </c>
    </row>
    <row r="21" spans="1:23">
      <c r="A21" s="582" t="s">
        <v>566</v>
      </c>
      <c r="B21" s="583">
        <v>189</v>
      </c>
      <c r="C21" s="584">
        <v>1487</v>
      </c>
      <c r="D21" s="585">
        <v>3338</v>
      </c>
      <c r="E21" s="585">
        <v>3576</v>
      </c>
      <c r="F21" s="585">
        <v>4306</v>
      </c>
      <c r="G21" s="585">
        <v>6191</v>
      </c>
      <c r="H21" s="585">
        <v>9232</v>
      </c>
      <c r="I21" s="586"/>
      <c r="J21" s="593">
        <v>8551</v>
      </c>
      <c r="K21" s="594">
        <v>4128</v>
      </c>
      <c r="L21" s="595">
        <v>4995</v>
      </c>
      <c r="M21" s="595"/>
      <c r="N21" s="588"/>
      <c r="O21" s="588"/>
      <c r="P21" s="588"/>
      <c r="Q21" s="588"/>
      <c r="R21" s="588"/>
      <c r="S21" s="588"/>
      <c r="T21" s="588"/>
      <c r="U21" s="587"/>
      <c r="V21" s="586" t="s">
        <v>542</v>
      </c>
      <c r="W21" s="590" t="s">
        <v>542</v>
      </c>
    </row>
    <row r="22" spans="1:23" ht="13.5" thickBot="1">
      <c r="A22" s="582" t="s">
        <v>628</v>
      </c>
      <c r="B22" s="583">
        <v>196</v>
      </c>
      <c r="C22" s="584"/>
      <c r="D22" s="585"/>
      <c r="E22" s="585"/>
      <c r="F22" s="585"/>
      <c r="G22" s="585"/>
      <c r="H22" s="585"/>
      <c r="I22" s="586"/>
      <c r="J22" s="593"/>
      <c r="K22" s="594"/>
      <c r="L22" s="595"/>
      <c r="M22" s="595"/>
      <c r="N22" s="588"/>
      <c r="O22" s="588"/>
      <c r="P22" s="588"/>
      <c r="Q22" s="588"/>
      <c r="R22" s="588"/>
      <c r="S22" s="588"/>
      <c r="T22" s="588"/>
      <c r="U22" s="587"/>
      <c r="V22" s="586" t="s">
        <v>542</v>
      </c>
      <c r="W22" s="590" t="s">
        <v>542</v>
      </c>
    </row>
    <row r="23" spans="1:23">
      <c r="A23" s="612" t="s">
        <v>570</v>
      </c>
      <c r="B23" s="613"/>
      <c r="C23" s="614">
        <v>15657</v>
      </c>
      <c r="D23" s="615">
        <v>13146</v>
      </c>
      <c r="E23" s="615">
        <v>11973</v>
      </c>
      <c r="F23" s="615">
        <v>13638</v>
      </c>
      <c r="G23" s="615">
        <v>21736</v>
      </c>
      <c r="H23" s="615">
        <v>25683</v>
      </c>
      <c r="I23" s="616">
        <v>24860</v>
      </c>
      <c r="J23" s="617">
        <v>1840</v>
      </c>
      <c r="K23" s="618">
        <v>2490</v>
      </c>
      <c r="L23" s="618">
        <v>2529</v>
      </c>
      <c r="M23" s="618"/>
      <c r="N23" s="618"/>
      <c r="O23" s="618"/>
      <c r="P23" s="618"/>
      <c r="Q23" s="618"/>
      <c r="R23" s="618"/>
      <c r="S23" s="618"/>
      <c r="T23" s="618"/>
      <c r="U23" s="617"/>
      <c r="V23" s="616">
        <f>SUM(J23:U23)</f>
        <v>6859</v>
      </c>
      <c r="W23" s="619">
        <f>+V23/I23*100</f>
        <v>27.590506838294448</v>
      </c>
    </row>
    <row r="24" spans="1:23">
      <c r="A24" s="582" t="s">
        <v>572</v>
      </c>
      <c r="B24" s="583">
        <v>9</v>
      </c>
      <c r="C24" s="620">
        <v>6150</v>
      </c>
      <c r="D24" s="621">
        <v>0</v>
      </c>
      <c r="E24" s="621">
        <v>0</v>
      </c>
      <c r="F24" s="621">
        <v>0</v>
      </c>
      <c r="G24" s="621">
        <v>0</v>
      </c>
      <c r="H24" s="621">
        <v>0</v>
      </c>
      <c r="I24" s="622"/>
      <c r="J24" s="587"/>
      <c r="K24" s="588"/>
      <c r="L24" s="588"/>
      <c r="M24" s="588"/>
      <c r="N24" s="588"/>
      <c r="O24" s="588"/>
      <c r="P24" s="588"/>
      <c r="Q24" s="588"/>
      <c r="R24" s="588"/>
      <c r="S24" s="588"/>
      <c r="T24" s="588"/>
      <c r="U24" s="587"/>
      <c r="V24" s="622">
        <f>SUM(J24:U24)</f>
        <v>0</v>
      </c>
      <c r="W24" s="623" t="e">
        <f>+V24/I24*100</f>
        <v>#DIV/0!</v>
      </c>
    </row>
    <row r="25" spans="1:23" ht="13.5" thickBot="1">
      <c r="A25" s="624" t="s">
        <v>574</v>
      </c>
      <c r="B25" s="625">
        <v>19</v>
      </c>
      <c r="C25" s="626">
        <v>9507</v>
      </c>
      <c r="D25" s="627">
        <v>13146</v>
      </c>
      <c r="E25" s="627">
        <v>11973</v>
      </c>
      <c r="F25" s="627">
        <v>13638</v>
      </c>
      <c r="G25" s="627">
        <v>21739</v>
      </c>
      <c r="H25" s="627">
        <v>25683</v>
      </c>
      <c r="I25" s="628">
        <v>24860</v>
      </c>
      <c r="J25" s="629">
        <v>1840</v>
      </c>
      <c r="K25" s="630">
        <v>2490</v>
      </c>
      <c r="L25" s="630">
        <v>2529</v>
      </c>
      <c r="M25" s="630"/>
      <c r="N25" s="630"/>
      <c r="O25" s="630"/>
      <c r="P25" s="630"/>
      <c r="Q25" s="630"/>
      <c r="R25" s="630"/>
      <c r="S25" s="630"/>
      <c r="T25" s="630"/>
      <c r="U25" s="629"/>
      <c r="V25" s="628">
        <f>SUM(J25:U25)</f>
        <v>6859</v>
      </c>
      <c r="W25" s="631">
        <f>+V25/I25*100</f>
        <v>27.590506838294448</v>
      </c>
    </row>
    <row r="26" spans="1:23">
      <c r="A26" s="582" t="s">
        <v>575</v>
      </c>
      <c r="B26" s="583">
        <v>1</v>
      </c>
      <c r="C26" s="632">
        <v>693</v>
      </c>
      <c r="D26" s="633">
        <v>1130</v>
      </c>
      <c r="E26" s="633">
        <v>824</v>
      </c>
      <c r="F26" s="633">
        <v>1054</v>
      </c>
      <c r="G26" s="633">
        <v>2404</v>
      </c>
      <c r="H26" s="633">
        <v>2692</v>
      </c>
      <c r="I26" s="634">
        <v>2560</v>
      </c>
      <c r="J26" s="587">
        <v>90</v>
      </c>
      <c r="K26" s="588">
        <v>318</v>
      </c>
      <c r="L26" s="588">
        <v>179</v>
      </c>
      <c r="M26" s="588"/>
      <c r="N26" s="588"/>
      <c r="O26" s="588"/>
      <c r="P26" s="588"/>
      <c r="Q26" s="588"/>
      <c r="R26" s="588"/>
      <c r="S26" s="588"/>
      <c r="T26" s="588"/>
      <c r="U26" s="587"/>
      <c r="V26" s="622">
        <f t="shared" ref="V26:V36" si="0">SUM(J26:U26)</f>
        <v>587</v>
      </c>
      <c r="W26" s="623">
        <f t="shared" ref="W26:W36" si="1">+V26/I26*100</f>
        <v>22.9296875</v>
      </c>
    </row>
    <row r="27" spans="1:23">
      <c r="A27" s="582" t="s">
        <v>577</v>
      </c>
      <c r="B27" s="583">
        <v>2</v>
      </c>
      <c r="C27" s="620">
        <v>3376</v>
      </c>
      <c r="D27" s="621">
        <v>3127</v>
      </c>
      <c r="E27" s="621">
        <v>3808</v>
      </c>
      <c r="F27" s="621">
        <v>4400</v>
      </c>
      <c r="G27" s="621">
        <v>5925</v>
      </c>
      <c r="H27" s="621">
        <v>7338</v>
      </c>
      <c r="I27" s="622">
        <v>8568</v>
      </c>
      <c r="J27" s="587">
        <v>812</v>
      </c>
      <c r="K27" s="588">
        <v>1128</v>
      </c>
      <c r="L27" s="588">
        <v>857</v>
      </c>
      <c r="M27" s="588"/>
      <c r="N27" s="588"/>
      <c r="O27" s="588"/>
      <c r="P27" s="588"/>
      <c r="Q27" s="588"/>
      <c r="R27" s="588"/>
      <c r="S27" s="588"/>
      <c r="T27" s="588"/>
      <c r="U27" s="587"/>
      <c r="V27" s="622">
        <f t="shared" si="0"/>
        <v>2797</v>
      </c>
      <c r="W27" s="623">
        <f t="shared" si="1"/>
        <v>32.644724556489265</v>
      </c>
    </row>
    <row r="28" spans="1:23">
      <c r="A28" s="582" t="s">
        <v>579</v>
      </c>
      <c r="B28" s="583">
        <v>4</v>
      </c>
      <c r="C28" s="620">
        <v>0</v>
      </c>
      <c r="D28" s="621">
        <v>0</v>
      </c>
      <c r="E28" s="621">
        <v>0</v>
      </c>
      <c r="F28" s="621">
        <v>0</v>
      </c>
      <c r="G28" s="621">
        <v>24</v>
      </c>
      <c r="H28" s="621">
        <v>0</v>
      </c>
      <c r="I28" s="622">
        <v>2</v>
      </c>
      <c r="J28" s="587">
        <v>23</v>
      </c>
      <c r="K28" s="588"/>
      <c r="L28" s="588">
        <v>1</v>
      </c>
      <c r="M28" s="588"/>
      <c r="N28" s="588"/>
      <c r="O28" s="588"/>
      <c r="P28" s="588"/>
      <c r="Q28" s="588"/>
      <c r="R28" s="588"/>
      <c r="S28" s="588"/>
      <c r="T28" s="588"/>
      <c r="U28" s="587"/>
      <c r="V28" s="622">
        <f t="shared" si="0"/>
        <v>24</v>
      </c>
      <c r="W28" s="623">
        <f t="shared" si="1"/>
        <v>1200</v>
      </c>
    </row>
    <row r="29" spans="1:23">
      <c r="A29" s="582" t="s">
        <v>629</v>
      </c>
      <c r="B29" s="583"/>
      <c r="C29" s="620">
        <v>0</v>
      </c>
      <c r="D29" s="621">
        <v>0</v>
      </c>
      <c r="E29" s="621">
        <v>0</v>
      </c>
      <c r="F29" s="621">
        <v>0</v>
      </c>
      <c r="G29" s="621">
        <v>0</v>
      </c>
      <c r="H29" s="621">
        <v>0</v>
      </c>
      <c r="I29" s="622"/>
      <c r="J29" s="587"/>
      <c r="K29" s="588"/>
      <c r="L29" s="588"/>
      <c r="M29" s="588"/>
      <c r="N29" s="588"/>
      <c r="O29" s="588"/>
      <c r="P29" s="588"/>
      <c r="Q29" s="588"/>
      <c r="R29" s="588"/>
      <c r="S29" s="588"/>
      <c r="T29" s="588"/>
      <c r="U29" s="587"/>
      <c r="V29" s="622">
        <v>0</v>
      </c>
      <c r="W29" s="623"/>
    </row>
    <row r="30" spans="1:23">
      <c r="A30" s="582" t="s">
        <v>581</v>
      </c>
      <c r="B30" s="583">
        <v>5</v>
      </c>
      <c r="C30" s="620">
        <v>930</v>
      </c>
      <c r="D30" s="621">
        <v>880</v>
      </c>
      <c r="E30" s="621">
        <v>1031</v>
      </c>
      <c r="F30" s="621">
        <v>1646</v>
      </c>
      <c r="G30" s="621">
        <v>1689</v>
      </c>
      <c r="H30" s="621">
        <v>4131</v>
      </c>
      <c r="I30" s="622">
        <v>2766</v>
      </c>
      <c r="J30" s="587">
        <v>17</v>
      </c>
      <c r="K30" s="588">
        <v>203</v>
      </c>
      <c r="L30" s="588">
        <v>30</v>
      </c>
      <c r="M30" s="588"/>
      <c r="N30" s="588"/>
      <c r="O30" s="588"/>
      <c r="P30" s="588"/>
      <c r="Q30" s="588"/>
      <c r="R30" s="588"/>
      <c r="S30" s="588"/>
      <c r="T30" s="588"/>
      <c r="U30" s="587"/>
      <c r="V30" s="622">
        <f t="shared" si="0"/>
        <v>250</v>
      </c>
      <c r="W30" s="623">
        <f t="shared" si="1"/>
        <v>9.0383224873463472</v>
      </c>
    </row>
    <row r="31" spans="1:23">
      <c r="A31" s="582" t="s">
        <v>583</v>
      </c>
      <c r="B31" s="583">
        <v>8</v>
      </c>
      <c r="C31" s="620">
        <v>1701</v>
      </c>
      <c r="D31" s="621">
        <v>4552</v>
      </c>
      <c r="E31" s="621">
        <v>4229</v>
      </c>
      <c r="F31" s="621">
        <v>4693</v>
      </c>
      <c r="G31" s="621">
        <v>5165</v>
      </c>
      <c r="H31" s="621">
        <v>3208</v>
      </c>
      <c r="I31" s="622">
        <v>1600</v>
      </c>
      <c r="J31" s="587">
        <v>112</v>
      </c>
      <c r="K31" s="588">
        <v>82</v>
      </c>
      <c r="L31" s="588">
        <v>152</v>
      </c>
      <c r="M31" s="588"/>
      <c r="N31" s="588"/>
      <c r="O31" s="588"/>
      <c r="P31" s="588"/>
      <c r="Q31" s="588"/>
      <c r="R31" s="588"/>
      <c r="S31" s="588"/>
      <c r="T31" s="588"/>
      <c r="U31" s="587"/>
      <c r="V31" s="622">
        <f t="shared" si="0"/>
        <v>346</v>
      </c>
      <c r="W31" s="623">
        <f t="shared" si="1"/>
        <v>21.625</v>
      </c>
    </row>
    <row r="32" spans="1:23">
      <c r="A32" s="582" t="s">
        <v>585</v>
      </c>
      <c r="B32" s="635">
        <v>9</v>
      </c>
      <c r="C32" s="620">
        <v>5720</v>
      </c>
      <c r="D32" s="621">
        <v>5375</v>
      </c>
      <c r="E32" s="621">
        <v>5649</v>
      </c>
      <c r="F32" s="621">
        <v>6036</v>
      </c>
      <c r="G32" s="621">
        <v>11711</v>
      </c>
      <c r="H32" s="621">
        <v>13872</v>
      </c>
      <c r="I32" s="622">
        <v>14248</v>
      </c>
      <c r="J32" s="587">
        <v>1112</v>
      </c>
      <c r="K32" s="588">
        <v>1063</v>
      </c>
      <c r="L32" s="588">
        <v>1213</v>
      </c>
      <c r="M32" s="588"/>
      <c r="N32" s="588"/>
      <c r="O32" s="588"/>
      <c r="P32" s="588"/>
      <c r="Q32" s="588"/>
      <c r="R32" s="588"/>
      <c r="S32" s="588"/>
      <c r="T32" s="588"/>
      <c r="U32" s="587"/>
      <c r="V32" s="622">
        <f>SUM(J32:U32)</f>
        <v>3388</v>
      </c>
      <c r="W32" s="623">
        <f>+V32/I32*100</f>
        <v>23.778775968556989</v>
      </c>
    </row>
    <row r="33" spans="1:23">
      <c r="A33" s="582" t="s">
        <v>630</v>
      </c>
      <c r="B33" s="636" t="s">
        <v>631</v>
      </c>
      <c r="C33" s="620">
        <v>2198</v>
      </c>
      <c r="D33" s="621">
        <v>1947</v>
      </c>
      <c r="E33" s="621">
        <v>2115</v>
      </c>
      <c r="F33" s="621">
        <v>2251</v>
      </c>
      <c r="G33" s="621">
        <v>4291</v>
      </c>
      <c r="H33" s="621">
        <v>5207</v>
      </c>
      <c r="I33" s="622">
        <v>5293</v>
      </c>
      <c r="J33" s="587">
        <v>442</v>
      </c>
      <c r="K33" s="588">
        <v>454</v>
      </c>
      <c r="L33" s="588">
        <v>480</v>
      </c>
      <c r="M33" s="588"/>
      <c r="N33" s="588"/>
      <c r="O33" s="588"/>
      <c r="P33" s="588"/>
      <c r="Q33" s="588"/>
      <c r="R33" s="588"/>
      <c r="S33" s="588"/>
      <c r="T33" s="588"/>
      <c r="U33" s="587"/>
      <c r="V33" s="622">
        <f>SUM(J33:U33)</f>
        <v>1376</v>
      </c>
      <c r="W33" s="623">
        <f>+V33/I33*100</f>
        <v>25.996599282070658</v>
      </c>
    </row>
    <row r="34" spans="1:23">
      <c r="A34" s="582" t="s">
        <v>590</v>
      </c>
      <c r="B34" s="583">
        <v>19</v>
      </c>
      <c r="C34" s="620">
        <v>0</v>
      </c>
      <c r="D34" s="621">
        <v>0</v>
      </c>
      <c r="E34" s="621">
        <v>0</v>
      </c>
      <c r="F34" s="621">
        <v>0</v>
      </c>
      <c r="G34" s="621">
        <v>0</v>
      </c>
      <c r="H34" s="621">
        <v>0</v>
      </c>
      <c r="I34" s="622"/>
      <c r="J34" s="587"/>
      <c r="K34" s="588"/>
      <c r="L34" s="588"/>
      <c r="M34" s="588"/>
      <c r="N34" s="588"/>
      <c r="O34" s="588"/>
      <c r="P34" s="588"/>
      <c r="Q34" s="588"/>
      <c r="R34" s="588"/>
      <c r="S34" s="588"/>
      <c r="T34" s="588"/>
      <c r="U34" s="587"/>
      <c r="V34" s="622">
        <f t="shared" si="0"/>
        <v>0</v>
      </c>
      <c r="W34" s="623" t="e">
        <f t="shared" si="1"/>
        <v>#DIV/0!</v>
      </c>
    </row>
    <row r="35" spans="1:23">
      <c r="A35" s="582" t="s">
        <v>592</v>
      </c>
      <c r="B35" s="583">
        <v>25</v>
      </c>
      <c r="C35" s="620">
        <v>186</v>
      </c>
      <c r="D35" s="621">
        <v>684</v>
      </c>
      <c r="E35" s="621">
        <v>661</v>
      </c>
      <c r="F35" s="621">
        <v>731</v>
      </c>
      <c r="G35" s="621">
        <v>1250</v>
      </c>
      <c r="H35" s="621">
        <v>1764</v>
      </c>
      <c r="I35" s="622">
        <v>1539</v>
      </c>
      <c r="J35" s="587">
        <v>143</v>
      </c>
      <c r="K35" s="588">
        <v>142</v>
      </c>
      <c r="L35" s="588">
        <v>129</v>
      </c>
      <c r="M35" s="588"/>
      <c r="N35" s="588"/>
      <c r="O35" s="588"/>
      <c r="P35" s="588"/>
      <c r="Q35" s="588"/>
      <c r="R35" s="588"/>
      <c r="S35" s="588"/>
      <c r="T35" s="588"/>
      <c r="U35" s="587"/>
      <c r="V35" s="622">
        <f t="shared" si="0"/>
        <v>414</v>
      </c>
      <c r="W35" s="623">
        <f t="shared" si="1"/>
        <v>26.900584795321635</v>
      </c>
    </row>
    <row r="36" spans="1:23" ht="13.5" thickBot="1">
      <c r="A36" s="560" t="s">
        <v>632</v>
      </c>
      <c r="B36" s="561"/>
      <c r="C36" s="637">
        <v>506</v>
      </c>
      <c r="D36" s="638">
        <v>351</v>
      </c>
      <c r="E36" s="638">
        <v>1447</v>
      </c>
      <c r="F36" s="638">
        <v>282</v>
      </c>
      <c r="G36" s="638">
        <v>299</v>
      </c>
      <c r="H36" s="638">
        <v>486</v>
      </c>
      <c r="I36" s="639">
        <v>344</v>
      </c>
      <c r="J36" s="640">
        <v>4</v>
      </c>
      <c r="K36" s="601">
        <v>16</v>
      </c>
      <c r="L36" s="601">
        <v>53</v>
      </c>
      <c r="M36" s="601"/>
      <c r="N36" s="601"/>
      <c r="O36" s="601"/>
      <c r="P36" s="601"/>
      <c r="Q36" s="601"/>
      <c r="R36" s="601"/>
      <c r="S36" s="601"/>
      <c r="T36" s="601"/>
      <c r="U36" s="603"/>
      <c r="V36" s="639">
        <f t="shared" si="0"/>
        <v>73</v>
      </c>
      <c r="W36" s="641">
        <f t="shared" si="1"/>
        <v>21.220930232558139</v>
      </c>
    </row>
    <row r="37" spans="1:23" ht="23.25" customHeight="1" thickBot="1">
      <c r="A37" s="642" t="s">
        <v>633</v>
      </c>
      <c r="B37" s="643">
        <v>31</v>
      </c>
      <c r="C37" s="644">
        <v>22086</v>
      </c>
      <c r="D37" s="645">
        <v>18046</v>
      </c>
      <c r="E37" s="645">
        <v>19764</v>
      </c>
      <c r="F37" s="645">
        <v>21093</v>
      </c>
      <c r="G37" s="645">
        <v>32758</v>
      </c>
      <c r="H37" s="645">
        <v>38698</v>
      </c>
      <c r="I37" s="607">
        <f>SUM(I26:I36)</f>
        <v>36920</v>
      </c>
      <c r="J37" s="606">
        <f>SUM(J26:J36)</f>
        <v>2755</v>
      </c>
      <c r="K37" s="609">
        <f>SUM(K26:K36)</f>
        <v>3406</v>
      </c>
      <c r="L37" s="610">
        <f>SUM(L26:L36)</f>
        <v>3094</v>
      </c>
      <c r="M37" s="610">
        <f>SUM(M26:M36)</f>
        <v>0</v>
      </c>
      <c r="N37" s="609">
        <f t="shared" ref="N37:U37" si="2">SUM(N26:N36)</f>
        <v>0</v>
      </c>
      <c r="O37" s="609">
        <f t="shared" si="2"/>
        <v>0</v>
      </c>
      <c r="P37" s="609">
        <f t="shared" si="2"/>
        <v>0</v>
      </c>
      <c r="Q37" s="609">
        <f t="shared" si="2"/>
        <v>0</v>
      </c>
      <c r="R37" s="609">
        <f>SUM(R26:R36)</f>
        <v>0</v>
      </c>
      <c r="S37" s="609">
        <f t="shared" si="2"/>
        <v>0</v>
      </c>
      <c r="T37" s="609">
        <f t="shared" si="2"/>
        <v>0</v>
      </c>
      <c r="U37" s="609">
        <f t="shared" si="2"/>
        <v>0</v>
      </c>
      <c r="V37" s="607">
        <f t="shared" ref="V37:V43" si="3">SUM(J37:U37)</f>
        <v>9255</v>
      </c>
      <c r="W37" s="646">
        <f>+V37/I37*100</f>
        <v>25.067713976164679</v>
      </c>
    </row>
    <row r="38" spans="1:23">
      <c r="A38" s="582" t="s">
        <v>598</v>
      </c>
      <c r="B38" s="583">
        <v>32</v>
      </c>
      <c r="C38" s="632">
        <v>0</v>
      </c>
      <c r="D38" s="633">
        <v>0</v>
      </c>
      <c r="E38" s="633">
        <v>0</v>
      </c>
      <c r="F38" s="633">
        <v>0</v>
      </c>
      <c r="G38" s="633">
        <v>0</v>
      </c>
      <c r="H38" s="633">
        <v>0</v>
      </c>
      <c r="I38" s="634">
        <v>0</v>
      </c>
      <c r="J38" s="587"/>
      <c r="K38" s="588"/>
      <c r="L38" s="588"/>
      <c r="M38" s="588"/>
      <c r="N38" s="588"/>
      <c r="O38" s="588"/>
      <c r="P38" s="588"/>
      <c r="Q38" s="588"/>
      <c r="R38" s="588"/>
      <c r="S38" s="588"/>
      <c r="T38" s="588"/>
      <c r="U38" s="587"/>
      <c r="V38" s="622">
        <f t="shared" si="3"/>
        <v>0</v>
      </c>
      <c r="W38" s="623" t="e">
        <f t="shared" ref="W38:W43" si="4">+V38/I38*100</f>
        <v>#DIV/0!</v>
      </c>
    </row>
    <row r="39" spans="1:23">
      <c r="A39" s="582" t="s">
        <v>600</v>
      </c>
      <c r="B39" s="583">
        <v>33</v>
      </c>
      <c r="C39" s="620">
        <v>6426</v>
      </c>
      <c r="D39" s="621">
        <v>5515</v>
      </c>
      <c r="E39" s="621">
        <v>6589</v>
      </c>
      <c r="F39" s="621">
        <v>7664</v>
      </c>
      <c r="G39" s="621">
        <v>11227</v>
      </c>
      <c r="H39" s="621">
        <v>12987</v>
      </c>
      <c r="I39" s="622">
        <v>12060</v>
      </c>
      <c r="J39" s="587">
        <v>1407</v>
      </c>
      <c r="K39" s="588">
        <v>1062</v>
      </c>
      <c r="L39" s="588">
        <v>1120</v>
      </c>
      <c r="M39" s="588"/>
      <c r="N39" s="588"/>
      <c r="O39" s="588"/>
      <c r="P39" s="588"/>
      <c r="Q39" s="588"/>
      <c r="R39" s="588"/>
      <c r="S39" s="588"/>
      <c r="T39" s="588"/>
      <c r="U39" s="587"/>
      <c r="V39" s="622">
        <f t="shared" si="3"/>
        <v>3589</v>
      </c>
      <c r="W39" s="623">
        <f t="shared" si="4"/>
        <v>29.759535655058045</v>
      </c>
    </row>
    <row r="40" spans="1:23">
      <c r="A40" s="582" t="s">
        <v>602</v>
      </c>
      <c r="B40" s="583">
        <v>34</v>
      </c>
      <c r="C40" s="620">
        <v>0</v>
      </c>
      <c r="D40" s="621">
        <v>0</v>
      </c>
      <c r="E40" s="621">
        <v>0</v>
      </c>
      <c r="F40" s="621">
        <v>0</v>
      </c>
      <c r="G40" s="621">
        <v>4</v>
      </c>
      <c r="H40" s="621">
        <v>15</v>
      </c>
      <c r="I40" s="622">
        <v>0</v>
      </c>
      <c r="J40" s="587"/>
      <c r="K40" s="588"/>
      <c r="L40" s="588"/>
      <c r="M40" s="588"/>
      <c r="N40" s="588"/>
      <c r="O40" s="588"/>
      <c r="P40" s="588"/>
      <c r="Q40" s="588"/>
      <c r="R40" s="588"/>
      <c r="S40" s="588"/>
      <c r="T40" s="588"/>
      <c r="U40" s="587"/>
      <c r="V40" s="622">
        <f t="shared" si="3"/>
        <v>0</v>
      </c>
      <c r="W40" s="623" t="e">
        <f t="shared" si="4"/>
        <v>#DIV/0!</v>
      </c>
    </row>
    <row r="41" spans="1:23">
      <c r="A41" s="582" t="s">
        <v>604</v>
      </c>
      <c r="B41" s="583">
        <v>57</v>
      </c>
      <c r="C41" s="620">
        <v>15657</v>
      </c>
      <c r="D41" s="621">
        <v>12640</v>
      </c>
      <c r="E41" s="621">
        <v>11973</v>
      </c>
      <c r="F41" s="621">
        <v>13638</v>
      </c>
      <c r="G41" s="621">
        <v>21739</v>
      </c>
      <c r="H41" s="621">
        <v>25839</v>
      </c>
      <c r="I41" s="622">
        <v>24860</v>
      </c>
      <c r="J41" s="587">
        <v>1840</v>
      </c>
      <c r="K41" s="588">
        <v>2490</v>
      </c>
      <c r="L41" s="588">
        <v>2529</v>
      </c>
      <c r="M41" s="588"/>
      <c r="N41" s="588"/>
      <c r="O41" s="588"/>
      <c r="P41" s="588"/>
      <c r="Q41" s="588"/>
      <c r="R41" s="588"/>
      <c r="S41" s="588"/>
      <c r="T41" s="588"/>
      <c r="U41" s="587"/>
      <c r="V41" s="622">
        <f t="shared" si="3"/>
        <v>6859</v>
      </c>
      <c r="W41" s="623">
        <f t="shared" si="4"/>
        <v>27.590506838294448</v>
      </c>
    </row>
    <row r="42" spans="1:23" ht="13.5" thickBot="1">
      <c r="A42" s="560" t="s">
        <v>607</v>
      </c>
      <c r="B42" s="561"/>
      <c r="C42" s="647">
        <v>3</v>
      </c>
      <c r="D42" s="648">
        <v>0</v>
      </c>
      <c r="E42" s="648">
        <v>0</v>
      </c>
      <c r="F42" s="648">
        <v>0</v>
      </c>
      <c r="G42" s="648">
        <v>0</v>
      </c>
      <c r="H42" s="648">
        <v>62</v>
      </c>
      <c r="I42" s="649"/>
      <c r="J42" s="640">
        <v>2</v>
      </c>
      <c r="K42" s="601">
        <v>2</v>
      </c>
      <c r="L42" s="601">
        <v>2</v>
      </c>
      <c r="M42" s="601"/>
      <c r="N42" s="601"/>
      <c r="O42" s="601"/>
      <c r="P42" s="601"/>
      <c r="Q42" s="601"/>
      <c r="R42" s="601"/>
      <c r="S42" s="601"/>
      <c r="T42" s="601"/>
      <c r="U42" s="603"/>
      <c r="V42" s="622">
        <f t="shared" si="3"/>
        <v>6</v>
      </c>
      <c r="W42" s="623" t="e">
        <f t="shared" si="4"/>
        <v>#DIV/0!</v>
      </c>
    </row>
    <row r="43" spans="1:23" ht="20.25" customHeight="1" thickBot="1">
      <c r="A43" s="642" t="s">
        <v>609</v>
      </c>
      <c r="B43" s="643">
        <v>58</v>
      </c>
      <c r="C43" s="644">
        <v>22086</v>
      </c>
      <c r="D43" s="645">
        <v>18155</v>
      </c>
      <c r="E43" s="645">
        <v>18562</v>
      </c>
      <c r="F43" s="645">
        <v>21302</v>
      </c>
      <c r="G43" s="645">
        <v>32970</v>
      </c>
      <c r="H43" s="645">
        <v>38903</v>
      </c>
      <c r="I43" s="607">
        <f>SUM(I38:I42)</f>
        <v>36920</v>
      </c>
      <c r="J43" s="606">
        <f>SUM(J38:J42)</f>
        <v>3249</v>
      </c>
      <c r="K43" s="609">
        <f>SUM(K38:K42)</f>
        <v>3554</v>
      </c>
      <c r="L43" s="609">
        <f>SUM(L38:L42)</f>
        <v>3651</v>
      </c>
      <c r="M43" s="610">
        <f>SUM(M38:M42)</f>
        <v>0</v>
      </c>
      <c r="N43" s="609">
        <f t="shared" ref="N43:U43" si="5">SUM(N38:N42)</f>
        <v>0</v>
      </c>
      <c r="O43" s="609">
        <f t="shared" si="5"/>
        <v>0</v>
      </c>
      <c r="P43" s="609">
        <f t="shared" si="5"/>
        <v>0</v>
      </c>
      <c r="Q43" s="609">
        <f t="shared" si="5"/>
        <v>0</v>
      </c>
      <c r="R43" s="609">
        <f>SUM(R39:R42)</f>
        <v>0</v>
      </c>
      <c r="S43" s="609">
        <f t="shared" si="5"/>
        <v>0</v>
      </c>
      <c r="T43" s="609">
        <f t="shared" si="5"/>
        <v>0</v>
      </c>
      <c r="U43" s="609">
        <f t="shared" si="5"/>
        <v>0</v>
      </c>
      <c r="V43" s="607">
        <f t="shared" si="3"/>
        <v>10454</v>
      </c>
      <c r="W43" s="646">
        <f t="shared" si="4"/>
        <v>28.31527627302275</v>
      </c>
    </row>
    <row r="44" spans="1:23" ht="6.75" customHeight="1" thickBot="1">
      <c r="A44" s="560"/>
      <c r="B44" s="561"/>
      <c r="C44" s="650"/>
      <c r="D44" s="651"/>
      <c r="E44" s="651"/>
      <c r="F44" s="651"/>
      <c r="G44" s="651"/>
      <c r="H44" s="651"/>
      <c r="I44" s="639"/>
      <c r="J44" s="600"/>
      <c r="K44" s="601"/>
      <c r="L44" s="602"/>
      <c r="M44" s="602"/>
      <c r="N44" s="601"/>
      <c r="O44" s="601"/>
      <c r="P44" s="601"/>
      <c r="Q44" s="601"/>
      <c r="R44" s="601"/>
      <c r="S44" s="601"/>
      <c r="T44" s="601"/>
      <c r="U44" s="652"/>
      <c r="V44" s="639"/>
      <c r="W44" s="641"/>
    </row>
    <row r="45" spans="1:23" ht="17.25" customHeight="1" thickBot="1">
      <c r="A45" s="642" t="s">
        <v>611</v>
      </c>
      <c r="B45" s="643"/>
      <c r="C45" s="644">
        <v>6429</v>
      </c>
      <c r="D45" s="645">
        <v>5515</v>
      </c>
      <c r="E45" s="645">
        <v>6589</v>
      </c>
      <c r="F45" s="645">
        <v>7664</v>
      </c>
      <c r="G45" s="645">
        <v>11231</v>
      </c>
      <c r="H45" s="645">
        <v>13064</v>
      </c>
      <c r="I45" s="607">
        <f>+I43-I41</f>
        <v>12060</v>
      </c>
      <c r="J45" s="606">
        <f t="shared" ref="J45:U45" si="6">+J43-J41</f>
        <v>1409</v>
      </c>
      <c r="K45" s="609">
        <f t="shared" si="6"/>
        <v>1064</v>
      </c>
      <c r="L45" s="609">
        <f t="shared" si="6"/>
        <v>1122</v>
      </c>
      <c r="M45" s="609">
        <f t="shared" si="6"/>
        <v>0</v>
      </c>
      <c r="N45" s="609">
        <f t="shared" si="6"/>
        <v>0</v>
      </c>
      <c r="O45" s="609">
        <f t="shared" si="6"/>
        <v>0</v>
      </c>
      <c r="P45" s="609">
        <f t="shared" si="6"/>
        <v>0</v>
      </c>
      <c r="Q45" s="609">
        <f t="shared" si="6"/>
        <v>0</v>
      </c>
      <c r="R45" s="609">
        <f t="shared" si="6"/>
        <v>0</v>
      </c>
      <c r="S45" s="609">
        <f t="shared" si="6"/>
        <v>0</v>
      </c>
      <c r="T45" s="609">
        <f t="shared" si="6"/>
        <v>0</v>
      </c>
      <c r="U45" s="653">
        <f t="shared" si="6"/>
        <v>0</v>
      </c>
      <c r="V45" s="607">
        <f>SUM(J45:U45)</f>
        <v>3595</v>
      </c>
      <c r="W45" s="646">
        <f>+V45/I45*100</f>
        <v>29.809286898839137</v>
      </c>
    </row>
    <row r="46" spans="1:23" ht="19.5" customHeight="1" thickBot="1">
      <c r="A46" s="642" t="s">
        <v>612</v>
      </c>
      <c r="B46" s="643">
        <v>59</v>
      </c>
      <c r="C46" s="644">
        <v>0</v>
      </c>
      <c r="D46" s="645">
        <v>109</v>
      </c>
      <c r="E46" s="645">
        <v>-1202</v>
      </c>
      <c r="F46" s="645">
        <v>209</v>
      </c>
      <c r="G46" s="645">
        <v>212</v>
      </c>
      <c r="H46" s="645">
        <v>205</v>
      </c>
      <c r="I46" s="607">
        <f>+I43-I37</f>
        <v>0</v>
      </c>
      <c r="J46" s="606">
        <f t="shared" ref="J46:U46" si="7">+J43-J37</f>
        <v>494</v>
      </c>
      <c r="K46" s="609">
        <f t="shared" si="7"/>
        <v>148</v>
      </c>
      <c r="L46" s="609">
        <f>+L43-L37</f>
        <v>557</v>
      </c>
      <c r="M46" s="609">
        <f>+M43-M37</f>
        <v>0</v>
      </c>
      <c r="N46" s="609">
        <f t="shared" si="7"/>
        <v>0</v>
      </c>
      <c r="O46" s="609">
        <f t="shared" si="7"/>
        <v>0</v>
      </c>
      <c r="P46" s="609">
        <f t="shared" si="7"/>
        <v>0</v>
      </c>
      <c r="Q46" s="609">
        <f t="shared" si="7"/>
        <v>0</v>
      </c>
      <c r="R46" s="609">
        <f t="shared" si="7"/>
        <v>0</v>
      </c>
      <c r="S46" s="609">
        <f t="shared" si="7"/>
        <v>0</v>
      </c>
      <c r="T46" s="609">
        <f t="shared" si="7"/>
        <v>0</v>
      </c>
      <c r="U46" s="610">
        <f t="shared" si="7"/>
        <v>0</v>
      </c>
      <c r="V46" s="607">
        <f>SUM(V43-V37)</f>
        <v>1199</v>
      </c>
      <c r="W46" s="646" t="e">
        <f>+V46/I46*100</f>
        <v>#DIV/0!</v>
      </c>
    </row>
    <row r="47" spans="1:23" ht="19.5" customHeight="1" thickBot="1">
      <c r="A47" s="642" t="s">
        <v>614</v>
      </c>
      <c r="B47" s="654" t="s">
        <v>634</v>
      </c>
      <c r="C47" s="644">
        <v>-15657</v>
      </c>
      <c r="D47" s="645">
        <v>-12531</v>
      </c>
      <c r="E47" s="645">
        <v>-13175</v>
      </c>
      <c r="F47" s="645">
        <v>-13429</v>
      </c>
      <c r="G47" s="645">
        <v>-21527</v>
      </c>
      <c r="H47" s="645">
        <v>-25634</v>
      </c>
      <c r="I47" s="607">
        <f>+I46-I41</f>
        <v>-24860</v>
      </c>
      <c r="J47" s="655">
        <f t="shared" ref="J47:U47" si="8">+J46-J41</f>
        <v>-1346</v>
      </c>
      <c r="K47" s="609">
        <f t="shared" si="8"/>
        <v>-2342</v>
      </c>
      <c r="L47" s="609">
        <f t="shared" si="8"/>
        <v>-1972</v>
      </c>
      <c r="M47" s="609">
        <f t="shared" si="8"/>
        <v>0</v>
      </c>
      <c r="N47" s="609">
        <f t="shared" si="8"/>
        <v>0</v>
      </c>
      <c r="O47" s="609">
        <f t="shared" si="8"/>
        <v>0</v>
      </c>
      <c r="P47" s="609">
        <f t="shared" si="8"/>
        <v>0</v>
      </c>
      <c r="Q47" s="609">
        <f t="shared" si="8"/>
        <v>0</v>
      </c>
      <c r="R47" s="609">
        <f t="shared" si="8"/>
        <v>0</v>
      </c>
      <c r="S47" s="609">
        <f t="shared" si="8"/>
        <v>0</v>
      </c>
      <c r="T47" s="609">
        <f t="shared" si="8"/>
        <v>0</v>
      </c>
      <c r="U47" s="653">
        <f t="shared" si="8"/>
        <v>0</v>
      </c>
      <c r="V47" s="607">
        <f>SUM(J47:U47)</f>
        <v>-5660</v>
      </c>
      <c r="W47" s="646">
        <f>+V47/I47*100</f>
        <v>22.767497988736928</v>
      </c>
    </row>
    <row r="49" spans="2:2">
      <c r="B49" s="656"/>
    </row>
  </sheetData>
  <pageMargins left="1.299212598425197" right="0.70866141732283472" top="0.59055118110236227" bottom="0.59055118110236227" header="0.31496062992125984" footer="0.31496062992125984"/>
  <pageSetup paperSize="9" scale="8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2"/>
  <sheetViews>
    <sheetView topLeftCell="A3" workbookViewId="0">
      <selection activeCell="H70" sqref="H70"/>
    </sheetView>
  </sheetViews>
  <sheetFormatPr defaultRowHeight="12.75"/>
  <cols>
    <col min="1" max="1" width="37.7109375" customWidth="1"/>
    <col min="2" max="2" width="13.5703125" customWidth="1"/>
    <col min="3" max="4" width="10.85546875" hidden="1" customWidth="1"/>
    <col min="5" max="5" width="6.42578125" style="665" customWidth="1"/>
    <col min="6" max="6" width="11.7109375" customWidth="1"/>
    <col min="7" max="9" width="11.5703125" customWidth="1"/>
    <col min="10" max="10" width="11.42578125" customWidth="1"/>
    <col min="13" max="18" width="0" hidden="1" customWidth="1"/>
    <col min="19" max="19" width="9.28515625" hidden="1" customWidth="1"/>
    <col min="20" max="21" width="0" hidden="1" customWidth="1"/>
    <col min="22" max="22" width="10.42578125" customWidth="1"/>
    <col min="23" max="23" width="10.140625" customWidth="1"/>
    <col min="257" max="257" width="37.7109375" customWidth="1"/>
    <col min="258" max="258" width="13.5703125" customWidth="1"/>
    <col min="259" max="260" width="0" hidden="1" customWidth="1"/>
    <col min="261" max="261" width="6.42578125" customWidth="1"/>
    <col min="262" max="262" width="11.7109375" customWidth="1"/>
    <col min="263" max="265" width="11.5703125" customWidth="1"/>
    <col min="266" max="266" width="11.42578125" customWidth="1"/>
    <col min="275" max="275" width="9.28515625" bestFit="1" customWidth="1"/>
    <col min="278" max="278" width="10.42578125" customWidth="1"/>
    <col min="279" max="279" width="10.140625" customWidth="1"/>
    <col min="513" max="513" width="37.7109375" customWidth="1"/>
    <col min="514" max="514" width="13.5703125" customWidth="1"/>
    <col min="515" max="516" width="0" hidden="1" customWidth="1"/>
    <col min="517" max="517" width="6.42578125" customWidth="1"/>
    <col min="518" max="518" width="11.7109375" customWidth="1"/>
    <col min="519" max="521" width="11.5703125" customWidth="1"/>
    <col min="522" max="522" width="11.42578125" customWidth="1"/>
    <col min="531" max="531" width="9.28515625" bestFit="1" customWidth="1"/>
    <col min="534" max="534" width="10.42578125" customWidth="1"/>
    <col min="535" max="535" width="10.140625" customWidth="1"/>
    <col min="769" max="769" width="37.7109375" customWidth="1"/>
    <col min="770" max="770" width="13.5703125" customWidth="1"/>
    <col min="771" max="772" width="0" hidden="1" customWidth="1"/>
    <col min="773" max="773" width="6.42578125" customWidth="1"/>
    <col min="774" max="774" width="11.7109375" customWidth="1"/>
    <col min="775" max="777" width="11.5703125" customWidth="1"/>
    <col min="778" max="778" width="11.42578125" customWidth="1"/>
    <col min="787" max="787" width="9.28515625" bestFit="1" customWidth="1"/>
    <col min="790" max="790" width="10.42578125" customWidth="1"/>
    <col min="791" max="791" width="10.140625" customWidth="1"/>
    <col min="1025" max="1025" width="37.7109375" customWidth="1"/>
    <col min="1026" max="1026" width="13.5703125" customWidth="1"/>
    <col min="1027" max="1028" width="0" hidden="1" customWidth="1"/>
    <col min="1029" max="1029" width="6.42578125" customWidth="1"/>
    <col min="1030" max="1030" width="11.7109375" customWidth="1"/>
    <col min="1031" max="1033" width="11.5703125" customWidth="1"/>
    <col min="1034" max="1034" width="11.42578125" customWidth="1"/>
    <col min="1043" max="1043" width="9.28515625" bestFit="1" customWidth="1"/>
    <col min="1046" max="1046" width="10.42578125" customWidth="1"/>
    <col min="1047" max="1047" width="10.140625" customWidth="1"/>
    <col min="1281" max="1281" width="37.7109375" customWidth="1"/>
    <col min="1282" max="1282" width="13.5703125" customWidth="1"/>
    <col min="1283" max="1284" width="0" hidden="1" customWidth="1"/>
    <col min="1285" max="1285" width="6.42578125" customWidth="1"/>
    <col min="1286" max="1286" width="11.7109375" customWidth="1"/>
    <col min="1287" max="1289" width="11.5703125" customWidth="1"/>
    <col min="1290" max="1290" width="11.42578125" customWidth="1"/>
    <col min="1299" max="1299" width="9.28515625" bestFit="1" customWidth="1"/>
    <col min="1302" max="1302" width="10.42578125" customWidth="1"/>
    <col min="1303" max="1303" width="10.140625" customWidth="1"/>
    <col min="1537" max="1537" width="37.7109375" customWidth="1"/>
    <col min="1538" max="1538" width="13.5703125" customWidth="1"/>
    <col min="1539" max="1540" width="0" hidden="1" customWidth="1"/>
    <col min="1541" max="1541" width="6.42578125" customWidth="1"/>
    <col min="1542" max="1542" width="11.7109375" customWidth="1"/>
    <col min="1543" max="1545" width="11.5703125" customWidth="1"/>
    <col min="1546" max="1546" width="11.42578125" customWidth="1"/>
    <col min="1555" max="1555" width="9.28515625" bestFit="1" customWidth="1"/>
    <col min="1558" max="1558" width="10.42578125" customWidth="1"/>
    <col min="1559" max="1559" width="10.140625" customWidth="1"/>
    <col min="1793" max="1793" width="37.7109375" customWidth="1"/>
    <col min="1794" max="1794" width="13.5703125" customWidth="1"/>
    <col min="1795" max="1796" width="0" hidden="1" customWidth="1"/>
    <col min="1797" max="1797" width="6.42578125" customWidth="1"/>
    <col min="1798" max="1798" width="11.7109375" customWidth="1"/>
    <col min="1799" max="1801" width="11.5703125" customWidth="1"/>
    <col min="1802" max="1802" width="11.42578125" customWidth="1"/>
    <col min="1811" max="1811" width="9.28515625" bestFit="1" customWidth="1"/>
    <col min="1814" max="1814" width="10.42578125" customWidth="1"/>
    <col min="1815" max="1815" width="10.140625" customWidth="1"/>
    <col min="2049" max="2049" width="37.7109375" customWidth="1"/>
    <col min="2050" max="2050" width="13.5703125" customWidth="1"/>
    <col min="2051" max="2052" width="0" hidden="1" customWidth="1"/>
    <col min="2053" max="2053" width="6.42578125" customWidth="1"/>
    <col min="2054" max="2054" width="11.7109375" customWidth="1"/>
    <col min="2055" max="2057" width="11.5703125" customWidth="1"/>
    <col min="2058" max="2058" width="11.42578125" customWidth="1"/>
    <col min="2067" max="2067" width="9.28515625" bestFit="1" customWidth="1"/>
    <col min="2070" max="2070" width="10.42578125" customWidth="1"/>
    <col min="2071" max="2071" width="10.140625" customWidth="1"/>
    <col min="2305" max="2305" width="37.7109375" customWidth="1"/>
    <col min="2306" max="2306" width="13.5703125" customWidth="1"/>
    <col min="2307" max="2308" width="0" hidden="1" customWidth="1"/>
    <col min="2309" max="2309" width="6.42578125" customWidth="1"/>
    <col min="2310" max="2310" width="11.7109375" customWidth="1"/>
    <col min="2311" max="2313" width="11.5703125" customWidth="1"/>
    <col min="2314" max="2314" width="11.42578125" customWidth="1"/>
    <col min="2323" max="2323" width="9.28515625" bestFit="1" customWidth="1"/>
    <col min="2326" max="2326" width="10.42578125" customWidth="1"/>
    <col min="2327" max="2327" width="10.140625" customWidth="1"/>
    <col min="2561" max="2561" width="37.7109375" customWidth="1"/>
    <col min="2562" max="2562" width="13.5703125" customWidth="1"/>
    <col min="2563" max="2564" width="0" hidden="1" customWidth="1"/>
    <col min="2565" max="2565" width="6.42578125" customWidth="1"/>
    <col min="2566" max="2566" width="11.7109375" customWidth="1"/>
    <col min="2567" max="2569" width="11.5703125" customWidth="1"/>
    <col min="2570" max="2570" width="11.42578125" customWidth="1"/>
    <col min="2579" max="2579" width="9.28515625" bestFit="1" customWidth="1"/>
    <col min="2582" max="2582" width="10.42578125" customWidth="1"/>
    <col min="2583" max="2583" width="10.140625" customWidth="1"/>
    <col min="2817" max="2817" width="37.7109375" customWidth="1"/>
    <col min="2818" max="2818" width="13.5703125" customWidth="1"/>
    <col min="2819" max="2820" width="0" hidden="1" customWidth="1"/>
    <col min="2821" max="2821" width="6.42578125" customWidth="1"/>
    <col min="2822" max="2822" width="11.7109375" customWidth="1"/>
    <col min="2823" max="2825" width="11.5703125" customWidth="1"/>
    <col min="2826" max="2826" width="11.42578125" customWidth="1"/>
    <col min="2835" max="2835" width="9.28515625" bestFit="1" customWidth="1"/>
    <col min="2838" max="2838" width="10.42578125" customWidth="1"/>
    <col min="2839" max="2839" width="10.140625" customWidth="1"/>
    <col min="3073" max="3073" width="37.7109375" customWidth="1"/>
    <col min="3074" max="3074" width="13.5703125" customWidth="1"/>
    <col min="3075" max="3076" width="0" hidden="1" customWidth="1"/>
    <col min="3077" max="3077" width="6.42578125" customWidth="1"/>
    <col min="3078" max="3078" width="11.7109375" customWidth="1"/>
    <col min="3079" max="3081" width="11.5703125" customWidth="1"/>
    <col min="3082" max="3082" width="11.42578125" customWidth="1"/>
    <col min="3091" max="3091" width="9.28515625" bestFit="1" customWidth="1"/>
    <col min="3094" max="3094" width="10.42578125" customWidth="1"/>
    <col min="3095" max="3095" width="10.140625" customWidth="1"/>
    <col min="3329" max="3329" width="37.7109375" customWidth="1"/>
    <col min="3330" max="3330" width="13.5703125" customWidth="1"/>
    <col min="3331" max="3332" width="0" hidden="1" customWidth="1"/>
    <col min="3333" max="3333" width="6.42578125" customWidth="1"/>
    <col min="3334" max="3334" width="11.7109375" customWidth="1"/>
    <col min="3335" max="3337" width="11.5703125" customWidth="1"/>
    <col min="3338" max="3338" width="11.42578125" customWidth="1"/>
    <col min="3347" max="3347" width="9.28515625" bestFit="1" customWidth="1"/>
    <col min="3350" max="3350" width="10.42578125" customWidth="1"/>
    <col min="3351" max="3351" width="10.140625" customWidth="1"/>
    <col min="3585" max="3585" width="37.7109375" customWidth="1"/>
    <col min="3586" max="3586" width="13.5703125" customWidth="1"/>
    <col min="3587" max="3588" width="0" hidden="1" customWidth="1"/>
    <col min="3589" max="3589" width="6.42578125" customWidth="1"/>
    <col min="3590" max="3590" width="11.7109375" customWidth="1"/>
    <col min="3591" max="3593" width="11.5703125" customWidth="1"/>
    <col min="3594" max="3594" width="11.42578125" customWidth="1"/>
    <col min="3603" max="3603" width="9.28515625" bestFit="1" customWidth="1"/>
    <col min="3606" max="3606" width="10.42578125" customWidth="1"/>
    <col min="3607" max="3607" width="10.140625" customWidth="1"/>
    <col min="3841" max="3841" width="37.7109375" customWidth="1"/>
    <col min="3842" max="3842" width="13.5703125" customWidth="1"/>
    <col min="3843" max="3844" width="0" hidden="1" customWidth="1"/>
    <col min="3845" max="3845" width="6.42578125" customWidth="1"/>
    <col min="3846" max="3846" width="11.7109375" customWidth="1"/>
    <col min="3847" max="3849" width="11.5703125" customWidth="1"/>
    <col min="3850" max="3850" width="11.42578125" customWidth="1"/>
    <col min="3859" max="3859" width="9.28515625" bestFit="1" customWidth="1"/>
    <col min="3862" max="3862" width="10.42578125" customWidth="1"/>
    <col min="3863" max="3863" width="10.140625" customWidth="1"/>
    <col min="4097" max="4097" width="37.7109375" customWidth="1"/>
    <col min="4098" max="4098" width="13.5703125" customWidth="1"/>
    <col min="4099" max="4100" width="0" hidden="1" customWidth="1"/>
    <col min="4101" max="4101" width="6.42578125" customWidth="1"/>
    <col min="4102" max="4102" width="11.7109375" customWidth="1"/>
    <col min="4103" max="4105" width="11.5703125" customWidth="1"/>
    <col min="4106" max="4106" width="11.42578125" customWidth="1"/>
    <col min="4115" max="4115" width="9.28515625" bestFit="1" customWidth="1"/>
    <col min="4118" max="4118" width="10.42578125" customWidth="1"/>
    <col min="4119" max="4119" width="10.140625" customWidth="1"/>
    <col min="4353" max="4353" width="37.7109375" customWidth="1"/>
    <col min="4354" max="4354" width="13.5703125" customWidth="1"/>
    <col min="4355" max="4356" width="0" hidden="1" customWidth="1"/>
    <col min="4357" max="4357" width="6.42578125" customWidth="1"/>
    <col min="4358" max="4358" width="11.7109375" customWidth="1"/>
    <col min="4359" max="4361" width="11.5703125" customWidth="1"/>
    <col min="4362" max="4362" width="11.42578125" customWidth="1"/>
    <col min="4371" max="4371" width="9.28515625" bestFit="1" customWidth="1"/>
    <col min="4374" max="4374" width="10.42578125" customWidth="1"/>
    <col min="4375" max="4375" width="10.140625" customWidth="1"/>
    <col min="4609" max="4609" width="37.7109375" customWidth="1"/>
    <col min="4610" max="4610" width="13.5703125" customWidth="1"/>
    <col min="4611" max="4612" width="0" hidden="1" customWidth="1"/>
    <col min="4613" max="4613" width="6.42578125" customWidth="1"/>
    <col min="4614" max="4614" width="11.7109375" customWidth="1"/>
    <col min="4615" max="4617" width="11.5703125" customWidth="1"/>
    <col min="4618" max="4618" width="11.42578125" customWidth="1"/>
    <col min="4627" max="4627" width="9.28515625" bestFit="1" customWidth="1"/>
    <col min="4630" max="4630" width="10.42578125" customWidth="1"/>
    <col min="4631" max="4631" width="10.140625" customWidth="1"/>
    <col min="4865" max="4865" width="37.7109375" customWidth="1"/>
    <col min="4866" max="4866" width="13.5703125" customWidth="1"/>
    <col min="4867" max="4868" width="0" hidden="1" customWidth="1"/>
    <col min="4869" max="4869" width="6.42578125" customWidth="1"/>
    <col min="4870" max="4870" width="11.7109375" customWidth="1"/>
    <col min="4871" max="4873" width="11.5703125" customWidth="1"/>
    <col min="4874" max="4874" width="11.42578125" customWidth="1"/>
    <col min="4883" max="4883" width="9.28515625" bestFit="1" customWidth="1"/>
    <col min="4886" max="4886" width="10.42578125" customWidth="1"/>
    <col min="4887" max="4887" width="10.140625" customWidth="1"/>
    <col min="5121" max="5121" width="37.7109375" customWidth="1"/>
    <col min="5122" max="5122" width="13.5703125" customWidth="1"/>
    <col min="5123" max="5124" width="0" hidden="1" customWidth="1"/>
    <col min="5125" max="5125" width="6.42578125" customWidth="1"/>
    <col min="5126" max="5126" width="11.7109375" customWidth="1"/>
    <col min="5127" max="5129" width="11.5703125" customWidth="1"/>
    <col min="5130" max="5130" width="11.42578125" customWidth="1"/>
    <col min="5139" max="5139" width="9.28515625" bestFit="1" customWidth="1"/>
    <col min="5142" max="5142" width="10.42578125" customWidth="1"/>
    <col min="5143" max="5143" width="10.140625" customWidth="1"/>
    <col min="5377" max="5377" width="37.7109375" customWidth="1"/>
    <col min="5378" max="5378" width="13.5703125" customWidth="1"/>
    <col min="5379" max="5380" width="0" hidden="1" customWidth="1"/>
    <col min="5381" max="5381" width="6.42578125" customWidth="1"/>
    <col min="5382" max="5382" width="11.7109375" customWidth="1"/>
    <col min="5383" max="5385" width="11.5703125" customWidth="1"/>
    <col min="5386" max="5386" width="11.42578125" customWidth="1"/>
    <col min="5395" max="5395" width="9.28515625" bestFit="1" customWidth="1"/>
    <col min="5398" max="5398" width="10.42578125" customWidth="1"/>
    <col min="5399" max="5399" width="10.140625" customWidth="1"/>
    <col min="5633" max="5633" width="37.7109375" customWidth="1"/>
    <col min="5634" max="5634" width="13.5703125" customWidth="1"/>
    <col min="5635" max="5636" width="0" hidden="1" customWidth="1"/>
    <col min="5637" max="5637" width="6.42578125" customWidth="1"/>
    <col min="5638" max="5638" width="11.7109375" customWidth="1"/>
    <col min="5639" max="5641" width="11.5703125" customWidth="1"/>
    <col min="5642" max="5642" width="11.42578125" customWidth="1"/>
    <col min="5651" max="5651" width="9.28515625" bestFit="1" customWidth="1"/>
    <col min="5654" max="5654" width="10.42578125" customWidth="1"/>
    <col min="5655" max="5655" width="10.140625" customWidth="1"/>
    <col min="5889" max="5889" width="37.7109375" customWidth="1"/>
    <col min="5890" max="5890" width="13.5703125" customWidth="1"/>
    <col min="5891" max="5892" width="0" hidden="1" customWidth="1"/>
    <col min="5893" max="5893" width="6.42578125" customWidth="1"/>
    <col min="5894" max="5894" width="11.7109375" customWidth="1"/>
    <col min="5895" max="5897" width="11.5703125" customWidth="1"/>
    <col min="5898" max="5898" width="11.42578125" customWidth="1"/>
    <col min="5907" max="5907" width="9.28515625" bestFit="1" customWidth="1"/>
    <col min="5910" max="5910" width="10.42578125" customWidth="1"/>
    <col min="5911" max="5911" width="10.140625" customWidth="1"/>
    <col min="6145" max="6145" width="37.7109375" customWidth="1"/>
    <col min="6146" max="6146" width="13.5703125" customWidth="1"/>
    <col min="6147" max="6148" width="0" hidden="1" customWidth="1"/>
    <col min="6149" max="6149" width="6.42578125" customWidth="1"/>
    <col min="6150" max="6150" width="11.7109375" customWidth="1"/>
    <col min="6151" max="6153" width="11.5703125" customWidth="1"/>
    <col min="6154" max="6154" width="11.42578125" customWidth="1"/>
    <col min="6163" max="6163" width="9.28515625" bestFit="1" customWidth="1"/>
    <col min="6166" max="6166" width="10.42578125" customWidth="1"/>
    <col min="6167" max="6167" width="10.140625" customWidth="1"/>
    <col min="6401" max="6401" width="37.7109375" customWidth="1"/>
    <col min="6402" max="6402" width="13.5703125" customWidth="1"/>
    <col min="6403" max="6404" width="0" hidden="1" customWidth="1"/>
    <col min="6405" max="6405" width="6.42578125" customWidth="1"/>
    <col min="6406" max="6406" width="11.7109375" customWidth="1"/>
    <col min="6407" max="6409" width="11.5703125" customWidth="1"/>
    <col min="6410" max="6410" width="11.42578125" customWidth="1"/>
    <col min="6419" max="6419" width="9.28515625" bestFit="1" customWidth="1"/>
    <col min="6422" max="6422" width="10.42578125" customWidth="1"/>
    <col min="6423" max="6423" width="10.140625" customWidth="1"/>
    <col min="6657" max="6657" width="37.7109375" customWidth="1"/>
    <col min="6658" max="6658" width="13.5703125" customWidth="1"/>
    <col min="6659" max="6660" width="0" hidden="1" customWidth="1"/>
    <col min="6661" max="6661" width="6.42578125" customWidth="1"/>
    <col min="6662" max="6662" width="11.7109375" customWidth="1"/>
    <col min="6663" max="6665" width="11.5703125" customWidth="1"/>
    <col min="6666" max="6666" width="11.42578125" customWidth="1"/>
    <col min="6675" max="6675" width="9.28515625" bestFit="1" customWidth="1"/>
    <col min="6678" max="6678" width="10.42578125" customWidth="1"/>
    <col min="6679" max="6679" width="10.140625" customWidth="1"/>
    <col min="6913" max="6913" width="37.7109375" customWidth="1"/>
    <col min="6914" max="6914" width="13.5703125" customWidth="1"/>
    <col min="6915" max="6916" width="0" hidden="1" customWidth="1"/>
    <col min="6917" max="6917" width="6.42578125" customWidth="1"/>
    <col min="6918" max="6918" width="11.7109375" customWidth="1"/>
    <col min="6919" max="6921" width="11.5703125" customWidth="1"/>
    <col min="6922" max="6922" width="11.42578125" customWidth="1"/>
    <col min="6931" max="6931" width="9.28515625" bestFit="1" customWidth="1"/>
    <col min="6934" max="6934" width="10.42578125" customWidth="1"/>
    <col min="6935" max="6935" width="10.140625" customWidth="1"/>
    <col min="7169" max="7169" width="37.7109375" customWidth="1"/>
    <col min="7170" max="7170" width="13.5703125" customWidth="1"/>
    <col min="7171" max="7172" width="0" hidden="1" customWidth="1"/>
    <col min="7173" max="7173" width="6.42578125" customWidth="1"/>
    <col min="7174" max="7174" width="11.7109375" customWidth="1"/>
    <col min="7175" max="7177" width="11.5703125" customWidth="1"/>
    <col min="7178" max="7178" width="11.42578125" customWidth="1"/>
    <col min="7187" max="7187" width="9.28515625" bestFit="1" customWidth="1"/>
    <col min="7190" max="7190" width="10.42578125" customWidth="1"/>
    <col min="7191" max="7191" width="10.140625" customWidth="1"/>
    <col min="7425" max="7425" width="37.7109375" customWidth="1"/>
    <col min="7426" max="7426" width="13.5703125" customWidth="1"/>
    <col min="7427" max="7428" width="0" hidden="1" customWidth="1"/>
    <col min="7429" max="7429" width="6.42578125" customWidth="1"/>
    <col min="7430" max="7430" width="11.7109375" customWidth="1"/>
    <col min="7431" max="7433" width="11.5703125" customWidth="1"/>
    <col min="7434" max="7434" width="11.42578125" customWidth="1"/>
    <col min="7443" max="7443" width="9.28515625" bestFit="1" customWidth="1"/>
    <col min="7446" max="7446" width="10.42578125" customWidth="1"/>
    <col min="7447" max="7447" width="10.140625" customWidth="1"/>
    <col min="7681" max="7681" width="37.7109375" customWidth="1"/>
    <col min="7682" max="7682" width="13.5703125" customWidth="1"/>
    <col min="7683" max="7684" width="0" hidden="1" customWidth="1"/>
    <col min="7685" max="7685" width="6.42578125" customWidth="1"/>
    <col min="7686" max="7686" width="11.7109375" customWidth="1"/>
    <col min="7687" max="7689" width="11.5703125" customWidth="1"/>
    <col min="7690" max="7690" width="11.42578125" customWidth="1"/>
    <col min="7699" max="7699" width="9.28515625" bestFit="1" customWidth="1"/>
    <col min="7702" max="7702" width="10.42578125" customWidth="1"/>
    <col min="7703" max="7703" width="10.140625" customWidth="1"/>
    <col min="7937" max="7937" width="37.7109375" customWidth="1"/>
    <col min="7938" max="7938" width="13.5703125" customWidth="1"/>
    <col min="7939" max="7940" width="0" hidden="1" customWidth="1"/>
    <col min="7941" max="7941" width="6.42578125" customWidth="1"/>
    <col min="7942" max="7942" width="11.7109375" customWidth="1"/>
    <col min="7943" max="7945" width="11.5703125" customWidth="1"/>
    <col min="7946" max="7946" width="11.42578125" customWidth="1"/>
    <col min="7955" max="7955" width="9.28515625" bestFit="1" customWidth="1"/>
    <col min="7958" max="7958" width="10.42578125" customWidth="1"/>
    <col min="7959" max="7959" width="10.140625" customWidth="1"/>
    <col min="8193" max="8193" width="37.7109375" customWidth="1"/>
    <col min="8194" max="8194" width="13.5703125" customWidth="1"/>
    <col min="8195" max="8196" width="0" hidden="1" customWidth="1"/>
    <col min="8197" max="8197" width="6.42578125" customWidth="1"/>
    <col min="8198" max="8198" width="11.7109375" customWidth="1"/>
    <col min="8199" max="8201" width="11.5703125" customWidth="1"/>
    <col min="8202" max="8202" width="11.42578125" customWidth="1"/>
    <col min="8211" max="8211" width="9.28515625" bestFit="1" customWidth="1"/>
    <col min="8214" max="8214" width="10.42578125" customWidth="1"/>
    <col min="8215" max="8215" width="10.140625" customWidth="1"/>
    <col min="8449" max="8449" width="37.7109375" customWidth="1"/>
    <col min="8450" max="8450" width="13.5703125" customWidth="1"/>
    <col min="8451" max="8452" width="0" hidden="1" customWidth="1"/>
    <col min="8453" max="8453" width="6.42578125" customWidth="1"/>
    <col min="8454" max="8454" width="11.7109375" customWidth="1"/>
    <col min="8455" max="8457" width="11.5703125" customWidth="1"/>
    <col min="8458" max="8458" width="11.42578125" customWidth="1"/>
    <col min="8467" max="8467" width="9.28515625" bestFit="1" customWidth="1"/>
    <col min="8470" max="8470" width="10.42578125" customWidth="1"/>
    <col min="8471" max="8471" width="10.140625" customWidth="1"/>
    <col min="8705" max="8705" width="37.7109375" customWidth="1"/>
    <col min="8706" max="8706" width="13.5703125" customWidth="1"/>
    <col min="8707" max="8708" width="0" hidden="1" customWidth="1"/>
    <col min="8709" max="8709" width="6.42578125" customWidth="1"/>
    <col min="8710" max="8710" width="11.7109375" customWidth="1"/>
    <col min="8711" max="8713" width="11.5703125" customWidth="1"/>
    <col min="8714" max="8714" width="11.42578125" customWidth="1"/>
    <col min="8723" max="8723" width="9.28515625" bestFit="1" customWidth="1"/>
    <col min="8726" max="8726" width="10.42578125" customWidth="1"/>
    <col min="8727" max="8727" width="10.140625" customWidth="1"/>
    <col min="8961" max="8961" width="37.7109375" customWidth="1"/>
    <col min="8962" max="8962" width="13.5703125" customWidth="1"/>
    <col min="8963" max="8964" width="0" hidden="1" customWidth="1"/>
    <col min="8965" max="8965" width="6.42578125" customWidth="1"/>
    <col min="8966" max="8966" width="11.7109375" customWidth="1"/>
    <col min="8967" max="8969" width="11.5703125" customWidth="1"/>
    <col min="8970" max="8970" width="11.42578125" customWidth="1"/>
    <col min="8979" max="8979" width="9.28515625" bestFit="1" customWidth="1"/>
    <col min="8982" max="8982" width="10.42578125" customWidth="1"/>
    <col min="8983" max="8983" width="10.140625" customWidth="1"/>
    <col min="9217" max="9217" width="37.7109375" customWidth="1"/>
    <col min="9218" max="9218" width="13.5703125" customWidth="1"/>
    <col min="9219" max="9220" width="0" hidden="1" customWidth="1"/>
    <col min="9221" max="9221" width="6.42578125" customWidth="1"/>
    <col min="9222" max="9222" width="11.7109375" customWidth="1"/>
    <col min="9223" max="9225" width="11.5703125" customWidth="1"/>
    <col min="9226" max="9226" width="11.42578125" customWidth="1"/>
    <col min="9235" max="9235" width="9.28515625" bestFit="1" customWidth="1"/>
    <col min="9238" max="9238" width="10.42578125" customWidth="1"/>
    <col min="9239" max="9239" width="10.140625" customWidth="1"/>
    <col min="9473" max="9473" width="37.7109375" customWidth="1"/>
    <col min="9474" max="9474" width="13.5703125" customWidth="1"/>
    <col min="9475" max="9476" width="0" hidden="1" customWidth="1"/>
    <col min="9477" max="9477" width="6.42578125" customWidth="1"/>
    <col min="9478" max="9478" width="11.7109375" customWidth="1"/>
    <col min="9479" max="9481" width="11.5703125" customWidth="1"/>
    <col min="9482" max="9482" width="11.42578125" customWidth="1"/>
    <col min="9491" max="9491" width="9.28515625" bestFit="1" customWidth="1"/>
    <col min="9494" max="9494" width="10.42578125" customWidth="1"/>
    <col min="9495" max="9495" width="10.140625" customWidth="1"/>
    <col min="9729" max="9729" width="37.7109375" customWidth="1"/>
    <col min="9730" max="9730" width="13.5703125" customWidth="1"/>
    <col min="9731" max="9732" width="0" hidden="1" customWidth="1"/>
    <col min="9733" max="9733" width="6.42578125" customWidth="1"/>
    <col min="9734" max="9734" width="11.7109375" customWidth="1"/>
    <col min="9735" max="9737" width="11.5703125" customWidth="1"/>
    <col min="9738" max="9738" width="11.42578125" customWidth="1"/>
    <col min="9747" max="9747" width="9.28515625" bestFit="1" customWidth="1"/>
    <col min="9750" max="9750" width="10.42578125" customWidth="1"/>
    <col min="9751" max="9751" width="10.140625" customWidth="1"/>
    <col min="9985" max="9985" width="37.7109375" customWidth="1"/>
    <col min="9986" max="9986" width="13.5703125" customWidth="1"/>
    <col min="9987" max="9988" width="0" hidden="1" customWidth="1"/>
    <col min="9989" max="9989" width="6.42578125" customWidth="1"/>
    <col min="9990" max="9990" width="11.7109375" customWidth="1"/>
    <col min="9991" max="9993" width="11.5703125" customWidth="1"/>
    <col min="9994" max="9994" width="11.42578125" customWidth="1"/>
    <col min="10003" max="10003" width="9.28515625" bestFit="1" customWidth="1"/>
    <col min="10006" max="10006" width="10.42578125" customWidth="1"/>
    <col min="10007" max="10007" width="10.140625" customWidth="1"/>
    <col min="10241" max="10241" width="37.7109375" customWidth="1"/>
    <col min="10242" max="10242" width="13.5703125" customWidth="1"/>
    <col min="10243" max="10244" width="0" hidden="1" customWidth="1"/>
    <col min="10245" max="10245" width="6.42578125" customWidth="1"/>
    <col min="10246" max="10246" width="11.7109375" customWidth="1"/>
    <col min="10247" max="10249" width="11.5703125" customWidth="1"/>
    <col min="10250" max="10250" width="11.42578125" customWidth="1"/>
    <col min="10259" max="10259" width="9.28515625" bestFit="1" customWidth="1"/>
    <col min="10262" max="10262" width="10.42578125" customWidth="1"/>
    <col min="10263" max="10263" width="10.140625" customWidth="1"/>
    <col min="10497" max="10497" width="37.7109375" customWidth="1"/>
    <col min="10498" max="10498" width="13.5703125" customWidth="1"/>
    <col min="10499" max="10500" width="0" hidden="1" customWidth="1"/>
    <col min="10501" max="10501" width="6.42578125" customWidth="1"/>
    <col min="10502" max="10502" width="11.7109375" customWidth="1"/>
    <col min="10503" max="10505" width="11.5703125" customWidth="1"/>
    <col min="10506" max="10506" width="11.42578125" customWidth="1"/>
    <col min="10515" max="10515" width="9.28515625" bestFit="1" customWidth="1"/>
    <col min="10518" max="10518" width="10.42578125" customWidth="1"/>
    <col min="10519" max="10519" width="10.140625" customWidth="1"/>
    <col min="10753" max="10753" width="37.7109375" customWidth="1"/>
    <col min="10754" max="10754" width="13.5703125" customWidth="1"/>
    <col min="10755" max="10756" width="0" hidden="1" customWidth="1"/>
    <col min="10757" max="10757" width="6.42578125" customWidth="1"/>
    <col min="10758" max="10758" width="11.7109375" customWidth="1"/>
    <col min="10759" max="10761" width="11.5703125" customWidth="1"/>
    <col min="10762" max="10762" width="11.42578125" customWidth="1"/>
    <col min="10771" max="10771" width="9.28515625" bestFit="1" customWidth="1"/>
    <col min="10774" max="10774" width="10.42578125" customWidth="1"/>
    <col min="10775" max="10775" width="10.140625" customWidth="1"/>
    <col min="11009" max="11009" width="37.7109375" customWidth="1"/>
    <col min="11010" max="11010" width="13.5703125" customWidth="1"/>
    <col min="11011" max="11012" width="0" hidden="1" customWidth="1"/>
    <col min="11013" max="11013" width="6.42578125" customWidth="1"/>
    <col min="11014" max="11014" width="11.7109375" customWidth="1"/>
    <col min="11015" max="11017" width="11.5703125" customWidth="1"/>
    <col min="11018" max="11018" width="11.42578125" customWidth="1"/>
    <col min="11027" max="11027" width="9.28515625" bestFit="1" customWidth="1"/>
    <col min="11030" max="11030" width="10.42578125" customWidth="1"/>
    <col min="11031" max="11031" width="10.140625" customWidth="1"/>
    <col min="11265" max="11265" width="37.7109375" customWidth="1"/>
    <col min="11266" max="11266" width="13.5703125" customWidth="1"/>
    <col min="11267" max="11268" width="0" hidden="1" customWidth="1"/>
    <col min="11269" max="11269" width="6.42578125" customWidth="1"/>
    <col min="11270" max="11270" width="11.7109375" customWidth="1"/>
    <col min="11271" max="11273" width="11.5703125" customWidth="1"/>
    <col min="11274" max="11274" width="11.42578125" customWidth="1"/>
    <col min="11283" max="11283" width="9.28515625" bestFit="1" customWidth="1"/>
    <col min="11286" max="11286" width="10.42578125" customWidth="1"/>
    <col min="11287" max="11287" width="10.140625" customWidth="1"/>
    <col min="11521" max="11521" width="37.7109375" customWidth="1"/>
    <col min="11522" max="11522" width="13.5703125" customWidth="1"/>
    <col min="11523" max="11524" width="0" hidden="1" customWidth="1"/>
    <col min="11525" max="11525" width="6.42578125" customWidth="1"/>
    <col min="11526" max="11526" width="11.7109375" customWidth="1"/>
    <col min="11527" max="11529" width="11.5703125" customWidth="1"/>
    <col min="11530" max="11530" width="11.42578125" customWidth="1"/>
    <col min="11539" max="11539" width="9.28515625" bestFit="1" customWidth="1"/>
    <col min="11542" max="11542" width="10.42578125" customWidth="1"/>
    <col min="11543" max="11543" width="10.140625" customWidth="1"/>
    <col min="11777" max="11777" width="37.7109375" customWidth="1"/>
    <col min="11778" max="11778" width="13.5703125" customWidth="1"/>
    <col min="11779" max="11780" width="0" hidden="1" customWidth="1"/>
    <col min="11781" max="11781" width="6.42578125" customWidth="1"/>
    <col min="11782" max="11782" width="11.7109375" customWidth="1"/>
    <col min="11783" max="11785" width="11.5703125" customWidth="1"/>
    <col min="11786" max="11786" width="11.42578125" customWidth="1"/>
    <col min="11795" max="11795" width="9.28515625" bestFit="1" customWidth="1"/>
    <col min="11798" max="11798" width="10.42578125" customWidth="1"/>
    <col min="11799" max="11799" width="10.140625" customWidth="1"/>
    <col min="12033" max="12033" width="37.7109375" customWidth="1"/>
    <col min="12034" max="12034" width="13.5703125" customWidth="1"/>
    <col min="12035" max="12036" width="0" hidden="1" customWidth="1"/>
    <col min="12037" max="12037" width="6.42578125" customWidth="1"/>
    <col min="12038" max="12038" width="11.7109375" customWidth="1"/>
    <col min="12039" max="12041" width="11.5703125" customWidth="1"/>
    <col min="12042" max="12042" width="11.42578125" customWidth="1"/>
    <col min="12051" max="12051" width="9.28515625" bestFit="1" customWidth="1"/>
    <col min="12054" max="12054" width="10.42578125" customWidth="1"/>
    <col min="12055" max="12055" width="10.140625" customWidth="1"/>
    <col min="12289" max="12289" width="37.7109375" customWidth="1"/>
    <col min="12290" max="12290" width="13.5703125" customWidth="1"/>
    <col min="12291" max="12292" width="0" hidden="1" customWidth="1"/>
    <col min="12293" max="12293" width="6.42578125" customWidth="1"/>
    <col min="12294" max="12294" width="11.7109375" customWidth="1"/>
    <col min="12295" max="12297" width="11.5703125" customWidth="1"/>
    <col min="12298" max="12298" width="11.42578125" customWidth="1"/>
    <col min="12307" max="12307" width="9.28515625" bestFit="1" customWidth="1"/>
    <col min="12310" max="12310" width="10.42578125" customWidth="1"/>
    <col min="12311" max="12311" width="10.140625" customWidth="1"/>
    <col min="12545" max="12545" width="37.7109375" customWidth="1"/>
    <col min="12546" max="12546" width="13.5703125" customWidth="1"/>
    <col min="12547" max="12548" width="0" hidden="1" customWidth="1"/>
    <col min="12549" max="12549" width="6.42578125" customWidth="1"/>
    <col min="12550" max="12550" width="11.7109375" customWidth="1"/>
    <col min="12551" max="12553" width="11.5703125" customWidth="1"/>
    <col min="12554" max="12554" width="11.42578125" customWidth="1"/>
    <col min="12563" max="12563" width="9.28515625" bestFit="1" customWidth="1"/>
    <col min="12566" max="12566" width="10.42578125" customWidth="1"/>
    <col min="12567" max="12567" width="10.140625" customWidth="1"/>
    <col min="12801" max="12801" width="37.7109375" customWidth="1"/>
    <col min="12802" max="12802" width="13.5703125" customWidth="1"/>
    <col min="12803" max="12804" width="0" hidden="1" customWidth="1"/>
    <col min="12805" max="12805" width="6.42578125" customWidth="1"/>
    <col min="12806" max="12806" width="11.7109375" customWidth="1"/>
    <col min="12807" max="12809" width="11.5703125" customWidth="1"/>
    <col min="12810" max="12810" width="11.42578125" customWidth="1"/>
    <col min="12819" max="12819" width="9.28515625" bestFit="1" customWidth="1"/>
    <col min="12822" max="12822" width="10.42578125" customWidth="1"/>
    <col min="12823" max="12823" width="10.140625" customWidth="1"/>
    <col min="13057" max="13057" width="37.7109375" customWidth="1"/>
    <col min="13058" max="13058" width="13.5703125" customWidth="1"/>
    <col min="13059" max="13060" width="0" hidden="1" customWidth="1"/>
    <col min="13061" max="13061" width="6.42578125" customWidth="1"/>
    <col min="13062" max="13062" width="11.7109375" customWidth="1"/>
    <col min="13063" max="13065" width="11.5703125" customWidth="1"/>
    <col min="13066" max="13066" width="11.42578125" customWidth="1"/>
    <col min="13075" max="13075" width="9.28515625" bestFit="1" customWidth="1"/>
    <col min="13078" max="13078" width="10.42578125" customWidth="1"/>
    <col min="13079" max="13079" width="10.140625" customWidth="1"/>
    <col min="13313" max="13313" width="37.7109375" customWidth="1"/>
    <col min="13314" max="13314" width="13.5703125" customWidth="1"/>
    <col min="13315" max="13316" width="0" hidden="1" customWidth="1"/>
    <col min="13317" max="13317" width="6.42578125" customWidth="1"/>
    <col min="13318" max="13318" width="11.7109375" customWidth="1"/>
    <col min="13319" max="13321" width="11.5703125" customWidth="1"/>
    <col min="13322" max="13322" width="11.42578125" customWidth="1"/>
    <col min="13331" max="13331" width="9.28515625" bestFit="1" customWidth="1"/>
    <col min="13334" max="13334" width="10.42578125" customWidth="1"/>
    <col min="13335" max="13335" width="10.140625" customWidth="1"/>
    <col min="13569" max="13569" width="37.7109375" customWidth="1"/>
    <col min="13570" max="13570" width="13.5703125" customWidth="1"/>
    <col min="13571" max="13572" width="0" hidden="1" customWidth="1"/>
    <col min="13573" max="13573" width="6.42578125" customWidth="1"/>
    <col min="13574" max="13574" width="11.7109375" customWidth="1"/>
    <col min="13575" max="13577" width="11.5703125" customWidth="1"/>
    <col min="13578" max="13578" width="11.42578125" customWidth="1"/>
    <col min="13587" max="13587" width="9.28515625" bestFit="1" customWidth="1"/>
    <col min="13590" max="13590" width="10.42578125" customWidth="1"/>
    <col min="13591" max="13591" width="10.140625" customWidth="1"/>
    <col min="13825" max="13825" width="37.7109375" customWidth="1"/>
    <col min="13826" max="13826" width="13.5703125" customWidth="1"/>
    <col min="13827" max="13828" width="0" hidden="1" customWidth="1"/>
    <col min="13829" max="13829" width="6.42578125" customWidth="1"/>
    <col min="13830" max="13830" width="11.7109375" customWidth="1"/>
    <col min="13831" max="13833" width="11.5703125" customWidth="1"/>
    <col min="13834" max="13834" width="11.42578125" customWidth="1"/>
    <col min="13843" max="13843" width="9.28515625" bestFit="1" customWidth="1"/>
    <col min="13846" max="13846" width="10.42578125" customWidth="1"/>
    <col min="13847" max="13847" width="10.140625" customWidth="1"/>
    <col min="14081" max="14081" width="37.7109375" customWidth="1"/>
    <col min="14082" max="14082" width="13.5703125" customWidth="1"/>
    <col min="14083" max="14084" width="0" hidden="1" customWidth="1"/>
    <col min="14085" max="14085" width="6.42578125" customWidth="1"/>
    <col min="14086" max="14086" width="11.7109375" customWidth="1"/>
    <col min="14087" max="14089" width="11.5703125" customWidth="1"/>
    <col min="14090" max="14090" width="11.42578125" customWidth="1"/>
    <col min="14099" max="14099" width="9.28515625" bestFit="1" customWidth="1"/>
    <col min="14102" max="14102" width="10.42578125" customWidth="1"/>
    <col min="14103" max="14103" width="10.140625" customWidth="1"/>
    <col min="14337" max="14337" width="37.7109375" customWidth="1"/>
    <col min="14338" max="14338" width="13.5703125" customWidth="1"/>
    <col min="14339" max="14340" width="0" hidden="1" customWidth="1"/>
    <col min="14341" max="14341" width="6.42578125" customWidth="1"/>
    <col min="14342" max="14342" width="11.7109375" customWidth="1"/>
    <col min="14343" max="14345" width="11.5703125" customWidth="1"/>
    <col min="14346" max="14346" width="11.42578125" customWidth="1"/>
    <col min="14355" max="14355" width="9.28515625" bestFit="1" customWidth="1"/>
    <col min="14358" max="14358" width="10.42578125" customWidth="1"/>
    <col min="14359" max="14359" width="10.140625" customWidth="1"/>
    <col min="14593" max="14593" width="37.7109375" customWidth="1"/>
    <col min="14594" max="14594" width="13.5703125" customWidth="1"/>
    <col min="14595" max="14596" width="0" hidden="1" customWidth="1"/>
    <col min="14597" max="14597" width="6.42578125" customWidth="1"/>
    <col min="14598" max="14598" width="11.7109375" customWidth="1"/>
    <col min="14599" max="14601" width="11.5703125" customWidth="1"/>
    <col min="14602" max="14602" width="11.42578125" customWidth="1"/>
    <col min="14611" max="14611" width="9.28515625" bestFit="1" customWidth="1"/>
    <col min="14614" max="14614" width="10.42578125" customWidth="1"/>
    <col min="14615" max="14615" width="10.140625" customWidth="1"/>
    <col min="14849" max="14849" width="37.7109375" customWidth="1"/>
    <col min="14850" max="14850" width="13.5703125" customWidth="1"/>
    <col min="14851" max="14852" width="0" hidden="1" customWidth="1"/>
    <col min="14853" max="14853" width="6.42578125" customWidth="1"/>
    <col min="14854" max="14854" width="11.7109375" customWidth="1"/>
    <col min="14855" max="14857" width="11.5703125" customWidth="1"/>
    <col min="14858" max="14858" width="11.42578125" customWidth="1"/>
    <col min="14867" max="14867" width="9.28515625" bestFit="1" customWidth="1"/>
    <col min="14870" max="14870" width="10.42578125" customWidth="1"/>
    <col min="14871" max="14871" width="10.140625" customWidth="1"/>
    <col min="15105" max="15105" width="37.7109375" customWidth="1"/>
    <col min="15106" max="15106" width="13.5703125" customWidth="1"/>
    <col min="15107" max="15108" width="0" hidden="1" customWidth="1"/>
    <col min="15109" max="15109" width="6.42578125" customWidth="1"/>
    <col min="15110" max="15110" width="11.7109375" customWidth="1"/>
    <col min="15111" max="15113" width="11.5703125" customWidth="1"/>
    <col min="15114" max="15114" width="11.42578125" customWidth="1"/>
    <col min="15123" max="15123" width="9.28515625" bestFit="1" customWidth="1"/>
    <col min="15126" max="15126" width="10.42578125" customWidth="1"/>
    <col min="15127" max="15127" width="10.140625" customWidth="1"/>
    <col min="15361" max="15361" width="37.7109375" customWidth="1"/>
    <col min="15362" max="15362" width="13.5703125" customWidth="1"/>
    <col min="15363" max="15364" width="0" hidden="1" customWidth="1"/>
    <col min="15365" max="15365" width="6.42578125" customWidth="1"/>
    <col min="15366" max="15366" width="11.7109375" customWidth="1"/>
    <col min="15367" max="15369" width="11.5703125" customWidth="1"/>
    <col min="15370" max="15370" width="11.42578125" customWidth="1"/>
    <col min="15379" max="15379" width="9.28515625" bestFit="1" customWidth="1"/>
    <col min="15382" max="15382" width="10.42578125" customWidth="1"/>
    <col min="15383" max="15383" width="10.140625" customWidth="1"/>
    <col min="15617" max="15617" width="37.7109375" customWidth="1"/>
    <col min="15618" max="15618" width="13.5703125" customWidth="1"/>
    <col min="15619" max="15620" width="0" hidden="1" customWidth="1"/>
    <col min="15621" max="15621" width="6.42578125" customWidth="1"/>
    <col min="15622" max="15622" width="11.7109375" customWidth="1"/>
    <col min="15623" max="15625" width="11.5703125" customWidth="1"/>
    <col min="15626" max="15626" width="11.42578125" customWidth="1"/>
    <col min="15635" max="15635" width="9.28515625" bestFit="1" customWidth="1"/>
    <col min="15638" max="15638" width="10.42578125" customWidth="1"/>
    <col min="15639" max="15639" width="10.140625" customWidth="1"/>
    <col min="15873" max="15873" width="37.7109375" customWidth="1"/>
    <col min="15874" max="15874" width="13.5703125" customWidth="1"/>
    <col min="15875" max="15876" width="0" hidden="1" customWidth="1"/>
    <col min="15877" max="15877" width="6.42578125" customWidth="1"/>
    <col min="15878" max="15878" width="11.7109375" customWidth="1"/>
    <col min="15879" max="15881" width="11.5703125" customWidth="1"/>
    <col min="15882" max="15882" width="11.42578125" customWidth="1"/>
    <col min="15891" max="15891" width="9.28515625" bestFit="1" customWidth="1"/>
    <col min="15894" max="15894" width="10.42578125" customWidth="1"/>
    <col min="15895" max="15895" width="10.140625" customWidth="1"/>
    <col min="16129" max="16129" width="37.7109375" customWidth="1"/>
    <col min="16130" max="16130" width="13.5703125" customWidth="1"/>
    <col min="16131" max="16132" width="0" hidden="1" customWidth="1"/>
    <col min="16133" max="16133" width="6.42578125" customWidth="1"/>
    <col min="16134" max="16134" width="11.7109375" customWidth="1"/>
    <col min="16135" max="16137" width="11.5703125" customWidth="1"/>
    <col min="16138" max="16138" width="11.42578125" customWidth="1"/>
    <col min="16147" max="16147" width="9.28515625" bestFit="1" customWidth="1"/>
    <col min="16150" max="16150" width="10.42578125" customWidth="1"/>
    <col min="16151" max="16151" width="10.140625" customWidth="1"/>
  </cols>
  <sheetData>
    <row r="1" spans="1:24" hidden="1">
      <c r="W1" s="666" t="s">
        <v>635</v>
      </c>
      <c r="X1" s="667"/>
    </row>
    <row r="2" spans="1:24" hidden="1"/>
    <row r="3" spans="1:24" ht="12.75" customHeight="1">
      <c r="A3" s="668"/>
      <c r="J3" s="538"/>
    </row>
    <row r="4" spans="1:24" ht="21.75" hidden="1" customHeight="1">
      <c r="A4" s="657"/>
      <c r="B4" s="669"/>
      <c r="J4" s="538"/>
    </row>
    <row r="5" spans="1:24" hidden="1">
      <c r="A5" s="538"/>
      <c r="J5" s="538"/>
    </row>
    <row r="6" spans="1:24" hidden="1">
      <c r="B6" s="10"/>
      <c r="C6" s="10"/>
      <c r="D6" s="10"/>
      <c r="E6" s="670"/>
      <c r="F6" s="10"/>
      <c r="G6" s="10"/>
      <c r="J6" s="538"/>
    </row>
    <row r="7" spans="1:24" ht="27" customHeight="1">
      <c r="A7" s="671" t="s">
        <v>636</v>
      </c>
      <c r="B7" s="671"/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671"/>
    </row>
    <row r="8" spans="1:24" ht="8.25" customHeight="1">
      <c r="A8" s="672"/>
      <c r="B8" s="10"/>
      <c r="C8" s="10"/>
      <c r="D8" s="10"/>
      <c r="E8" s="670"/>
      <c r="F8" s="10"/>
      <c r="G8" s="10"/>
      <c r="J8" s="538"/>
    </row>
    <row r="9" spans="1:24" s="799" customFormat="1" ht="27" customHeight="1">
      <c r="A9" s="796" t="s">
        <v>511</v>
      </c>
      <c r="B9" s="797"/>
      <c r="C9" s="797"/>
      <c r="D9" s="797"/>
      <c r="E9" s="798"/>
      <c r="F9" s="797"/>
      <c r="G9" s="797"/>
      <c r="J9" s="543"/>
    </row>
    <row r="10" spans="1:24" ht="9" customHeight="1">
      <c r="A10" s="673"/>
      <c r="B10" s="10"/>
      <c r="C10" s="10"/>
      <c r="D10" s="10"/>
      <c r="E10" s="670"/>
      <c r="F10" s="10"/>
      <c r="G10" s="10"/>
      <c r="J10" s="538"/>
    </row>
    <row r="11" spans="1:24" ht="13.5" thickBot="1">
      <c r="B11" s="10"/>
      <c r="C11" s="10"/>
      <c r="D11" s="10"/>
      <c r="E11" s="670"/>
      <c r="F11" s="10"/>
      <c r="G11" s="10"/>
      <c r="J11" s="538"/>
    </row>
    <row r="12" spans="1:24" ht="27" customHeight="1" thickBot="1">
      <c r="A12" s="674" t="s">
        <v>637</v>
      </c>
      <c r="B12" s="675"/>
      <c r="C12" s="676"/>
      <c r="D12" s="676"/>
      <c r="E12" s="677"/>
      <c r="F12" s="678" t="s">
        <v>638</v>
      </c>
      <c r="G12" s="679"/>
      <c r="H12" s="679"/>
      <c r="I12" s="679"/>
      <c r="J12" s="680"/>
    </row>
    <row r="13" spans="1:24" ht="23.25" customHeight="1" thickBot="1">
      <c r="A13" s="538" t="s">
        <v>515</v>
      </c>
      <c r="J13" s="538"/>
    </row>
    <row r="14" spans="1:24" ht="15">
      <c r="A14" s="681"/>
      <c r="B14" s="682"/>
      <c r="C14" s="682"/>
      <c r="D14" s="682"/>
      <c r="E14" s="683"/>
      <c r="F14" s="684" t="s">
        <v>8</v>
      </c>
      <c r="G14" s="685" t="s">
        <v>8</v>
      </c>
      <c r="H14" s="686" t="s">
        <v>639</v>
      </c>
      <c r="I14" s="687" t="s">
        <v>640</v>
      </c>
      <c r="J14" s="688"/>
      <c r="K14" s="689"/>
      <c r="L14" s="689"/>
      <c r="M14" s="689"/>
      <c r="N14" s="689"/>
      <c r="O14" s="690" t="s">
        <v>516</v>
      </c>
      <c r="P14" s="689"/>
      <c r="Q14" s="689"/>
      <c r="R14" s="689"/>
      <c r="S14" s="689"/>
      <c r="T14" s="689"/>
      <c r="U14" s="689"/>
      <c r="V14" s="547" t="s">
        <v>619</v>
      </c>
      <c r="W14" s="551" t="s">
        <v>518</v>
      </c>
    </row>
    <row r="15" spans="1:24" ht="13.5" thickBot="1">
      <c r="A15" s="691" t="s">
        <v>195</v>
      </c>
      <c r="B15" s="692" t="s">
        <v>519</v>
      </c>
      <c r="C15" s="692" t="s">
        <v>520</v>
      </c>
      <c r="D15" s="692" t="s">
        <v>521</v>
      </c>
      <c r="E15" s="692" t="s">
        <v>522</v>
      </c>
      <c r="F15" s="693">
        <v>2014</v>
      </c>
      <c r="G15" s="694" t="s">
        <v>517</v>
      </c>
      <c r="H15" s="695">
        <v>2016</v>
      </c>
      <c r="I15" s="696" t="s">
        <v>641</v>
      </c>
      <c r="J15" s="697" t="s">
        <v>527</v>
      </c>
      <c r="K15" s="698" t="s">
        <v>528</v>
      </c>
      <c r="L15" s="698" t="s">
        <v>529</v>
      </c>
      <c r="M15" s="698" t="s">
        <v>530</v>
      </c>
      <c r="N15" s="698" t="s">
        <v>531</v>
      </c>
      <c r="O15" s="698" t="s">
        <v>532</v>
      </c>
      <c r="P15" s="698" t="s">
        <v>533</v>
      </c>
      <c r="Q15" s="698" t="s">
        <v>534</v>
      </c>
      <c r="R15" s="698" t="s">
        <v>535</v>
      </c>
      <c r="S15" s="698" t="s">
        <v>536</v>
      </c>
      <c r="T15" s="698" t="s">
        <v>537</v>
      </c>
      <c r="U15" s="697" t="s">
        <v>538</v>
      </c>
      <c r="V15" s="556" t="s">
        <v>539</v>
      </c>
      <c r="W15" s="559" t="s">
        <v>540</v>
      </c>
    </row>
    <row r="16" spans="1:24">
      <c r="A16" s="560" t="s">
        <v>541</v>
      </c>
      <c r="B16" s="699"/>
      <c r="C16" s="700">
        <v>104</v>
      </c>
      <c r="D16" s="700">
        <v>104</v>
      </c>
      <c r="E16" s="701"/>
      <c r="F16" s="702">
        <v>14</v>
      </c>
      <c r="G16" s="703">
        <v>25</v>
      </c>
      <c r="H16" s="704"/>
      <c r="I16" s="705"/>
      <c r="J16" s="378">
        <v>18</v>
      </c>
      <c r="K16" s="379">
        <v>19</v>
      </c>
      <c r="L16" s="379">
        <v>19</v>
      </c>
      <c r="M16" s="379"/>
      <c r="N16" s="380"/>
      <c r="O16" s="380"/>
      <c r="P16" s="380"/>
      <c r="Q16" s="380"/>
      <c r="R16" s="380"/>
      <c r="S16" s="380"/>
      <c r="T16" s="380"/>
      <c r="U16" s="381"/>
      <c r="V16" s="706" t="s">
        <v>542</v>
      </c>
      <c r="W16" s="570" t="s">
        <v>542</v>
      </c>
    </row>
    <row r="17" spans="1:23" ht="13.5" thickBot="1">
      <c r="A17" s="572" t="s">
        <v>543</v>
      </c>
      <c r="B17" s="573"/>
      <c r="C17" s="707">
        <v>101</v>
      </c>
      <c r="D17" s="707">
        <v>104</v>
      </c>
      <c r="E17" s="708"/>
      <c r="F17" s="707">
        <v>11</v>
      </c>
      <c r="G17" s="391">
        <v>21.5</v>
      </c>
      <c r="H17" s="709"/>
      <c r="I17" s="710"/>
      <c r="J17" s="391">
        <v>22</v>
      </c>
      <c r="K17" s="392">
        <v>24</v>
      </c>
      <c r="L17" s="393">
        <v>23</v>
      </c>
      <c r="M17" s="393"/>
      <c r="N17" s="392"/>
      <c r="O17" s="392"/>
      <c r="P17" s="392"/>
      <c r="Q17" s="392"/>
      <c r="R17" s="392"/>
      <c r="S17" s="392"/>
      <c r="T17" s="392"/>
      <c r="U17" s="391"/>
      <c r="V17" s="711"/>
      <c r="W17" s="581" t="s">
        <v>542</v>
      </c>
    </row>
    <row r="18" spans="1:23">
      <c r="A18" s="712" t="s">
        <v>544</v>
      </c>
      <c r="B18" s="713" t="s">
        <v>545</v>
      </c>
      <c r="C18" s="597">
        <v>37915</v>
      </c>
      <c r="D18" s="597">
        <v>39774</v>
      </c>
      <c r="E18" s="714" t="s">
        <v>546</v>
      </c>
      <c r="F18" s="583">
        <v>8681</v>
      </c>
      <c r="G18" s="409">
        <v>11520</v>
      </c>
      <c r="H18" s="715" t="s">
        <v>542</v>
      </c>
      <c r="I18" s="716" t="s">
        <v>542</v>
      </c>
      <c r="J18" s="417">
        <v>11540</v>
      </c>
      <c r="K18" s="407">
        <v>11902</v>
      </c>
      <c r="L18" s="406">
        <v>12047</v>
      </c>
      <c r="M18" s="406"/>
      <c r="N18" s="407"/>
      <c r="O18" s="407"/>
      <c r="P18" s="408"/>
      <c r="Q18" s="408"/>
      <c r="R18" s="408"/>
      <c r="S18" s="408"/>
      <c r="T18" s="408"/>
      <c r="U18" s="409"/>
      <c r="V18" s="586" t="s">
        <v>542</v>
      </c>
      <c r="W18" s="590" t="s">
        <v>542</v>
      </c>
    </row>
    <row r="19" spans="1:23">
      <c r="A19" s="582" t="s">
        <v>547</v>
      </c>
      <c r="B19" s="717" t="s">
        <v>548</v>
      </c>
      <c r="C19" s="585">
        <v>-16164</v>
      </c>
      <c r="D19" s="585">
        <v>-17825</v>
      </c>
      <c r="E19" s="714" t="s">
        <v>549</v>
      </c>
      <c r="F19" s="583">
        <v>-6977</v>
      </c>
      <c r="G19" s="409">
        <v>-9424</v>
      </c>
      <c r="H19" s="718" t="s">
        <v>542</v>
      </c>
      <c r="I19" s="719" t="s">
        <v>542</v>
      </c>
      <c r="J19" s="420">
        <v>-9485</v>
      </c>
      <c r="K19" s="418">
        <v>-9970</v>
      </c>
      <c r="L19" s="419">
        <v>-9970</v>
      </c>
      <c r="M19" s="419"/>
      <c r="N19" s="407"/>
      <c r="O19" s="407"/>
      <c r="P19" s="408"/>
      <c r="Q19" s="408"/>
      <c r="R19" s="408"/>
      <c r="S19" s="408"/>
      <c r="T19" s="408"/>
      <c r="U19" s="409"/>
      <c r="V19" s="586" t="s">
        <v>542</v>
      </c>
      <c r="W19" s="590" t="s">
        <v>542</v>
      </c>
    </row>
    <row r="20" spans="1:23">
      <c r="A20" s="582" t="s">
        <v>550</v>
      </c>
      <c r="B20" s="717" t="s">
        <v>551</v>
      </c>
      <c r="C20" s="585">
        <v>604</v>
      </c>
      <c r="D20" s="585">
        <v>619</v>
      </c>
      <c r="E20" s="714" t="s">
        <v>552</v>
      </c>
      <c r="F20" s="583">
        <v>1</v>
      </c>
      <c r="G20" s="409">
        <v>317</v>
      </c>
      <c r="H20" s="718" t="s">
        <v>542</v>
      </c>
      <c r="I20" s="719" t="s">
        <v>542</v>
      </c>
      <c r="J20" s="420">
        <v>316</v>
      </c>
      <c r="K20" s="418">
        <v>316</v>
      </c>
      <c r="L20" s="419">
        <v>316</v>
      </c>
      <c r="M20" s="419"/>
      <c r="N20" s="407"/>
      <c r="O20" s="407"/>
      <c r="P20" s="408"/>
      <c r="Q20" s="408"/>
      <c r="R20" s="408"/>
      <c r="S20" s="408"/>
      <c r="T20" s="408"/>
      <c r="U20" s="409"/>
      <c r="V20" s="586" t="s">
        <v>542</v>
      </c>
      <c r="W20" s="590" t="s">
        <v>542</v>
      </c>
    </row>
    <row r="21" spans="1:23">
      <c r="A21" s="582" t="s">
        <v>553</v>
      </c>
      <c r="B21" s="717" t="s">
        <v>554</v>
      </c>
      <c r="C21" s="585">
        <v>221</v>
      </c>
      <c r="D21" s="585">
        <v>610</v>
      </c>
      <c r="E21" s="714" t="s">
        <v>542</v>
      </c>
      <c r="F21" s="583">
        <v>502</v>
      </c>
      <c r="G21" s="409">
        <v>149</v>
      </c>
      <c r="H21" s="718" t="s">
        <v>542</v>
      </c>
      <c r="I21" s="719" t="s">
        <v>542</v>
      </c>
      <c r="J21" s="420">
        <v>13512</v>
      </c>
      <c r="K21" s="418">
        <v>12256</v>
      </c>
      <c r="L21" s="419">
        <v>11612</v>
      </c>
      <c r="M21" s="419"/>
      <c r="N21" s="407"/>
      <c r="O21" s="407"/>
      <c r="P21" s="408"/>
      <c r="Q21" s="408"/>
      <c r="R21" s="408"/>
      <c r="S21" s="408"/>
      <c r="T21" s="408"/>
      <c r="U21" s="409"/>
      <c r="V21" s="586" t="s">
        <v>542</v>
      </c>
      <c r="W21" s="590" t="s">
        <v>542</v>
      </c>
    </row>
    <row r="22" spans="1:23" ht="13.5" thickBot="1">
      <c r="A22" s="560" t="s">
        <v>555</v>
      </c>
      <c r="B22" s="720" t="s">
        <v>556</v>
      </c>
      <c r="C22" s="721">
        <v>2021</v>
      </c>
      <c r="D22" s="721">
        <v>852</v>
      </c>
      <c r="E22" s="722" t="s">
        <v>557</v>
      </c>
      <c r="F22" s="658">
        <v>561</v>
      </c>
      <c r="G22" s="723">
        <v>2058</v>
      </c>
      <c r="H22" s="724" t="s">
        <v>542</v>
      </c>
      <c r="I22" s="725" t="s">
        <v>542</v>
      </c>
      <c r="J22" s="404">
        <v>2066</v>
      </c>
      <c r="K22" s="429">
        <v>2496</v>
      </c>
      <c r="L22" s="428">
        <v>2988</v>
      </c>
      <c r="M22" s="428"/>
      <c r="N22" s="429"/>
      <c r="O22" s="429"/>
      <c r="P22" s="430"/>
      <c r="Q22" s="430"/>
      <c r="R22" s="430"/>
      <c r="S22" s="430"/>
      <c r="T22" s="430"/>
      <c r="U22" s="431"/>
      <c r="V22" s="569" t="s">
        <v>542</v>
      </c>
      <c r="W22" s="570" t="s">
        <v>542</v>
      </c>
    </row>
    <row r="23" spans="1:23" ht="13.5" thickBot="1">
      <c r="A23" s="604" t="s">
        <v>558</v>
      </c>
      <c r="B23" s="726"/>
      <c r="C23" s="607">
        <v>24618</v>
      </c>
      <c r="D23" s="607">
        <v>24087</v>
      </c>
      <c r="E23" s="727"/>
      <c r="F23" s="605">
        <v>2768</v>
      </c>
      <c r="G23" s="444">
        <v>4620</v>
      </c>
      <c r="H23" s="728" t="s">
        <v>542</v>
      </c>
      <c r="I23" s="729" t="s">
        <v>542</v>
      </c>
      <c r="J23" s="440">
        <f>SUM(J18:J22)</f>
        <v>17949</v>
      </c>
      <c r="K23" s="441">
        <f>SUM(K18:K22)</f>
        <v>17000</v>
      </c>
      <c r="L23" s="441">
        <f>SUM(L18:L22)</f>
        <v>16993</v>
      </c>
      <c r="M23" s="442"/>
      <c r="N23" s="441"/>
      <c r="O23" s="441"/>
      <c r="P23" s="443"/>
      <c r="Q23" s="443"/>
      <c r="R23" s="443"/>
      <c r="S23" s="443"/>
      <c r="T23" s="443"/>
      <c r="U23" s="444"/>
      <c r="V23" s="608" t="s">
        <v>542</v>
      </c>
      <c r="W23" s="611" t="s">
        <v>542</v>
      </c>
    </row>
    <row r="24" spans="1:23">
      <c r="A24" s="560" t="s">
        <v>559</v>
      </c>
      <c r="B24" s="713" t="s">
        <v>560</v>
      </c>
      <c r="C24" s="597">
        <v>7043</v>
      </c>
      <c r="D24" s="597">
        <v>7240</v>
      </c>
      <c r="E24" s="722">
        <v>401</v>
      </c>
      <c r="F24" s="658">
        <v>1704</v>
      </c>
      <c r="G24" s="723">
        <v>2096</v>
      </c>
      <c r="H24" s="715" t="s">
        <v>542</v>
      </c>
      <c r="I24" s="716" t="s">
        <v>542</v>
      </c>
      <c r="J24" s="404">
        <v>2055</v>
      </c>
      <c r="K24" s="429">
        <v>2086</v>
      </c>
      <c r="L24" s="428">
        <v>2151</v>
      </c>
      <c r="M24" s="428"/>
      <c r="N24" s="429"/>
      <c r="O24" s="429"/>
      <c r="P24" s="430"/>
      <c r="Q24" s="430"/>
      <c r="R24" s="430"/>
      <c r="S24" s="430"/>
      <c r="T24" s="430"/>
      <c r="U24" s="431"/>
      <c r="V24" s="569" t="s">
        <v>542</v>
      </c>
      <c r="W24" s="570" t="s">
        <v>542</v>
      </c>
    </row>
    <row r="25" spans="1:23">
      <c r="A25" s="582" t="s">
        <v>561</v>
      </c>
      <c r="B25" s="717" t="s">
        <v>562</v>
      </c>
      <c r="C25" s="585">
        <v>1001</v>
      </c>
      <c r="D25" s="585">
        <v>820</v>
      </c>
      <c r="E25" s="714" t="s">
        <v>563</v>
      </c>
      <c r="F25" s="583">
        <v>155</v>
      </c>
      <c r="G25" s="409">
        <v>685</v>
      </c>
      <c r="H25" s="718" t="s">
        <v>542</v>
      </c>
      <c r="I25" s="719" t="s">
        <v>542</v>
      </c>
      <c r="J25" s="417">
        <v>735</v>
      </c>
      <c r="K25" s="407">
        <v>696</v>
      </c>
      <c r="L25" s="406">
        <v>638</v>
      </c>
      <c r="M25" s="406"/>
      <c r="N25" s="407"/>
      <c r="O25" s="407"/>
      <c r="P25" s="408"/>
      <c r="Q25" s="408"/>
      <c r="R25" s="408"/>
      <c r="S25" s="408"/>
      <c r="T25" s="408"/>
      <c r="U25" s="409"/>
      <c r="V25" s="586" t="s">
        <v>542</v>
      </c>
      <c r="W25" s="590" t="s">
        <v>542</v>
      </c>
    </row>
    <row r="26" spans="1:23">
      <c r="A26" s="582" t="s">
        <v>564</v>
      </c>
      <c r="B26" s="717" t="s">
        <v>565</v>
      </c>
      <c r="C26" s="585">
        <v>14718</v>
      </c>
      <c r="D26" s="585">
        <v>14718</v>
      </c>
      <c r="E26" s="714" t="s">
        <v>542</v>
      </c>
      <c r="F26" s="583"/>
      <c r="G26" s="409"/>
      <c r="H26" s="718" t="s">
        <v>542</v>
      </c>
      <c r="I26" s="719" t="s">
        <v>542</v>
      </c>
      <c r="J26" s="420"/>
      <c r="K26" s="418"/>
      <c r="L26" s="419"/>
      <c r="M26" s="419"/>
      <c r="N26" s="407"/>
      <c r="O26" s="407"/>
      <c r="P26" s="408"/>
      <c r="Q26" s="408"/>
      <c r="R26" s="408"/>
      <c r="S26" s="408"/>
      <c r="T26" s="408"/>
      <c r="U26" s="409"/>
      <c r="V26" s="586" t="s">
        <v>542</v>
      </c>
      <c r="W26" s="590" t="s">
        <v>542</v>
      </c>
    </row>
    <row r="27" spans="1:23">
      <c r="A27" s="582" t="s">
        <v>566</v>
      </c>
      <c r="B27" s="717" t="s">
        <v>567</v>
      </c>
      <c r="C27" s="585">
        <v>1758</v>
      </c>
      <c r="D27" s="585">
        <v>1762</v>
      </c>
      <c r="E27" s="714" t="s">
        <v>542</v>
      </c>
      <c r="F27" s="583">
        <v>823</v>
      </c>
      <c r="G27" s="409">
        <v>1621</v>
      </c>
      <c r="H27" s="718" t="s">
        <v>542</v>
      </c>
      <c r="I27" s="719" t="s">
        <v>542</v>
      </c>
      <c r="J27" s="420">
        <v>14395</v>
      </c>
      <c r="K27" s="418">
        <v>12903</v>
      </c>
      <c r="L27" s="419">
        <v>11090</v>
      </c>
      <c r="M27" s="419"/>
      <c r="N27" s="407"/>
      <c r="O27" s="407"/>
      <c r="P27" s="408"/>
      <c r="Q27" s="408"/>
      <c r="R27" s="408"/>
      <c r="S27" s="408"/>
      <c r="T27" s="408"/>
      <c r="U27" s="409"/>
      <c r="V27" s="586" t="s">
        <v>542</v>
      </c>
      <c r="W27" s="590" t="s">
        <v>542</v>
      </c>
    </row>
    <row r="28" spans="1:23" ht="13.5" thickBot="1">
      <c r="A28" s="572" t="s">
        <v>568</v>
      </c>
      <c r="B28" s="730" t="s">
        <v>569</v>
      </c>
      <c r="C28" s="731">
        <v>0</v>
      </c>
      <c r="D28" s="731">
        <v>0</v>
      </c>
      <c r="E28" s="732" t="s">
        <v>542</v>
      </c>
      <c r="F28" s="583"/>
      <c r="G28" s="409"/>
      <c r="H28" s="733" t="s">
        <v>542</v>
      </c>
      <c r="I28" s="734" t="s">
        <v>542</v>
      </c>
      <c r="J28" s="420"/>
      <c r="K28" s="418"/>
      <c r="L28" s="419"/>
      <c r="M28" s="419"/>
      <c r="N28" s="407"/>
      <c r="O28" s="407"/>
      <c r="P28" s="408"/>
      <c r="Q28" s="408"/>
      <c r="R28" s="408"/>
      <c r="S28" s="408"/>
      <c r="T28" s="408"/>
      <c r="U28" s="409"/>
      <c r="V28" s="735" t="s">
        <v>542</v>
      </c>
      <c r="W28" s="736" t="s">
        <v>542</v>
      </c>
    </row>
    <row r="29" spans="1:23" ht="15">
      <c r="A29" s="737" t="s">
        <v>570</v>
      </c>
      <c r="B29" s="713" t="s">
        <v>571</v>
      </c>
      <c r="C29" s="597">
        <v>12472</v>
      </c>
      <c r="D29" s="597">
        <v>13728</v>
      </c>
      <c r="E29" s="738" t="s">
        <v>542</v>
      </c>
      <c r="F29" s="739">
        <v>6660</v>
      </c>
      <c r="G29" s="462">
        <v>11469</v>
      </c>
      <c r="H29" s="740">
        <v>14501</v>
      </c>
      <c r="I29" s="740">
        <v>14501</v>
      </c>
      <c r="J29" s="459">
        <v>1200</v>
      </c>
      <c r="K29" s="460">
        <v>1200</v>
      </c>
      <c r="L29" s="461">
        <v>1200</v>
      </c>
      <c r="M29" s="461"/>
      <c r="N29" s="461"/>
      <c r="O29" s="461"/>
      <c r="P29" s="461"/>
      <c r="Q29" s="461"/>
      <c r="R29" s="461"/>
      <c r="S29" s="461"/>
      <c r="T29" s="461"/>
      <c r="U29" s="462"/>
      <c r="V29" s="741">
        <f>SUM(J29:U29)</f>
        <v>3600</v>
      </c>
      <c r="W29" s="742">
        <f>+V29/I29*100</f>
        <v>24.825874077649818</v>
      </c>
    </row>
    <row r="30" spans="1:23" ht="15">
      <c r="A30" s="582" t="s">
        <v>572</v>
      </c>
      <c r="B30" s="717" t="s">
        <v>573</v>
      </c>
      <c r="C30" s="585">
        <v>0</v>
      </c>
      <c r="D30" s="585">
        <v>0</v>
      </c>
      <c r="E30" s="743" t="s">
        <v>542</v>
      </c>
      <c r="F30" s="744"/>
      <c r="G30" s="409"/>
      <c r="H30" s="745"/>
      <c r="I30" s="745"/>
      <c r="J30" s="467"/>
      <c r="K30" s="468"/>
      <c r="L30" s="408"/>
      <c r="M30" s="408"/>
      <c r="N30" s="408"/>
      <c r="O30" s="408"/>
      <c r="P30" s="408"/>
      <c r="Q30" s="408"/>
      <c r="R30" s="408"/>
      <c r="S30" s="408"/>
      <c r="T30" s="408"/>
      <c r="U30" s="409"/>
      <c r="V30" s="746">
        <f>SUM(J30:U30)</f>
        <v>0</v>
      </c>
      <c r="W30" s="747" t="e">
        <f>+V30/I30*100</f>
        <v>#DIV/0!</v>
      </c>
    </row>
    <row r="31" spans="1:23" ht="15.75" thickBot="1">
      <c r="A31" s="572" t="s">
        <v>574</v>
      </c>
      <c r="B31" s="730" t="s">
        <v>573</v>
      </c>
      <c r="C31" s="731">
        <v>0</v>
      </c>
      <c r="D31" s="731">
        <v>1215</v>
      </c>
      <c r="E31" s="748">
        <v>672</v>
      </c>
      <c r="F31" s="749">
        <v>6660</v>
      </c>
      <c r="G31" s="723">
        <v>11469</v>
      </c>
      <c r="H31" s="750">
        <v>14501</v>
      </c>
      <c r="I31" s="750">
        <v>14501</v>
      </c>
      <c r="J31" s="475">
        <v>1200</v>
      </c>
      <c r="K31" s="476">
        <v>1200</v>
      </c>
      <c r="L31" s="430">
        <v>1200</v>
      </c>
      <c r="M31" s="430"/>
      <c r="N31" s="430"/>
      <c r="O31" s="430"/>
      <c r="P31" s="430"/>
      <c r="Q31" s="430"/>
      <c r="R31" s="430"/>
      <c r="S31" s="430"/>
      <c r="T31" s="430"/>
      <c r="U31" s="431"/>
      <c r="V31" s="751">
        <f>SUM(J31:U31)</f>
        <v>3600</v>
      </c>
      <c r="W31" s="752">
        <f>+V31/I31*100</f>
        <v>24.825874077649818</v>
      </c>
    </row>
    <row r="32" spans="1:23" ht="15">
      <c r="A32" s="712" t="s">
        <v>575</v>
      </c>
      <c r="B32" s="713" t="s">
        <v>576</v>
      </c>
      <c r="C32" s="597">
        <v>6341</v>
      </c>
      <c r="D32" s="597">
        <v>6960</v>
      </c>
      <c r="E32" s="753">
        <v>501</v>
      </c>
      <c r="F32" s="508">
        <v>464</v>
      </c>
      <c r="G32" s="462">
        <v>572</v>
      </c>
      <c r="H32" s="740">
        <v>790</v>
      </c>
      <c r="I32" s="740">
        <v>790</v>
      </c>
      <c r="J32" s="483">
        <v>17</v>
      </c>
      <c r="K32" s="460">
        <v>63</v>
      </c>
      <c r="L32" s="460">
        <v>237</v>
      </c>
      <c r="M32" s="460"/>
      <c r="N32" s="460"/>
      <c r="O32" s="460"/>
      <c r="P32" s="460"/>
      <c r="Q32" s="460"/>
      <c r="R32" s="460"/>
      <c r="S32" s="460"/>
      <c r="T32" s="460"/>
      <c r="U32" s="484"/>
      <c r="V32" s="754">
        <f>SUM(J32:U32)</f>
        <v>317</v>
      </c>
      <c r="W32" s="747">
        <f t="shared" ref="W32:W52" si="0">+V32/I32*100</f>
        <v>40.12658227848101</v>
      </c>
    </row>
    <row r="33" spans="1:23" ht="15">
      <c r="A33" s="582" t="s">
        <v>577</v>
      </c>
      <c r="B33" s="717" t="s">
        <v>578</v>
      </c>
      <c r="C33" s="585">
        <v>1745</v>
      </c>
      <c r="D33" s="585">
        <v>2223</v>
      </c>
      <c r="E33" s="755">
        <v>502</v>
      </c>
      <c r="F33" s="511">
        <v>704</v>
      </c>
      <c r="G33" s="409">
        <v>894</v>
      </c>
      <c r="H33" s="745">
        <v>820</v>
      </c>
      <c r="I33" s="745">
        <v>820</v>
      </c>
      <c r="J33" s="489"/>
      <c r="K33" s="408">
        <v>91</v>
      </c>
      <c r="L33" s="408">
        <v>34</v>
      </c>
      <c r="M33" s="408"/>
      <c r="N33" s="408"/>
      <c r="O33" s="408"/>
      <c r="P33" s="408"/>
      <c r="Q33" s="408"/>
      <c r="R33" s="408"/>
      <c r="S33" s="408"/>
      <c r="T33" s="408"/>
      <c r="U33" s="490"/>
      <c r="V33" s="754">
        <f>SUM(J33:U33)</f>
        <v>125</v>
      </c>
      <c r="W33" s="747">
        <f t="shared" si="0"/>
        <v>15.24390243902439</v>
      </c>
    </row>
    <row r="34" spans="1:23" ht="15">
      <c r="A34" s="582" t="s">
        <v>579</v>
      </c>
      <c r="B34" s="717" t="s">
        <v>580</v>
      </c>
      <c r="C34" s="585">
        <v>0</v>
      </c>
      <c r="D34" s="585">
        <v>0</v>
      </c>
      <c r="E34" s="755">
        <v>504</v>
      </c>
      <c r="F34" s="511">
        <v>5</v>
      </c>
      <c r="G34" s="409">
        <v>168</v>
      </c>
      <c r="H34" s="745">
        <v>50</v>
      </c>
      <c r="I34" s="745">
        <v>50</v>
      </c>
      <c r="J34" s="489"/>
      <c r="K34" s="408"/>
      <c r="L34" s="408">
        <v>4</v>
      </c>
      <c r="M34" s="408"/>
      <c r="N34" s="408"/>
      <c r="O34" s="408"/>
      <c r="P34" s="408"/>
      <c r="Q34" s="408"/>
      <c r="R34" s="408"/>
      <c r="S34" s="408"/>
      <c r="T34" s="408"/>
      <c r="U34" s="490"/>
      <c r="V34" s="754">
        <f t="shared" ref="V34:V46" si="1">SUM(J34:U34)</f>
        <v>4</v>
      </c>
      <c r="W34" s="747">
        <f t="shared" si="0"/>
        <v>8</v>
      </c>
    </row>
    <row r="35" spans="1:23" ht="15">
      <c r="A35" s="582" t="s">
        <v>581</v>
      </c>
      <c r="B35" s="717" t="s">
        <v>582</v>
      </c>
      <c r="C35" s="585">
        <v>428</v>
      </c>
      <c r="D35" s="585">
        <v>253</v>
      </c>
      <c r="E35" s="755">
        <v>511</v>
      </c>
      <c r="F35" s="511">
        <v>129</v>
      </c>
      <c r="G35" s="409">
        <v>402</v>
      </c>
      <c r="H35" s="745">
        <v>350</v>
      </c>
      <c r="I35" s="745">
        <v>350</v>
      </c>
      <c r="J35" s="489">
        <v>22</v>
      </c>
      <c r="K35" s="408">
        <v>52</v>
      </c>
      <c r="L35" s="408">
        <v>9</v>
      </c>
      <c r="M35" s="408"/>
      <c r="N35" s="408"/>
      <c r="O35" s="408"/>
      <c r="P35" s="408"/>
      <c r="Q35" s="408"/>
      <c r="R35" s="408"/>
      <c r="S35" s="408"/>
      <c r="T35" s="408"/>
      <c r="U35" s="490"/>
      <c r="V35" s="754">
        <f t="shared" si="1"/>
        <v>83</v>
      </c>
      <c r="W35" s="747">
        <f t="shared" si="0"/>
        <v>23.714285714285715</v>
      </c>
    </row>
    <row r="36" spans="1:23" ht="15">
      <c r="A36" s="582" t="s">
        <v>583</v>
      </c>
      <c r="B36" s="717" t="s">
        <v>584</v>
      </c>
      <c r="C36" s="585">
        <v>1057</v>
      </c>
      <c r="D36" s="585">
        <v>1451</v>
      </c>
      <c r="E36" s="755">
        <v>518</v>
      </c>
      <c r="F36" s="511">
        <v>998</v>
      </c>
      <c r="G36" s="409">
        <v>3318</v>
      </c>
      <c r="H36" s="745">
        <v>6115</v>
      </c>
      <c r="I36" s="745">
        <v>6115</v>
      </c>
      <c r="J36" s="489">
        <v>70</v>
      </c>
      <c r="K36" s="408">
        <v>160</v>
      </c>
      <c r="L36" s="408">
        <v>468</v>
      </c>
      <c r="M36" s="408"/>
      <c r="N36" s="408"/>
      <c r="O36" s="408"/>
      <c r="P36" s="408"/>
      <c r="Q36" s="408"/>
      <c r="R36" s="408"/>
      <c r="S36" s="408"/>
      <c r="T36" s="408"/>
      <c r="U36" s="490"/>
      <c r="V36" s="754">
        <f t="shared" si="1"/>
        <v>698</v>
      </c>
      <c r="W36" s="747">
        <f t="shared" si="0"/>
        <v>11.414554374488961</v>
      </c>
    </row>
    <row r="37" spans="1:23" ht="15">
      <c r="A37" s="582" t="s">
        <v>585</v>
      </c>
      <c r="B37" s="756" t="s">
        <v>586</v>
      </c>
      <c r="C37" s="585">
        <v>10408</v>
      </c>
      <c r="D37" s="585">
        <v>11792</v>
      </c>
      <c r="E37" s="755">
        <v>521</v>
      </c>
      <c r="F37" s="511">
        <v>2768</v>
      </c>
      <c r="G37" s="409">
        <v>4710</v>
      </c>
      <c r="H37" s="745">
        <v>4960</v>
      </c>
      <c r="I37" s="745">
        <v>4960</v>
      </c>
      <c r="J37" s="415">
        <v>363</v>
      </c>
      <c r="K37" s="408">
        <v>365</v>
      </c>
      <c r="L37" s="408">
        <v>445</v>
      </c>
      <c r="M37" s="408"/>
      <c r="N37" s="408"/>
      <c r="O37" s="408"/>
      <c r="P37" s="408"/>
      <c r="Q37" s="408"/>
      <c r="R37" s="408"/>
      <c r="S37" s="408"/>
      <c r="T37" s="408"/>
      <c r="U37" s="490"/>
      <c r="V37" s="754">
        <f t="shared" si="1"/>
        <v>1173</v>
      </c>
      <c r="W37" s="747">
        <f t="shared" si="0"/>
        <v>23.649193548387096</v>
      </c>
    </row>
    <row r="38" spans="1:23" ht="15">
      <c r="A38" s="582" t="s">
        <v>587</v>
      </c>
      <c r="B38" s="756" t="s">
        <v>588</v>
      </c>
      <c r="C38" s="585">
        <v>3640</v>
      </c>
      <c r="D38" s="585">
        <v>4174</v>
      </c>
      <c r="E38" s="755" t="s">
        <v>589</v>
      </c>
      <c r="F38" s="511">
        <v>1034</v>
      </c>
      <c r="G38" s="409">
        <v>1687</v>
      </c>
      <c r="H38" s="745">
        <v>1844</v>
      </c>
      <c r="I38" s="745">
        <v>1844</v>
      </c>
      <c r="J38" s="415">
        <v>138</v>
      </c>
      <c r="K38" s="408">
        <v>138</v>
      </c>
      <c r="L38" s="408">
        <v>158</v>
      </c>
      <c r="M38" s="408"/>
      <c r="N38" s="408"/>
      <c r="O38" s="408"/>
      <c r="P38" s="408"/>
      <c r="Q38" s="408"/>
      <c r="R38" s="408"/>
      <c r="S38" s="408"/>
      <c r="T38" s="408"/>
      <c r="U38" s="490"/>
      <c r="V38" s="754">
        <f t="shared" si="1"/>
        <v>434</v>
      </c>
      <c r="W38" s="747">
        <f t="shared" si="0"/>
        <v>23.535791757049893</v>
      </c>
    </row>
    <row r="39" spans="1:23" ht="15">
      <c r="A39" s="582" t="s">
        <v>590</v>
      </c>
      <c r="B39" s="717" t="s">
        <v>591</v>
      </c>
      <c r="C39" s="585">
        <v>0</v>
      </c>
      <c r="D39" s="585">
        <v>0</v>
      </c>
      <c r="E39" s="755">
        <v>557</v>
      </c>
      <c r="F39" s="511"/>
      <c r="G39" s="409"/>
      <c r="H39" s="745"/>
      <c r="I39" s="745"/>
      <c r="J39" s="489"/>
      <c r="K39" s="408"/>
      <c r="L39" s="408"/>
      <c r="M39" s="408"/>
      <c r="N39" s="408"/>
      <c r="O39" s="408"/>
      <c r="P39" s="408"/>
      <c r="Q39" s="408"/>
      <c r="R39" s="408"/>
      <c r="S39" s="408"/>
      <c r="T39" s="408"/>
      <c r="U39" s="490"/>
      <c r="V39" s="754">
        <f t="shared" si="1"/>
        <v>0</v>
      </c>
      <c r="W39" s="747" t="e">
        <f t="shared" si="0"/>
        <v>#DIV/0!</v>
      </c>
    </row>
    <row r="40" spans="1:23" ht="15">
      <c r="A40" s="582" t="s">
        <v>592</v>
      </c>
      <c r="B40" s="717" t="s">
        <v>593</v>
      </c>
      <c r="C40" s="585">
        <v>1711</v>
      </c>
      <c r="D40" s="585">
        <v>1801</v>
      </c>
      <c r="E40" s="755">
        <v>551</v>
      </c>
      <c r="F40" s="511">
        <v>336</v>
      </c>
      <c r="G40" s="409">
        <v>420</v>
      </c>
      <c r="H40" s="745">
        <v>525</v>
      </c>
      <c r="I40" s="745">
        <v>525</v>
      </c>
      <c r="J40" s="489">
        <v>41</v>
      </c>
      <c r="K40" s="408">
        <v>41</v>
      </c>
      <c r="L40" s="408">
        <v>41</v>
      </c>
      <c r="M40" s="408"/>
      <c r="N40" s="408"/>
      <c r="O40" s="408"/>
      <c r="P40" s="408"/>
      <c r="Q40" s="408"/>
      <c r="R40" s="408"/>
      <c r="S40" s="408"/>
      <c r="T40" s="408"/>
      <c r="U40" s="490"/>
      <c r="V40" s="754">
        <f t="shared" si="1"/>
        <v>123</v>
      </c>
      <c r="W40" s="747">
        <f t="shared" si="0"/>
        <v>23.428571428571431</v>
      </c>
    </row>
    <row r="41" spans="1:23" ht="15.75" thickBot="1">
      <c r="A41" s="560" t="s">
        <v>594</v>
      </c>
      <c r="B41" s="720"/>
      <c r="C41" s="721">
        <v>569</v>
      </c>
      <c r="D41" s="721">
        <v>614</v>
      </c>
      <c r="E41" s="757" t="s">
        <v>595</v>
      </c>
      <c r="F41" s="513">
        <v>654</v>
      </c>
      <c r="G41" s="758">
        <v>588</v>
      </c>
      <c r="H41" s="759">
        <v>1047</v>
      </c>
      <c r="I41" s="759">
        <v>1047</v>
      </c>
      <c r="J41" s="494">
        <v>25</v>
      </c>
      <c r="K41" s="495">
        <v>46</v>
      </c>
      <c r="L41" s="495">
        <v>70</v>
      </c>
      <c r="M41" s="495"/>
      <c r="N41" s="495"/>
      <c r="O41" s="495"/>
      <c r="P41" s="495"/>
      <c r="Q41" s="495"/>
      <c r="R41" s="495"/>
      <c r="S41" s="495"/>
      <c r="T41" s="495"/>
      <c r="U41" s="496"/>
      <c r="V41" s="760">
        <f t="shared" si="1"/>
        <v>141</v>
      </c>
      <c r="W41" s="761">
        <f t="shared" si="0"/>
        <v>13.46704871060172</v>
      </c>
    </row>
    <row r="42" spans="1:23" ht="15.75" thickBot="1">
      <c r="A42" s="642" t="s">
        <v>596</v>
      </c>
      <c r="B42" s="762" t="s">
        <v>597</v>
      </c>
      <c r="C42" s="763">
        <f>SUM(C32:C41)</f>
        <v>25899</v>
      </c>
      <c r="D42" s="763">
        <f>SUM(D32:D41)</f>
        <v>29268</v>
      </c>
      <c r="E42" s="764"/>
      <c r="F42" s="765">
        <f>SUM(F32:F41)</f>
        <v>7092</v>
      </c>
      <c r="G42" s="766">
        <f>SUM(G32:G41)</f>
        <v>12759</v>
      </c>
      <c r="H42" s="767">
        <f t="shared" ref="H42:S42" si="2">SUM(H32:H41)</f>
        <v>16501</v>
      </c>
      <c r="I42" s="768">
        <f t="shared" si="2"/>
        <v>16501</v>
      </c>
      <c r="J42" s="769">
        <f t="shared" si="2"/>
        <v>676</v>
      </c>
      <c r="K42" s="770">
        <f t="shared" si="2"/>
        <v>956</v>
      </c>
      <c r="L42" s="770">
        <f t="shared" si="2"/>
        <v>1466</v>
      </c>
      <c r="M42" s="771">
        <f t="shared" si="2"/>
        <v>0</v>
      </c>
      <c r="N42" s="770">
        <f t="shared" si="2"/>
        <v>0</v>
      </c>
      <c r="O42" s="770">
        <f>SUM(O32:O41)</f>
        <v>0</v>
      </c>
      <c r="P42" s="770">
        <f>SUM(P32:P41)</f>
        <v>0</v>
      </c>
      <c r="Q42" s="770">
        <f t="shared" si="2"/>
        <v>0</v>
      </c>
      <c r="R42" s="770">
        <f t="shared" si="2"/>
        <v>0</v>
      </c>
      <c r="S42" s="770">
        <f t="shared" si="2"/>
        <v>0</v>
      </c>
      <c r="T42" s="770">
        <f>SUM(T32:T41)</f>
        <v>0</v>
      </c>
      <c r="U42" s="770">
        <f>SUM(U32:U41)</f>
        <v>0</v>
      </c>
      <c r="V42" s="772">
        <f t="shared" si="1"/>
        <v>3098</v>
      </c>
      <c r="W42" s="763">
        <f t="shared" si="0"/>
        <v>18.774619720016968</v>
      </c>
    </row>
    <row r="43" spans="1:23" ht="15">
      <c r="A43" s="712" t="s">
        <v>598</v>
      </c>
      <c r="B43" s="713" t="s">
        <v>599</v>
      </c>
      <c r="C43" s="597">
        <v>0</v>
      </c>
      <c r="D43" s="597">
        <v>0</v>
      </c>
      <c r="E43" s="753">
        <v>601</v>
      </c>
      <c r="F43" s="509"/>
      <c r="G43" s="509"/>
      <c r="H43" s="740"/>
      <c r="I43" s="458"/>
      <c r="J43" s="467"/>
      <c r="K43" s="408"/>
      <c r="L43" s="408"/>
      <c r="M43" s="408"/>
      <c r="N43" s="408"/>
      <c r="O43" s="408"/>
      <c r="P43" s="408"/>
      <c r="Q43" s="408"/>
      <c r="R43" s="408"/>
      <c r="S43" s="408"/>
      <c r="T43" s="408"/>
      <c r="U43" s="409"/>
      <c r="V43" s="773">
        <f t="shared" si="1"/>
        <v>0</v>
      </c>
      <c r="W43" s="774" t="e">
        <f t="shared" si="0"/>
        <v>#DIV/0!</v>
      </c>
    </row>
    <row r="44" spans="1:23" ht="15">
      <c r="A44" s="582" t="s">
        <v>600</v>
      </c>
      <c r="B44" s="717" t="s">
        <v>601</v>
      </c>
      <c r="C44" s="585">
        <v>1190</v>
      </c>
      <c r="D44" s="585">
        <v>1857</v>
      </c>
      <c r="E44" s="755">
        <v>602</v>
      </c>
      <c r="F44" s="512">
        <v>348</v>
      </c>
      <c r="G44" s="512">
        <v>776</v>
      </c>
      <c r="H44" s="745">
        <v>1420</v>
      </c>
      <c r="I44" s="745">
        <v>1420</v>
      </c>
      <c r="J44" s="467">
        <v>10</v>
      </c>
      <c r="K44" s="408">
        <v>19</v>
      </c>
      <c r="L44" s="408">
        <v>21</v>
      </c>
      <c r="M44" s="408"/>
      <c r="N44" s="408"/>
      <c r="O44" s="408"/>
      <c r="P44" s="408"/>
      <c r="Q44" s="408"/>
      <c r="R44" s="408"/>
      <c r="S44" s="408"/>
      <c r="T44" s="408"/>
      <c r="U44" s="409"/>
      <c r="V44" s="746">
        <f t="shared" si="1"/>
        <v>50</v>
      </c>
      <c r="W44" s="747">
        <f t="shared" si="0"/>
        <v>3.5211267605633805</v>
      </c>
    </row>
    <row r="45" spans="1:23" ht="15">
      <c r="A45" s="582" t="s">
        <v>602</v>
      </c>
      <c r="B45" s="717" t="s">
        <v>603</v>
      </c>
      <c r="C45" s="585">
        <v>0</v>
      </c>
      <c r="D45" s="585">
        <v>0</v>
      </c>
      <c r="E45" s="755">
        <v>604</v>
      </c>
      <c r="F45" s="512">
        <v>27</v>
      </c>
      <c r="G45" s="512">
        <v>241</v>
      </c>
      <c r="H45" s="745">
        <v>80</v>
      </c>
      <c r="I45" s="745">
        <v>80</v>
      </c>
      <c r="J45" s="467">
        <v>4</v>
      </c>
      <c r="K45" s="408">
        <v>9</v>
      </c>
      <c r="L45" s="408"/>
      <c r="M45" s="408"/>
      <c r="N45" s="408"/>
      <c r="O45" s="408"/>
      <c r="P45" s="408"/>
      <c r="Q45" s="408"/>
      <c r="R45" s="408"/>
      <c r="S45" s="408"/>
      <c r="T45" s="408"/>
      <c r="U45" s="409"/>
      <c r="V45" s="746">
        <f t="shared" si="1"/>
        <v>13</v>
      </c>
      <c r="W45" s="747">
        <f t="shared" si="0"/>
        <v>16.25</v>
      </c>
    </row>
    <row r="46" spans="1:23" ht="15">
      <c r="A46" s="582" t="s">
        <v>604</v>
      </c>
      <c r="B46" s="717" t="s">
        <v>605</v>
      </c>
      <c r="C46" s="585">
        <v>12472</v>
      </c>
      <c r="D46" s="585">
        <v>13728</v>
      </c>
      <c r="E46" s="755" t="s">
        <v>606</v>
      </c>
      <c r="F46" s="512">
        <v>6660</v>
      </c>
      <c r="G46" s="512">
        <v>11469</v>
      </c>
      <c r="H46" s="745">
        <v>14501</v>
      </c>
      <c r="I46" s="745">
        <v>14501</v>
      </c>
      <c r="J46" s="467">
        <v>1200</v>
      </c>
      <c r="K46" s="408">
        <v>1200</v>
      </c>
      <c r="L46" s="408">
        <v>1200</v>
      </c>
      <c r="M46" s="408"/>
      <c r="N46" s="408"/>
      <c r="O46" s="408"/>
      <c r="P46" s="408"/>
      <c r="Q46" s="408"/>
      <c r="R46" s="408"/>
      <c r="S46" s="408"/>
      <c r="T46" s="408"/>
      <c r="U46" s="409"/>
      <c r="V46" s="746">
        <f t="shared" si="1"/>
        <v>3600</v>
      </c>
      <c r="W46" s="747">
        <f t="shared" si="0"/>
        <v>24.825874077649818</v>
      </c>
    </row>
    <row r="47" spans="1:23" ht="15.75" thickBot="1">
      <c r="A47" s="560" t="s">
        <v>607</v>
      </c>
      <c r="B47" s="720"/>
      <c r="C47" s="721">
        <v>12330</v>
      </c>
      <c r="D47" s="721">
        <v>13218</v>
      </c>
      <c r="E47" s="757" t="s">
        <v>608</v>
      </c>
      <c r="F47" s="775">
        <v>143</v>
      </c>
      <c r="G47" s="775">
        <v>499</v>
      </c>
      <c r="H47" s="759">
        <v>500</v>
      </c>
      <c r="I47" s="759">
        <v>500</v>
      </c>
      <c r="J47" s="515">
        <v>1</v>
      </c>
      <c r="K47" s="430">
        <v>1</v>
      </c>
      <c r="L47" s="430">
        <v>1</v>
      </c>
      <c r="M47" s="430"/>
      <c r="N47" s="430"/>
      <c r="O47" s="430"/>
      <c r="P47" s="430"/>
      <c r="Q47" s="430"/>
      <c r="R47" s="430"/>
      <c r="S47" s="430"/>
      <c r="T47" s="430"/>
      <c r="U47" s="431"/>
      <c r="V47" s="746">
        <f>SUM(J47:U47)</f>
        <v>3</v>
      </c>
      <c r="W47" s="761">
        <f t="shared" si="0"/>
        <v>0.6</v>
      </c>
    </row>
    <row r="48" spans="1:23" ht="15.75" thickBot="1">
      <c r="A48" s="642" t="s">
        <v>609</v>
      </c>
      <c r="B48" s="762" t="s">
        <v>610</v>
      </c>
      <c r="C48" s="763">
        <f>SUM(C43:C47)</f>
        <v>25992</v>
      </c>
      <c r="D48" s="763">
        <f>SUM(D43:D47)</f>
        <v>28803</v>
      </c>
      <c r="E48" s="764" t="s">
        <v>542</v>
      </c>
      <c r="F48" s="776">
        <f>SUM(F44:F47)</f>
        <v>7178</v>
      </c>
      <c r="G48" s="776">
        <f>SUM(G43:G47)</f>
        <v>12985</v>
      </c>
      <c r="H48" s="767">
        <f t="shared" ref="H48:U48" si="3">SUM(H43:H47)</f>
        <v>16501</v>
      </c>
      <c r="I48" s="777">
        <f t="shared" si="3"/>
        <v>16501</v>
      </c>
      <c r="J48" s="770">
        <f t="shared" si="3"/>
        <v>1215</v>
      </c>
      <c r="K48" s="770">
        <f t="shared" si="3"/>
        <v>1229</v>
      </c>
      <c r="L48" s="771">
        <f t="shared" si="3"/>
        <v>1222</v>
      </c>
      <c r="M48" s="771">
        <f t="shared" si="3"/>
        <v>0</v>
      </c>
      <c r="N48" s="770">
        <f t="shared" si="3"/>
        <v>0</v>
      </c>
      <c r="O48" s="770">
        <f t="shared" si="3"/>
        <v>0</v>
      </c>
      <c r="P48" s="770">
        <f t="shared" si="3"/>
        <v>0</v>
      </c>
      <c r="Q48" s="770">
        <f t="shared" si="3"/>
        <v>0</v>
      </c>
      <c r="R48" s="770">
        <f t="shared" si="3"/>
        <v>0</v>
      </c>
      <c r="S48" s="770">
        <f t="shared" si="3"/>
        <v>0</v>
      </c>
      <c r="T48" s="770">
        <f t="shared" si="3"/>
        <v>0</v>
      </c>
      <c r="U48" s="770">
        <f t="shared" si="3"/>
        <v>0</v>
      </c>
      <c r="V48" s="772">
        <f>SUM(V43:V47)</f>
        <v>3666</v>
      </c>
      <c r="W48" s="763">
        <f t="shared" si="0"/>
        <v>22.216835343312528</v>
      </c>
    </row>
    <row r="49" spans="1:23" ht="6.75" customHeight="1" thickBot="1">
      <c r="A49" s="560"/>
      <c r="B49" s="561"/>
      <c r="C49" s="778"/>
      <c r="D49" s="778"/>
      <c r="E49" s="779"/>
      <c r="F49" s="780"/>
      <c r="G49" s="780"/>
      <c r="H49" s="781"/>
      <c r="I49" s="782"/>
      <c r="J49" s="591"/>
      <c r="K49" s="783"/>
      <c r="L49" s="784"/>
      <c r="M49" s="784"/>
      <c r="N49" s="783"/>
      <c r="O49" s="783"/>
      <c r="P49" s="783"/>
      <c r="Q49" s="783"/>
      <c r="R49" s="783"/>
      <c r="S49" s="783"/>
      <c r="T49" s="783"/>
      <c r="U49" s="785"/>
      <c r="V49" s="786"/>
      <c r="W49" s="787"/>
    </row>
    <row r="50" spans="1:23" ht="15.75" thickBot="1">
      <c r="A50" s="788" t="s">
        <v>611</v>
      </c>
      <c r="B50" s="762" t="s">
        <v>573</v>
      </c>
      <c r="C50" s="763">
        <f>+C48-C46</f>
        <v>13520</v>
      </c>
      <c r="D50" s="763">
        <f>+D48-D46</f>
        <v>15075</v>
      </c>
      <c r="E50" s="764" t="s">
        <v>542</v>
      </c>
      <c r="F50" s="776">
        <f>SUM(F44:F45,F47)</f>
        <v>518</v>
      </c>
      <c r="G50" s="776">
        <f>SUM(G44:G45,G47)</f>
        <v>1516</v>
      </c>
      <c r="H50" s="767">
        <f>+H48-H46</f>
        <v>2000</v>
      </c>
      <c r="I50" s="768">
        <f>+I48-I46</f>
        <v>2000</v>
      </c>
      <c r="J50" s="769">
        <f>+J48-J46</f>
        <v>15</v>
      </c>
      <c r="K50" s="770">
        <f>+K48-K46</f>
        <v>29</v>
      </c>
      <c r="L50" s="770">
        <f t="shared" ref="L50:U50" si="4">+L48-L46</f>
        <v>22</v>
      </c>
      <c r="M50" s="770">
        <f>+M48-M46</f>
        <v>0</v>
      </c>
      <c r="N50" s="770">
        <f t="shared" si="4"/>
        <v>0</v>
      </c>
      <c r="O50" s="770">
        <f t="shared" si="4"/>
        <v>0</v>
      </c>
      <c r="P50" s="770">
        <f t="shared" si="4"/>
        <v>0</v>
      </c>
      <c r="Q50" s="770">
        <f t="shared" si="4"/>
        <v>0</v>
      </c>
      <c r="R50" s="770">
        <f t="shared" si="4"/>
        <v>0</v>
      </c>
      <c r="S50" s="770">
        <f t="shared" si="4"/>
        <v>0</v>
      </c>
      <c r="T50" s="770">
        <f t="shared" si="4"/>
        <v>0</v>
      </c>
      <c r="U50" s="770">
        <f t="shared" si="4"/>
        <v>0</v>
      </c>
      <c r="V50" s="763">
        <f>SUM(J50:U50)</f>
        <v>66</v>
      </c>
      <c r="W50" s="763">
        <f t="shared" si="0"/>
        <v>3.3000000000000003</v>
      </c>
    </row>
    <row r="51" spans="1:23" ht="15.75" thickBot="1">
      <c r="A51" s="642" t="s">
        <v>612</v>
      </c>
      <c r="B51" s="762" t="s">
        <v>613</v>
      </c>
      <c r="C51" s="763">
        <f>+C48-C42</f>
        <v>93</v>
      </c>
      <c r="D51" s="763">
        <f>+D48-D42</f>
        <v>-465</v>
      </c>
      <c r="E51" s="764" t="s">
        <v>542</v>
      </c>
      <c r="F51" s="776">
        <f>SUM(F48-F42)</f>
        <v>86</v>
      </c>
      <c r="G51" s="776">
        <f>SUM(G48-G42)</f>
        <v>226</v>
      </c>
      <c r="H51" s="767">
        <f>+H48-H42</f>
        <v>0</v>
      </c>
      <c r="I51" s="768">
        <f>+I48-I42</f>
        <v>0</v>
      </c>
      <c r="J51" s="769">
        <f>+J48-J42</f>
        <v>539</v>
      </c>
      <c r="K51" s="770">
        <f>+K48-K42</f>
        <v>273</v>
      </c>
      <c r="L51" s="770">
        <f t="shared" ref="L51:U51" si="5">+L48-L42</f>
        <v>-244</v>
      </c>
      <c r="M51" s="770">
        <f>+M48-M42</f>
        <v>0</v>
      </c>
      <c r="N51" s="770">
        <f t="shared" si="5"/>
        <v>0</v>
      </c>
      <c r="O51" s="770">
        <f t="shared" si="5"/>
        <v>0</v>
      </c>
      <c r="P51" s="770">
        <f t="shared" si="5"/>
        <v>0</v>
      </c>
      <c r="Q51" s="770">
        <f t="shared" si="5"/>
        <v>0</v>
      </c>
      <c r="R51" s="770">
        <f t="shared" si="5"/>
        <v>0</v>
      </c>
      <c r="S51" s="770">
        <f t="shared" si="5"/>
        <v>0</v>
      </c>
      <c r="T51" s="770">
        <f t="shared" si="5"/>
        <v>0</v>
      </c>
      <c r="U51" s="789">
        <f t="shared" si="5"/>
        <v>0</v>
      </c>
      <c r="V51" s="763">
        <f>SUM(J51:U51)</f>
        <v>568</v>
      </c>
      <c r="W51" s="763" t="e">
        <f t="shared" si="0"/>
        <v>#DIV/0!</v>
      </c>
    </row>
    <row r="52" spans="1:23" ht="15.75" thickBot="1">
      <c r="A52" s="790" t="s">
        <v>614</v>
      </c>
      <c r="B52" s="791" t="s">
        <v>573</v>
      </c>
      <c r="C52" s="792">
        <f>+C51-C46</f>
        <v>-12379</v>
      </c>
      <c r="D52" s="792">
        <f>+D51-D46</f>
        <v>-14193</v>
      </c>
      <c r="E52" s="793" t="s">
        <v>542</v>
      </c>
      <c r="F52" s="794">
        <f>SUM(F50-F42)</f>
        <v>-6574</v>
      </c>
      <c r="G52" s="794">
        <f>SUM(G50-G42)</f>
        <v>-11243</v>
      </c>
      <c r="H52" s="767">
        <f>+H51-H46</f>
        <v>-14501</v>
      </c>
      <c r="I52" s="768">
        <f t="shared" ref="I52:U52" si="6">+I51-I46</f>
        <v>-14501</v>
      </c>
      <c r="J52" s="769">
        <f t="shared" si="6"/>
        <v>-661</v>
      </c>
      <c r="K52" s="770">
        <f t="shared" si="6"/>
        <v>-927</v>
      </c>
      <c r="L52" s="770">
        <f t="shared" si="6"/>
        <v>-1444</v>
      </c>
      <c r="M52" s="770">
        <f t="shared" si="6"/>
        <v>0</v>
      </c>
      <c r="N52" s="770">
        <f t="shared" si="6"/>
        <v>0</v>
      </c>
      <c r="O52" s="770">
        <f t="shared" si="6"/>
        <v>0</v>
      </c>
      <c r="P52" s="770">
        <f t="shared" si="6"/>
        <v>0</v>
      </c>
      <c r="Q52" s="770">
        <f t="shared" si="6"/>
        <v>0</v>
      </c>
      <c r="R52" s="770">
        <f t="shared" si="6"/>
        <v>0</v>
      </c>
      <c r="S52" s="770">
        <f t="shared" si="6"/>
        <v>0</v>
      </c>
      <c r="T52" s="770">
        <f t="shared" si="6"/>
        <v>0</v>
      </c>
      <c r="U52" s="770">
        <f t="shared" si="6"/>
        <v>0</v>
      </c>
      <c r="V52" s="763">
        <f>SUM(J52:U52)</f>
        <v>-3032</v>
      </c>
      <c r="W52" s="763">
        <f t="shared" si="0"/>
        <v>20.908902834287289</v>
      </c>
    </row>
    <row r="55" spans="1:23" hidden="1"/>
    <row r="56" spans="1:23" hidden="1"/>
    <row r="57" spans="1:23" hidden="1"/>
    <row r="58" spans="1:23" ht="14.25" hidden="1">
      <c r="A58" s="795" t="s">
        <v>642</v>
      </c>
    </row>
    <row r="59" spans="1:23" hidden="1"/>
    <row r="60" spans="1:23" hidden="1">
      <c r="A60" t="s">
        <v>643</v>
      </c>
    </row>
    <row r="61" spans="1:23" hidden="1"/>
    <row r="62" spans="1:23" hidden="1">
      <c r="A62" t="s">
        <v>644</v>
      </c>
    </row>
  </sheetData>
  <mergeCells count="2">
    <mergeCell ref="A7:W7"/>
    <mergeCell ref="F12:J12"/>
  </mergeCells>
  <pageMargins left="1.299212598425197" right="0.70866141732283472" top="0.39370078740157483" bottom="0.3937007874015748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6"/>
  <sheetViews>
    <sheetView topLeftCell="A4" workbookViewId="0">
      <selection activeCell="V21" sqref="V21"/>
    </sheetView>
  </sheetViews>
  <sheetFormatPr defaultRowHeight="12.75"/>
  <cols>
    <col min="1" max="1" width="32.28515625" customWidth="1"/>
    <col min="2" max="2" width="10.5703125" customWidth="1"/>
    <col min="3" max="3" width="14" customWidth="1"/>
    <col min="4" max="5" width="0" hidden="1" customWidth="1"/>
    <col min="6" max="8" width="9.140625" customWidth="1"/>
    <col min="9" max="9" width="10.28515625" customWidth="1"/>
    <col min="13" max="13" width="0" hidden="1" customWidth="1"/>
    <col min="14" max="14" width="9.140625" hidden="1" customWidth="1"/>
    <col min="15" max="19" width="0" hidden="1" customWidth="1"/>
    <col min="20" max="20" width="9.85546875" hidden="1" customWidth="1"/>
    <col min="21" max="21" width="0" hidden="1" customWidth="1"/>
    <col min="22" max="23" width="10.28515625" customWidth="1"/>
    <col min="257" max="257" width="32.28515625" customWidth="1"/>
    <col min="258" max="258" width="10.5703125" customWidth="1"/>
    <col min="259" max="259" width="14" customWidth="1"/>
    <col min="260" max="261" width="0" hidden="1" customWidth="1"/>
    <col min="262" max="264" width="9.140625" customWidth="1"/>
    <col min="265" max="265" width="10.28515625" customWidth="1"/>
    <col min="270" max="270" width="9.140625" customWidth="1"/>
    <col min="276" max="276" width="9.85546875" bestFit="1" customWidth="1"/>
    <col min="278" max="279" width="10.28515625" customWidth="1"/>
    <col min="513" max="513" width="32.28515625" customWidth="1"/>
    <col min="514" max="514" width="10.5703125" customWidth="1"/>
    <col min="515" max="515" width="14" customWidth="1"/>
    <col min="516" max="517" width="0" hidden="1" customWidth="1"/>
    <col min="518" max="520" width="9.140625" customWidth="1"/>
    <col min="521" max="521" width="10.28515625" customWidth="1"/>
    <col min="526" max="526" width="9.140625" customWidth="1"/>
    <col min="532" max="532" width="9.85546875" bestFit="1" customWidth="1"/>
    <col min="534" max="535" width="10.28515625" customWidth="1"/>
    <col min="769" max="769" width="32.28515625" customWidth="1"/>
    <col min="770" max="770" width="10.5703125" customWidth="1"/>
    <col min="771" max="771" width="14" customWidth="1"/>
    <col min="772" max="773" width="0" hidden="1" customWidth="1"/>
    <col min="774" max="776" width="9.140625" customWidth="1"/>
    <col min="777" max="777" width="10.28515625" customWidth="1"/>
    <col min="782" max="782" width="9.140625" customWidth="1"/>
    <col min="788" max="788" width="9.85546875" bestFit="1" customWidth="1"/>
    <col min="790" max="791" width="10.28515625" customWidth="1"/>
    <col min="1025" max="1025" width="32.28515625" customWidth="1"/>
    <col min="1026" max="1026" width="10.5703125" customWidth="1"/>
    <col min="1027" max="1027" width="14" customWidth="1"/>
    <col min="1028" max="1029" width="0" hidden="1" customWidth="1"/>
    <col min="1030" max="1032" width="9.140625" customWidth="1"/>
    <col min="1033" max="1033" width="10.28515625" customWidth="1"/>
    <col min="1038" max="1038" width="9.140625" customWidth="1"/>
    <col min="1044" max="1044" width="9.85546875" bestFit="1" customWidth="1"/>
    <col min="1046" max="1047" width="10.28515625" customWidth="1"/>
    <col min="1281" max="1281" width="32.28515625" customWidth="1"/>
    <col min="1282" max="1282" width="10.5703125" customWidth="1"/>
    <col min="1283" max="1283" width="14" customWidth="1"/>
    <col min="1284" max="1285" width="0" hidden="1" customWidth="1"/>
    <col min="1286" max="1288" width="9.140625" customWidth="1"/>
    <col min="1289" max="1289" width="10.28515625" customWidth="1"/>
    <col min="1294" max="1294" width="9.140625" customWidth="1"/>
    <col min="1300" max="1300" width="9.85546875" bestFit="1" customWidth="1"/>
    <col min="1302" max="1303" width="10.28515625" customWidth="1"/>
    <col min="1537" max="1537" width="32.28515625" customWidth="1"/>
    <col min="1538" max="1538" width="10.5703125" customWidth="1"/>
    <col min="1539" max="1539" width="14" customWidth="1"/>
    <col min="1540" max="1541" width="0" hidden="1" customWidth="1"/>
    <col min="1542" max="1544" width="9.140625" customWidth="1"/>
    <col min="1545" max="1545" width="10.28515625" customWidth="1"/>
    <col min="1550" max="1550" width="9.140625" customWidth="1"/>
    <col min="1556" max="1556" width="9.85546875" bestFit="1" customWidth="1"/>
    <col min="1558" max="1559" width="10.28515625" customWidth="1"/>
    <col min="1793" max="1793" width="32.28515625" customWidth="1"/>
    <col min="1794" max="1794" width="10.5703125" customWidth="1"/>
    <col min="1795" max="1795" width="14" customWidth="1"/>
    <col min="1796" max="1797" width="0" hidden="1" customWidth="1"/>
    <col min="1798" max="1800" width="9.140625" customWidth="1"/>
    <col min="1801" max="1801" width="10.28515625" customWidth="1"/>
    <col min="1806" max="1806" width="9.140625" customWidth="1"/>
    <col min="1812" max="1812" width="9.85546875" bestFit="1" customWidth="1"/>
    <col min="1814" max="1815" width="10.28515625" customWidth="1"/>
    <col min="2049" max="2049" width="32.28515625" customWidth="1"/>
    <col min="2050" max="2050" width="10.5703125" customWidth="1"/>
    <col min="2051" max="2051" width="14" customWidth="1"/>
    <col min="2052" max="2053" width="0" hidden="1" customWidth="1"/>
    <col min="2054" max="2056" width="9.140625" customWidth="1"/>
    <col min="2057" max="2057" width="10.28515625" customWidth="1"/>
    <col min="2062" max="2062" width="9.140625" customWidth="1"/>
    <col min="2068" max="2068" width="9.85546875" bestFit="1" customWidth="1"/>
    <col min="2070" max="2071" width="10.28515625" customWidth="1"/>
    <col min="2305" max="2305" width="32.28515625" customWidth="1"/>
    <col min="2306" max="2306" width="10.5703125" customWidth="1"/>
    <col min="2307" max="2307" width="14" customWidth="1"/>
    <col min="2308" max="2309" width="0" hidden="1" customWidth="1"/>
    <col min="2310" max="2312" width="9.140625" customWidth="1"/>
    <col min="2313" max="2313" width="10.28515625" customWidth="1"/>
    <col min="2318" max="2318" width="9.140625" customWidth="1"/>
    <col min="2324" max="2324" width="9.85546875" bestFit="1" customWidth="1"/>
    <col min="2326" max="2327" width="10.28515625" customWidth="1"/>
    <col min="2561" max="2561" width="32.28515625" customWidth="1"/>
    <col min="2562" max="2562" width="10.5703125" customWidth="1"/>
    <col min="2563" max="2563" width="14" customWidth="1"/>
    <col min="2564" max="2565" width="0" hidden="1" customWidth="1"/>
    <col min="2566" max="2568" width="9.140625" customWidth="1"/>
    <col min="2569" max="2569" width="10.28515625" customWidth="1"/>
    <col min="2574" max="2574" width="9.140625" customWidth="1"/>
    <col min="2580" max="2580" width="9.85546875" bestFit="1" customWidth="1"/>
    <col min="2582" max="2583" width="10.28515625" customWidth="1"/>
    <col min="2817" max="2817" width="32.28515625" customWidth="1"/>
    <col min="2818" max="2818" width="10.5703125" customWidth="1"/>
    <col min="2819" max="2819" width="14" customWidth="1"/>
    <col min="2820" max="2821" width="0" hidden="1" customWidth="1"/>
    <col min="2822" max="2824" width="9.140625" customWidth="1"/>
    <col min="2825" max="2825" width="10.28515625" customWidth="1"/>
    <col min="2830" max="2830" width="9.140625" customWidth="1"/>
    <col min="2836" max="2836" width="9.85546875" bestFit="1" customWidth="1"/>
    <col min="2838" max="2839" width="10.28515625" customWidth="1"/>
    <col min="3073" max="3073" width="32.28515625" customWidth="1"/>
    <col min="3074" max="3074" width="10.5703125" customWidth="1"/>
    <col min="3075" max="3075" width="14" customWidth="1"/>
    <col min="3076" max="3077" width="0" hidden="1" customWidth="1"/>
    <col min="3078" max="3080" width="9.140625" customWidth="1"/>
    <col min="3081" max="3081" width="10.28515625" customWidth="1"/>
    <col min="3086" max="3086" width="9.140625" customWidth="1"/>
    <col min="3092" max="3092" width="9.85546875" bestFit="1" customWidth="1"/>
    <col min="3094" max="3095" width="10.28515625" customWidth="1"/>
    <col min="3329" max="3329" width="32.28515625" customWidth="1"/>
    <col min="3330" max="3330" width="10.5703125" customWidth="1"/>
    <col min="3331" max="3331" width="14" customWidth="1"/>
    <col min="3332" max="3333" width="0" hidden="1" customWidth="1"/>
    <col min="3334" max="3336" width="9.140625" customWidth="1"/>
    <col min="3337" max="3337" width="10.28515625" customWidth="1"/>
    <col min="3342" max="3342" width="9.140625" customWidth="1"/>
    <col min="3348" max="3348" width="9.85546875" bestFit="1" customWidth="1"/>
    <col min="3350" max="3351" width="10.28515625" customWidth="1"/>
    <col min="3585" max="3585" width="32.28515625" customWidth="1"/>
    <col min="3586" max="3586" width="10.5703125" customWidth="1"/>
    <col min="3587" max="3587" width="14" customWidth="1"/>
    <col min="3588" max="3589" width="0" hidden="1" customWidth="1"/>
    <col min="3590" max="3592" width="9.140625" customWidth="1"/>
    <col min="3593" max="3593" width="10.28515625" customWidth="1"/>
    <col min="3598" max="3598" width="9.140625" customWidth="1"/>
    <col min="3604" max="3604" width="9.85546875" bestFit="1" customWidth="1"/>
    <col min="3606" max="3607" width="10.28515625" customWidth="1"/>
    <col min="3841" max="3841" width="32.28515625" customWidth="1"/>
    <col min="3842" max="3842" width="10.5703125" customWidth="1"/>
    <col min="3843" max="3843" width="14" customWidth="1"/>
    <col min="3844" max="3845" width="0" hidden="1" customWidth="1"/>
    <col min="3846" max="3848" width="9.140625" customWidth="1"/>
    <col min="3849" max="3849" width="10.28515625" customWidth="1"/>
    <col min="3854" max="3854" width="9.140625" customWidth="1"/>
    <col min="3860" max="3860" width="9.85546875" bestFit="1" customWidth="1"/>
    <col min="3862" max="3863" width="10.28515625" customWidth="1"/>
    <col min="4097" max="4097" width="32.28515625" customWidth="1"/>
    <col min="4098" max="4098" width="10.5703125" customWidth="1"/>
    <col min="4099" max="4099" width="14" customWidth="1"/>
    <col min="4100" max="4101" width="0" hidden="1" customWidth="1"/>
    <col min="4102" max="4104" width="9.140625" customWidth="1"/>
    <col min="4105" max="4105" width="10.28515625" customWidth="1"/>
    <col min="4110" max="4110" width="9.140625" customWidth="1"/>
    <col min="4116" max="4116" width="9.85546875" bestFit="1" customWidth="1"/>
    <col min="4118" max="4119" width="10.28515625" customWidth="1"/>
    <col min="4353" max="4353" width="32.28515625" customWidth="1"/>
    <col min="4354" max="4354" width="10.5703125" customWidth="1"/>
    <col min="4355" max="4355" width="14" customWidth="1"/>
    <col min="4356" max="4357" width="0" hidden="1" customWidth="1"/>
    <col min="4358" max="4360" width="9.140625" customWidth="1"/>
    <col min="4361" max="4361" width="10.28515625" customWidth="1"/>
    <col min="4366" max="4366" width="9.140625" customWidth="1"/>
    <col min="4372" max="4372" width="9.85546875" bestFit="1" customWidth="1"/>
    <col min="4374" max="4375" width="10.28515625" customWidth="1"/>
    <col min="4609" max="4609" width="32.28515625" customWidth="1"/>
    <col min="4610" max="4610" width="10.5703125" customWidth="1"/>
    <col min="4611" max="4611" width="14" customWidth="1"/>
    <col min="4612" max="4613" width="0" hidden="1" customWidth="1"/>
    <col min="4614" max="4616" width="9.140625" customWidth="1"/>
    <col min="4617" max="4617" width="10.28515625" customWidth="1"/>
    <col min="4622" max="4622" width="9.140625" customWidth="1"/>
    <col min="4628" max="4628" width="9.85546875" bestFit="1" customWidth="1"/>
    <col min="4630" max="4631" width="10.28515625" customWidth="1"/>
    <col min="4865" max="4865" width="32.28515625" customWidth="1"/>
    <col min="4866" max="4866" width="10.5703125" customWidth="1"/>
    <col min="4867" max="4867" width="14" customWidth="1"/>
    <col min="4868" max="4869" width="0" hidden="1" customWidth="1"/>
    <col min="4870" max="4872" width="9.140625" customWidth="1"/>
    <col min="4873" max="4873" width="10.28515625" customWidth="1"/>
    <col min="4878" max="4878" width="9.140625" customWidth="1"/>
    <col min="4884" max="4884" width="9.85546875" bestFit="1" customWidth="1"/>
    <col min="4886" max="4887" width="10.28515625" customWidth="1"/>
    <col min="5121" max="5121" width="32.28515625" customWidth="1"/>
    <col min="5122" max="5122" width="10.5703125" customWidth="1"/>
    <col min="5123" max="5123" width="14" customWidth="1"/>
    <col min="5124" max="5125" width="0" hidden="1" customWidth="1"/>
    <col min="5126" max="5128" width="9.140625" customWidth="1"/>
    <col min="5129" max="5129" width="10.28515625" customWidth="1"/>
    <col min="5134" max="5134" width="9.140625" customWidth="1"/>
    <col min="5140" max="5140" width="9.85546875" bestFit="1" customWidth="1"/>
    <col min="5142" max="5143" width="10.28515625" customWidth="1"/>
    <col min="5377" max="5377" width="32.28515625" customWidth="1"/>
    <col min="5378" max="5378" width="10.5703125" customWidth="1"/>
    <col min="5379" max="5379" width="14" customWidth="1"/>
    <col min="5380" max="5381" width="0" hidden="1" customWidth="1"/>
    <col min="5382" max="5384" width="9.140625" customWidth="1"/>
    <col min="5385" max="5385" width="10.28515625" customWidth="1"/>
    <col min="5390" max="5390" width="9.140625" customWidth="1"/>
    <col min="5396" max="5396" width="9.85546875" bestFit="1" customWidth="1"/>
    <col min="5398" max="5399" width="10.28515625" customWidth="1"/>
    <col min="5633" max="5633" width="32.28515625" customWidth="1"/>
    <col min="5634" max="5634" width="10.5703125" customWidth="1"/>
    <col min="5635" max="5635" width="14" customWidth="1"/>
    <col min="5636" max="5637" width="0" hidden="1" customWidth="1"/>
    <col min="5638" max="5640" width="9.140625" customWidth="1"/>
    <col min="5641" max="5641" width="10.28515625" customWidth="1"/>
    <col min="5646" max="5646" width="9.140625" customWidth="1"/>
    <col min="5652" max="5652" width="9.85546875" bestFit="1" customWidth="1"/>
    <col min="5654" max="5655" width="10.28515625" customWidth="1"/>
    <col min="5889" max="5889" width="32.28515625" customWidth="1"/>
    <col min="5890" max="5890" width="10.5703125" customWidth="1"/>
    <col min="5891" max="5891" width="14" customWidth="1"/>
    <col min="5892" max="5893" width="0" hidden="1" customWidth="1"/>
    <col min="5894" max="5896" width="9.140625" customWidth="1"/>
    <col min="5897" max="5897" width="10.28515625" customWidth="1"/>
    <col min="5902" max="5902" width="9.140625" customWidth="1"/>
    <col min="5908" max="5908" width="9.85546875" bestFit="1" customWidth="1"/>
    <col min="5910" max="5911" width="10.28515625" customWidth="1"/>
    <col min="6145" max="6145" width="32.28515625" customWidth="1"/>
    <col min="6146" max="6146" width="10.5703125" customWidth="1"/>
    <col min="6147" max="6147" width="14" customWidth="1"/>
    <col min="6148" max="6149" width="0" hidden="1" customWidth="1"/>
    <col min="6150" max="6152" width="9.140625" customWidth="1"/>
    <col min="6153" max="6153" width="10.28515625" customWidth="1"/>
    <col min="6158" max="6158" width="9.140625" customWidth="1"/>
    <col min="6164" max="6164" width="9.85546875" bestFit="1" customWidth="1"/>
    <col min="6166" max="6167" width="10.28515625" customWidth="1"/>
    <col min="6401" max="6401" width="32.28515625" customWidth="1"/>
    <col min="6402" max="6402" width="10.5703125" customWidth="1"/>
    <col min="6403" max="6403" width="14" customWidth="1"/>
    <col min="6404" max="6405" width="0" hidden="1" customWidth="1"/>
    <col min="6406" max="6408" width="9.140625" customWidth="1"/>
    <col min="6409" max="6409" width="10.28515625" customWidth="1"/>
    <col min="6414" max="6414" width="9.140625" customWidth="1"/>
    <col min="6420" max="6420" width="9.85546875" bestFit="1" customWidth="1"/>
    <col min="6422" max="6423" width="10.28515625" customWidth="1"/>
    <col min="6657" max="6657" width="32.28515625" customWidth="1"/>
    <col min="6658" max="6658" width="10.5703125" customWidth="1"/>
    <col min="6659" max="6659" width="14" customWidth="1"/>
    <col min="6660" max="6661" width="0" hidden="1" customWidth="1"/>
    <col min="6662" max="6664" width="9.140625" customWidth="1"/>
    <col min="6665" max="6665" width="10.28515625" customWidth="1"/>
    <col min="6670" max="6670" width="9.140625" customWidth="1"/>
    <col min="6676" max="6676" width="9.85546875" bestFit="1" customWidth="1"/>
    <col min="6678" max="6679" width="10.28515625" customWidth="1"/>
    <col min="6913" max="6913" width="32.28515625" customWidth="1"/>
    <col min="6914" max="6914" width="10.5703125" customWidth="1"/>
    <col min="6915" max="6915" width="14" customWidth="1"/>
    <col min="6916" max="6917" width="0" hidden="1" customWidth="1"/>
    <col min="6918" max="6920" width="9.140625" customWidth="1"/>
    <col min="6921" max="6921" width="10.28515625" customWidth="1"/>
    <col min="6926" max="6926" width="9.140625" customWidth="1"/>
    <col min="6932" max="6932" width="9.85546875" bestFit="1" customWidth="1"/>
    <col min="6934" max="6935" width="10.28515625" customWidth="1"/>
    <col min="7169" max="7169" width="32.28515625" customWidth="1"/>
    <col min="7170" max="7170" width="10.5703125" customWidth="1"/>
    <col min="7171" max="7171" width="14" customWidth="1"/>
    <col min="7172" max="7173" width="0" hidden="1" customWidth="1"/>
    <col min="7174" max="7176" width="9.140625" customWidth="1"/>
    <col min="7177" max="7177" width="10.28515625" customWidth="1"/>
    <col min="7182" max="7182" width="9.140625" customWidth="1"/>
    <col min="7188" max="7188" width="9.85546875" bestFit="1" customWidth="1"/>
    <col min="7190" max="7191" width="10.28515625" customWidth="1"/>
    <col min="7425" max="7425" width="32.28515625" customWidth="1"/>
    <col min="7426" max="7426" width="10.5703125" customWidth="1"/>
    <col min="7427" max="7427" width="14" customWidth="1"/>
    <col min="7428" max="7429" width="0" hidden="1" customWidth="1"/>
    <col min="7430" max="7432" width="9.140625" customWidth="1"/>
    <col min="7433" max="7433" width="10.28515625" customWidth="1"/>
    <col min="7438" max="7438" width="9.140625" customWidth="1"/>
    <col min="7444" max="7444" width="9.85546875" bestFit="1" customWidth="1"/>
    <col min="7446" max="7447" width="10.28515625" customWidth="1"/>
    <col min="7681" max="7681" width="32.28515625" customWidth="1"/>
    <col min="7682" max="7682" width="10.5703125" customWidth="1"/>
    <col min="7683" max="7683" width="14" customWidth="1"/>
    <col min="7684" max="7685" width="0" hidden="1" customWidth="1"/>
    <col min="7686" max="7688" width="9.140625" customWidth="1"/>
    <col min="7689" max="7689" width="10.28515625" customWidth="1"/>
    <col min="7694" max="7694" width="9.140625" customWidth="1"/>
    <col min="7700" max="7700" width="9.85546875" bestFit="1" customWidth="1"/>
    <col min="7702" max="7703" width="10.28515625" customWidth="1"/>
    <col min="7937" max="7937" width="32.28515625" customWidth="1"/>
    <col min="7938" max="7938" width="10.5703125" customWidth="1"/>
    <col min="7939" max="7939" width="14" customWidth="1"/>
    <col min="7940" max="7941" width="0" hidden="1" customWidth="1"/>
    <col min="7942" max="7944" width="9.140625" customWidth="1"/>
    <col min="7945" max="7945" width="10.28515625" customWidth="1"/>
    <col min="7950" max="7950" width="9.140625" customWidth="1"/>
    <col min="7956" max="7956" width="9.85546875" bestFit="1" customWidth="1"/>
    <col min="7958" max="7959" width="10.28515625" customWidth="1"/>
    <col min="8193" max="8193" width="32.28515625" customWidth="1"/>
    <col min="8194" max="8194" width="10.5703125" customWidth="1"/>
    <col min="8195" max="8195" width="14" customWidth="1"/>
    <col min="8196" max="8197" width="0" hidden="1" customWidth="1"/>
    <col min="8198" max="8200" width="9.140625" customWidth="1"/>
    <col min="8201" max="8201" width="10.28515625" customWidth="1"/>
    <col min="8206" max="8206" width="9.140625" customWidth="1"/>
    <col min="8212" max="8212" width="9.85546875" bestFit="1" customWidth="1"/>
    <col min="8214" max="8215" width="10.28515625" customWidth="1"/>
    <col min="8449" max="8449" width="32.28515625" customWidth="1"/>
    <col min="8450" max="8450" width="10.5703125" customWidth="1"/>
    <col min="8451" max="8451" width="14" customWidth="1"/>
    <col min="8452" max="8453" width="0" hidden="1" customWidth="1"/>
    <col min="8454" max="8456" width="9.140625" customWidth="1"/>
    <col min="8457" max="8457" width="10.28515625" customWidth="1"/>
    <col min="8462" max="8462" width="9.140625" customWidth="1"/>
    <col min="8468" max="8468" width="9.85546875" bestFit="1" customWidth="1"/>
    <col min="8470" max="8471" width="10.28515625" customWidth="1"/>
    <col min="8705" max="8705" width="32.28515625" customWidth="1"/>
    <col min="8706" max="8706" width="10.5703125" customWidth="1"/>
    <col min="8707" max="8707" width="14" customWidth="1"/>
    <col min="8708" max="8709" width="0" hidden="1" customWidth="1"/>
    <col min="8710" max="8712" width="9.140625" customWidth="1"/>
    <col min="8713" max="8713" width="10.28515625" customWidth="1"/>
    <col min="8718" max="8718" width="9.140625" customWidth="1"/>
    <col min="8724" max="8724" width="9.85546875" bestFit="1" customWidth="1"/>
    <col min="8726" max="8727" width="10.28515625" customWidth="1"/>
    <col min="8961" max="8961" width="32.28515625" customWidth="1"/>
    <col min="8962" max="8962" width="10.5703125" customWidth="1"/>
    <col min="8963" max="8963" width="14" customWidth="1"/>
    <col min="8964" max="8965" width="0" hidden="1" customWidth="1"/>
    <col min="8966" max="8968" width="9.140625" customWidth="1"/>
    <col min="8969" max="8969" width="10.28515625" customWidth="1"/>
    <col min="8974" max="8974" width="9.140625" customWidth="1"/>
    <col min="8980" max="8980" width="9.85546875" bestFit="1" customWidth="1"/>
    <col min="8982" max="8983" width="10.28515625" customWidth="1"/>
    <col min="9217" max="9217" width="32.28515625" customWidth="1"/>
    <col min="9218" max="9218" width="10.5703125" customWidth="1"/>
    <col min="9219" max="9219" width="14" customWidth="1"/>
    <col min="9220" max="9221" width="0" hidden="1" customWidth="1"/>
    <col min="9222" max="9224" width="9.140625" customWidth="1"/>
    <col min="9225" max="9225" width="10.28515625" customWidth="1"/>
    <col min="9230" max="9230" width="9.140625" customWidth="1"/>
    <col min="9236" max="9236" width="9.85546875" bestFit="1" customWidth="1"/>
    <col min="9238" max="9239" width="10.28515625" customWidth="1"/>
    <col min="9473" max="9473" width="32.28515625" customWidth="1"/>
    <col min="9474" max="9474" width="10.5703125" customWidth="1"/>
    <col min="9475" max="9475" width="14" customWidth="1"/>
    <col min="9476" max="9477" width="0" hidden="1" customWidth="1"/>
    <col min="9478" max="9480" width="9.140625" customWidth="1"/>
    <col min="9481" max="9481" width="10.28515625" customWidth="1"/>
    <col min="9486" max="9486" width="9.140625" customWidth="1"/>
    <col min="9492" max="9492" width="9.85546875" bestFit="1" customWidth="1"/>
    <col min="9494" max="9495" width="10.28515625" customWidth="1"/>
    <col min="9729" max="9729" width="32.28515625" customWidth="1"/>
    <col min="9730" max="9730" width="10.5703125" customWidth="1"/>
    <col min="9731" max="9731" width="14" customWidth="1"/>
    <col min="9732" max="9733" width="0" hidden="1" customWidth="1"/>
    <col min="9734" max="9736" width="9.140625" customWidth="1"/>
    <col min="9737" max="9737" width="10.28515625" customWidth="1"/>
    <col min="9742" max="9742" width="9.140625" customWidth="1"/>
    <col min="9748" max="9748" width="9.85546875" bestFit="1" customWidth="1"/>
    <col min="9750" max="9751" width="10.28515625" customWidth="1"/>
    <col min="9985" max="9985" width="32.28515625" customWidth="1"/>
    <col min="9986" max="9986" width="10.5703125" customWidth="1"/>
    <col min="9987" max="9987" width="14" customWidth="1"/>
    <col min="9988" max="9989" width="0" hidden="1" customWidth="1"/>
    <col min="9990" max="9992" width="9.140625" customWidth="1"/>
    <col min="9993" max="9993" width="10.28515625" customWidth="1"/>
    <col min="9998" max="9998" width="9.140625" customWidth="1"/>
    <col min="10004" max="10004" width="9.85546875" bestFit="1" customWidth="1"/>
    <col min="10006" max="10007" width="10.28515625" customWidth="1"/>
    <col min="10241" max="10241" width="32.28515625" customWidth="1"/>
    <col min="10242" max="10242" width="10.5703125" customWidth="1"/>
    <col min="10243" max="10243" width="14" customWidth="1"/>
    <col min="10244" max="10245" width="0" hidden="1" customWidth="1"/>
    <col min="10246" max="10248" width="9.140625" customWidth="1"/>
    <col min="10249" max="10249" width="10.28515625" customWidth="1"/>
    <col min="10254" max="10254" width="9.140625" customWidth="1"/>
    <col min="10260" max="10260" width="9.85546875" bestFit="1" customWidth="1"/>
    <col min="10262" max="10263" width="10.28515625" customWidth="1"/>
    <col min="10497" max="10497" width="32.28515625" customWidth="1"/>
    <col min="10498" max="10498" width="10.5703125" customWidth="1"/>
    <col min="10499" max="10499" width="14" customWidth="1"/>
    <col min="10500" max="10501" width="0" hidden="1" customWidth="1"/>
    <col min="10502" max="10504" width="9.140625" customWidth="1"/>
    <col min="10505" max="10505" width="10.28515625" customWidth="1"/>
    <col min="10510" max="10510" width="9.140625" customWidth="1"/>
    <col min="10516" max="10516" width="9.85546875" bestFit="1" customWidth="1"/>
    <col min="10518" max="10519" width="10.28515625" customWidth="1"/>
    <col min="10753" max="10753" width="32.28515625" customWidth="1"/>
    <col min="10754" max="10754" width="10.5703125" customWidth="1"/>
    <col min="10755" max="10755" width="14" customWidth="1"/>
    <col min="10756" max="10757" width="0" hidden="1" customWidth="1"/>
    <col min="10758" max="10760" width="9.140625" customWidth="1"/>
    <col min="10761" max="10761" width="10.28515625" customWidth="1"/>
    <col min="10766" max="10766" width="9.140625" customWidth="1"/>
    <col min="10772" max="10772" width="9.85546875" bestFit="1" customWidth="1"/>
    <col min="10774" max="10775" width="10.28515625" customWidth="1"/>
    <col min="11009" max="11009" width="32.28515625" customWidth="1"/>
    <col min="11010" max="11010" width="10.5703125" customWidth="1"/>
    <col min="11011" max="11011" width="14" customWidth="1"/>
    <col min="11012" max="11013" width="0" hidden="1" customWidth="1"/>
    <col min="11014" max="11016" width="9.140625" customWidth="1"/>
    <col min="11017" max="11017" width="10.28515625" customWidth="1"/>
    <col min="11022" max="11022" width="9.140625" customWidth="1"/>
    <col min="11028" max="11028" width="9.85546875" bestFit="1" customWidth="1"/>
    <col min="11030" max="11031" width="10.28515625" customWidth="1"/>
    <col min="11265" max="11265" width="32.28515625" customWidth="1"/>
    <col min="11266" max="11266" width="10.5703125" customWidth="1"/>
    <col min="11267" max="11267" width="14" customWidth="1"/>
    <col min="11268" max="11269" width="0" hidden="1" customWidth="1"/>
    <col min="11270" max="11272" width="9.140625" customWidth="1"/>
    <col min="11273" max="11273" width="10.28515625" customWidth="1"/>
    <col min="11278" max="11278" width="9.140625" customWidth="1"/>
    <col min="11284" max="11284" width="9.85546875" bestFit="1" customWidth="1"/>
    <col min="11286" max="11287" width="10.28515625" customWidth="1"/>
    <col min="11521" max="11521" width="32.28515625" customWidth="1"/>
    <col min="11522" max="11522" width="10.5703125" customWidth="1"/>
    <col min="11523" max="11523" width="14" customWidth="1"/>
    <col min="11524" max="11525" width="0" hidden="1" customWidth="1"/>
    <col min="11526" max="11528" width="9.140625" customWidth="1"/>
    <col min="11529" max="11529" width="10.28515625" customWidth="1"/>
    <col min="11534" max="11534" width="9.140625" customWidth="1"/>
    <col min="11540" max="11540" width="9.85546875" bestFit="1" customWidth="1"/>
    <col min="11542" max="11543" width="10.28515625" customWidth="1"/>
    <col min="11777" max="11777" width="32.28515625" customWidth="1"/>
    <col min="11778" max="11778" width="10.5703125" customWidth="1"/>
    <col min="11779" max="11779" width="14" customWidth="1"/>
    <col min="11780" max="11781" width="0" hidden="1" customWidth="1"/>
    <col min="11782" max="11784" width="9.140625" customWidth="1"/>
    <col min="11785" max="11785" width="10.28515625" customWidth="1"/>
    <col min="11790" max="11790" width="9.140625" customWidth="1"/>
    <col min="11796" max="11796" width="9.85546875" bestFit="1" customWidth="1"/>
    <col min="11798" max="11799" width="10.28515625" customWidth="1"/>
    <col min="12033" max="12033" width="32.28515625" customWidth="1"/>
    <col min="12034" max="12034" width="10.5703125" customWidth="1"/>
    <col min="12035" max="12035" width="14" customWidth="1"/>
    <col min="12036" max="12037" width="0" hidden="1" customWidth="1"/>
    <col min="12038" max="12040" width="9.140625" customWidth="1"/>
    <col min="12041" max="12041" width="10.28515625" customWidth="1"/>
    <col min="12046" max="12046" width="9.140625" customWidth="1"/>
    <col min="12052" max="12052" width="9.85546875" bestFit="1" customWidth="1"/>
    <col min="12054" max="12055" width="10.28515625" customWidth="1"/>
    <col min="12289" max="12289" width="32.28515625" customWidth="1"/>
    <col min="12290" max="12290" width="10.5703125" customWidth="1"/>
    <col min="12291" max="12291" width="14" customWidth="1"/>
    <col min="12292" max="12293" width="0" hidden="1" customWidth="1"/>
    <col min="12294" max="12296" width="9.140625" customWidth="1"/>
    <col min="12297" max="12297" width="10.28515625" customWidth="1"/>
    <col min="12302" max="12302" width="9.140625" customWidth="1"/>
    <col min="12308" max="12308" width="9.85546875" bestFit="1" customWidth="1"/>
    <col min="12310" max="12311" width="10.28515625" customWidth="1"/>
    <col min="12545" max="12545" width="32.28515625" customWidth="1"/>
    <col min="12546" max="12546" width="10.5703125" customWidth="1"/>
    <col min="12547" max="12547" width="14" customWidth="1"/>
    <col min="12548" max="12549" width="0" hidden="1" customWidth="1"/>
    <col min="12550" max="12552" width="9.140625" customWidth="1"/>
    <col min="12553" max="12553" width="10.28515625" customWidth="1"/>
    <col min="12558" max="12558" width="9.140625" customWidth="1"/>
    <col min="12564" max="12564" width="9.85546875" bestFit="1" customWidth="1"/>
    <col min="12566" max="12567" width="10.28515625" customWidth="1"/>
    <col min="12801" max="12801" width="32.28515625" customWidth="1"/>
    <col min="12802" max="12802" width="10.5703125" customWidth="1"/>
    <col min="12803" max="12803" width="14" customWidth="1"/>
    <col min="12804" max="12805" width="0" hidden="1" customWidth="1"/>
    <col min="12806" max="12808" width="9.140625" customWidth="1"/>
    <col min="12809" max="12809" width="10.28515625" customWidth="1"/>
    <col min="12814" max="12814" width="9.140625" customWidth="1"/>
    <col min="12820" max="12820" width="9.85546875" bestFit="1" customWidth="1"/>
    <col min="12822" max="12823" width="10.28515625" customWidth="1"/>
    <col min="13057" max="13057" width="32.28515625" customWidth="1"/>
    <col min="13058" max="13058" width="10.5703125" customWidth="1"/>
    <col min="13059" max="13059" width="14" customWidth="1"/>
    <col min="13060" max="13061" width="0" hidden="1" customWidth="1"/>
    <col min="13062" max="13064" width="9.140625" customWidth="1"/>
    <col min="13065" max="13065" width="10.28515625" customWidth="1"/>
    <col min="13070" max="13070" width="9.140625" customWidth="1"/>
    <col min="13076" max="13076" width="9.85546875" bestFit="1" customWidth="1"/>
    <col min="13078" max="13079" width="10.28515625" customWidth="1"/>
    <col min="13313" max="13313" width="32.28515625" customWidth="1"/>
    <col min="13314" max="13314" width="10.5703125" customWidth="1"/>
    <col min="13315" max="13315" width="14" customWidth="1"/>
    <col min="13316" max="13317" width="0" hidden="1" customWidth="1"/>
    <col min="13318" max="13320" width="9.140625" customWidth="1"/>
    <col min="13321" max="13321" width="10.28515625" customWidth="1"/>
    <col min="13326" max="13326" width="9.140625" customWidth="1"/>
    <col min="13332" max="13332" width="9.85546875" bestFit="1" customWidth="1"/>
    <col min="13334" max="13335" width="10.28515625" customWidth="1"/>
    <col min="13569" max="13569" width="32.28515625" customWidth="1"/>
    <col min="13570" max="13570" width="10.5703125" customWidth="1"/>
    <col min="13571" max="13571" width="14" customWidth="1"/>
    <col min="13572" max="13573" width="0" hidden="1" customWidth="1"/>
    <col min="13574" max="13576" width="9.140625" customWidth="1"/>
    <col min="13577" max="13577" width="10.28515625" customWidth="1"/>
    <col min="13582" max="13582" width="9.140625" customWidth="1"/>
    <col min="13588" max="13588" width="9.85546875" bestFit="1" customWidth="1"/>
    <col min="13590" max="13591" width="10.28515625" customWidth="1"/>
    <col min="13825" max="13825" width="32.28515625" customWidth="1"/>
    <col min="13826" max="13826" width="10.5703125" customWidth="1"/>
    <col min="13827" max="13827" width="14" customWidth="1"/>
    <col min="13828" max="13829" width="0" hidden="1" customWidth="1"/>
    <col min="13830" max="13832" width="9.140625" customWidth="1"/>
    <col min="13833" max="13833" width="10.28515625" customWidth="1"/>
    <col min="13838" max="13838" width="9.140625" customWidth="1"/>
    <col min="13844" max="13844" width="9.85546875" bestFit="1" customWidth="1"/>
    <col min="13846" max="13847" width="10.28515625" customWidth="1"/>
    <col min="14081" max="14081" width="32.28515625" customWidth="1"/>
    <col min="14082" max="14082" width="10.5703125" customWidth="1"/>
    <col min="14083" max="14083" width="14" customWidth="1"/>
    <col min="14084" max="14085" width="0" hidden="1" customWidth="1"/>
    <col min="14086" max="14088" width="9.140625" customWidth="1"/>
    <col min="14089" max="14089" width="10.28515625" customWidth="1"/>
    <col min="14094" max="14094" width="9.140625" customWidth="1"/>
    <col min="14100" max="14100" width="9.85546875" bestFit="1" customWidth="1"/>
    <col min="14102" max="14103" width="10.28515625" customWidth="1"/>
    <col min="14337" max="14337" width="32.28515625" customWidth="1"/>
    <col min="14338" max="14338" width="10.5703125" customWidth="1"/>
    <col min="14339" max="14339" width="14" customWidth="1"/>
    <col min="14340" max="14341" width="0" hidden="1" customWidth="1"/>
    <col min="14342" max="14344" width="9.140625" customWidth="1"/>
    <col min="14345" max="14345" width="10.28515625" customWidth="1"/>
    <col min="14350" max="14350" width="9.140625" customWidth="1"/>
    <col min="14356" max="14356" width="9.85546875" bestFit="1" customWidth="1"/>
    <col min="14358" max="14359" width="10.28515625" customWidth="1"/>
    <col min="14593" max="14593" width="32.28515625" customWidth="1"/>
    <col min="14594" max="14594" width="10.5703125" customWidth="1"/>
    <col min="14595" max="14595" width="14" customWidth="1"/>
    <col min="14596" max="14597" width="0" hidden="1" customWidth="1"/>
    <col min="14598" max="14600" width="9.140625" customWidth="1"/>
    <col min="14601" max="14601" width="10.28515625" customWidth="1"/>
    <col min="14606" max="14606" width="9.140625" customWidth="1"/>
    <col min="14612" max="14612" width="9.85546875" bestFit="1" customWidth="1"/>
    <col min="14614" max="14615" width="10.28515625" customWidth="1"/>
    <col min="14849" max="14849" width="32.28515625" customWidth="1"/>
    <col min="14850" max="14850" width="10.5703125" customWidth="1"/>
    <col min="14851" max="14851" width="14" customWidth="1"/>
    <col min="14852" max="14853" width="0" hidden="1" customWidth="1"/>
    <col min="14854" max="14856" width="9.140625" customWidth="1"/>
    <col min="14857" max="14857" width="10.28515625" customWidth="1"/>
    <col min="14862" max="14862" width="9.140625" customWidth="1"/>
    <col min="14868" max="14868" width="9.85546875" bestFit="1" customWidth="1"/>
    <col min="14870" max="14871" width="10.28515625" customWidth="1"/>
    <col min="15105" max="15105" width="32.28515625" customWidth="1"/>
    <col min="15106" max="15106" width="10.5703125" customWidth="1"/>
    <col min="15107" max="15107" width="14" customWidth="1"/>
    <col min="15108" max="15109" width="0" hidden="1" customWidth="1"/>
    <col min="15110" max="15112" width="9.140625" customWidth="1"/>
    <col min="15113" max="15113" width="10.28515625" customWidth="1"/>
    <col min="15118" max="15118" width="9.140625" customWidth="1"/>
    <col min="15124" max="15124" width="9.85546875" bestFit="1" customWidth="1"/>
    <col min="15126" max="15127" width="10.28515625" customWidth="1"/>
    <col min="15361" max="15361" width="32.28515625" customWidth="1"/>
    <col min="15362" max="15362" width="10.5703125" customWidth="1"/>
    <col min="15363" max="15363" width="14" customWidth="1"/>
    <col min="15364" max="15365" width="0" hidden="1" customWidth="1"/>
    <col min="15366" max="15368" width="9.140625" customWidth="1"/>
    <col min="15369" max="15369" width="10.28515625" customWidth="1"/>
    <col min="15374" max="15374" width="9.140625" customWidth="1"/>
    <col min="15380" max="15380" width="9.85546875" bestFit="1" customWidth="1"/>
    <col min="15382" max="15383" width="10.28515625" customWidth="1"/>
    <col min="15617" max="15617" width="32.28515625" customWidth="1"/>
    <col min="15618" max="15618" width="10.5703125" customWidth="1"/>
    <col min="15619" max="15619" width="14" customWidth="1"/>
    <col min="15620" max="15621" width="0" hidden="1" customWidth="1"/>
    <col min="15622" max="15624" width="9.140625" customWidth="1"/>
    <col min="15625" max="15625" width="10.28515625" customWidth="1"/>
    <col min="15630" max="15630" width="9.140625" customWidth="1"/>
    <col min="15636" max="15636" width="9.85546875" bestFit="1" customWidth="1"/>
    <col min="15638" max="15639" width="10.28515625" customWidth="1"/>
    <col min="15873" max="15873" width="32.28515625" customWidth="1"/>
    <col min="15874" max="15874" width="10.5703125" customWidth="1"/>
    <col min="15875" max="15875" width="14" customWidth="1"/>
    <col min="15876" max="15877" width="0" hidden="1" customWidth="1"/>
    <col min="15878" max="15880" width="9.140625" customWidth="1"/>
    <col min="15881" max="15881" width="10.28515625" customWidth="1"/>
    <col min="15886" max="15886" width="9.140625" customWidth="1"/>
    <col min="15892" max="15892" width="9.85546875" bestFit="1" customWidth="1"/>
    <col min="15894" max="15895" width="10.28515625" customWidth="1"/>
    <col min="16129" max="16129" width="32.28515625" customWidth="1"/>
    <col min="16130" max="16130" width="10.5703125" customWidth="1"/>
    <col min="16131" max="16131" width="14" customWidth="1"/>
    <col min="16132" max="16133" width="0" hidden="1" customWidth="1"/>
    <col min="16134" max="16136" width="9.140625" customWidth="1"/>
    <col min="16137" max="16137" width="10.28515625" customWidth="1"/>
    <col min="16142" max="16142" width="9.140625" customWidth="1"/>
    <col min="16148" max="16148" width="9.85546875" bestFit="1" customWidth="1"/>
    <col min="16150" max="16151" width="10.28515625" customWidth="1"/>
  </cols>
  <sheetData>
    <row r="1" spans="1:23" s="799" customFormat="1" ht="15.75">
      <c r="A1" s="944" t="s">
        <v>616</v>
      </c>
      <c r="B1" s="944"/>
      <c r="C1" s="802"/>
      <c r="D1" s="802"/>
      <c r="E1" s="802"/>
      <c r="F1" s="802"/>
      <c r="G1" s="802"/>
      <c r="H1" s="802"/>
      <c r="I1" s="944"/>
    </row>
    <row r="2" spans="1:23" ht="18">
      <c r="A2" s="801" t="s">
        <v>617</v>
      </c>
      <c r="B2" s="539"/>
      <c r="I2" s="538"/>
    </row>
    <row r="3" spans="1:23">
      <c r="A3" s="538"/>
      <c r="B3" s="538"/>
      <c r="I3" s="538"/>
    </row>
    <row r="4" spans="1:23" ht="13.5" thickBot="1">
      <c r="I4" s="538"/>
      <c r="M4" s="10"/>
      <c r="N4" s="10"/>
      <c r="O4" s="10"/>
    </row>
    <row r="5" spans="1:23" ht="16.5" thickBot="1">
      <c r="A5" s="802" t="s">
        <v>513</v>
      </c>
      <c r="B5" s="802"/>
      <c r="C5" s="803" t="s">
        <v>645</v>
      </c>
      <c r="D5" s="804"/>
      <c r="E5" s="804"/>
      <c r="F5" s="804"/>
      <c r="G5" s="805"/>
      <c r="H5" s="806"/>
      <c r="I5" s="543"/>
      <c r="M5" s="10"/>
      <c r="N5" s="10"/>
      <c r="O5" s="10"/>
    </row>
    <row r="6" spans="1:23" ht="13.5" thickBot="1">
      <c r="A6" s="800" t="s">
        <v>515</v>
      </c>
      <c r="B6" s="800"/>
      <c r="I6" s="538"/>
    </row>
    <row r="7" spans="1:23" ht="15.75">
      <c r="A7" s="807"/>
      <c r="B7" s="808"/>
      <c r="C7" s="809"/>
      <c r="D7" s="545"/>
      <c r="E7" s="545"/>
      <c r="F7" s="545"/>
      <c r="G7" s="545"/>
      <c r="H7" s="545"/>
      <c r="I7" s="810" t="s">
        <v>30</v>
      </c>
      <c r="J7" s="811"/>
      <c r="K7" s="812"/>
      <c r="L7" s="812"/>
      <c r="M7" s="812"/>
      <c r="N7" s="812"/>
      <c r="O7" s="813"/>
      <c r="P7" s="812"/>
      <c r="Q7" s="812"/>
      <c r="R7" s="812"/>
      <c r="S7" s="812"/>
      <c r="T7" s="812"/>
      <c r="U7" s="812"/>
      <c r="V7" s="814" t="s">
        <v>619</v>
      </c>
      <c r="W7" s="810" t="s">
        <v>518</v>
      </c>
    </row>
    <row r="8" spans="1:23" ht="13.5" thickBot="1">
      <c r="A8" s="815" t="s">
        <v>195</v>
      </c>
      <c r="B8" s="816"/>
      <c r="C8" s="817"/>
      <c r="D8" s="553" t="s">
        <v>520</v>
      </c>
      <c r="E8" s="553" t="s">
        <v>521</v>
      </c>
      <c r="F8" s="818" t="s">
        <v>646</v>
      </c>
      <c r="G8" s="818" t="s">
        <v>647</v>
      </c>
      <c r="H8" s="818" t="s">
        <v>517</v>
      </c>
      <c r="I8" s="819">
        <v>2016</v>
      </c>
      <c r="J8" s="820" t="s">
        <v>527</v>
      </c>
      <c r="K8" s="821" t="s">
        <v>528</v>
      </c>
      <c r="L8" s="821" t="s">
        <v>529</v>
      </c>
      <c r="M8" s="821" t="s">
        <v>530</v>
      </c>
      <c r="N8" s="821" t="s">
        <v>531</v>
      </c>
      <c r="O8" s="821" t="s">
        <v>532</v>
      </c>
      <c r="P8" s="821" t="s">
        <v>533</v>
      </c>
      <c r="Q8" s="821" t="s">
        <v>534</v>
      </c>
      <c r="R8" s="821" t="s">
        <v>535</v>
      </c>
      <c r="S8" s="821" t="s">
        <v>536</v>
      </c>
      <c r="T8" s="821" t="s">
        <v>537</v>
      </c>
      <c r="U8" s="820" t="s">
        <v>538</v>
      </c>
      <c r="V8" s="822" t="s">
        <v>539</v>
      </c>
      <c r="W8" s="819" t="s">
        <v>540</v>
      </c>
    </row>
    <row r="9" spans="1:23" ht="16.5">
      <c r="A9" s="823" t="s">
        <v>648</v>
      </c>
      <c r="B9" s="824"/>
      <c r="C9" s="825"/>
      <c r="D9" s="826">
        <v>22</v>
      </c>
      <c r="E9" s="826">
        <v>23</v>
      </c>
      <c r="F9" s="827">
        <v>21</v>
      </c>
      <c r="G9" s="828">
        <v>21</v>
      </c>
      <c r="H9" s="829">
        <v>21</v>
      </c>
      <c r="I9" s="830">
        <v>21</v>
      </c>
      <c r="J9" s="831">
        <v>21</v>
      </c>
      <c r="K9" s="832">
        <v>21</v>
      </c>
      <c r="L9" s="832">
        <v>21</v>
      </c>
      <c r="M9" s="832"/>
      <c r="N9" s="833"/>
      <c r="O9" s="833"/>
      <c r="P9" s="834"/>
      <c r="Q9" s="834"/>
      <c r="R9" s="834"/>
      <c r="S9" s="834"/>
      <c r="T9" s="834"/>
      <c r="U9" s="835"/>
      <c r="V9" s="836" t="s">
        <v>542</v>
      </c>
      <c r="W9" s="837" t="s">
        <v>542</v>
      </c>
    </row>
    <row r="10" spans="1:23" ht="17.25" thickBot="1">
      <c r="A10" s="838" t="s">
        <v>649</v>
      </c>
      <c r="B10" s="839"/>
      <c r="C10" s="840"/>
      <c r="D10" s="841">
        <v>20.91</v>
      </c>
      <c r="E10" s="841">
        <v>21.91</v>
      </c>
      <c r="F10" s="842">
        <v>20.399999999999999</v>
      </c>
      <c r="G10" s="843">
        <v>20.399999999999999</v>
      </c>
      <c r="H10" s="844">
        <v>20.399999999999999</v>
      </c>
      <c r="I10" s="845">
        <v>20.399999999999999</v>
      </c>
      <c r="J10" s="846">
        <v>20.399999999999999</v>
      </c>
      <c r="K10" s="847">
        <v>20.399999999999999</v>
      </c>
      <c r="L10" s="848">
        <v>20.399999999999999</v>
      </c>
      <c r="M10" s="848"/>
      <c r="N10" s="847"/>
      <c r="O10" s="847"/>
      <c r="P10" s="849"/>
      <c r="Q10" s="849"/>
      <c r="R10" s="849"/>
      <c r="S10" s="849"/>
      <c r="T10" s="849"/>
      <c r="U10" s="844"/>
      <c r="V10" s="850"/>
      <c r="W10" s="851" t="s">
        <v>542</v>
      </c>
    </row>
    <row r="11" spans="1:23" ht="16.5">
      <c r="A11" s="852" t="s">
        <v>650</v>
      </c>
      <c r="B11" s="824"/>
      <c r="C11" s="853" t="s">
        <v>651</v>
      </c>
      <c r="D11" s="854">
        <v>4630</v>
      </c>
      <c r="E11" s="854">
        <v>5103</v>
      </c>
      <c r="F11" s="855">
        <v>6928</v>
      </c>
      <c r="G11" s="856">
        <v>6931</v>
      </c>
      <c r="H11" s="857">
        <v>6752</v>
      </c>
      <c r="I11" s="858" t="s">
        <v>542</v>
      </c>
      <c r="J11" s="857">
        <v>6752</v>
      </c>
      <c r="K11" s="859">
        <v>6769</v>
      </c>
      <c r="L11" s="859">
        <v>6772</v>
      </c>
      <c r="M11" s="860"/>
      <c r="N11" s="861"/>
      <c r="O11" s="861"/>
      <c r="P11" s="861"/>
      <c r="Q11" s="861"/>
      <c r="R11" s="861"/>
      <c r="S11" s="861"/>
      <c r="T11" s="861"/>
      <c r="U11" s="857"/>
      <c r="V11" s="858" t="s">
        <v>542</v>
      </c>
      <c r="W11" s="862" t="s">
        <v>542</v>
      </c>
    </row>
    <row r="12" spans="1:23" ht="16.5">
      <c r="A12" s="852" t="s">
        <v>621</v>
      </c>
      <c r="B12" s="863"/>
      <c r="C12" s="853" t="s">
        <v>652</v>
      </c>
      <c r="D12" s="864">
        <v>3811</v>
      </c>
      <c r="E12" s="864">
        <v>4577</v>
      </c>
      <c r="F12" s="865">
        <v>6744</v>
      </c>
      <c r="G12" s="856">
        <v>6806</v>
      </c>
      <c r="H12" s="857">
        <v>6685</v>
      </c>
      <c r="I12" s="858" t="s">
        <v>542</v>
      </c>
      <c r="J12" s="866">
        <v>6690</v>
      </c>
      <c r="K12" s="867">
        <v>6712</v>
      </c>
      <c r="L12" s="867">
        <v>6720</v>
      </c>
      <c r="M12" s="868"/>
      <c r="N12" s="861"/>
      <c r="O12" s="861"/>
      <c r="P12" s="861"/>
      <c r="Q12" s="861"/>
      <c r="R12" s="861"/>
      <c r="S12" s="861"/>
      <c r="T12" s="861"/>
      <c r="U12" s="857"/>
      <c r="V12" s="858" t="s">
        <v>542</v>
      </c>
      <c r="W12" s="862" t="s">
        <v>542</v>
      </c>
    </row>
    <row r="13" spans="1:23" ht="16.5">
      <c r="A13" s="852" t="s">
        <v>550</v>
      </c>
      <c r="B13" s="824"/>
      <c r="C13" s="853" t="s">
        <v>653</v>
      </c>
      <c r="D13" s="864">
        <v>0</v>
      </c>
      <c r="E13" s="864">
        <v>0</v>
      </c>
      <c r="F13" s="865">
        <v>51</v>
      </c>
      <c r="G13" s="856">
        <v>63</v>
      </c>
      <c r="H13" s="857">
        <v>49</v>
      </c>
      <c r="I13" s="858" t="s">
        <v>542</v>
      </c>
      <c r="J13" s="866">
        <v>49</v>
      </c>
      <c r="K13" s="867">
        <v>62</v>
      </c>
      <c r="L13" s="868">
        <v>62</v>
      </c>
      <c r="M13" s="868"/>
      <c r="N13" s="861"/>
      <c r="O13" s="861"/>
      <c r="P13" s="861"/>
      <c r="Q13" s="861"/>
      <c r="R13" s="861"/>
      <c r="S13" s="861"/>
      <c r="T13" s="861"/>
      <c r="U13" s="857"/>
      <c r="V13" s="858" t="s">
        <v>542</v>
      </c>
      <c r="W13" s="862" t="s">
        <v>542</v>
      </c>
    </row>
    <row r="14" spans="1:23" ht="16.5">
      <c r="A14" s="852" t="s">
        <v>553</v>
      </c>
      <c r="B14" s="863"/>
      <c r="C14" s="853" t="s">
        <v>654</v>
      </c>
      <c r="D14" s="864">
        <v>0</v>
      </c>
      <c r="E14" s="864">
        <v>0</v>
      </c>
      <c r="F14" s="865">
        <v>634</v>
      </c>
      <c r="G14" s="856">
        <v>591</v>
      </c>
      <c r="H14" s="857">
        <v>562</v>
      </c>
      <c r="I14" s="858" t="s">
        <v>542</v>
      </c>
      <c r="J14" s="866">
        <v>7391</v>
      </c>
      <c r="K14" s="867">
        <v>6795</v>
      </c>
      <c r="L14" s="868">
        <v>6965</v>
      </c>
      <c r="M14" s="868"/>
      <c r="N14" s="861"/>
      <c r="O14" s="861"/>
      <c r="P14" s="861"/>
      <c r="Q14" s="861"/>
      <c r="R14" s="861"/>
      <c r="S14" s="861"/>
      <c r="T14" s="861"/>
      <c r="U14" s="857"/>
      <c r="V14" s="858" t="s">
        <v>542</v>
      </c>
      <c r="W14" s="862" t="s">
        <v>542</v>
      </c>
    </row>
    <row r="15" spans="1:23" ht="17.25" thickBot="1">
      <c r="A15" s="823" t="s">
        <v>555</v>
      </c>
      <c r="B15" s="824"/>
      <c r="C15" s="869" t="s">
        <v>655</v>
      </c>
      <c r="D15" s="870">
        <v>869</v>
      </c>
      <c r="E15" s="870">
        <v>1024</v>
      </c>
      <c r="F15" s="871">
        <v>1372</v>
      </c>
      <c r="G15" s="872">
        <v>1597</v>
      </c>
      <c r="H15" s="873">
        <v>1679</v>
      </c>
      <c r="I15" s="836" t="s">
        <v>542</v>
      </c>
      <c r="J15" s="874">
        <v>1806</v>
      </c>
      <c r="K15" s="833">
        <v>1761</v>
      </c>
      <c r="L15" s="832">
        <v>2552</v>
      </c>
      <c r="M15" s="832"/>
      <c r="N15" s="833"/>
      <c r="O15" s="833"/>
      <c r="P15" s="833"/>
      <c r="Q15" s="833"/>
      <c r="R15" s="833"/>
      <c r="S15" s="833"/>
      <c r="T15" s="833"/>
      <c r="U15" s="875"/>
      <c r="V15" s="836" t="s">
        <v>542</v>
      </c>
      <c r="W15" s="837" t="s">
        <v>542</v>
      </c>
    </row>
    <row r="16" spans="1:23" ht="17.25" thickBot="1">
      <c r="A16" s="876" t="s">
        <v>558</v>
      </c>
      <c r="B16" s="877"/>
      <c r="C16" s="878"/>
      <c r="D16" s="653">
        <v>1838</v>
      </c>
      <c r="E16" s="653">
        <v>1811</v>
      </c>
      <c r="F16" s="879">
        <v>972</v>
      </c>
      <c r="G16" s="880">
        <v>9916</v>
      </c>
      <c r="H16" s="881">
        <v>9777</v>
      </c>
      <c r="I16" s="882" t="s">
        <v>542</v>
      </c>
      <c r="J16" s="881">
        <v>16734</v>
      </c>
      <c r="K16" s="883">
        <v>16121</v>
      </c>
      <c r="L16" s="884">
        <v>17087</v>
      </c>
      <c r="M16" s="884"/>
      <c r="N16" s="883"/>
      <c r="O16" s="883"/>
      <c r="P16" s="883"/>
      <c r="Q16" s="883"/>
      <c r="R16" s="883"/>
      <c r="S16" s="883"/>
      <c r="T16" s="883"/>
      <c r="U16" s="881"/>
      <c r="V16" s="882" t="s">
        <v>542</v>
      </c>
      <c r="W16" s="885" t="s">
        <v>542</v>
      </c>
    </row>
    <row r="17" spans="1:23" ht="16.5">
      <c r="A17" s="823" t="s">
        <v>656</v>
      </c>
      <c r="B17" s="824"/>
      <c r="C17" s="869" t="s">
        <v>657</v>
      </c>
      <c r="D17" s="870">
        <v>833</v>
      </c>
      <c r="E17" s="870">
        <v>540</v>
      </c>
      <c r="F17" s="871">
        <v>212</v>
      </c>
      <c r="G17" s="872">
        <v>139</v>
      </c>
      <c r="H17" s="873">
        <v>72</v>
      </c>
      <c r="I17" s="836" t="s">
        <v>542</v>
      </c>
      <c r="J17" s="874">
        <v>68</v>
      </c>
      <c r="K17" s="833">
        <v>63</v>
      </c>
      <c r="L17" s="832">
        <v>59</v>
      </c>
      <c r="M17" s="832"/>
      <c r="N17" s="833"/>
      <c r="O17" s="833"/>
      <c r="P17" s="833"/>
      <c r="Q17" s="833"/>
      <c r="R17" s="833"/>
      <c r="S17" s="833"/>
      <c r="T17" s="833"/>
      <c r="U17" s="875"/>
      <c r="V17" s="836" t="s">
        <v>542</v>
      </c>
      <c r="W17" s="837" t="s">
        <v>542</v>
      </c>
    </row>
    <row r="18" spans="1:23" ht="16.5">
      <c r="A18" s="852" t="s">
        <v>658</v>
      </c>
      <c r="B18" s="863"/>
      <c r="C18" s="853" t="s">
        <v>659</v>
      </c>
      <c r="D18" s="854">
        <v>584</v>
      </c>
      <c r="E18" s="854">
        <v>483</v>
      </c>
      <c r="F18" s="865">
        <v>853</v>
      </c>
      <c r="G18" s="856">
        <v>1011</v>
      </c>
      <c r="H18" s="857">
        <v>1088</v>
      </c>
      <c r="I18" s="858" t="s">
        <v>542</v>
      </c>
      <c r="J18" s="857">
        <v>1096</v>
      </c>
      <c r="K18" s="861">
        <v>1105</v>
      </c>
      <c r="L18" s="860">
        <v>1114</v>
      </c>
      <c r="M18" s="860"/>
      <c r="N18" s="861"/>
      <c r="O18" s="861"/>
      <c r="P18" s="861"/>
      <c r="Q18" s="861"/>
      <c r="R18" s="861"/>
      <c r="S18" s="861"/>
      <c r="T18" s="861"/>
      <c r="U18" s="857"/>
      <c r="V18" s="858" t="s">
        <v>542</v>
      </c>
      <c r="W18" s="862" t="s">
        <v>542</v>
      </c>
    </row>
    <row r="19" spans="1:23" ht="16.5">
      <c r="A19" s="852" t="s">
        <v>564</v>
      </c>
      <c r="B19" s="863"/>
      <c r="C19" s="853" t="s">
        <v>660</v>
      </c>
      <c r="D19" s="864">
        <v>0</v>
      </c>
      <c r="E19" s="864">
        <v>0</v>
      </c>
      <c r="F19" s="865">
        <v>0</v>
      </c>
      <c r="G19" s="856">
        <v>0</v>
      </c>
      <c r="H19" s="857">
        <v>0</v>
      </c>
      <c r="I19" s="858" t="s">
        <v>542</v>
      </c>
      <c r="J19" s="866">
        <v>0</v>
      </c>
      <c r="K19" s="867">
        <v>0</v>
      </c>
      <c r="L19" s="868">
        <v>0</v>
      </c>
      <c r="M19" s="868"/>
      <c r="N19" s="861"/>
      <c r="O19" s="861"/>
      <c r="P19" s="861"/>
      <c r="Q19" s="861"/>
      <c r="R19" s="861"/>
      <c r="S19" s="861"/>
      <c r="T19" s="861"/>
      <c r="U19" s="857"/>
      <c r="V19" s="858" t="s">
        <v>542</v>
      </c>
      <c r="W19" s="862" t="s">
        <v>542</v>
      </c>
    </row>
    <row r="20" spans="1:23" ht="16.5">
      <c r="A20" s="852" t="s">
        <v>566</v>
      </c>
      <c r="B20" s="824"/>
      <c r="C20" s="853" t="s">
        <v>661</v>
      </c>
      <c r="D20" s="864">
        <v>225</v>
      </c>
      <c r="E20" s="864">
        <v>259</v>
      </c>
      <c r="F20" s="865">
        <v>1160</v>
      </c>
      <c r="G20" s="856">
        <v>1202</v>
      </c>
      <c r="H20" s="857">
        <v>1167</v>
      </c>
      <c r="I20" s="858" t="s">
        <v>542</v>
      </c>
      <c r="J20" s="866">
        <v>8007</v>
      </c>
      <c r="K20" s="867">
        <v>7394</v>
      </c>
      <c r="L20" s="868">
        <v>7778</v>
      </c>
      <c r="M20" s="868"/>
      <c r="N20" s="861"/>
      <c r="O20" s="861"/>
      <c r="P20" s="861"/>
      <c r="Q20" s="861"/>
      <c r="R20" s="861"/>
      <c r="S20" s="861"/>
      <c r="T20" s="861"/>
      <c r="U20" s="857"/>
      <c r="V20" s="858" t="s">
        <v>542</v>
      </c>
      <c r="W20" s="862" t="s">
        <v>542</v>
      </c>
    </row>
    <row r="21" spans="1:23" ht="17.25" thickBot="1">
      <c r="A21" s="852" t="s">
        <v>568</v>
      </c>
      <c r="B21" s="839"/>
      <c r="C21" s="853" t="s">
        <v>662</v>
      </c>
      <c r="D21" s="864">
        <v>0</v>
      </c>
      <c r="E21" s="864">
        <v>0</v>
      </c>
      <c r="F21" s="886">
        <v>0</v>
      </c>
      <c r="G21" s="856">
        <v>0</v>
      </c>
      <c r="H21" s="857">
        <v>0</v>
      </c>
      <c r="I21" s="887" t="s">
        <v>542</v>
      </c>
      <c r="J21" s="866">
        <v>0</v>
      </c>
      <c r="K21" s="867">
        <v>0</v>
      </c>
      <c r="L21" s="868">
        <v>0</v>
      </c>
      <c r="M21" s="868"/>
      <c r="N21" s="861"/>
      <c r="O21" s="861"/>
      <c r="P21" s="861"/>
      <c r="Q21" s="861"/>
      <c r="R21" s="861"/>
      <c r="S21" s="861"/>
      <c r="T21" s="861"/>
      <c r="U21" s="857"/>
      <c r="V21" s="858" t="s">
        <v>542</v>
      </c>
      <c r="W21" s="862" t="s">
        <v>542</v>
      </c>
    </row>
    <row r="22" spans="1:23" ht="16.5">
      <c r="A22" s="888" t="s">
        <v>570</v>
      </c>
      <c r="B22" s="824"/>
      <c r="C22" s="889"/>
      <c r="D22" s="890">
        <v>6805</v>
      </c>
      <c r="E22" s="890">
        <v>6979</v>
      </c>
      <c r="F22" s="891">
        <v>8627</v>
      </c>
      <c r="G22" s="892">
        <v>8636</v>
      </c>
      <c r="H22" s="893">
        <v>8924</v>
      </c>
      <c r="I22" s="894">
        <v>9294</v>
      </c>
      <c r="J22" s="895">
        <v>645</v>
      </c>
      <c r="K22" s="859">
        <v>645</v>
      </c>
      <c r="L22" s="859">
        <v>1412</v>
      </c>
      <c r="M22" s="859"/>
      <c r="N22" s="859"/>
      <c r="O22" s="859"/>
      <c r="P22" s="859"/>
      <c r="Q22" s="859"/>
      <c r="R22" s="859"/>
      <c r="S22" s="859"/>
      <c r="T22" s="859"/>
      <c r="U22" s="895"/>
      <c r="V22" s="896">
        <f>SUM(J22:U22)</f>
        <v>2702</v>
      </c>
      <c r="W22" s="897">
        <f>+V22/I22*100</f>
        <v>29.072519905315257</v>
      </c>
    </row>
    <row r="23" spans="1:23" ht="16.5">
      <c r="A23" s="852" t="s">
        <v>572</v>
      </c>
      <c r="B23" s="863"/>
      <c r="C23" s="898"/>
      <c r="D23" s="854"/>
      <c r="E23" s="854"/>
      <c r="F23" s="899">
        <v>0</v>
      </c>
      <c r="G23" s="900">
        <v>0</v>
      </c>
      <c r="H23" s="901">
        <v>0</v>
      </c>
      <c r="I23" s="902">
        <v>0</v>
      </c>
      <c r="J23" s="857">
        <v>0</v>
      </c>
      <c r="K23" s="861">
        <v>0</v>
      </c>
      <c r="L23" s="861">
        <v>0</v>
      </c>
      <c r="M23" s="861"/>
      <c r="N23" s="861"/>
      <c r="O23" s="861"/>
      <c r="P23" s="861"/>
      <c r="Q23" s="861"/>
      <c r="R23" s="861"/>
      <c r="S23" s="861"/>
      <c r="T23" s="861"/>
      <c r="U23" s="857"/>
      <c r="V23" s="903">
        <f>SUM(J23:U23)</f>
        <v>0</v>
      </c>
      <c r="W23" s="904" t="e">
        <f>+V23/I23*100</f>
        <v>#DIV/0!</v>
      </c>
    </row>
    <row r="24" spans="1:23" ht="17.25" thickBot="1">
      <c r="A24" s="905" t="s">
        <v>574</v>
      </c>
      <c r="B24" s="824"/>
      <c r="C24" s="906"/>
      <c r="D24" s="907">
        <v>6505</v>
      </c>
      <c r="E24" s="907">
        <v>6369</v>
      </c>
      <c r="F24" s="908">
        <v>7040</v>
      </c>
      <c r="G24" s="908">
        <v>7080</v>
      </c>
      <c r="H24" s="908">
        <v>7305</v>
      </c>
      <c r="I24" s="909">
        <v>7760</v>
      </c>
      <c r="J24" s="910">
        <v>645</v>
      </c>
      <c r="K24" s="911">
        <v>645</v>
      </c>
      <c r="L24" s="911">
        <v>645</v>
      </c>
      <c r="M24" s="911"/>
      <c r="N24" s="911"/>
      <c r="O24" s="911"/>
      <c r="P24" s="911"/>
      <c r="Q24" s="911"/>
      <c r="R24" s="911"/>
      <c r="S24" s="911"/>
      <c r="T24" s="911"/>
      <c r="U24" s="910"/>
      <c r="V24" s="912">
        <f>SUM(J24:U24)</f>
        <v>1935</v>
      </c>
      <c r="W24" s="913">
        <f>+V24/I24*100</f>
        <v>24.935567010309278</v>
      </c>
    </row>
    <row r="25" spans="1:23" ht="16.5">
      <c r="A25" s="852" t="s">
        <v>575</v>
      </c>
      <c r="B25" s="914" t="s">
        <v>663</v>
      </c>
      <c r="C25" s="853" t="s">
        <v>664</v>
      </c>
      <c r="D25" s="854">
        <v>2275</v>
      </c>
      <c r="E25" s="854">
        <v>2131</v>
      </c>
      <c r="F25" s="899">
        <v>1447</v>
      </c>
      <c r="G25" s="899">
        <v>1341</v>
      </c>
      <c r="H25" s="899">
        <v>1286</v>
      </c>
      <c r="I25" s="915">
        <v>1140</v>
      </c>
      <c r="J25" s="857">
        <v>50</v>
      </c>
      <c r="K25" s="861">
        <v>112</v>
      </c>
      <c r="L25" s="861">
        <v>171</v>
      </c>
      <c r="M25" s="861"/>
      <c r="N25" s="861"/>
      <c r="O25" s="861"/>
      <c r="P25" s="861"/>
      <c r="Q25" s="861"/>
      <c r="R25" s="861"/>
      <c r="S25" s="861"/>
      <c r="T25" s="861"/>
      <c r="U25" s="857"/>
      <c r="V25" s="903">
        <f t="shared" ref="V25:V35" si="0">SUM(J25:U25)</f>
        <v>333</v>
      </c>
      <c r="W25" s="904">
        <f t="shared" ref="W25:W35" si="1">+V25/I25*100</f>
        <v>29.210526315789476</v>
      </c>
    </row>
    <row r="26" spans="1:23" ht="16.5">
      <c r="A26" s="852" t="s">
        <v>577</v>
      </c>
      <c r="B26" s="916" t="s">
        <v>665</v>
      </c>
      <c r="C26" s="853" t="s">
        <v>666</v>
      </c>
      <c r="D26" s="864">
        <v>269</v>
      </c>
      <c r="E26" s="864">
        <v>415</v>
      </c>
      <c r="F26" s="917">
        <v>833</v>
      </c>
      <c r="G26" s="917">
        <v>805</v>
      </c>
      <c r="H26" s="917">
        <v>762</v>
      </c>
      <c r="I26" s="902">
        <v>810</v>
      </c>
      <c r="J26" s="857">
        <v>10</v>
      </c>
      <c r="K26" s="861">
        <v>29</v>
      </c>
      <c r="L26" s="861">
        <v>123</v>
      </c>
      <c r="M26" s="861"/>
      <c r="N26" s="861"/>
      <c r="O26" s="861"/>
      <c r="P26" s="861"/>
      <c r="Q26" s="861"/>
      <c r="R26" s="861"/>
      <c r="S26" s="861"/>
      <c r="T26" s="861"/>
      <c r="U26" s="857"/>
      <c r="V26" s="903">
        <f t="shared" si="0"/>
        <v>162</v>
      </c>
      <c r="W26" s="904">
        <f t="shared" si="1"/>
        <v>20</v>
      </c>
    </row>
    <row r="27" spans="1:23" ht="16.5">
      <c r="A27" s="852" t="s">
        <v>579</v>
      </c>
      <c r="B27" s="918" t="s">
        <v>667</v>
      </c>
      <c r="C27" s="853" t="s">
        <v>668</v>
      </c>
      <c r="D27" s="864">
        <v>0</v>
      </c>
      <c r="E27" s="864">
        <v>1</v>
      </c>
      <c r="F27" s="917">
        <v>0</v>
      </c>
      <c r="G27" s="917">
        <v>0</v>
      </c>
      <c r="H27" s="917">
        <v>0</v>
      </c>
      <c r="I27" s="902">
        <v>0</v>
      </c>
      <c r="J27" s="857">
        <v>0</v>
      </c>
      <c r="K27" s="861">
        <v>0</v>
      </c>
      <c r="L27" s="861">
        <v>0</v>
      </c>
      <c r="M27" s="861"/>
      <c r="N27" s="861"/>
      <c r="O27" s="861"/>
      <c r="P27" s="861"/>
      <c r="Q27" s="861"/>
      <c r="R27" s="861"/>
      <c r="S27" s="861"/>
      <c r="T27" s="861"/>
      <c r="U27" s="857"/>
      <c r="V27" s="903">
        <f t="shared" si="0"/>
        <v>0</v>
      </c>
      <c r="W27" s="904" t="e">
        <f t="shared" si="1"/>
        <v>#DIV/0!</v>
      </c>
    </row>
    <row r="28" spans="1:23" ht="16.5">
      <c r="A28" s="852" t="s">
        <v>581</v>
      </c>
      <c r="B28" s="918" t="s">
        <v>669</v>
      </c>
      <c r="C28" s="853" t="s">
        <v>670</v>
      </c>
      <c r="D28" s="864">
        <v>582</v>
      </c>
      <c r="E28" s="864">
        <v>430</v>
      </c>
      <c r="F28" s="917">
        <v>28</v>
      </c>
      <c r="G28" s="917">
        <v>29</v>
      </c>
      <c r="H28" s="917">
        <v>28</v>
      </c>
      <c r="I28" s="902">
        <v>41</v>
      </c>
      <c r="J28" s="857">
        <v>0</v>
      </c>
      <c r="K28" s="861">
        <v>0</v>
      </c>
      <c r="L28" s="861">
        <v>0</v>
      </c>
      <c r="M28" s="861"/>
      <c r="N28" s="861"/>
      <c r="O28" s="861"/>
      <c r="P28" s="861"/>
      <c r="Q28" s="861"/>
      <c r="R28" s="861"/>
      <c r="S28" s="861"/>
      <c r="T28" s="861"/>
      <c r="U28" s="857"/>
      <c r="V28" s="903">
        <f t="shared" si="0"/>
        <v>0</v>
      </c>
      <c r="W28" s="904">
        <f t="shared" si="1"/>
        <v>0</v>
      </c>
    </row>
    <row r="29" spans="1:23" ht="16.5">
      <c r="A29" s="852" t="s">
        <v>583</v>
      </c>
      <c r="B29" s="916" t="s">
        <v>671</v>
      </c>
      <c r="C29" s="853" t="s">
        <v>672</v>
      </c>
      <c r="D29" s="864">
        <v>566</v>
      </c>
      <c r="E29" s="864">
        <v>656</v>
      </c>
      <c r="F29" s="917">
        <v>523</v>
      </c>
      <c r="G29" s="917">
        <v>475</v>
      </c>
      <c r="H29" s="917">
        <v>664</v>
      </c>
      <c r="I29" s="902">
        <v>629</v>
      </c>
      <c r="J29" s="857">
        <v>26</v>
      </c>
      <c r="K29" s="861">
        <v>41</v>
      </c>
      <c r="L29" s="861">
        <v>28</v>
      </c>
      <c r="M29" s="861"/>
      <c r="N29" s="861"/>
      <c r="O29" s="861"/>
      <c r="P29" s="861"/>
      <c r="Q29" s="861"/>
      <c r="R29" s="861"/>
      <c r="S29" s="861"/>
      <c r="T29" s="861"/>
      <c r="U29" s="857"/>
      <c r="V29" s="903">
        <f t="shared" si="0"/>
        <v>95</v>
      </c>
      <c r="W29" s="904">
        <f t="shared" si="1"/>
        <v>15.103338632750399</v>
      </c>
    </row>
    <row r="30" spans="1:23" ht="16.5">
      <c r="A30" s="852" t="s">
        <v>585</v>
      </c>
      <c r="B30" s="918" t="s">
        <v>673</v>
      </c>
      <c r="C30" s="853" t="s">
        <v>674</v>
      </c>
      <c r="D30" s="864">
        <v>2457</v>
      </c>
      <c r="E30" s="864">
        <v>2785</v>
      </c>
      <c r="F30" s="917">
        <v>4622</v>
      </c>
      <c r="G30" s="917">
        <v>4700</v>
      </c>
      <c r="H30" s="917">
        <v>4913</v>
      </c>
      <c r="I30" s="902">
        <v>5215</v>
      </c>
      <c r="J30" s="857">
        <v>398</v>
      </c>
      <c r="K30" s="861">
        <v>387</v>
      </c>
      <c r="L30" s="861">
        <v>404</v>
      </c>
      <c r="M30" s="861"/>
      <c r="N30" s="861"/>
      <c r="O30" s="861"/>
      <c r="P30" s="861"/>
      <c r="Q30" s="861"/>
      <c r="R30" s="861"/>
      <c r="S30" s="861"/>
      <c r="T30" s="861"/>
      <c r="U30" s="857"/>
      <c r="V30" s="903">
        <f>SUM(J30:U30)</f>
        <v>1189</v>
      </c>
      <c r="W30" s="904">
        <f>+V30/I30*100</f>
        <v>22.799616490891658</v>
      </c>
    </row>
    <row r="31" spans="1:23" ht="16.5">
      <c r="A31" s="852" t="s">
        <v>587</v>
      </c>
      <c r="B31" s="918" t="s">
        <v>675</v>
      </c>
      <c r="C31" s="853" t="s">
        <v>676</v>
      </c>
      <c r="D31" s="864">
        <v>943</v>
      </c>
      <c r="E31" s="864">
        <v>1044</v>
      </c>
      <c r="F31" s="917">
        <v>1611</v>
      </c>
      <c r="G31" s="917">
        <v>1642</v>
      </c>
      <c r="H31" s="917">
        <v>1709</v>
      </c>
      <c r="I31" s="902">
        <v>1866</v>
      </c>
      <c r="J31" s="857">
        <v>144</v>
      </c>
      <c r="K31" s="861">
        <v>135</v>
      </c>
      <c r="L31" s="861">
        <v>142</v>
      </c>
      <c r="M31" s="861"/>
      <c r="N31" s="861"/>
      <c r="O31" s="861"/>
      <c r="P31" s="861"/>
      <c r="Q31" s="861"/>
      <c r="R31" s="861"/>
      <c r="S31" s="861"/>
      <c r="T31" s="861"/>
      <c r="U31" s="857"/>
      <c r="V31" s="903">
        <f>SUM(J31:U31)</f>
        <v>421</v>
      </c>
      <c r="W31" s="904">
        <f>+V31/I31*100</f>
        <v>22.561629153269024</v>
      </c>
    </row>
    <row r="32" spans="1:23" ht="16.5">
      <c r="A32" s="852" t="s">
        <v>590</v>
      </c>
      <c r="B32" s="916" t="s">
        <v>677</v>
      </c>
      <c r="C32" s="853" t="s">
        <v>678</v>
      </c>
      <c r="D32" s="864">
        <v>0</v>
      </c>
      <c r="E32" s="864">
        <v>0</v>
      </c>
      <c r="F32" s="917">
        <v>0</v>
      </c>
      <c r="G32" s="917">
        <v>0</v>
      </c>
      <c r="H32" s="917">
        <v>0</v>
      </c>
      <c r="I32" s="902">
        <v>0</v>
      </c>
      <c r="J32" s="857">
        <v>0</v>
      </c>
      <c r="K32" s="861">
        <v>0</v>
      </c>
      <c r="L32" s="861">
        <v>0</v>
      </c>
      <c r="M32" s="861"/>
      <c r="N32" s="861"/>
      <c r="O32" s="861"/>
      <c r="P32" s="861"/>
      <c r="Q32" s="861"/>
      <c r="R32" s="861"/>
      <c r="S32" s="861"/>
      <c r="T32" s="861"/>
      <c r="U32" s="857"/>
      <c r="V32" s="903">
        <f t="shared" si="0"/>
        <v>0</v>
      </c>
      <c r="W32" s="904" t="e">
        <f t="shared" si="1"/>
        <v>#DIV/0!</v>
      </c>
    </row>
    <row r="33" spans="1:23" ht="16.5">
      <c r="A33" s="852" t="s">
        <v>679</v>
      </c>
      <c r="B33" s="918" t="s">
        <v>680</v>
      </c>
      <c r="C33" s="853" t="s">
        <v>681</v>
      </c>
      <c r="D33" s="864"/>
      <c r="E33" s="864"/>
      <c r="F33" s="917">
        <v>175</v>
      </c>
      <c r="G33" s="917">
        <v>208</v>
      </c>
      <c r="H33" s="917">
        <v>165</v>
      </c>
      <c r="I33" s="902">
        <v>125</v>
      </c>
      <c r="J33" s="857">
        <v>0</v>
      </c>
      <c r="K33" s="861">
        <v>17</v>
      </c>
      <c r="L33" s="861">
        <v>3</v>
      </c>
      <c r="M33" s="861"/>
      <c r="N33" s="861"/>
      <c r="O33" s="861"/>
      <c r="P33" s="861"/>
      <c r="Q33" s="861"/>
      <c r="R33" s="861"/>
      <c r="S33" s="861"/>
      <c r="T33" s="861"/>
      <c r="U33" s="857"/>
      <c r="V33" s="903">
        <f t="shared" si="0"/>
        <v>20</v>
      </c>
      <c r="W33" s="904">
        <f t="shared" si="1"/>
        <v>16</v>
      </c>
    </row>
    <row r="34" spans="1:23" ht="16.5">
      <c r="A34" s="852" t="s">
        <v>592</v>
      </c>
      <c r="B34" s="918" t="s">
        <v>682</v>
      </c>
      <c r="C34" s="853" t="s">
        <v>683</v>
      </c>
      <c r="D34" s="864">
        <v>318</v>
      </c>
      <c r="E34" s="864">
        <v>252</v>
      </c>
      <c r="F34" s="917">
        <v>134</v>
      </c>
      <c r="G34" s="917">
        <v>127</v>
      </c>
      <c r="H34" s="917">
        <v>107</v>
      </c>
      <c r="I34" s="902">
        <v>44</v>
      </c>
      <c r="J34" s="857">
        <v>5</v>
      </c>
      <c r="K34" s="861">
        <v>5</v>
      </c>
      <c r="L34" s="861">
        <v>5</v>
      </c>
      <c r="M34" s="861"/>
      <c r="N34" s="861"/>
      <c r="O34" s="861"/>
      <c r="P34" s="861"/>
      <c r="Q34" s="861"/>
      <c r="R34" s="861"/>
      <c r="S34" s="861"/>
      <c r="T34" s="861"/>
      <c r="U34" s="857"/>
      <c r="V34" s="903">
        <f t="shared" si="0"/>
        <v>15</v>
      </c>
      <c r="W34" s="904">
        <f t="shared" si="1"/>
        <v>34.090909090909086</v>
      </c>
    </row>
    <row r="35" spans="1:23" ht="17.25" thickBot="1">
      <c r="A35" s="823" t="s">
        <v>632</v>
      </c>
      <c r="B35" s="919"/>
      <c r="C35" s="869"/>
      <c r="D35" s="870">
        <v>98</v>
      </c>
      <c r="E35" s="870">
        <v>128</v>
      </c>
      <c r="F35" s="871">
        <v>60</v>
      </c>
      <c r="G35" s="871">
        <v>50</v>
      </c>
      <c r="H35" s="871">
        <v>90</v>
      </c>
      <c r="I35" s="920">
        <v>74</v>
      </c>
      <c r="J35" s="921">
        <v>1</v>
      </c>
      <c r="K35" s="833">
        <v>1</v>
      </c>
      <c r="L35" s="833">
        <v>9</v>
      </c>
      <c r="M35" s="833"/>
      <c r="N35" s="833"/>
      <c r="O35" s="833"/>
      <c r="P35" s="833"/>
      <c r="Q35" s="833"/>
      <c r="R35" s="833"/>
      <c r="S35" s="833"/>
      <c r="T35" s="833"/>
      <c r="U35" s="875"/>
      <c r="V35" s="922">
        <f t="shared" si="0"/>
        <v>11</v>
      </c>
      <c r="W35" s="923">
        <f t="shared" si="1"/>
        <v>14.864864864864865</v>
      </c>
    </row>
    <row r="36" spans="1:23" ht="17.25" thickBot="1">
      <c r="A36" s="924" t="s">
        <v>684</v>
      </c>
      <c r="B36" s="925"/>
      <c r="C36" s="926" t="s">
        <v>685</v>
      </c>
      <c r="D36" s="927">
        <v>7508</v>
      </c>
      <c r="E36" s="927">
        <f t="shared" ref="E36:U36" si="2">SUM(E25:E35)</f>
        <v>7842</v>
      </c>
      <c r="F36" s="879">
        <f>SUM(F25:F35)</f>
        <v>9433</v>
      </c>
      <c r="G36" s="879">
        <f>SUM(G25:G35)</f>
        <v>9377</v>
      </c>
      <c r="H36" s="879">
        <f>SUM(H25:H35)</f>
        <v>9724</v>
      </c>
      <c r="I36" s="928">
        <f t="shared" si="2"/>
        <v>9944</v>
      </c>
      <c r="J36" s="881">
        <f t="shared" si="2"/>
        <v>634</v>
      </c>
      <c r="K36" s="883">
        <f t="shared" si="2"/>
        <v>727</v>
      </c>
      <c r="L36" s="884">
        <f t="shared" si="2"/>
        <v>885</v>
      </c>
      <c r="M36" s="884">
        <f t="shared" si="2"/>
        <v>0</v>
      </c>
      <c r="N36" s="883">
        <f t="shared" si="2"/>
        <v>0</v>
      </c>
      <c r="O36" s="883">
        <f t="shared" si="2"/>
        <v>0</v>
      </c>
      <c r="P36" s="883">
        <f t="shared" si="2"/>
        <v>0</v>
      </c>
      <c r="Q36" s="883">
        <f t="shared" si="2"/>
        <v>0</v>
      </c>
      <c r="R36" s="883">
        <f t="shared" si="2"/>
        <v>0</v>
      </c>
      <c r="S36" s="883">
        <f>SUM(S25:S35)</f>
        <v>0</v>
      </c>
      <c r="T36" s="883">
        <f t="shared" si="2"/>
        <v>0</v>
      </c>
      <c r="U36" s="883">
        <f t="shared" si="2"/>
        <v>0</v>
      </c>
      <c r="V36" s="929">
        <f>V25+V26+V27+V28+V29+V30+V31+V32+V33+V34+V35</f>
        <v>2246</v>
      </c>
      <c r="W36" s="930">
        <f>+V36/I36*100</f>
        <v>22.586484312148027</v>
      </c>
    </row>
    <row r="37" spans="1:23" ht="16.5">
      <c r="A37" s="852" t="s">
        <v>686</v>
      </c>
      <c r="B37" s="914" t="s">
        <v>687</v>
      </c>
      <c r="C37" s="853" t="s">
        <v>688</v>
      </c>
      <c r="D37" s="854">
        <v>0</v>
      </c>
      <c r="E37" s="854">
        <v>0</v>
      </c>
      <c r="F37" s="899">
        <v>0</v>
      </c>
      <c r="G37" s="899">
        <v>0</v>
      </c>
      <c r="H37" s="899">
        <v>0</v>
      </c>
      <c r="I37" s="915">
        <v>0</v>
      </c>
      <c r="J37" s="857">
        <v>0</v>
      </c>
      <c r="K37" s="861">
        <v>0</v>
      </c>
      <c r="L37" s="861">
        <v>0</v>
      </c>
      <c r="M37" s="861"/>
      <c r="N37" s="861"/>
      <c r="O37" s="861"/>
      <c r="P37" s="861"/>
      <c r="Q37" s="861"/>
      <c r="R37" s="861"/>
      <c r="S37" s="861"/>
      <c r="T37" s="861"/>
      <c r="U37" s="857"/>
      <c r="V37" s="903">
        <f t="shared" ref="V37:V42" si="3">SUM(J37:U37)</f>
        <v>0</v>
      </c>
      <c r="W37" s="904" t="e">
        <f t="shared" ref="W37:W42" si="4">+V37/I37*100</f>
        <v>#DIV/0!</v>
      </c>
    </row>
    <row r="38" spans="1:23" ht="16.5">
      <c r="A38" s="852" t="s">
        <v>689</v>
      </c>
      <c r="B38" s="918" t="s">
        <v>690</v>
      </c>
      <c r="C38" s="853" t="s">
        <v>691</v>
      </c>
      <c r="D38" s="864">
        <v>716</v>
      </c>
      <c r="E38" s="864">
        <v>715</v>
      </c>
      <c r="F38" s="917">
        <v>527</v>
      </c>
      <c r="G38" s="917">
        <v>510</v>
      </c>
      <c r="H38" s="917">
        <v>501</v>
      </c>
      <c r="I38" s="902">
        <v>550</v>
      </c>
      <c r="J38" s="857">
        <v>53</v>
      </c>
      <c r="K38" s="861">
        <v>54</v>
      </c>
      <c r="L38" s="861">
        <v>40</v>
      </c>
      <c r="M38" s="861"/>
      <c r="N38" s="861"/>
      <c r="O38" s="861"/>
      <c r="P38" s="861"/>
      <c r="Q38" s="861"/>
      <c r="R38" s="861"/>
      <c r="S38" s="861"/>
      <c r="T38" s="861"/>
      <c r="U38" s="857"/>
      <c r="V38" s="903">
        <f t="shared" si="3"/>
        <v>147</v>
      </c>
      <c r="W38" s="904">
        <f t="shared" si="4"/>
        <v>26.727272727272727</v>
      </c>
    </row>
    <row r="39" spans="1:23" ht="16.5">
      <c r="A39" s="852" t="s">
        <v>692</v>
      </c>
      <c r="B39" s="916" t="s">
        <v>693</v>
      </c>
      <c r="C39" s="853" t="s">
        <v>694</v>
      </c>
      <c r="D39" s="864">
        <v>26</v>
      </c>
      <c r="E39" s="864">
        <v>32</v>
      </c>
      <c r="F39" s="917">
        <v>0</v>
      </c>
      <c r="G39" s="917">
        <v>0</v>
      </c>
      <c r="H39" s="917">
        <v>0</v>
      </c>
      <c r="I39" s="902">
        <v>0</v>
      </c>
      <c r="J39" s="857">
        <v>0</v>
      </c>
      <c r="K39" s="861">
        <v>0</v>
      </c>
      <c r="L39" s="861">
        <v>0</v>
      </c>
      <c r="M39" s="861"/>
      <c r="N39" s="861"/>
      <c r="O39" s="861"/>
      <c r="P39" s="861"/>
      <c r="Q39" s="861"/>
      <c r="R39" s="861"/>
      <c r="S39" s="861"/>
      <c r="T39" s="861"/>
      <c r="U39" s="857"/>
      <c r="V39" s="903">
        <f t="shared" si="3"/>
        <v>0</v>
      </c>
      <c r="W39" s="904" t="e">
        <f t="shared" si="4"/>
        <v>#DIV/0!</v>
      </c>
    </row>
    <row r="40" spans="1:23" ht="16.5">
      <c r="A40" s="852" t="s">
        <v>604</v>
      </c>
      <c r="B40" s="931"/>
      <c r="C40" s="853" t="s">
        <v>605</v>
      </c>
      <c r="D40" s="864">
        <v>6805</v>
      </c>
      <c r="E40" s="864">
        <v>6979</v>
      </c>
      <c r="F40" s="917">
        <v>8627</v>
      </c>
      <c r="G40" s="917">
        <v>8636</v>
      </c>
      <c r="H40" s="917">
        <v>8924</v>
      </c>
      <c r="I40" s="902">
        <v>9294</v>
      </c>
      <c r="J40" s="857">
        <v>645</v>
      </c>
      <c r="K40" s="861">
        <v>645</v>
      </c>
      <c r="L40" s="861">
        <v>1412</v>
      </c>
      <c r="M40" s="861"/>
      <c r="N40" s="861"/>
      <c r="O40" s="861"/>
      <c r="P40" s="861"/>
      <c r="Q40" s="861"/>
      <c r="R40" s="861"/>
      <c r="S40" s="861"/>
      <c r="T40" s="861"/>
      <c r="U40" s="857"/>
      <c r="V40" s="903">
        <f>SUM(J40:U40)</f>
        <v>2702</v>
      </c>
      <c r="W40" s="904">
        <f t="shared" si="4"/>
        <v>29.072519905315257</v>
      </c>
    </row>
    <row r="41" spans="1:23" ht="17.25" thickBot="1">
      <c r="A41" s="823" t="s">
        <v>607</v>
      </c>
      <c r="B41" s="932"/>
      <c r="C41" s="933"/>
      <c r="D41" s="870">
        <v>25</v>
      </c>
      <c r="E41" s="870">
        <v>406</v>
      </c>
      <c r="F41" s="871">
        <v>309</v>
      </c>
      <c r="G41" s="871">
        <v>254</v>
      </c>
      <c r="H41" s="871">
        <v>319</v>
      </c>
      <c r="I41" s="915">
        <v>100</v>
      </c>
      <c r="J41" s="921">
        <v>44</v>
      </c>
      <c r="K41" s="833">
        <v>4</v>
      </c>
      <c r="L41" s="833">
        <v>2</v>
      </c>
      <c r="M41" s="833"/>
      <c r="N41" s="833"/>
      <c r="O41" s="833"/>
      <c r="P41" s="833"/>
      <c r="Q41" s="833"/>
      <c r="R41" s="833"/>
      <c r="S41" s="833"/>
      <c r="T41" s="833"/>
      <c r="U41" s="875"/>
      <c r="V41" s="903">
        <f>SUM(J41:U41)</f>
        <v>50</v>
      </c>
      <c r="W41" s="904">
        <f t="shared" si="4"/>
        <v>50</v>
      </c>
    </row>
    <row r="42" spans="1:23" ht="17.25" thickBot="1">
      <c r="A42" s="924" t="s">
        <v>695</v>
      </c>
      <c r="B42" s="934"/>
      <c r="C42" s="926" t="s">
        <v>696</v>
      </c>
      <c r="D42" s="927">
        <f t="shared" ref="D42:T42" si="5">SUM(D37:D41)</f>
        <v>7572</v>
      </c>
      <c r="E42" s="927">
        <f t="shared" si="5"/>
        <v>8132</v>
      </c>
      <c r="F42" s="879">
        <f>SUM(F38:F41)</f>
        <v>9463</v>
      </c>
      <c r="G42" s="879">
        <f>SUM(G38:G41)</f>
        <v>9400</v>
      </c>
      <c r="H42" s="879">
        <f>SUM(H37:H41)</f>
        <v>9744</v>
      </c>
      <c r="I42" s="928">
        <f t="shared" si="5"/>
        <v>9944</v>
      </c>
      <c r="J42" s="881">
        <f t="shared" si="5"/>
        <v>742</v>
      </c>
      <c r="K42" s="883">
        <f t="shared" si="5"/>
        <v>703</v>
      </c>
      <c r="L42" s="884">
        <f t="shared" si="5"/>
        <v>1454</v>
      </c>
      <c r="M42" s="884">
        <f t="shared" si="5"/>
        <v>0</v>
      </c>
      <c r="N42" s="883">
        <f t="shared" si="5"/>
        <v>0</v>
      </c>
      <c r="O42" s="883">
        <f t="shared" si="5"/>
        <v>0</v>
      </c>
      <c r="P42" s="883">
        <f t="shared" si="5"/>
        <v>0</v>
      </c>
      <c r="Q42" s="883">
        <f t="shared" si="5"/>
        <v>0</v>
      </c>
      <c r="R42" s="883">
        <f t="shared" si="5"/>
        <v>0</v>
      </c>
      <c r="S42" s="883">
        <f t="shared" si="5"/>
        <v>0</v>
      </c>
      <c r="T42" s="883">
        <f t="shared" si="5"/>
        <v>0</v>
      </c>
      <c r="U42" s="883">
        <f>SUM(U37:U41)</f>
        <v>0</v>
      </c>
      <c r="V42" s="929">
        <f t="shared" si="3"/>
        <v>2899</v>
      </c>
      <c r="W42" s="930">
        <f t="shared" si="4"/>
        <v>29.153258246178599</v>
      </c>
    </row>
    <row r="43" spans="1:23" ht="6.75" customHeight="1" thickBot="1">
      <c r="A43" s="823"/>
      <c r="B43" s="935"/>
      <c r="C43" s="933"/>
      <c r="D43" s="870"/>
      <c r="E43" s="870"/>
      <c r="F43" s="936"/>
      <c r="G43" s="936"/>
      <c r="H43" s="936"/>
      <c r="I43" s="937"/>
      <c r="J43" s="874"/>
      <c r="K43" s="833"/>
      <c r="L43" s="832"/>
      <c r="M43" s="832"/>
      <c r="N43" s="833"/>
      <c r="O43" s="833"/>
      <c r="P43" s="833"/>
      <c r="Q43" s="833"/>
      <c r="R43" s="833"/>
      <c r="S43" s="833"/>
      <c r="T43" s="833"/>
      <c r="U43" s="938"/>
      <c r="V43" s="922"/>
      <c r="W43" s="923"/>
    </row>
    <row r="44" spans="1:23" ht="17.25" thickBot="1">
      <c r="A44" s="939" t="s">
        <v>611</v>
      </c>
      <c r="B44" s="940"/>
      <c r="C44" s="941"/>
      <c r="D44" s="927">
        <f>+D42-D40</f>
        <v>767</v>
      </c>
      <c r="E44" s="927">
        <f>+E42-E40</f>
        <v>1153</v>
      </c>
      <c r="F44" s="879">
        <f>SUM(F41+F38)</f>
        <v>836</v>
      </c>
      <c r="G44" s="879">
        <f>SUM(G41+G38)</f>
        <v>764</v>
      </c>
      <c r="H44" s="879">
        <v>820</v>
      </c>
      <c r="I44" s="928">
        <f t="shared" ref="I44:U44" si="6">I37+I38+I39+I41</f>
        <v>650</v>
      </c>
      <c r="J44" s="881">
        <f t="shared" si="6"/>
        <v>97</v>
      </c>
      <c r="K44" s="883">
        <f t="shared" si="6"/>
        <v>58</v>
      </c>
      <c r="L44" s="883">
        <f t="shared" si="6"/>
        <v>42</v>
      </c>
      <c r="M44" s="883">
        <f t="shared" si="6"/>
        <v>0</v>
      </c>
      <c r="N44" s="883">
        <f t="shared" si="6"/>
        <v>0</v>
      </c>
      <c r="O44" s="883">
        <f t="shared" si="6"/>
        <v>0</v>
      </c>
      <c r="P44" s="883">
        <f t="shared" si="6"/>
        <v>0</v>
      </c>
      <c r="Q44" s="883">
        <f t="shared" si="6"/>
        <v>0</v>
      </c>
      <c r="R44" s="883">
        <f t="shared" si="6"/>
        <v>0</v>
      </c>
      <c r="S44" s="883">
        <f t="shared" si="6"/>
        <v>0</v>
      </c>
      <c r="T44" s="883">
        <f t="shared" si="6"/>
        <v>0</v>
      </c>
      <c r="U44" s="928">
        <f t="shared" si="6"/>
        <v>0</v>
      </c>
      <c r="V44" s="929">
        <f>SUM(J44:U44)</f>
        <v>197</v>
      </c>
      <c r="W44" s="930">
        <f>+V44/I44*100</f>
        <v>30.307692307692307</v>
      </c>
    </row>
    <row r="45" spans="1:23" ht="17.25" thickBot="1">
      <c r="A45" s="924" t="s">
        <v>612</v>
      </c>
      <c r="B45" s="940"/>
      <c r="C45" s="926" t="s">
        <v>697</v>
      </c>
      <c r="D45" s="927">
        <f>+D42-D36</f>
        <v>64</v>
      </c>
      <c r="E45" s="927">
        <f>+E42-E36</f>
        <v>290</v>
      </c>
      <c r="F45" s="879">
        <f>SUM(F42-F36)</f>
        <v>30</v>
      </c>
      <c r="G45" s="879">
        <f>SUM(G42-G36)</f>
        <v>23</v>
      </c>
      <c r="H45" s="879">
        <v>20</v>
      </c>
      <c r="I45" s="928">
        <f>SUM(I42-I36)</f>
        <v>0</v>
      </c>
      <c r="J45" s="881">
        <f t="shared" ref="J45:U45" si="7">J42-J36</f>
        <v>108</v>
      </c>
      <c r="K45" s="883">
        <f t="shared" si="7"/>
        <v>-24</v>
      </c>
      <c r="L45" s="883">
        <f t="shared" si="7"/>
        <v>569</v>
      </c>
      <c r="M45" s="883">
        <f t="shared" si="7"/>
        <v>0</v>
      </c>
      <c r="N45" s="883">
        <f t="shared" si="7"/>
        <v>0</v>
      </c>
      <c r="O45" s="883">
        <f t="shared" si="7"/>
        <v>0</v>
      </c>
      <c r="P45" s="883">
        <f>P42-P36</f>
        <v>0</v>
      </c>
      <c r="Q45" s="883">
        <f t="shared" si="7"/>
        <v>0</v>
      </c>
      <c r="R45" s="883">
        <f t="shared" si="7"/>
        <v>0</v>
      </c>
      <c r="S45" s="883">
        <f t="shared" si="7"/>
        <v>0</v>
      </c>
      <c r="T45" s="883">
        <f t="shared" si="7"/>
        <v>0</v>
      </c>
      <c r="U45" s="884">
        <f t="shared" si="7"/>
        <v>0</v>
      </c>
      <c r="V45" s="929">
        <f>SUM(J45:U45)</f>
        <v>653</v>
      </c>
      <c r="W45" s="930" t="e">
        <f>+V45/I45*100</f>
        <v>#DIV/0!</v>
      </c>
    </row>
    <row r="46" spans="1:23" ht="17.25" thickBot="1">
      <c r="A46" s="939" t="s">
        <v>698</v>
      </c>
      <c r="B46" s="940"/>
      <c r="C46" s="942"/>
      <c r="D46" s="763">
        <f>+D45-D40</f>
        <v>-6741</v>
      </c>
      <c r="E46" s="763">
        <f>+E45-E40</f>
        <v>-6689</v>
      </c>
      <c r="F46" s="879">
        <f>SUM(F44-F36)</f>
        <v>-8597</v>
      </c>
      <c r="G46" s="879">
        <f>SUM(G44-G36)</f>
        <v>-8613</v>
      </c>
      <c r="H46" s="879">
        <v>-8904</v>
      </c>
      <c r="I46" s="928">
        <f>SUM(I44-I36)</f>
        <v>-9294</v>
      </c>
      <c r="J46" s="943">
        <f t="shared" ref="J46:U46" si="8">J45-J40</f>
        <v>-537</v>
      </c>
      <c r="K46" s="883">
        <f t="shared" si="8"/>
        <v>-669</v>
      </c>
      <c r="L46" s="883">
        <f t="shared" si="8"/>
        <v>-843</v>
      </c>
      <c r="M46" s="883">
        <f t="shared" si="8"/>
        <v>0</v>
      </c>
      <c r="N46" s="883">
        <f t="shared" si="8"/>
        <v>0</v>
      </c>
      <c r="O46" s="883">
        <f t="shared" si="8"/>
        <v>0</v>
      </c>
      <c r="P46" s="883">
        <f t="shared" si="8"/>
        <v>0</v>
      </c>
      <c r="Q46" s="883">
        <f t="shared" si="8"/>
        <v>0</v>
      </c>
      <c r="R46" s="883">
        <f t="shared" si="8"/>
        <v>0</v>
      </c>
      <c r="S46" s="883">
        <f t="shared" si="8"/>
        <v>0</v>
      </c>
      <c r="T46" s="883">
        <f t="shared" si="8"/>
        <v>0</v>
      </c>
      <c r="U46" s="928">
        <f t="shared" si="8"/>
        <v>0</v>
      </c>
      <c r="V46" s="929">
        <f>SUM(J46:U46)</f>
        <v>-2049</v>
      </c>
      <c r="W46" s="930">
        <f>+V46/I46*100</f>
        <v>22.046481601032923</v>
      </c>
    </row>
  </sheetData>
  <mergeCells count="1">
    <mergeCell ref="C5:G5"/>
  </mergeCells>
  <pageMargins left="1.299212598425197" right="0.70866141732283472" top="0.39370078740157483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Doplň. ukaz. 3_2016 </vt:lpstr>
      <vt:lpstr>Město_příjmy </vt:lpstr>
      <vt:lpstr>Město_výdaje </vt:lpstr>
      <vt:lpstr>Rezerva OEK</vt:lpstr>
      <vt:lpstr>Přebytky min.let</vt:lpstr>
      <vt:lpstr>Domov seniorů</vt:lpstr>
      <vt:lpstr>Tereza</vt:lpstr>
      <vt:lpstr>Muzeum</vt:lpstr>
      <vt:lpstr>Knihovna</vt:lpstr>
      <vt:lpstr>MŠ Břetislavova</vt:lpstr>
      <vt:lpstr>MŠ Hřbitovní</vt:lpstr>
      <vt:lpstr>MŠ Na Valtické</vt:lpstr>
      <vt:lpstr>MŠ U Splavu</vt:lpstr>
      <vt:lpstr>MŠ Okružní</vt:lpstr>
      <vt:lpstr>MŠ Osvobození</vt:lpstr>
      <vt:lpstr>ZŠ Komenského</vt:lpstr>
      <vt:lpstr>ZŠ Kpt.Nálepky</vt:lpstr>
      <vt:lpstr>ZŠ Kupkova</vt:lpstr>
      <vt:lpstr>ZŠ Na Valtické</vt:lpstr>
      <vt:lpstr>ZŠ Slovácká</vt:lpstr>
      <vt:lpstr>ZŠ J.Noháče</vt:lpstr>
      <vt:lpstr>ZUŠ</vt:lpstr>
    </vt:vector>
  </TitlesOfParts>
  <Company>MěÚ Břeclav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vasicek</cp:lastModifiedBy>
  <cp:lastPrinted>2016-04-25T12:25:02Z</cp:lastPrinted>
  <dcterms:created xsi:type="dcterms:W3CDTF">2016-04-18T13:49:50Z</dcterms:created>
  <dcterms:modified xsi:type="dcterms:W3CDTF">2016-04-25T12:28:33Z</dcterms:modified>
</cp:coreProperties>
</file>