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0955" windowHeight="9975"/>
  </bookViews>
  <sheets>
    <sheet name="Doplň. ukaz. 9_2016 " sheetId="1" r:id="rId1"/>
    <sheet name="Město_příjmy" sheetId="2" r:id="rId2"/>
    <sheet name="Město_výdaje " sheetId="3" r:id="rId3"/>
    <sheet name="Položka 8115-Financování" sheetId="5" r:id="rId4"/>
    <sheet name="§6409 5901 -Rezerva 2016 OEK" sheetId="4" r:id="rId5"/>
  </sheets>
  <calcPr calcId="125725"/>
</workbook>
</file>

<file path=xl/calcChain.xml><?xml version="1.0" encoding="utf-8"?>
<calcChain xmlns="http://schemas.openxmlformats.org/spreadsheetml/2006/main">
  <c r="C33" i="5"/>
  <c r="C34" s="1"/>
  <c r="C105" s="1"/>
  <c r="C110" s="1"/>
  <c r="C112" s="1"/>
  <c r="C119" s="1"/>
  <c r="C122" s="1"/>
  <c r="C126" s="1"/>
  <c r="C129" s="1"/>
  <c r="D27"/>
  <c r="F27" s="1"/>
  <c r="C10" i="4"/>
  <c r="C17" s="1"/>
  <c r="C80" s="1"/>
  <c r="C91" s="1"/>
  <c r="C103" s="1"/>
  <c r="C109" s="1"/>
  <c r="C112" s="1"/>
  <c r="C116" s="1"/>
  <c r="C118" s="1"/>
  <c r="G60" i="3"/>
  <c r="G89"/>
  <c r="G141"/>
  <c r="G172"/>
  <c r="G193"/>
  <c r="G213"/>
  <c r="G224"/>
  <c r="G239"/>
  <c r="G270"/>
  <c r="G276"/>
  <c r="G267"/>
  <c r="G266"/>
  <c r="G265"/>
  <c r="G264"/>
  <c r="G263"/>
  <c r="G262"/>
  <c r="G261"/>
  <c r="G260"/>
  <c r="G259"/>
  <c r="G258"/>
  <c r="G257"/>
  <c r="G256"/>
  <c r="G255"/>
  <c r="G254"/>
  <c r="G237"/>
  <c r="G236"/>
  <c r="G235"/>
  <c r="G234"/>
  <c r="G233"/>
  <c r="G232"/>
  <c r="G221"/>
  <c r="G211"/>
  <c r="G210"/>
  <c r="G209"/>
  <c r="G208"/>
  <c r="G207"/>
  <c r="G189"/>
  <c r="G188"/>
  <c r="G187"/>
  <c r="G186"/>
  <c r="G185"/>
  <c r="G184"/>
  <c r="G170"/>
  <c r="G169"/>
  <c r="G168"/>
  <c r="G167"/>
  <c r="G166"/>
  <c r="G165"/>
  <c r="G164"/>
  <c r="G163"/>
  <c r="G162"/>
  <c r="G161"/>
  <c r="G160"/>
  <c r="G159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87"/>
  <c r="G86"/>
  <c r="G85"/>
  <c r="G84"/>
  <c r="G83"/>
  <c r="G82"/>
  <c r="G81"/>
  <c r="G80"/>
  <c r="G79"/>
  <c r="G78"/>
  <c r="G77"/>
  <c r="G76"/>
  <c r="G75"/>
  <c r="G74"/>
  <c r="G73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H77" i="2"/>
  <c r="H124"/>
  <c r="H184"/>
  <c r="H214"/>
  <c r="H239"/>
  <c r="H266"/>
  <c r="H285"/>
  <c r="H321"/>
  <c r="H366"/>
  <c r="H380"/>
  <c r="H390"/>
  <c r="H411"/>
  <c r="H416"/>
  <c r="H410"/>
  <c r="H409"/>
  <c r="H408"/>
  <c r="H407"/>
  <c r="H406"/>
  <c r="H40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83"/>
  <c r="H282"/>
  <c r="H281"/>
  <c r="H280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37"/>
  <c r="H236"/>
  <c r="H235"/>
  <c r="H234"/>
  <c r="H233"/>
  <c r="H232"/>
  <c r="H231"/>
  <c r="H230"/>
  <c r="H229"/>
  <c r="H228"/>
  <c r="H227"/>
  <c r="H226"/>
  <c r="H225"/>
  <c r="H211"/>
  <c r="H210"/>
  <c r="H209"/>
  <c r="H208"/>
  <c r="H207"/>
  <c r="H206"/>
  <c r="H205"/>
  <c r="H204"/>
  <c r="H203"/>
  <c r="H202"/>
  <c r="H201"/>
  <c r="H200"/>
  <c r="H199"/>
  <c r="H198"/>
  <c r="H197"/>
  <c r="H196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E263" i="3"/>
  <c r="D263"/>
  <c r="F262"/>
  <c r="F270" s="1"/>
  <c r="E262"/>
  <c r="D262"/>
  <c r="G253"/>
  <c r="F239"/>
  <c r="E239"/>
  <c r="D239"/>
  <c r="F224"/>
  <c r="E224"/>
  <c r="D224"/>
  <c r="G222"/>
  <c r="F213"/>
  <c r="E213"/>
  <c r="D213"/>
  <c r="F193"/>
  <c r="E193"/>
  <c r="D193"/>
  <c r="G191"/>
  <c r="G190"/>
  <c r="F172"/>
  <c r="E172"/>
  <c r="D172"/>
  <c r="F141"/>
  <c r="E141"/>
  <c r="D141"/>
  <c r="F89"/>
  <c r="E89"/>
  <c r="D89"/>
  <c r="F60"/>
  <c r="F276" s="1"/>
  <c r="E60"/>
  <c r="D60"/>
  <c r="G411" i="2"/>
  <c r="F411"/>
  <c r="E411"/>
  <c r="G380"/>
  <c r="F380"/>
  <c r="E380"/>
  <c r="H377"/>
  <c r="G366"/>
  <c r="F366"/>
  <c r="E366"/>
  <c r="G321"/>
  <c r="F321"/>
  <c r="E321"/>
  <c r="G285"/>
  <c r="F285"/>
  <c r="E285"/>
  <c r="G266"/>
  <c r="F266"/>
  <c r="E266"/>
  <c r="G239"/>
  <c r="F239"/>
  <c r="E239"/>
  <c r="G214"/>
  <c r="F214"/>
  <c r="E214"/>
  <c r="H195"/>
  <c r="E184"/>
  <c r="H182"/>
  <c r="H181"/>
  <c r="H180"/>
  <c r="G154"/>
  <c r="G184" s="1"/>
  <c r="F154"/>
  <c r="F184" s="1"/>
  <c r="E124"/>
  <c r="H122"/>
  <c r="H121"/>
  <c r="H120"/>
  <c r="G93"/>
  <c r="G124" s="1"/>
  <c r="F93"/>
  <c r="G77"/>
  <c r="G390" s="1"/>
  <c r="G416" s="1"/>
  <c r="F77"/>
  <c r="E77"/>
  <c r="E390" s="1"/>
  <c r="E416" s="1"/>
  <c r="H75"/>
  <c r="H18"/>
  <c r="H17"/>
  <c r="H16"/>
  <c r="H15"/>
  <c r="H14"/>
  <c r="H13"/>
  <c r="H12"/>
  <c r="H11"/>
  <c r="H10"/>
  <c r="D19" i="1"/>
  <c r="C19"/>
  <c r="F18"/>
  <c r="E17"/>
  <c r="E19" s="1"/>
  <c r="F19" s="1"/>
  <c r="D15"/>
  <c r="C15"/>
  <c r="E14"/>
  <c r="F14" s="1"/>
  <c r="F13"/>
  <c r="F12"/>
  <c r="F11"/>
  <c r="D30" i="5" l="1"/>
  <c r="D270" i="3"/>
  <c r="D276" s="1"/>
  <c r="E270"/>
  <c r="F124" i="2"/>
  <c r="E15" i="1"/>
  <c r="F15" s="1"/>
  <c r="F17"/>
  <c r="D33" i="5" l="1"/>
  <c r="F30"/>
  <c r="E276" i="3"/>
  <c r="F390" i="2"/>
  <c r="D34" i="5" l="1"/>
  <c r="F33"/>
  <c r="F416" i="2"/>
  <c r="D105" i="5" l="1"/>
  <c r="F34"/>
  <c r="D110" l="1"/>
  <c r="F105"/>
  <c r="D112" l="1"/>
  <c r="F110"/>
  <c r="D119" l="1"/>
  <c r="F112"/>
  <c r="D122" l="1"/>
  <c r="F119"/>
  <c r="D126" l="1"/>
  <c r="F122"/>
  <c r="D129" l="1"/>
  <c r="F129" s="1"/>
  <c r="F126"/>
</calcChain>
</file>

<file path=xl/sharedStrings.xml><?xml version="1.0" encoding="utf-8"?>
<sst xmlns="http://schemas.openxmlformats.org/spreadsheetml/2006/main" count="978" uniqueCount="576">
  <si>
    <t>Kraj: Jihomoravský</t>
  </si>
  <si>
    <t>Okres: Břeclav</t>
  </si>
  <si>
    <t>Město: Břeclav</t>
  </si>
  <si>
    <t xml:space="preserve">                    Tabulka doplňujících ukazatelů za období 9/2016</t>
  </si>
  <si>
    <t>v tis. Kč</t>
  </si>
  <si>
    <t>TEXT</t>
  </si>
  <si>
    <t>Rozpočet schválený</t>
  </si>
  <si>
    <t>Rozpočet upravený</t>
  </si>
  <si>
    <t>Skutečnost</t>
  </si>
  <si>
    <t xml:space="preserve">Index </t>
  </si>
  <si>
    <t>minus konsolidace</t>
  </si>
  <si>
    <t>plnění</t>
  </si>
  <si>
    <t xml:space="preserve">          Daňové příjmy</t>
  </si>
  <si>
    <t xml:space="preserve">          Nedaňové příjmy</t>
  </si>
  <si>
    <t xml:space="preserve">          Kapitálové příjmy</t>
  </si>
  <si>
    <t xml:space="preserve">          Přijaté dotace-konsolidace */</t>
  </si>
  <si>
    <t>Příjmy celkem</t>
  </si>
  <si>
    <t xml:space="preserve">          Běžné výdaje-konsolidace */</t>
  </si>
  <si>
    <t xml:space="preserve">          Kapitálové výdaje</t>
  </si>
  <si>
    <t>Výdaje celkem</t>
  </si>
  <si>
    <t xml:space="preserve">Výsledek hospodaření </t>
  </si>
  <si>
    <t xml:space="preserve">          Přebytek ve výši</t>
  </si>
  <si>
    <t xml:space="preserve">          Schodek ve výši</t>
  </si>
  <si>
    <t>*/ Poznámka: konsolidace = převody z rozpočtových účtů a ostatní převody z vlastních fondů (sociálního),</t>
  </si>
  <si>
    <t xml:space="preserve">                       kdy dochází pouze k přesunu finančních prostředků mezi účty.</t>
  </si>
  <si>
    <t>Město Břeclav</t>
  </si>
  <si>
    <t>ROZPOČET PŘÍJMŮ NA ROK 2016</t>
  </si>
  <si>
    <t>ORJ</t>
  </si>
  <si>
    <t>Paragraf</t>
  </si>
  <si>
    <t>Položka</t>
  </si>
  <si>
    <t>Text</t>
  </si>
  <si>
    <t>Rozpočet</t>
  </si>
  <si>
    <t>%</t>
  </si>
  <si>
    <t>schválený</t>
  </si>
  <si>
    <t>upravený</t>
  </si>
  <si>
    <t>1-9/2016</t>
  </si>
  <si>
    <t xml:space="preserve">ODBOR ROZVOJE  A SPRÁVY              </t>
  </si>
  <si>
    <t>Splátky půjčených prostředků - SOJM</t>
  </si>
  <si>
    <t>Neinv. přij.transf. ze SF</t>
  </si>
  <si>
    <t xml:space="preserve">Ostat. neinv. přij. transfery ze SR </t>
  </si>
  <si>
    <t>Ostat. neinv. přij. transfery ze SR a ESF - aktiv. politika zaměst.</t>
  </si>
  <si>
    <t>Neinv. přij.transf. ze SR</t>
  </si>
  <si>
    <t>Neinv. přij. transf. od krajů-Udržování cyklistických komunikací</t>
  </si>
  <si>
    <t>Neinv. přij. transf. od krajů-Zdravé municipality v JMK</t>
  </si>
  <si>
    <t>Neinv. přij. transf. od krajů</t>
  </si>
  <si>
    <t>Neinv. přij. transf. od mezinár. institucí</t>
  </si>
  <si>
    <t xml:space="preserve">Inv. přij. transfery -SFDI-Cyklostezka Na Zahradách-Bratisl. II. et. </t>
  </si>
  <si>
    <t>Inv. přij. transfery SFDI -Bř. bez bariér II. et.-Skopal.xNa Zvol. -pravá str.</t>
  </si>
  <si>
    <t>Inv. přij. transfery ze stát. fondů</t>
  </si>
  <si>
    <t xml:space="preserve">Inv. přij. transfery ze stát. fondů </t>
  </si>
  <si>
    <t>Ostat. investič. přij. transf. ze SR</t>
  </si>
  <si>
    <t xml:space="preserve">Ostat. investič. přij. transf. ze SR </t>
  </si>
  <si>
    <t>Investič. přij. transf. od krajů- Zázemí dětského doprav. hřiště-II. et.</t>
  </si>
  <si>
    <t>Investič. přij. transf. od krajů</t>
  </si>
  <si>
    <t>Investiční přijaté transfery od krajů</t>
  </si>
  <si>
    <t xml:space="preserve">Investiční přijaté transfery od krajů </t>
  </si>
  <si>
    <t xml:space="preserve">Investič. přij. transf. od regionál. rad </t>
  </si>
  <si>
    <t xml:space="preserve">Investič. přij. transf. od mezinárod. instit. </t>
  </si>
  <si>
    <t>Přijaté pojistné náhrady - doprava</t>
  </si>
  <si>
    <t>Přijaté nekapitál. přísp. a náhrady - silnice</t>
  </si>
  <si>
    <t>Přijaté neinvestiční dary - ostatní záležit. pozem. komunikací</t>
  </si>
  <si>
    <t>Přijaté pojistné náhrady  - ostatní záležit. pozem. komunikací</t>
  </si>
  <si>
    <t>Přijaté nekapítál. přísp. a náhrady - ostatní záležit. pozem. komunikací</t>
  </si>
  <si>
    <t>Ostatní nedaň. příjmy jinde nezařazené</t>
  </si>
  <si>
    <t>Přijaté nekapitálové přísp. a náhrady - 175. výr. železnice v Břeclavi</t>
  </si>
  <si>
    <t>Přijaté příspěvky na poříz. dlouhod. maj. - 175. výr. železnice v Břeclavi</t>
  </si>
  <si>
    <t>Přijaté dary na pořízení dlouhodobého maj. -využití vol. času dětí a mlád.</t>
  </si>
  <si>
    <t>Přijaté neinvestiční dary</t>
  </si>
  <si>
    <t>Přijaté pojistné náhrady - veřejné osvětlení</t>
  </si>
  <si>
    <t>Přijaté nekapitálové příspěvky a náhrady -využití vol. času dětí a mládeže</t>
  </si>
  <si>
    <t>Přijaté nekapitál. přísp. a náhrady - veřejné osvětlení</t>
  </si>
  <si>
    <t>Přijaté nekapitálové příspěvky a náhrady</t>
  </si>
  <si>
    <t>Přijaté neinvestiční dary - sportovní zařízení v majetku obce</t>
  </si>
  <si>
    <t>Přijaté příspěvky na poříz. dlouhodobého majetku - územní plánování</t>
  </si>
  <si>
    <t>Příjmy z poskyt. služeb a výrobků - ostat. zál.  bydlení, kom. sl. a rozv.</t>
  </si>
  <si>
    <t>Přijaté neinvestič. dary - využívání a zneškodňování komun. odpadů</t>
  </si>
  <si>
    <t>Přijaté nekapitál. přísp. a náhrady - využív. a zneškod. komun. odpadů</t>
  </si>
  <si>
    <t xml:space="preserve">Ostat. příjmy z fin. vypořádání min. let - Vratka </t>
  </si>
  <si>
    <t>PŘÍJMY ORJ 20 CELKEM</t>
  </si>
  <si>
    <t>ODBOR KANCELÁŘE TAJEMNÍKA</t>
  </si>
  <si>
    <t>Správní poplatky</t>
  </si>
  <si>
    <t>Splátky půjček ze sociálního fondu</t>
  </si>
  <si>
    <t>Neinvestič. přij. transf. ze SR - volby prezidenta ČR</t>
  </si>
  <si>
    <t>Neinvestič. přij. transf. ze SR-volby do Parlamentu ČR</t>
  </si>
  <si>
    <t>Neinvestič. přij. transf. ze SR-volby do senátu a zastupitelstev krajů</t>
  </si>
  <si>
    <t>Neinvestič. přij. transf. ze SR-volby do zastupitelstev ÚSC</t>
  </si>
  <si>
    <t>Neinvestič. přij. transf. ze SR - volby do Evropského parlamentu</t>
  </si>
  <si>
    <t>Ostat. neinv. přij. transf. ze SR -Sociálně právní ochrana dětí</t>
  </si>
  <si>
    <t>Ostat. neinv. přij. transfery ze SR - OPZ-VPP</t>
  </si>
  <si>
    <t>Neinvestič. přij. transfery ze SR - Výkon sociální práce</t>
  </si>
  <si>
    <t>Ostat. neinv. přij. transfery ze SR - Aktiv. pol. zam. ze SR a EU</t>
  </si>
  <si>
    <t>Ostat. neinv. přij. transfery ze SR - Integr. oper. program-EU</t>
  </si>
  <si>
    <t xml:space="preserve">Převody z ostatních vlastních fondů </t>
  </si>
  <si>
    <t>Neinvestič. přij. transfery od krajů -  Akceschopnost JSDH</t>
  </si>
  <si>
    <t>Ost. investič. přij. transfery ze SR - IOP-Výzva 22</t>
  </si>
  <si>
    <t xml:space="preserve">Ost. investič. přij. transfery ze SR - </t>
  </si>
  <si>
    <t xml:space="preserve">Investič. přij. transfery od krajů </t>
  </si>
  <si>
    <t>Příjmy z poskyt. služeb - rozhlas a televize</t>
  </si>
  <si>
    <t>Příjmy z poskyt. služeb - ostat. zál. sdělovacích prostředků</t>
  </si>
  <si>
    <t>Příjmy z poskyt. služeb - Požární ochrana</t>
  </si>
  <si>
    <t>Přijaté pojistné náhrady - požární ochrana</t>
  </si>
  <si>
    <t>Přijaté nekapitálové příspěvky a náhrady - požární ochrana</t>
  </si>
  <si>
    <t>Příjmy z prodeje ostat. hmot. dlouhodobého majetku</t>
  </si>
  <si>
    <t xml:space="preserve">Přijaté příspěvky na poříz. dlouhodob. maj. </t>
  </si>
  <si>
    <t>Příjmy z poskytovaných služeb - místní relace - § vnitřní správa</t>
  </si>
  <si>
    <t>Sankční platby přijaté od jiných subjektů</t>
  </si>
  <si>
    <t>Příjmy z pronájmu ostatních nemovitostí - vnitřní správa</t>
  </si>
  <si>
    <t>Příjmy z pronájmu movitých věcí -vnitřní správa</t>
  </si>
  <si>
    <t>Příjmy z prodeje krátk. a drob. dlouhodobého majetku</t>
  </si>
  <si>
    <t>Přijaté pojistné náhrady - vnitřní správa</t>
  </si>
  <si>
    <t>Přijaté nekapitálové příspěvky a náhrady - vnitřní správa</t>
  </si>
  <si>
    <t>Ostatní nedaňové příjmy - vnitřní správa</t>
  </si>
  <si>
    <t>Ostatní činnosti j. n. - neidentifikované příjmy</t>
  </si>
  <si>
    <t>PŘÍJMY ORJ 30 CELKEM</t>
  </si>
  <si>
    <t>ODBOR SOCIÁLNÍCH VĚCÍ</t>
  </si>
  <si>
    <t>Splátky půjčených prostředků od PO</t>
  </si>
  <si>
    <t>Ost. neinv. přij. transfery od krajů - Komunitní plánování</t>
  </si>
  <si>
    <t xml:space="preserve">Ost. neinvest.přij. transfery ze SR-JMK-Domov seniorů Břeclav </t>
  </si>
  <si>
    <t xml:space="preserve">Ost. neinvest.přij. transfery ze SR - Výkon pěstounské péče </t>
  </si>
  <si>
    <t>Ost. neinvest. přij. transfery ze SR - Výkon sociální práce (v ORJ 030)</t>
  </si>
  <si>
    <t>Ost. neinvest. přij. transfery ze SR-</t>
  </si>
  <si>
    <t>Ost. neinvest.přij. transfery ze SR- Rozvoj inf. sítě veřej. knihoven</t>
  </si>
  <si>
    <t>Ost. neinvest. přij. transfery ze SR-Měst. knihovna-kulturní aktivity</t>
  </si>
  <si>
    <t>Neinv. přij. transtery od obcí</t>
  </si>
  <si>
    <t>Neinv. přij. transfery od krajů</t>
  </si>
  <si>
    <t xml:space="preserve">Neinv. přij. transfery od krajů </t>
  </si>
  <si>
    <t>Neinv. přij. transfery od krajů - Zdravé municipality</t>
  </si>
  <si>
    <t>Neinv. přij. transtery od krajů - Podpora projektu Family point</t>
  </si>
  <si>
    <t>Neinv. přij. transfery od krajů - Zkvalitnění služeb TIC - MMG Břeclav</t>
  </si>
  <si>
    <t xml:space="preserve">Neinv. přij. transfery od krajů - </t>
  </si>
  <si>
    <t>Neinv. přij. transfery od krajů - poskytování sociálních služeb</t>
  </si>
  <si>
    <t>Neinv. přij. transfery od krajů - Domov seniorů Břeclav</t>
  </si>
  <si>
    <t>Neinv. přij. transfery od krajů - ZŠ - proj. poskytování soc. stravování</t>
  </si>
  <si>
    <t>Příjmy z poskytování služeb a výrobků</t>
  </si>
  <si>
    <t>Odvody příspěvkových organizací - MŠ Okružní 7</t>
  </si>
  <si>
    <t>Ostatní příjmy z vlastní činnosti - Základní školy</t>
  </si>
  <si>
    <t>Ostatní vratky přijatých transferů (vratky ZŠ-projekt OPVK)</t>
  </si>
  <si>
    <t>Příjmy z pronájmu ost. nemovit. a jejich částí - Kino Koruna</t>
  </si>
  <si>
    <t>Příjmy z pronájmu movitých věcí - Kino Koruna</t>
  </si>
  <si>
    <t>Přijaté nekapitálové příspěvky a náhrady - Kino Koruna</t>
  </si>
  <si>
    <t>Přijaté nekapitálové příspěvky a náhrady - Zájmová činnost v kultuře</t>
  </si>
  <si>
    <t>Příjmy z pronájmu movitých věcí - Ostat. zál. kultury, církví a sděl. prostř.</t>
  </si>
  <si>
    <t>Příjmy z prodeje krátk. a drobného dlouhodob. majetku</t>
  </si>
  <si>
    <t>Přijaté nekapitálové příspěvky a náhrady - Sport. zařízení v maj. obce</t>
  </si>
  <si>
    <t>Přijaté nekapitálové příspěvky-ost. čin. ve zdravotnictví</t>
  </si>
  <si>
    <t>Ostatní přijaté vratky transferů-příspěvek na živobytí</t>
  </si>
  <si>
    <t>Ostatní přijaté vratky transferů-ost. dávky sociální pomoci</t>
  </si>
  <si>
    <t>Ostatní příjaté vratky transferů-příspěvek na péči</t>
  </si>
  <si>
    <t>Ostatní přijaté vratky transferů - ost. soc. péče a pomoc dět.</t>
  </si>
  <si>
    <t>Přijaté nekapitálové příspěvky-ost. soc. péče a pomoc dětem</t>
  </si>
  <si>
    <t>Sociál. péče a pomoc přistěhovalcům a etnikům - přijaté náhrady</t>
  </si>
  <si>
    <t>Ostatní přijaté vratky transferů-ost. soc. péče a pomoc  ost. skup.</t>
  </si>
  <si>
    <t>Odvody příspěvkových organizací - Domov seniorů Břeclav</t>
  </si>
  <si>
    <t>Přijaté sankční popl. od jiných subjektů-ost. služby a čin. v obl. soc. prev.</t>
  </si>
  <si>
    <t>Přijaté nekapitálové příspěvky a náhrady - ostat. zál. soc. věcí</t>
  </si>
  <si>
    <t>Přijaté sankční poplatky od jiných subjektů</t>
  </si>
  <si>
    <t>Přijaté nekapitálové příspěvky-vnitřní správa</t>
  </si>
  <si>
    <t>Ostatní přijaté vratky transferů - fin. vypořádání minulých let</t>
  </si>
  <si>
    <t>PŘÍJMY ORJ 50 CELKEM</t>
  </si>
  <si>
    <t>ODBOR ŽIVOTNÍHO PROSTŘEDÍ</t>
  </si>
  <si>
    <t>Poplatek za vypouštění škodlivých látek do ovzduší</t>
  </si>
  <si>
    <t>Poplatek za uložení odpadů</t>
  </si>
  <si>
    <t>Odvody za odnětí zemědělské půdy</t>
  </si>
  <si>
    <t>Poplatky za odnětí pozemku z lesního půd. fondu</t>
  </si>
  <si>
    <t>Ostat. neinv. transf. ze SR - výsadba min. podílu zpev. a melior.dřevin</t>
  </si>
  <si>
    <t>Ostat. neinv. transf. ze SR - odbor. les. hosp.,zvýš.nákl. výsadbu</t>
  </si>
  <si>
    <t>Ostat. investič. přij. transfery ze SR - zprac. lesních osnov</t>
  </si>
  <si>
    <t>Neinvestiční přijaté dotace od krajů - Po stopách Entů</t>
  </si>
  <si>
    <t xml:space="preserve">Příjmy z pronájmu ostat. nemovit. a jejich částí - Útulek Bulhary </t>
  </si>
  <si>
    <t>Přijaté sankční poplatky-rybářství</t>
  </si>
  <si>
    <t>Úhrada z vydobývaného prostoru</t>
  </si>
  <si>
    <t>Přijaté sankční poplatky-ost. správa ve vod. hospodářství</t>
  </si>
  <si>
    <t>Přijaté sankční poplatky-zach. a obnova kulturních památek</t>
  </si>
  <si>
    <t>Přijaté sankční poplatky-ost. čin. k ochraně přírody a krajiny</t>
  </si>
  <si>
    <t>Přijaté sankční poplatky-činnost místní správy</t>
  </si>
  <si>
    <t>Přijaté nekapitálové příspěvky - náklady řízení</t>
  </si>
  <si>
    <t>Ostatní nedaňové příjmy jinde nezařazené</t>
  </si>
  <si>
    <t>PŘÍJMY ORJ 60 CELKEM</t>
  </si>
  <si>
    <t>ODBOR SPRÁVNÍCH VĚCÍ A DOPRAVY</t>
  </si>
  <si>
    <t>Příjmy za zkoušky z odborné způsobilosti (řidičská oprávnění)</t>
  </si>
  <si>
    <t>Ost. odvody z vybraných činností a služeb jinde neuvedené</t>
  </si>
  <si>
    <t>Neinvestiční přijaté transfery od obcí - veřejnopráv. sml. - přestupky</t>
  </si>
  <si>
    <t>Neinvestiční přijaté transfery od krajů - ztráta z poskyt. žákovského jízd.</t>
  </si>
  <si>
    <t>Přijaté nekapitálové příspěvky jinde nezařaz.-ostat. zál. v pozem. kom.</t>
  </si>
  <si>
    <t>Ostatní nedaňové příjmy jinde nezařazené-ostat. zál. pozem. komunik.</t>
  </si>
  <si>
    <t>Sankční poplatky-ostat. záležitosti v silniční dopravě</t>
  </si>
  <si>
    <t>Přijaté nekapitál. příspěvky a náhrady v silniční dopravě</t>
  </si>
  <si>
    <t>Sankční poplatky-ostat. záležitosti v dopravě</t>
  </si>
  <si>
    <t>Přijaté nekapitálové příspěvky jinde nezařaz.-ostat. záležitosti v dopravě</t>
  </si>
  <si>
    <t>Přijaté nekapitálové příspěvky jinde nezařaz.-čin. místní správy</t>
  </si>
  <si>
    <t>Ostatní nedaňové příjmy jinde nezařazené-činnost místní správy</t>
  </si>
  <si>
    <t>PŘÍJMY ORJ 80 CELKEM</t>
  </si>
  <si>
    <t>MĚSTSKÁ POLICIE</t>
  </si>
  <si>
    <t>Ostat. neinv. přij. transfery ze SR - Asistent prev. krim. 2016</t>
  </si>
  <si>
    <t>Ostat. neinv. přij. transfery ze státního rozpočtu - Domovník-preventista</t>
  </si>
  <si>
    <t>Ostat. neinv. přij. transfery ze SR - Forenzní identifikač. značení</t>
  </si>
  <si>
    <t>Neinv. příjaté dotace od obcí - veřejnoprávní smlouvy</t>
  </si>
  <si>
    <t>Neinv. přij. dot. od krajů - Projekt Pagery pro seniory 2016</t>
  </si>
  <si>
    <t>Neinv. přij. dot. od krajů - Projekt Bezpečné bydlení seniorů</t>
  </si>
  <si>
    <t>Ostat. invest. přij. transf. ze SR - Rozšíření MKDS 2015</t>
  </si>
  <si>
    <t>Příjmy z poskytovaných služeb - ost. zál. pozemních komunikací-parkov.</t>
  </si>
  <si>
    <t>Příjmy z poskytování služeb a výrobků - ostat. zál. pozem. komunikací</t>
  </si>
  <si>
    <t>;</t>
  </si>
  <si>
    <t>Příjmy z poskytovaných služeb -  Městská policie - PCO</t>
  </si>
  <si>
    <t>Sankční poplatky-městská policie</t>
  </si>
  <si>
    <t>Příjmy z prodeje ostat. hmot. dlouhodob. majetku</t>
  </si>
  <si>
    <t>Přijaté pojistné náhrady</t>
  </si>
  <si>
    <t>Přijaté nekapitálové příspěvky jinde nezařazené-městská policie</t>
  </si>
  <si>
    <t>Ostatní činnosti - neidentifikované platby</t>
  </si>
  <si>
    <t>PŘÍJMY ORJ 90 CELKEM</t>
  </si>
  <si>
    <t>ODBOR STAVEBNÍHO ŘÁDU A OBECNÍHO ŽIVNOSTEN. ÚŘADU</t>
  </si>
  <si>
    <t>Sankční poplatky</t>
  </si>
  <si>
    <t>PŘÍJMY ORJ 100 CELKEM</t>
  </si>
  <si>
    <t>ODBOR EKONOMICKÝ</t>
  </si>
  <si>
    <t>Daň z příjmu fyz. osob ze závislé činnosti a funkč. pož.</t>
  </si>
  <si>
    <t>Daň z příjmu fyz. osob ze samostat. výděl. činnosti</t>
  </si>
  <si>
    <t>Daň z příjmu fyz. osob podle zvl. sazby</t>
  </si>
  <si>
    <t>Daň z příjmu právnických osob</t>
  </si>
  <si>
    <t>Daň z příjmu právnických osob za obce</t>
  </si>
  <si>
    <t>Daň z přidané hodnoty</t>
  </si>
  <si>
    <t>Místní poplatek za komunální odpad (do r. 2011 pol. 1337)</t>
  </si>
  <si>
    <t>Místní poplatek ze psa</t>
  </si>
  <si>
    <t>Místní poplatek za lázeňský a rekreační pobyt</t>
  </si>
  <si>
    <t>Místní poplatek za užívání veřejného prostranství</t>
  </si>
  <si>
    <t>Místní poplatek za ubytovací kapacitu</t>
  </si>
  <si>
    <t>Odvod z loterií a podob. her kromě VHP</t>
  </si>
  <si>
    <t>Odvod z výherních hracích přístrojů</t>
  </si>
  <si>
    <t xml:space="preserve">Správní poplatky </t>
  </si>
  <si>
    <t>Daň z nemovitostí</t>
  </si>
  <si>
    <t xml:space="preserve">Neinv. přijaté dotace ze SR - přísp. na výkon stát. správy </t>
  </si>
  <si>
    <t>Sankční platby přijaté od jiných subjektů - vnitřní správa</t>
  </si>
  <si>
    <t xml:space="preserve">Přijaté nekapítálové příspěvky a náhrady </t>
  </si>
  <si>
    <t>Příjmy z úroků - § Obecné příjmy z fin. operací</t>
  </si>
  <si>
    <t>Příjmy z podílu na zisku a dividend - AVE, a. s.</t>
  </si>
  <si>
    <t>Kursové rozdíly v příjmech</t>
  </si>
  <si>
    <t>Sankční platby přijaté od jiných subjektů - AVE, a. s.</t>
  </si>
  <si>
    <t xml:space="preserve">Ostatní nedaňové příjmy j. n. </t>
  </si>
  <si>
    <t>Převody z ostatních vlastních fondů</t>
  </si>
  <si>
    <t>Neidentifikované příjmy - ostat. činnosti</t>
  </si>
  <si>
    <t>PŘÍJMY ORJ 110 CELKEM</t>
  </si>
  <si>
    <t xml:space="preserve">ODBOR MAJETKOVÝ </t>
  </si>
  <si>
    <t>Příjmy z pronájmu pozemků</t>
  </si>
  <si>
    <t>Příjmy z poskytování služeb-bytové hospodářství</t>
  </si>
  <si>
    <t>Příjmy z pronájmu ostat. nemovitostí -bytové hospodářství</t>
  </si>
  <si>
    <t>Přijaté nekapitálové příspěvky -bytové hospodářství</t>
  </si>
  <si>
    <t>Ost. nedaň. příjmy jinde nezařaz.-byt. hospodář.</t>
  </si>
  <si>
    <t>Příjmy z prodeje ostat. nemovitého maj. - bytové hospodář.</t>
  </si>
  <si>
    <t>Příjmy z poskytování služeb-nebytové hospodářství</t>
  </si>
  <si>
    <t>Příjmy z pronájmu ostat. nemovitého maj. - nebytové hospodář.</t>
  </si>
  <si>
    <t>Příjmy z pronájmu movitých věcí-nebytové hospodářství</t>
  </si>
  <si>
    <t>Příjmy z prodeje krátkodob. a drob. majetku - nebytové hospodářství</t>
  </si>
  <si>
    <t>Přijaté pojistné náhrady - nebytové hospodářství</t>
  </si>
  <si>
    <t>Přijaté nekapitálové příspěvky a náhrady - nebytové hospodářství</t>
  </si>
  <si>
    <t>Příjmy z prodeje ostat. nemovitého maj. - nebytové hospodář.</t>
  </si>
  <si>
    <t>Příjmy z pronájmu movitých věcí - veřejné osvětlení</t>
  </si>
  <si>
    <t>Příjmy z poskytování služeb - pohřebnictví</t>
  </si>
  <si>
    <t>Příjmy z pronájmu ost. nemovit. a jejich částí - pohřebnictí</t>
  </si>
  <si>
    <t>Příjmy z pronájmu movitých věcí - pohřebnictví</t>
  </si>
  <si>
    <t>Přijaté nekapitálové příspěvky a náhrady - pohřebnictví</t>
  </si>
  <si>
    <t>Ostatní nedaňové příjmy j. n. - pohřebnictví</t>
  </si>
  <si>
    <t>Příjmy z pronájmu ost.nem. - TEPLO s.r.o.</t>
  </si>
  <si>
    <t>Příjmy z pronájmu pozemků - územní rozvoj</t>
  </si>
  <si>
    <t>Příjmy z poskytování služeb a výrobků-komunální služby (WC)</t>
  </si>
  <si>
    <t>Ostatní  příjmy z vlastní činnosti - komunál. služby a rozvoj</t>
  </si>
  <si>
    <t>Příjmy z pronájmu ostatních nemovitostí</t>
  </si>
  <si>
    <t xml:space="preserve">Přijaté nekapitálové příspěvky </t>
  </si>
  <si>
    <t>Neidentifikované příjmy - komunální služby a rozvoj</t>
  </si>
  <si>
    <t xml:space="preserve">Příjmy z prodeje pozemků </t>
  </si>
  <si>
    <t>Příjmy z prodeje ost. nemovitostí a jejich částí</t>
  </si>
  <si>
    <t>Neidentifikované příjmy - ostatní činnosti j.n.</t>
  </si>
  <si>
    <t>Ostatní daňové příjmy jinde nezařazené-činnost místní správy</t>
  </si>
  <si>
    <t>PŘÍJMY ORJ 120 CELKEM</t>
  </si>
  <si>
    <t>Ostatní nedaňové příjmy jinde nezařazené.</t>
  </si>
  <si>
    <t xml:space="preserve">příjem pokladny poslední den v měsíci, odvedený nočním </t>
  </si>
  <si>
    <t>trezorem a připsaný na účet 1. den následujícího měsíce.</t>
  </si>
  <si>
    <t>PŘÍJMY ORJ 8888 CELKEM</t>
  </si>
  <si>
    <t>PŘÍJMY MĚSTA CELKEM</t>
  </si>
  <si>
    <t>TŘÍDA 8 -  FINANCOVÁNÍ</t>
  </si>
  <si>
    <t>Změna stavu krátkodobých peněžních prostředků na BÚ</t>
  </si>
  <si>
    <t>Dlouhodobě přijaté půjčené prostředky</t>
  </si>
  <si>
    <t xml:space="preserve">Uhrazené splátky dlouhodobě přijatých půjček </t>
  </si>
  <si>
    <t>Nerealizované kurzové rozdíly</t>
  </si>
  <si>
    <t>Nepřevedené částky vyrovnávající schodek</t>
  </si>
  <si>
    <t>Oper. z peněž. účtů org. nemající charakter příjmů a výdajů vlád. sektoru</t>
  </si>
  <si>
    <t>FINANCOVÁNÍ CELKEM</t>
  </si>
  <si>
    <t>Třída 8 - Financování  celkem se nerozpočtuje a neúčtuje - automatizovaný výčet.</t>
  </si>
  <si>
    <t>Kontrolní součet (příjmy celkem + financování celkem=výdaje celkem)</t>
  </si>
  <si>
    <t xml:space="preserve">Město Břeclav </t>
  </si>
  <si>
    <t xml:space="preserve">                                       ROZPOČET  VÝDAJŮ  NA  ROK  2016</t>
  </si>
  <si>
    <t xml:space="preserve">% </t>
  </si>
  <si>
    <t>čerpání</t>
  </si>
  <si>
    <t xml:space="preserve">ODBOR ROZVOJE A SPRÁVY             </t>
  </si>
  <si>
    <t>Objemy jsou vyčísleny včetně příslušných sledovaných akcí</t>
  </si>
  <si>
    <t>Cestovní ruch</t>
  </si>
  <si>
    <t>Silnice</t>
  </si>
  <si>
    <t>Ostatní záležitosti pozemních komunikací</t>
  </si>
  <si>
    <t>Provoz veřejné silniční dopravy</t>
  </si>
  <si>
    <t>Ostatní záležitosti v silniční dopravě</t>
  </si>
  <si>
    <t>Železniční dráhy</t>
  </si>
  <si>
    <t>Ostatní záležitosti železniční dopravy</t>
  </si>
  <si>
    <t>Pitná voda</t>
  </si>
  <si>
    <t>Odvádění a čištění odpadních vod   (havárie)</t>
  </si>
  <si>
    <t>Úpravy vodohosp. významných a vodárenských toků</t>
  </si>
  <si>
    <t xml:space="preserve">Předškolní zařízení </t>
  </si>
  <si>
    <t>Základní školy</t>
  </si>
  <si>
    <t>Základní umělecké školy</t>
  </si>
  <si>
    <t>Kina</t>
  </si>
  <si>
    <t>Činnosti knihovnické</t>
  </si>
  <si>
    <t>Ostatní záležitosti kultury, církví a sděl. prostř.</t>
  </si>
  <si>
    <t xml:space="preserve">Zachování a obnova kulturních památek </t>
  </si>
  <si>
    <t>Zachování a obnova kulturních památek nár. histor. povědomí</t>
  </si>
  <si>
    <t>Zájmová činnost v kultuře</t>
  </si>
  <si>
    <t>Sportovní zařízení v majetku obce</t>
  </si>
  <si>
    <t>Využití volného času dětí a mládeže - hřiště</t>
  </si>
  <si>
    <t>Bytové hospodářství</t>
  </si>
  <si>
    <t>Veřejné osvětlení</t>
  </si>
  <si>
    <t>Pohřebnictví</t>
  </si>
  <si>
    <t>Územní plánování</t>
  </si>
  <si>
    <t>Komunální služby a územní rozvoj j. n.</t>
  </si>
  <si>
    <t>Ost. zálež.  bydlení, kom. služeb a územ. rozvoje</t>
  </si>
  <si>
    <t>Sběr a svoz komunálních odpadů</t>
  </si>
  <si>
    <t>Využívání a zneškodňování odpadů</t>
  </si>
  <si>
    <t>Využívání a zneškodňování ostatních odpadů</t>
  </si>
  <si>
    <t>Monitoring půdy a podzemní vody</t>
  </si>
  <si>
    <t>Protierozní, protilavinová a protipožární ochrana</t>
  </si>
  <si>
    <t>Péče o vzhled obcí a veřejnou zeleň</t>
  </si>
  <si>
    <t xml:space="preserve">Ostat. soc. péče a pomoc ostat. skup. obyvatelstva - Prevence kriminality </t>
  </si>
  <si>
    <t>Osobní asist., peč. služba a podpora samost. bydlení</t>
  </si>
  <si>
    <t>Domovy pro os. se zdr. post. a domovy se zvl. režimem</t>
  </si>
  <si>
    <t>Ostatní služby a ačinnosti v oblasti sociální péče</t>
  </si>
  <si>
    <t>Azylové domy</t>
  </si>
  <si>
    <t>Bezpečnost a veřejný pořádek</t>
  </si>
  <si>
    <t xml:space="preserve">Požární ochrana - dobrovolná část </t>
  </si>
  <si>
    <t xml:space="preserve">Mezinárodní spolupráce </t>
  </si>
  <si>
    <t>Vnitřní správa</t>
  </si>
  <si>
    <t>Ostat. fin. operace - úhrady sankcí jiným rozpočtům</t>
  </si>
  <si>
    <t>Finanční vypořádání minulých let mezi krajem a obcemi</t>
  </si>
  <si>
    <t>Projektová a manažerská příprava na vybrané investiční akce</t>
  </si>
  <si>
    <t>VÝDAJE ORJ 20 CELKEM</t>
  </si>
  <si>
    <t>Místní rozhlas</t>
  </si>
  <si>
    <t xml:space="preserve">Záležitosti sdělovacích prostředků  </t>
  </si>
  <si>
    <t>Ochrana obyvatelstva - rezerva</t>
  </si>
  <si>
    <t>Činnost. orgánu krizového řízení na území správ. úř.</t>
  </si>
  <si>
    <t>Záležitosti krizového řízení jinde nezařazené</t>
  </si>
  <si>
    <t xml:space="preserve">Požární ochrana </t>
  </si>
  <si>
    <t>Místní zastupitelské orgány</t>
  </si>
  <si>
    <t>Volby do Parlamentu ČR</t>
  </si>
  <si>
    <t>Volby do zastupitelstev obcí</t>
  </si>
  <si>
    <t>Volby do Evropského parlamentu</t>
  </si>
  <si>
    <t>Volba prezidenta republiky</t>
  </si>
  <si>
    <t>Sčítání domů, bytů a lidu</t>
  </si>
  <si>
    <t>30+31</t>
  </si>
  <si>
    <t>Činnosti místní správy</t>
  </si>
  <si>
    <t>Místní referendum</t>
  </si>
  <si>
    <t>VÝDAJE ORJ 30 + 31  CELKEM</t>
  </si>
  <si>
    <t>ODBOR SOCIÁLNÍCH VĚCÍ A ŠKOLSTVÍ</t>
  </si>
  <si>
    <t>(Organizač. změna od 1. 7. 2015 zruš. ORJ 010 OŠKMS - slouč. s OSV)</t>
  </si>
  <si>
    <t xml:space="preserve">Cestovní ruch  </t>
  </si>
  <si>
    <t xml:space="preserve">Předškolní zařízení  - mateřské školy              </t>
  </si>
  <si>
    <t xml:space="preserve">Základní školy                        </t>
  </si>
  <si>
    <t xml:space="preserve">Speciální ZŠ </t>
  </si>
  <si>
    <t xml:space="preserve">Střední odborné školy </t>
  </si>
  <si>
    <t xml:space="preserve">Základní umělecké školy  (ZUŠ)   </t>
  </si>
  <si>
    <t>Filmová tvorba, kina  (KINO) - dotace nájemci, platby energií a služeb</t>
  </si>
  <si>
    <t xml:space="preserve">Činnosti knihovnické              </t>
  </si>
  <si>
    <t>Činnosti muzeí a galerie</t>
  </si>
  <si>
    <t>Záležitosti kultury</t>
  </si>
  <si>
    <t>Zachování a obnova kult.památek</t>
  </si>
  <si>
    <t>Zachování hodnot míst.kult.povědomí</t>
  </si>
  <si>
    <t xml:space="preserve">Činnost registrovaných církví  </t>
  </si>
  <si>
    <t>Zájmová činnost v kultuře (kulturní domy)</t>
  </si>
  <si>
    <t xml:space="preserve">Sportovní zařízení v majetku obce   </t>
  </si>
  <si>
    <t>Podpora sport.oddílů - dotace (HC Dyje, KRASO, IHC, TJ Lokomotiva)</t>
  </si>
  <si>
    <t xml:space="preserve">Využití vol.času dětí a mládeže   </t>
  </si>
  <si>
    <t xml:space="preserve">Zájmová činnost, klub.zařízení, rekreace, sport  - dospělí </t>
  </si>
  <si>
    <t xml:space="preserve">Prevence před drogami              </t>
  </si>
  <si>
    <t>Ostatní činnost ve zdravotnictví</t>
  </si>
  <si>
    <t>Dávky a odškodnění válečným veteránům a perzek. osobám</t>
  </si>
  <si>
    <t>Odborné sociál. poradenství</t>
  </si>
  <si>
    <t>Ostatní soc.péče a pomoc dětem a mládeže</t>
  </si>
  <si>
    <t>Penziony pro matky s dětmi</t>
  </si>
  <si>
    <t>Ostatní sociální péče a pomoc rodině a manželství</t>
  </si>
  <si>
    <t>Sociální péče a pomoc vybraným etnikům</t>
  </si>
  <si>
    <t>Soc. pomoc osobám v souv. s živel. pohromou nebo pož.</t>
  </si>
  <si>
    <t>Soc. péče a pomoc ost. skupinám</t>
  </si>
  <si>
    <t xml:space="preserve">Osob. asistence, pečovatelská služba a podpora samostat. bydlení </t>
  </si>
  <si>
    <t>Denní stacionáře a centra denních služeb</t>
  </si>
  <si>
    <t xml:space="preserve">Domov seniorů Břeclav </t>
  </si>
  <si>
    <t>Ostatní služby a čin. v obl. soc. péče - respitní péče</t>
  </si>
  <si>
    <t>Raná péče a soc. aktivizační sl. pro rodiny s dětmi</t>
  </si>
  <si>
    <t xml:space="preserve">Zvláštní zařízení soc. péče - azylový dům </t>
  </si>
  <si>
    <t>Komunit. plán. v oblasti soc.služeb, lék. vyšetř., znal. pos., tlumočníci</t>
  </si>
  <si>
    <t>Finanční vypořádání min. let - vratky poskytnutých transferů</t>
  </si>
  <si>
    <t>Ostatní činnosti jinde nezařazené - ostat. neinvestiční výdaje</t>
  </si>
  <si>
    <t>Mezinárodní spolupráce (jinde nezařazená)</t>
  </si>
  <si>
    <t>Finanční vypořádání min. let - vratky z projektů OPVK u ZŠ</t>
  </si>
  <si>
    <t xml:space="preserve"> </t>
  </si>
  <si>
    <t>VÝDAJE ORJ  50 CELKEM</t>
  </si>
  <si>
    <t>Ozdravování hosp. zvířat a spec. plodin (útulek, čipování psů)</t>
  </si>
  <si>
    <t xml:space="preserve">Pěstební činnost </t>
  </si>
  <si>
    <t>Správa v les. hosp.- činnost odbor. les.hospodáře</t>
  </si>
  <si>
    <t>Celospolečenská funkce lesů - výsadba melioračních dřevin</t>
  </si>
  <si>
    <t>Ostatní záležitosti lesního hospodářství</t>
  </si>
  <si>
    <t>Rybářství - výdaje spojené s myslivostí - hodnocení trofejí</t>
  </si>
  <si>
    <t>Úpravy vodohosp. význam. a vodárenských toků - protipovodňová opatření</t>
  </si>
  <si>
    <t>Zachování a obnova kulturních památek (do 30.6.2015 u ORJ 010 OŠKMS)</t>
  </si>
  <si>
    <t>Ostatní ochrana půdy a spodních vod</t>
  </si>
  <si>
    <t>Ostatní činnosti k ochraně přírody a krajiny</t>
  </si>
  <si>
    <t>Ostatní neinv. výdaje j. n. - místní správa</t>
  </si>
  <si>
    <t>VÝDAJE ORJ 60 CELKEM</t>
  </si>
  <si>
    <t>Záležitosti pozem. komunikací j. n. - BESIP</t>
  </si>
  <si>
    <t>Provoz veřejné silniční dopravy - MHD, IDS JMK, ztráty žák. jízdného</t>
  </si>
  <si>
    <t>Ostatní záležitosti v dopravě</t>
  </si>
  <si>
    <t>Ostatní záležitosti kultury, církví a sděl. prostředků</t>
  </si>
  <si>
    <t xml:space="preserve">Činnost místní správy (poskytnuté zálohy pokladnám 27 tis.-k 31.12.=0) </t>
  </si>
  <si>
    <t>Finanční vypořádání minulých let</t>
  </si>
  <si>
    <t>Ostatní činnosti j. n.</t>
  </si>
  <si>
    <t>VÝDAJE ORJ 80 CELKEM</t>
  </si>
  <si>
    <t>Prevence kriminality - projekty APK II,Domovník,SAB,MKDS</t>
  </si>
  <si>
    <t xml:space="preserve">Bezpečnost a veřejný pořádek </t>
  </si>
  <si>
    <t>Finanční vypořádnání minulých let mezi krajem a obcemi</t>
  </si>
  <si>
    <t xml:space="preserve">Ostatní činnosti j. n. - ostatní neinv. výdaje j. n. </t>
  </si>
  <si>
    <t>VÝDAJE ORJ  90 CELKEM</t>
  </si>
  <si>
    <t>Stavební úřad</t>
  </si>
  <si>
    <t>Činnost místní správy</t>
  </si>
  <si>
    <t>VÝDAJE ORJ 100 CELKEM</t>
  </si>
  <si>
    <t>Vnitřní správa - poskyt. záloha hlavní pokladně (k 31.12.=  0)</t>
  </si>
  <si>
    <t>Příjmy a výdaje z finančních úvěrových operací-úroky</t>
  </si>
  <si>
    <t>Finanční operace jinde nezař.(daň z příjmu, daň z převodu nemov., DPH)</t>
  </si>
  <si>
    <t xml:space="preserve">Ostatní činnosti jinde nezařazené (k 31.12.=0) </t>
  </si>
  <si>
    <t>Rozpočtová rezerva města</t>
  </si>
  <si>
    <t>VÝDAJE ORJ 110  CELKEM</t>
  </si>
  <si>
    <t>Pitná voda (opravy a udržování,nákup ost. služeb)</t>
  </si>
  <si>
    <t>Odvádění a čištění odpadních vod a nakl. s kaly</t>
  </si>
  <si>
    <t>Kino Koruna</t>
  </si>
  <si>
    <t>Bytové hospodářství - "BYT 2000"+náhrady za byt</t>
  </si>
  <si>
    <t xml:space="preserve">Nebytové hospodářství </t>
  </si>
  <si>
    <t>Zásobování teplem - TEPLO (opravy a údržba)</t>
  </si>
  <si>
    <t>Komunální služby a územní rozvoj</t>
  </si>
  <si>
    <t>Komunální služby a územní rozvoj - výkupy budov, nákup DHM jinde nezař.</t>
  </si>
  <si>
    <t>Komunální služby a územní rozvoj - výkupy pozemků</t>
  </si>
  <si>
    <t>Ostatní nakládání s odpady-výkup pozemku a nájem za skládku</t>
  </si>
  <si>
    <t>Ostat. soc. péče a pomoc ostat. skup. obyvatelstva</t>
  </si>
  <si>
    <t>Požární ochrana-dobrovolná část</t>
  </si>
  <si>
    <t>VÝDAJE ORJ 120  CELKEM</t>
  </si>
  <si>
    <t>CELKEM VÝDAJE MĚSTA</t>
  </si>
  <si>
    <t xml:space="preserve">REZERVA MĚSTA  U ORJ 110 - ODBOR EKONOMICKÝ                        § 6409 pol. 5901 </t>
  </si>
  <si>
    <t>RM</t>
  </si>
  <si>
    <t>Dne</t>
  </si>
  <si>
    <t>Účel</t>
  </si>
  <si>
    <t>neinv.</t>
  </si>
  <si>
    <t>inv.</t>
  </si>
  <si>
    <t>Schválený rozpočet -  nespecifikované rezervy § 6409, pol. 5901</t>
  </si>
  <si>
    <t>110 OEK</t>
  </si>
  <si>
    <t>Navýšení rozpočtu výdajů v návaznosti na úpravu závazného ukazatele z JMK-souhrnný dotační vztah</t>
  </si>
  <si>
    <t>(schvál. rozpočet 34 500 tis. Kč, rozpis JMK 35180 tis. Kč, dopad + 680,9 tis. Kč na zvýšení příjmů a výdajů)</t>
  </si>
  <si>
    <t>Odstranění havarie ústředního vytápění v budově městské policie</t>
  </si>
  <si>
    <t>090 MP</t>
  </si>
  <si>
    <t>Stav k 29. 2. 2016</t>
  </si>
  <si>
    <t>Vratka části poskytnutého fin. příspěvku na akci "SOS raft-Slovensko-čes. protipovodňový záchr. modul"</t>
  </si>
  <si>
    <t>030 OKT</t>
  </si>
  <si>
    <t>Dárkový šek do tomboly na XVII. reprezentační ples města Břeclavi dne 18.3.2016</t>
  </si>
  <si>
    <t>050 OSVŠ</t>
  </si>
  <si>
    <t>HZŠ Slovácká 40, na pořádání celostátního finále "Ligy škol ve stolním hokeji (věcně schvál. RM 32)</t>
  </si>
  <si>
    <t xml:space="preserve">Navýšení rozpočtu výdajů  na dotace v oblasti zájmové činnosti  </t>
  </si>
  <si>
    <t>Navýšení rozpočtu výdajů  na dotace v oblasti sportu</t>
  </si>
  <si>
    <t xml:space="preserve">Předfinancování prevence kriminality-APK a domovník - přijaté dotace z JMK na proj. budou vráceny zpět </t>
  </si>
  <si>
    <t>Stav k 31.3.2015</t>
  </si>
  <si>
    <t>Beze změn</t>
  </si>
  <si>
    <t>Fin. dar - České dráhy, a.s. na kaci "Pálavský okruh" (RM 34 dne 6.4.2016)</t>
  </si>
  <si>
    <t>Fin. podpora Židovské obci Brno na údržbu židovského hřbitova v Břeclavi (RM 34 dne 6.4.2016)</t>
  </si>
  <si>
    <t>Navýšení rozpočtu příjmů z nájemného (924 tis.) a služeb (112 tis.) - vztah na zvýšení dotací u nezisk. subj.</t>
  </si>
  <si>
    <t>120 OM</t>
  </si>
  <si>
    <t>Stav k 30.4.2016</t>
  </si>
  <si>
    <t>Parkovací dům pro kola (ZM 11-18.4.2016)</t>
  </si>
  <si>
    <t>020 ORS</t>
  </si>
  <si>
    <t>Peněž. dar k organizaci a materiál. zabezp. výstavy vín LVA dne 20.-21.5.2016 Ing. Sadílkové, Břeclav (RM 35)</t>
  </si>
  <si>
    <t>Fin. dar spolku Světlana, o. s. na pořádání benefičního koncertu dne 24.4.2016 (RM 35)</t>
  </si>
  <si>
    <t>Navýšení závaz. ukazatele PO Tereza Břeclav - akce "Otvírání Licht. stezek"</t>
  </si>
  <si>
    <t>Navýšení závaz. ukazatele PO Tereza Břeclav -"Středisko služebOtvírání Licht. stezek" - - posílení 2 pracov.</t>
  </si>
  <si>
    <t>Navýšení rozpočtu výdajů na neinvestiční transfery (RM 34)</t>
  </si>
  <si>
    <t>Navýšení rozpočtu výdajů na neinvestiční transfery (ZM 11)</t>
  </si>
  <si>
    <t>Fin. dar Nemocnici Břeclav k zajištění 5. Dětského dne v Břeclavi (RM 36-4.5.2016)</t>
  </si>
  <si>
    <t>Fin. dar Muzejní a vlastivědné společnosti v Brně v souvislosti s vydáním knihy (RM 3-4.5.2016)</t>
  </si>
  <si>
    <t>Doplatek účelových výdajů roku 2015 na výkon SPOD (JMK - doplatek dotace)</t>
  </si>
  <si>
    <t>Stav k 31.5.2016</t>
  </si>
  <si>
    <t>Úhrada soudních popl. Krajskému soudu v Brně za zapsání našich PO do obchodního rejstříku</t>
  </si>
  <si>
    <t>Konzultač., poradenské a práv. služby - úhrada za zpracování auditů účet. závěrek Terezy, Muzea, Knihovny</t>
  </si>
  <si>
    <t>Navýšení závaz. ukazatele rozpočtu r. 2016 Městské knihovny Břeclav</t>
  </si>
  <si>
    <t>Pořízení nového parkovacího automatu</t>
  </si>
  <si>
    <t>Parkoviště za bývalým měst. úřadem -  zrušení akce (ZM 13 - 13.6.2016)</t>
  </si>
  <si>
    <t>Rozšíření parkoviště u  bývalého autobusového nádraží (ZM 13 - 13.6.2016)</t>
  </si>
  <si>
    <t>Parkoviště za nemocnicí Břeclav (ZM 13 - 13.6.2016)</t>
  </si>
  <si>
    <t>Školní hřiště u ZŠ na ul. Sovadinova (ZM 13 - 13.6.2016)</t>
  </si>
  <si>
    <t>Oprava střechy krytého bazénu</t>
  </si>
  <si>
    <t>Nakládání s kuchyňským odpadem v organizacích města Břeclav (ZM 13 - 13.6.2016)</t>
  </si>
  <si>
    <t>Nákup výstroje pro Asistenty prevence kriminality</t>
  </si>
  <si>
    <t>Stav k 30.6.2016</t>
  </si>
  <si>
    <t>TJ Sokol CH. N. Ves, z. s., IČ: 46215671, na projekt: „Czech Open v Písku“ (RM 41-13.7.2016)</t>
  </si>
  <si>
    <t>Zahradní soupravy do KD CH. N. Ves (RM 39-22.6.2016)</t>
  </si>
  <si>
    <t>Podpora na vydání knihy "Zážitky a postřehy čes. studenta z dlouhod. pobytu v Číně"  (RM 41-13.7.2016)</t>
  </si>
  <si>
    <t>Vrácení prostředků z předfinancování projektů prevence kriminality</t>
  </si>
  <si>
    <t>Přesun do rez. MP na projekty kriminality</t>
  </si>
  <si>
    <t>Stav k 31.7.2016</t>
  </si>
  <si>
    <t>Výdaje spojené s konáním místního referenda (OOV, materiál, telefony, ost. služby, občerstvení)</t>
  </si>
  <si>
    <t>Registrace a roč. poplatek do Národ.registru REFIS v rámci projektu Forenzní identifik. značení</t>
  </si>
  <si>
    <t>Stav k 31.8.2016</t>
  </si>
  <si>
    <t>Předfinancování projektů OP - MŠ Na Valtické, U Splavu, Osvobození</t>
  </si>
  <si>
    <t>Odměny členů zast. - na proplacení nečerpaných dovolených za rok 2015 a o odměna -skončení vol.období.</t>
  </si>
  <si>
    <t>Zajištění kulturního programu- NPÚ Valtice</t>
  </si>
  <si>
    <t>Stav k 30.9.2016</t>
  </si>
  <si>
    <t>Navýšení rozpočtu na provoz PO MMG Břeclav (RM 47 -  5.10.2016)</t>
  </si>
  <si>
    <t xml:space="preserve">Stav k 31.10.2016, stav k 14.12.2016 beze změny </t>
  </si>
  <si>
    <t>Dosud neprovedené změny rozpočtu - rezervováno</t>
  </si>
  <si>
    <t>Žádost o dot. z Mezinár. visegrád. fondu na "Živý folklór" (celk. nákl. 350 tis. vč. DPH, dot. 280 tis., 70 vl.podíl)</t>
  </si>
  <si>
    <t>ZAPOJENÍ PROSTŘEDKŮ TŘ. 8 - FINANCOVÁNÍ (pol. 8115 u ORJ 110 OEK)</t>
  </si>
  <si>
    <t xml:space="preserve">   -   (v tis. Kč)</t>
  </si>
  <si>
    <t xml:space="preserve"> +   (v tis. Kč)</t>
  </si>
  <si>
    <t>Poznámka</t>
  </si>
  <si>
    <t xml:space="preserve">Schválený rozpočet 2015 - změna stavu peněž. prostř. na bank. účtech - zapojení do rozpočtu </t>
  </si>
  <si>
    <t>1.</t>
  </si>
  <si>
    <t>Nedofinancované akce r. 2015</t>
  </si>
  <si>
    <t>Pohanskéo - mlatová cesta - oprava</t>
  </si>
  <si>
    <t>Projektová dokumentace na modrnizaci světelných signalizačních zařízení</t>
  </si>
  <si>
    <t>Oprava vozovek ul. Haškova a Veslařská</t>
  </si>
  <si>
    <t>Oprava chodníků ul. Březinova</t>
  </si>
  <si>
    <t>Oprava chodníku ul. Lidická - autobazar</t>
  </si>
  <si>
    <t>Oprava chodníků ul. Haškova a Veslařská</t>
  </si>
  <si>
    <t>2.</t>
  </si>
  <si>
    <t>Projektová dokumentace na zateplení obvod. pláště Kina Koruna</t>
  </si>
  <si>
    <t>Projektová dokumentace na elektroinstalaci Městské knihovny Břeclav</t>
  </si>
  <si>
    <t>Městské koupaliště - přeložka vedení NN</t>
  </si>
  <si>
    <t xml:space="preserve">Zázemí dětského dopravního hřiště - investič. transfer z JMK - příjem v 11/2015- výdaje v r. 2016 </t>
  </si>
  <si>
    <t>Zhotovení EPS a rozvodů Domova seniorů Břeclav - investič. transfer z JMK - příjem v 11/2015, výdaj v r. 16</t>
  </si>
  <si>
    <t>Oprava fasád a okapových chodníků garáže a skladu v prostorách dvora MěÚ Břeclav</t>
  </si>
  <si>
    <t>3.</t>
  </si>
  <si>
    <t>Dětské dopravní hřiště II. etapa - vratka nevyčerpané dotace z JMK</t>
  </si>
  <si>
    <t>Snížení příjmů na pol. Přij.nekapitál. přísp. a náhrady- akce 175. výročí železnice v Břeclavi- příjem v 11/2015</t>
  </si>
  <si>
    <t>Snížení příjmů na pol. Přísp. na pořízení dlouhodob. maj. - akce 175. výr. železnice - příjem v 11/2015</t>
  </si>
  <si>
    <t>Vratka nevyčerpaných účel. prostř. (čin. OLH 50,5 tis., výsadba melior. a zpev. dřevin 57,9 tis. Kč)</t>
  </si>
  <si>
    <t>060 OŽP</t>
  </si>
  <si>
    <t>Vratka nevyčerpaných účel. prostř. (prevence kriminality - asistenti prevence kriminality)</t>
  </si>
  <si>
    <t>Navýšení rizikového příplatku strážníků (mzdy+souvisejí odvody soc. a zdrav.)</t>
  </si>
  <si>
    <t>Stav k 21.1.2016</t>
  </si>
  <si>
    <t>Vratka nevyčerpaných účel. prostř. (výkon sociální práce)</t>
  </si>
  <si>
    <t>Přeplatek nájmu a přeplatek věcného břemena (2x úhrada)</t>
  </si>
  <si>
    <t>4.</t>
  </si>
  <si>
    <t>Stav k 29.2.2016</t>
  </si>
  <si>
    <t>6.</t>
  </si>
  <si>
    <t>Revok. usn. R/24/15/20-RM č. 25 dne 18.11.2015 - zrušení akce Jednot. systému varování obyv., rozšíř. DDP</t>
  </si>
  <si>
    <t>Doplatek za rok 2015 - ref. mzdy - Úřad práce</t>
  </si>
  <si>
    <t>Stav k 31.3.2016</t>
  </si>
  <si>
    <t>Stav k 30.4.2016 beze změny</t>
  </si>
  <si>
    <t>Rekonstrukce elektroinstalace MŠ Dukelských hrdinů a MŠ Slovácká (RM 34-6.4.2016)</t>
  </si>
  <si>
    <t>Zapojení nevyčerpaných prostředků r. 2015 - příspěvku na výkon pěstounské péče - do rozp. roku 2016</t>
  </si>
  <si>
    <t>Demolice obj. býv. restaurace u nádraží ČD+parkoviště - vratka - ukončená akce</t>
  </si>
  <si>
    <t>Břeclav-Poštorná, propoj. ulic Gagarinova a B. Šmerala (ZM 13 - 13..6.2016)</t>
  </si>
  <si>
    <t>Zázemí dětského dodpravního hřiště - II. etapa (ZM 13 ze dne 13.6.2016)</t>
  </si>
  <si>
    <t>Revitalizace nádvoří Městského úřadu Břeclav (ZM 13 - 13.6.2016)</t>
  </si>
  <si>
    <t>Vratka smluvní pokuty (vč. úroku) na zákl. rozsudku 14 Co 80/2016-181</t>
  </si>
  <si>
    <t>Sokolovna Ch. N. Ves - přístavba sociálního zařízení (ZM 13 - 25.7.2016)</t>
  </si>
  <si>
    <t>Stacionární radar Na Valtické (ZM 13 -. 25.7.2016)</t>
  </si>
  <si>
    <t>Poštorná, ul. Hájová - chodník k obřqadní síni (ZM 13 - 25.7.2016)</t>
  </si>
  <si>
    <t>Stavební úpravy požární zbrojnice Poštorná ( ZM 13 - 25.7.2016)</t>
  </si>
  <si>
    <t>Náborové příspěvky pro 5 strážníků MP -navýšení mezd</t>
  </si>
  <si>
    <t>Výdaje spojené s přijetím 3 zaměstnanců v souvislosti s pořízením radaru + 2 náborové příspěvky</t>
  </si>
  <si>
    <t xml:space="preserve">Navýšení platů a povin. pojištění -sociální - zdravotní - </t>
  </si>
  <si>
    <t>Navýšení tř. 8 - Financování o nerozpočtovaný příje,m z dividend a úroků z prodlení (AVE, a. s.)</t>
  </si>
  <si>
    <t xml:space="preserve"> Stav k 30.9.2016</t>
  </si>
  <si>
    <t>Stav k 31.10.2016</t>
  </si>
  <si>
    <t>Dofinancování nájmu Oblastní acharitě Břeclav (dodatek k VP sml. 184/2016/OSVŠ/DS00200)</t>
  </si>
  <si>
    <t>Účelová dotace na Vlánoční koncert - Petr Bende band a hosté (RM č. 48 - 19.10.2016)</t>
  </si>
  <si>
    <t>Stav k 30.11.2016</t>
  </si>
  <si>
    <t>Peněžitý příplatek společnosti MSK Břeclav s.r.o. na úhradu účetní ztráty minulých let</t>
  </si>
  <si>
    <t>Nákup služzeb spojených slikvidací ekologické havárie - únik motorové nafty z paliv. nádrže kamionu</t>
  </si>
  <si>
    <t>Stav k 14.12.2016</t>
  </si>
</sst>
</file>

<file path=xl/styles.xml><?xml version="1.0" encoding="utf-8"?>
<styleSheet xmlns="http://schemas.openxmlformats.org/spreadsheetml/2006/main">
  <numFmts count="1">
    <numFmt numFmtId="164" formatCode="#,##0.0"/>
  </numFmts>
  <fonts count="30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2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11"/>
      <name val="Times New Roman CE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i/>
      <sz val="11"/>
      <name val="Arial"/>
      <family val="2"/>
      <charset val="238"/>
    </font>
    <font>
      <b/>
      <sz val="16"/>
      <name val="Arial"/>
      <family val="2"/>
    </font>
    <font>
      <sz val="12"/>
      <name val="Arial"/>
      <family val="2"/>
    </font>
    <font>
      <sz val="12"/>
      <name val="Arial CE"/>
      <family val="2"/>
      <charset val="238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i/>
      <sz val="12"/>
      <name val="Arial"/>
      <family val="2"/>
    </font>
    <font>
      <i/>
      <sz val="12"/>
      <color rgb="FFFF0000"/>
      <name val="Arial"/>
      <family val="2"/>
    </font>
    <font>
      <b/>
      <sz val="12"/>
      <color rgb="FFFF0000"/>
      <name val="Arial"/>
      <family val="2"/>
      <charset val="238"/>
    </font>
    <font>
      <sz val="12"/>
      <color indexed="8"/>
      <name val="Arial"/>
      <family val="2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3" fillId="0" borderId="0"/>
    <xf numFmtId="0" fontId="2" fillId="0" borderId="0"/>
    <xf numFmtId="0" fontId="13" fillId="0" borderId="0"/>
    <xf numFmtId="0" fontId="1" fillId="0" borderId="0"/>
  </cellStyleXfs>
  <cellXfs count="35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0" fillId="0" borderId="0" xfId="0" applyBorder="1"/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4" fillId="0" borderId="7" xfId="0" applyFont="1" applyBorder="1"/>
    <xf numFmtId="4" fontId="4" fillId="0" borderId="8" xfId="0" applyNumberFormat="1" applyFont="1" applyBorder="1"/>
    <xf numFmtId="4" fontId="12" fillId="0" borderId="9" xfId="0" applyNumberFormat="1" applyFont="1" applyFill="1" applyBorder="1"/>
    <xf numFmtId="0" fontId="4" fillId="0" borderId="10" xfId="0" applyFont="1" applyBorder="1"/>
    <xf numFmtId="4" fontId="4" fillId="0" borderId="11" xfId="0" applyNumberFormat="1" applyFont="1" applyBorder="1"/>
    <xf numFmtId="4" fontId="12" fillId="0" borderId="12" xfId="0" applyNumberFormat="1" applyFont="1" applyFill="1" applyBorder="1"/>
    <xf numFmtId="0" fontId="4" fillId="0" borderId="13" xfId="0" applyFont="1" applyBorder="1"/>
    <xf numFmtId="0" fontId="5" fillId="0" borderId="14" xfId="0" applyFont="1" applyBorder="1"/>
    <xf numFmtId="4" fontId="5" fillId="0" borderId="15" xfId="0" applyNumberFormat="1" applyFont="1" applyBorder="1"/>
    <xf numFmtId="4" fontId="12" fillId="0" borderId="16" xfId="0" applyNumberFormat="1" applyFont="1" applyFill="1" applyBorder="1"/>
    <xf numFmtId="0" fontId="4" fillId="0" borderId="17" xfId="0" applyFont="1" applyBorder="1"/>
    <xf numFmtId="4" fontId="4" fillId="0" borderId="18" xfId="0" applyNumberFormat="1" applyFont="1" applyBorder="1"/>
    <xf numFmtId="0" fontId="12" fillId="0" borderId="9" xfId="0" applyFont="1" applyBorder="1"/>
    <xf numFmtId="0" fontId="0" fillId="0" borderId="19" xfId="0" applyBorder="1"/>
    <xf numFmtId="0" fontId="5" fillId="0" borderId="20" xfId="0" applyFont="1" applyBorder="1"/>
    <xf numFmtId="4" fontId="5" fillId="0" borderId="8" xfId="0" applyNumberFormat="1" applyFont="1" applyBorder="1"/>
    <xf numFmtId="0" fontId="0" fillId="0" borderId="9" xfId="0" applyBorder="1"/>
    <xf numFmtId="0" fontId="5" fillId="0" borderId="21" xfId="0" applyFont="1" applyFill="1" applyBorder="1"/>
    <xf numFmtId="4" fontId="4" fillId="0" borderId="18" xfId="0" applyNumberFormat="1" applyFont="1" applyFill="1" applyBorder="1"/>
    <xf numFmtId="0" fontId="0" fillId="0" borderId="22" xfId="0" applyBorder="1"/>
    <xf numFmtId="4" fontId="5" fillId="0" borderId="18" xfId="0" applyNumberFormat="1" applyFont="1" applyFill="1" applyBorder="1"/>
    <xf numFmtId="0" fontId="0" fillId="0" borderId="23" xfId="0" applyBorder="1"/>
    <xf numFmtId="0" fontId="5" fillId="0" borderId="24" xfId="0" applyFont="1" applyBorder="1"/>
    <xf numFmtId="4" fontId="5" fillId="0" borderId="25" xfId="0" applyNumberFormat="1" applyFont="1" applyFill="1" applyBorder="1"/>
    <xf numFmtId="0" fontId="0" fillId="0" borderId="26" xfId="0" applyBorder="1"/>
    <xf numFmtId="0" fontId="13" fillId="0" borderId="0" xfId="0" applyFont="1"/>
    <xf numFmtId="14" fontId="14" fillId="0" borderId="0" xfId="0" applyNumberFormat="1" applyFont="1" applyAlignment="1">
      <alignment horizontal="left"/>
    </xf>
    <xf numFmtId="0" fontId="16" fillId="0" borderId="0" xfId="0" applyFont="1" applyFill="1"/>
    <xf numFmtId="4" fontId="17" fillId="0" borderId="0" xfId="0" applyNumberFormat="1" applyFont="1" applyFill="1"/>
    <xf numFmtId="4" fontId="18" fillId="0" borderId="0" xfId="0" applyNumberFormat="1" applyFont="1" applyFill="1" applyAlignment="1">
      <alignment horizontal="right"/>
    </xf>
    <xf numFmtId="0" fontId="13" fillId="0" borderId="0" xfId="0" applyFont="1" applyFill="1"/>
    <xf numFmtId="0" fontId="15" fillId="0" borderId="0" xfId="0" applyFont="1" applyFill="1"/>
    <xf numFmtId="0" fontId="17" fillId="0" borderId="0" xfId="0" applyFont="1" applyFill="1"/>
    <xf numFmtId="0" fontId="8" fillId="0" borderId="0" xfId="0" applyFont="1" applyFill="1" applyBorder="1"/>
    <xf numFmtId="4" fontId="0" fillId="0" borderId="0" xfId="0" applyNumberFormat="1" applyAlignment="1"/>
    <xf numFmtId="0" fontId="19" fillId="0" borderId="0" xfId="0" applyFont="1" applyFill="1" applyAlignment="1">
      <alignment horizontal="left"/>
    </xf>
    <xf numFmtId="4" fontId="17" fillId="0" borderId="0" xfId="0" applyNumberFormat="1" applyFont="1" applyFill="1" applyAlignment="1">
      <alignment horizontal="right"/>
    </xf>
    <xf numFmtId="0" fontId="20" fillId="0" borderId="0" xfId="0" applyFont="1" applyFill="1"/>
    <xf numFmtId="4" fontId="20" fillId="0" borderId="0" xfId="0" applyNumberFormat="1" applyFont="1" applyFill="1"/>
    <xf numFmtId="0" fontId="8" fillId="3" borderId="27" xfId="0" applyFont="1" applyFill="1" applyBorder="1" applyAlignment="1">
      <alignment horizontal="center"/>
    </xf>
    <xf numFmtId="0" fontId="8" fillId="3" borderId="28" xfId="0" applyFont="1" applyFill="1" applyBorder="1" applyAlignment="1">
      <alignment horizontal="center"/>
    </xf>
    <xf numFmtId="4" fontId="7" fillId="3" borderId="27" xfId="1" applyNumberFormat="1" applyFont="1" applyFill="1" applyBorder="1" applyAlignment="1">
      <alignment horizontal="center"/>
    </xf>
    <xf numFmtId="0" fontId="8" fillId="3" borderId="29" xfId="0" applyFont="1" applyFill="1" applyBorder="1" applyAlignment="1">
      <alignment horizontal="center"/>
    </xf>
    <xf numFmtId="0" fontId="8" fillId="3" borderId="30" xfId="0" applyFont="1" applyFill="1" applyBorder="1"/>
    <xf numFmtId="4" fontId="7" fillId="3" borderId="29" xfId="1" applyNumberFormat="1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0" fontId="8" fillId="0" borderId="31" xfId="0" applyFont="1" applyFill="1" applyBorder="1"/>
    <xf numFmtId="4" fontId="20" fillId="0" borderId="31" xfId="0" applyNumberFormat="1" applyFont="1" applyFill="1" applyBorder="1"/>
    <xf numFmtId="0" fontId="14" fillId="0" borderId="31" xfId="0" applyFont="1" applyFill="1" applyBorder="1" applyAlignment="1">
      <alignment horizontal="right"/>
    </xf>
    <xf numFmtId="0" fontId="14" fillId="0" borderId="32" xfId="0" applyFont="1" applyFill="1" applyBorder="1"/>
    <xf numFmtId="4" fontId="20" fillId="0" borderId="32" xfId="0" applyNumberFormat="1" applyFont="1" applyFill="1" applyBorder="1"/>
    <xf numFmtId="0" fontId="14" fillId="0" borderId="8" xfId="0" applyFont="1" applyFill="1" applyBorder="1" applyAlignment="1">
      <alignment horizontal="right"/>
    </xf>
    <xf numFmtId="0" fontId="20" fillId="0" borderId="31" xfId="0" applyFont="1" applyFill="1" applyBorder="1" applyAlignment="1">
      <alignment horizontal="right"/>
    </xf>
    <xf numFmtId="0" fontId="20" fillId="0" borderId="32" xfId="0" applyFont="1" applyFill="1" applyBorder="1"/>
    <xf numFmtId="4" fontId="13" fillId="0" borderId="0" xfId="0" applyNumberFormat="1" applyFont="1" applyFill="1"/>
    <xf numFmtId="0" fontId="14" fillId="0" borderId="31" xfId="0" applyFont="1" applyFill="1" applyBorder="1"/>
    <xf numFmtId="0" fontId="14" fillId="0" borderId="11" xfId="1" applyFont="1" applyFill="1" applyBorder="1" applyAlignment="1">
      <alignment horizontal="right"/>
    </xf>
    <xf numFmtId="0" fontId="14" fillId="0" borderId="32" xfId="1" applyFont="1" applyFill="1" applyBorder="1" applyAlignment="1">
      <alignment horizontal="right"/>
    </xf>
    <xf numFmtId="0" fontId="20" fillId="0" borderId="32" xfId="0" applyFont="1" applyFill="1" applyBorder="1" applyAlignment="1">
      <alignment horizontal="right"/>
    </xf>
    <xf numFmtId="0" fontId="20" fillId="0" borderId="31" xfId="0" applyFont="1" applyFill="1" applyBorder="1"/>
    <xf numFmtId="0" fontId="20" fillId="0" borderId="8" xfId="0" applyFont="1" applyFill="1" applyBorder="1" applyAlignment="1">
      <alignment horizontal="right"/>
    </xf>
    <xf numFmtId="4" fontId="20" fillId="4" borderId="32" xfId="0" applyNumberFormat="1" applyFont="1" applyFill="1" applyBorder="1"/>
    <xf numFmtId="0" fontId="14" fillId="0" borderId="32" xfId="1" applyFont="1" applyFill="1" applyBorder="1" applyAlignment="1">
      <alignment horizontal="left"/>
    </xf>
    <xf numFmtId="0" fontId="14" fillId="0" borderId="34" xfId="1" applyFont="1" applyFill="1" applyBorder="1" applyAlignment="1">
      <alignment horizontal="right"/>
    </xf>
    <xf numFmtId="0" fontId="14" fillId="0" borderId="33" xfId="1" applyFont="1" applyFill="1" applyBorder="1" applyAlignment="1">
      <alignment horizontal="right"/>
    </xf>
    <xf numFmtId="4" fontId="20" fillId="0" borderId="33" xfId="0" applyNumberFormat="1" applyFont="1" applyFill="1" applyBorder="1"/>
    <xf numFmtId="0" fontId="20" fillId="0" borderId="35" xfId="0" applyFont="1" applyFill="1" applyBorder="1" applyAlignment="1">
      <alignment horizontal="right"/>
    </xf>
    <xf numFmtId="0" fontId="20" fillId="0" borderId="11" xfId="0" applyFont="1" applyFill="1" applyBorder="1"/>
    <xf numFmtId="0" fontId="20" fillId="0" borderId="11" xfId="0" applyFont="1" applyFill="1" applyBorder="1" applyAlignment="1">
      <alignment horizontal="right"/>
    </xf>
    <xf numFmtId="0" fontId="20" fillId="0" borderId="18" xfId="0" applyFont="1" applyFill="1" applyBorder="1" applyAlignment="1">
      <alignment horizontal="right"/>
    </xf>
    <xf numFmtId="0" fontId="20" fillId="0" borderId="35" xfId="0" applyFont="1" applyFill="1" applyBorder="1"/>
    <xf numFmtId="4" fontId="20" fillId="0" borderId="35" xfId="0" applyNumberFormat="1" applyFont="1" applyFill="1" applyBorder="1"/>
    <xf numFmtId="0" fontId="20" fillId="0" borderId="36" xfId="0" applyFont="1" applyFill="1" applyBorder="1"/>
    <xf numFmtId="0" fontId="20" fillId="0" borderId="37" xfId="0" applyFont="1" applyFill="1" applyBorder="1"/>
    <xf numFmtId="0" fontId="8" fillId="0" borderId="37" xfId="0" applyFont="1" applyFill="1" applyBorder="1"/>
    <xf numFmtId="4" fontId="8" fillId="0" borderId="37" xfId="0" applyNumberFormat="1" applyFont="1" applyFill="1" applyBorder="1"/>
    <xf numFmtId="0" fontId="20" fillId="0" borderId="0" xfId="0" applyFont="1" applyFill="1" applyBorder="1"/>
    <xf numFmtId="4" fontId="8" fillId="0" borderId="0" xfId="0" applyNumberFormat="1" applyFont="1" applyFill="1" applyBorder="1"/>
    <xf numFmtId="4" fontId="20" fillId="0" borderId="38" xfId="0" applyNumberFormat="1" applyFont="1" applyFill="1" applyBorder="1"/>
    <xf numFmtId="0" fontId="8" fillId="0" borderId="11" xfId="0" applyFont="1" applyFill="1" applyBorder="1"/>
    <xf numFmtId="0" fontId="8" fillId="0" borderId="32" xfId="0" applyFont="1" applyFill="1" applyBorder="1"/>
    <xf numFmtId="4" fontId="21" fillId="0" borderId="31" xfId="0" applyNumberFormat="1" applyFont="1" applyFill="1" applyBorder="1"/>
    <xf numFmtId="4" fontId="20" fillId="4" borderId="31" xfId="0" applyNumberFormat="1" applyFont="1" applyFill="1" applyBorder="1"/>
    <xf numFmtId="0" fontId="20" fillId="0" borderId="8" xfId="0" applyFont="1" applyFill="1" applyBorder="1"/>
    <xf numFmtId="4" fontId="14" fillId="4" borderId="31" xfId="0" applyNumberFormat="1" applyFont="1" applyFill="1" applyBorder="1"/>
    <xf numFmtId="4" fontId="14" fillId="0" borderId="31" xfId="0" applyNumberFormat="1" applyFont="1" applyFill="1" applyBorder="1"/>
    <xf numFmtId="0" fontId="20" fillId="0" borderId="15" xfId="0" applyFont="1" applyFill="1" applyBorder="1"/>
    <xf numFmtId="0" fontId="20" fillId="0" borderId="39" xfId="0" applyFont="1" applyFill="1" applyBorder="1"/>
    <xf numFmtId="4" fontId="20" fillId="0" borderId="39" xfId="0" applyNumberFormat="1" applyFont="1" applyFill="1" applyBorder="1"/>
    <xf numFmtId="0" fontId="20" fillId="0" borderId="25" xfId="0" applyFont="1" applyFill="1" applyBorder="1"/>
    <xf numFmtId="0" fontId="20" fillId="0" borderId="40" xfId="0" applyFont="1" applyFill="1" applyBorder="1"/>
    <xf numFmtId="0" fontId="8" fillId="0" borderId="40" xfId="0" applyFont="1" applyFill="1" applyBorder="1"/>
    <xf numFmtId="4" fontId="8" fillId="0" borderId="40" xfId="0" applyNumberFormat="1" applyFont="1" applyFill="1" applyBorder="1"/>
    <xf numFmtId="0" fontId="20" fillId="0" borderId="33" xfId="0" applyFont="1" applyFill="1" applyBorder="1"/>
    <xf numFmtId="0" fontId="20" fillId="0" borderId="0" xfId="0" applyFont="1" applyFill="1" applyBorder="1" applyAlignment="1">
      <alignment horizontal="center"/>
    </xf>
    <xf numFmtId="4" fontId="20" fillId="0" borderId="32" xfId="0" applyNumberFormat="1" applyFont="1" applyFill="1" applyBorder="1" applyAlignment="1"/>
    <xf numFmtId="4" fontId="20" fillId="0" borderId="31" xfId="0" applyNumberFormat="1" applyFont="1" applyFill="1" applyBorder="1" applyAlignment="1"/>
    <xf numFmtId="4" fontId="20" fillId="0" borderId="32" xfId="0" applyNumberFormat="1" applyFont="1" applyFill="1" applyBorder="1" applyAlignment="1" applyProtection="1">
      <alignment horizontal="right"/>
      <protection locked="0"/>
    </xf>
    <xf numFmtId="4" fontId="20" fillId="0" borderId="32" xfId="0" applyNumberFormat="1" applyFont="1" applyFill="1" applyBorder="1" applyAlignment="1" applyProtection="1">
      <protection locked="0"/>
    </xf>
    <xf numFmtId="0" fontId="7" fillId="0" borderId="32" xfId="0" applyFont="1" applyFill="1" applyBorder="1"/>
    <xf numFmtId="4" fontId="20" fillId="4" borderId="35" xfId="0" applyNumberFormat="1" applyFont="1" applyFill="1" applyBorder="1"/>
    <xf numFmtId="0" fontId="8" fillId="0" borderId="32" xfId="0" applyFont="1" applyFill="1" applyBorder="1" applyAlignment="1">
      <alignment horizontal="center"/>
    </xf>
    <xf numFmtId="4" fontId="14" fillId="0" borderId="32" xfId="0" applyNumberFormat="1" applyFont="1" applyFill="1" applyBorder="1"/>
    <xf numFmtId="0" fontId="14" fillId="0" borderId="11" xfId="0" applyFont="1" applyFill="1" applyBorder="1"/>
    <xf numFmtId="4" fontId="21" fillId="4" borderId="31" xfId="0" applyNumberFormat="1" applyFont="1" applyFill="1" applyBorder="1"/>
    <xf numFmtId="4" fontId="20" fillId="0" borderId="11" xfId="0" applyNumberFormat="1" applyFont="1" applyFill="1" applyBorder="1"/>
    <xf numFmtId="4" fontId="8" fillId="0" borderId="39" xfId="0" applyNumberFormat="1" applyFont="1" applyFill="1" applyBorder="1"/>
    <xf numFmtId="4" fontId="20" fillId="0" borderId="0" xfId="0" applyNumberFormat="1" applyFont="1" applyFill="1" applyBorder="1"/>
    <xf numFmtId="4" fontId="20" fillId="0" borderId="32" xfId="0" applyNumberFormat="1" applyFont="1" applyFill="1" applyBorder="1" applyAlignment="1">
      <alignment horizontal="right"/>
    </xf>
    <xf numFmtId="0" fontId="20" fillId="0" borderId="29" xfId="0" applyFont="1" applyFill="1" applyBorder="1"/>
    <xf numFmtId="4" fontId="20" fillId="0" borderId="29" xfId="0" applyNumberFormat="1" applyFont="1" applyFill="1" applyBorder="1"/>
    <xf numFmtId="0" fontId="8" fillId="0" borderId="37" xfId="0" applyFont="1" applyFill="1" applyBorder="1" applyAlignment="1">
      <alignment vertical="center"/>
    </xf>
    <xf numFmtId="0" fontId="8" fillId="0" borderId="40" xfId="0" applyFont="1" applyFill="1" applyBorder="1" applyAlignment="1">
      <alignment horizontal="center"/>
    </xf>
    <xf numFmtId="4" fontId="8" fillId="0" borderId="25" xfId="0" applyNumberFormat="1" applyFont="1" applyFill="1" applyBorder="1" applyAlignment="1">
      <alignment horizontal="left" vertical="center"/>
    </xf>
    <xf numFmtId="4" fontId="8" fillId="0" borderId="4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horizontal="left" vertical="center"/>
    </xf>
    <xf numFmtId="4" fontId="7" fillId="0" borderId="0" xfId="0" applyNumberFormat="1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vertical="center"/>
    </xf>
    <xf numFmtId="0" fontId="8" fillId="0" borderId="19" xfId="0" applyFont="1" applyFill="1" applyBorder="1"/>
    <xf numFmtId="4" fontId="8" fillId="0" borderId="32" xfId="0" applyNumberFormat="1" applyFont="1" applyFill="1" applyBorder="1" applyAlignment="1">
      <alignment horizontal="center"/>
    </xf>
    <xf numFmtId="0" fontId="8" fillId="0" borderId="35" xfId="0" applyFont="1" applyFill="1" applyBorder="1" applyAlignment="1">
      <alignment horizontal="center"/>
    </xf>
    <xf numFmtId="4" fontId="14" fillId="0" borderId="32" xfId="0" applyNumberFormat="1" applyFont="1" applyFill="1" applyBorder="1" applyAlignment="1">
      <alignment horizontal="right"/>
    </xf>
    <xf numFmtId="0" fontId="20" fillId="0" borderId="34" xfId="0" applyFont="1" applyFill="1" applyBorder="1"/>
    <xf numFmtId="0" fontId="20" fillId="0" borderId="18" xfId="0" applyFont="1" applyFill="1" applyBorder="1"/>
    <xf numFmtId="0" fontId="8" fillId="0" borderId="25" xfId="0" applyFont="1" applyFill="1" applyBorder="1"/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/>
    </xf>
    <xf numFmtId="4" fontId="14" fillId="0" borderId="0" xfId="0" applyNumberFormat="1" applyFont="1" applyFill="1" applyBorder="1"/>
    <xf numFmtId="0" fontId="14" fillId="0" borderId="0" xfId="0" applyFont="1" applyFill="1"/>
    <xf numFmtId="4" fontId="14" fillId="0" borderId="0" xfId="0" applyNumberFormat="1" applyFont="1" applyFill="1"/>
    <xf numFmtId="0" fontId="15" fillId="0" borderId="0" xfId="0" applyFont="1" applyFill="1" applyAlignment="1">
      <alignment horizontal="center"/>
    </xf>
    <xf numFmtId="0" fontId="24" fillId="0" borderId="0" xfId="0" applyFont="1" applyFill="1"/>
    <xf numFmtId="0" fontId="24" fillId="0" borderId="0" xfId="0" applyFont="1" applyFill="1" applyAlignment="1">
      <alignment horizontal="center"/>
    </xf>
    <xf numFmtId="0" fontId="0" fillId="0" borderId="0" xfId="0" applyFill="1"/>
    <xf numFmtId="0" fontId="8" fillId="0" borderId="0" xfId="0" applyFont="1" applyFill="1"/>
    <xf numFmtId="0" fontId="19" fillId="0" borderId="0" xfId="0" applyFont="1" applyFill="1" applyAlignment="1"/>
    <xf numFmtId="0" fontId="0" fillId="0" borderId="0" xfId="0" applyFill="1" applyAlignment="1"/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7" fillId="0" borderId="0" xfId="0" applyFont="1" applyFill="1" applyBorder="1"/>
    <xf numFmtId="4" fontId="7" fillId="0" borderId="0" xfId="0" applyNumberFormat="1" applyFont="1" applyFill="1" applyBorder="1"/>
    <xf numFmtId="0" fontId="14" fillId="0" borderId="0" xfId="0" applyFont="1" applyFill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29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29" xfId="0" applyFont="1" applyFill="1" applyBorder="1"/>
    <xf numFmtId="49" fontId="7" fillId="3" borderId="29" xfId="0" applyNumberFormat="1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/>
    </xf>
    <xf numFmtId="0" fontId="7" fillId="0" borderId="0" xfId="0" applyFont="1" applyFill="1"/>
    <xf numFmtId="0" fontId="14" fillId="0" borderId="8" xfId="0" applyFont="1" applyFill="1" applyBorder="1"/>
    <xf numFmtId="4" fontId="14" fillId="4" borderId="32" xfId="0" applyNumberFormat="1" applyFont="1" applyFill="1" applyBorder="1"/>
    <xf numFmtId="0" fontId="20" fillId="0" borderId="32" xfId="0" applyFont="1" applyBorder="1"/>
    <xf numFmtId="0" fontId="7" fillId="0" borderId="35" xfId="0" applyFont="1" applyFill="1" applyBorder="1"/>
    <xf numFmtId="0" fontId="7" fillId="0" borderId="18" xfId="0" applyFont="1" applyFill="1" applyBorder="1" applyAlignment="1">
      <alignment horizontal="center"/>
    </xf>
    <xf numFmtId="0" fontId="7" fillId="0" borderId="18" xfId="0" applyFont="1" applyFill="1" applyBorder="1"/>
    <xf numFmtId="4" fontId="7" fillId="0" borderId="35" xfId="0" applyNumberFormat="1" applyFont="1" applyFill="1" applyBorder="1"/>
    <xf numFmtId="0" fontId="14" fillId="0" borderId="37" xfId="0" applyFont="1" applyFill="1" applyBorder="1"/>
    <xf numFmtId="0" fontId="14" fillId="0" borderId="36" xfId="0" applyFont="1" applyFill="1" applyBorder="1" applyAlignment="1">
      <alignment horizontal="center"/>
    </xf>
    <xf numFmtId="0" fontId="7" fillId="0" borderId="36" xfId="0" applyFont="1" applyFill="1" applyBorder="1"/>
    <xf numFmtId="4" fontId="7" fillId="0" borderId="37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14" fillId="0" borderId="32" xfId="0" applyFont="1" applyFill="1" applyBorder="1" applyAlignment="1">
      <alignment horizontal="center"/>
    </xf>
    <xf numFmtId="4" fontId="14" fillId="0" borderId="33" xfId="0" applyNumberFormat="1" applyFont="1" applyFill="1" applyBorder="1"/>
    <xf numFmtId="0" fontId="7" fillId="0" borderId="39" xfId="0" applyFont="1" applyFill="1" applyBorder="1" applyAlignment="1">
      <alignment horizontal="center"/>
    </xf>
    <xf numFmtId="0" fontId="14" fillId="0" borderId="39" xfId="0" applyFont="1" applyFill="1" applyBorder="1" applyAlignment="1">
      <alignment horizontal="center"/>
    </xf>
    <xf numFmtId="0" fontId="14" fillId="0" borderId="39" xfId="0" applyFont="1" applyFill="1" applyBorder="1"/>
    <xf numFmtId="0" fontId="14" fillId="0" borderId="37" xfId="0" applyFont="1" applyFill="1" applyBorder="1" applyAlignment="1">
      <alignment horizontal="center"/>
    </xf>
    <xf numFmtId="0" fontId="7" fillId="0" borderId="41" xfId="0" applyFont="1" applyFill="1" applyBorder="1"/>
    <xf numFmtId="0" fontId="7" fillId="0" borderId="31" xfId="0" applyFont="1" applyFill="1" applyBorder="1"/>
    <xf numFmtId="0" fontId="14" fillId="0" borderId="33" xfId="0" applyFont="1" applyFill="1" applyBorder="1"/>
    <xf numFmtId="0" fontId="14" fillId="0" borderId="34" xfId="0" applyFont="1" applyFill="1" applyBorder="1" applyAlignment="1">
      <alignment horizontal="center"/>
    </xf>
    <xf numFmtId="0" fontId="20" fillId="0" borderId="33" xfId="0" applyFont="1" applyBorder="1"/>
    <xf numFmtId="0" fontId="14" fillId="0" borderId="11" xfId="0" applyFont="1" applyFill="1" applyBorder="1" applyAlignment="1">
      <alignment horizontal="left"/>
    </xf>
    <xf numFmtId="4" fontId="20" fillId="4" borderId="33" xfId="0" applyNumberFormat="1" applyFont="1" applyFill="1" applyBorder="1"/>
    <xf numFmtId="0" fontId="7" fillId="0" borderId="37" xfId="0" applyFont="1" applyFill="1" applyBorder="1"/>
    <xf numFmtId="3" fontId="7" fillId="0" borderId="0" xfId="0" applyNumberFormat="1" applyFont="1" applyFill="1" applyBorder="1"/>
    <xf numFmtId="0" fontId="14" fillId="0" borderId="29" xfId="0" applyFont="1" applyFill="1" applyBorder="1"/>
    <xf numFmtId="0" fontId="14" fillId="0" borderId="5" xfId="0" applyFont="1" applyFill="1" applyBorder="1" applyAlignment="1">
      <alignment horizontal="center"/>
    </xf>
    <xf numFmtId="0" fontId="14" fillId="0" borderId="40" xfId="0" applyFont="1" applyFill="1" applyBorder="1"/>
    <xf numFmtId="0" fontId="14" fillId="0" borderId="25" xfId="0" applyFont="1" applyFill="1" applyBorder="1" applyAlignment="1">
      <alignment horizontal="center"/>
    </xf>
    <xf numFmtId="0" fontId="7" fillId="0" borderId="40" xfId="0" applyFont="1" applyFill="1" applyBorder="1"/>
    <xf numFmtId="0" fontId="14" fillId="0" borderId="33" xfId="0" applyFont="1" applyFill="1" applyBorder="1" applyAlignment="1">
      <alignment horizontal="center"/>
    </xf>
    <xf numFmtId="4" fontId="14" fillId="0" borderId="35" xfId="0" applyNumberFormat="1" applyFont="1" applyFill="1" applyBorder="1"/>
    <xf numFmtId="0" fontId="14" fillId="0" borderId="40" xfId="0" applyFont="1" applyFill="1" applyBorder="1" applyAlignment="1">
      <alignment horizontal="center"/>
    </xf>
    <xf numFmtId="0" fontId="27" fillId="4" borderId="32" xfId="0" applyFont="1" applyFill="1" applyBorder="1" applyAlignment="1">
      <alignment horizontal="center"/>
    </xf>
    <xf numFmtId="0" fontId="7" fillId="0" borderId="39" xfId="0" applyFont="1" applyFill="1" applyBorder="1"/>
    <xf numFmtId="4" fontId="14" fillId="0" borderId="29" xfId="0" applyNumberFormat="1" applyFont="1" applyFill="1" applyBorder="1"/>
    <xf numFmtId="0" fontId="27" fillId="4" borderId="39" xfId="0" applyFont="1" applyFill="1" applyBorder="1" applyAlignment="1">
      <alignment horizontal="center"/>
    </xf>
    <xf numFmtId="0" fontId="20" fillId="0" borderId="29" xfId="0" applyFont="1" applyBorder="1"/>
    <xf numFmtId="4" fontId="20" fillId="4" borderId="29" xfId="0" applyNumberFormat="1" applyFont="1" applyFill="1" applyBorder="1"/>
    <xf numFmtId="4" fontId="7" fillId="0" borderId="32" xfId="0" applyNumberFormat="1" applyFont="1" applyFill="1" applyBorder="1"/>
    <xf numFmtId="4" fontId="14" fillId="0" borderId="39" xfId="0" applyNumberFormat="1" applyFont="1" applyFill="1" applyBorder="1"/>
    <xf numFmtId="4" fontId="7" fillId="0" borderId="40" xfId="0" applyNumberFormat="1" applyFont="1" applyFill="1" applyBorder="1"/>
    <xf numFmtId="0" fontId="7" fillId="0" borderId="29" xfId="0" applyFont="1" applyFill="1" applyBorder="1" applyAlignment="1">
      <alignment horizontal="center"/>
    </xf>
    <xf numFmtId="0" fontId="7" fillId="0" borderId="29" xfId="0" applyFont="1" applyFill="1" applyBorder="1"/>
    <xf numFmtId="0" fontId="7" fillId="0" borderId="40" xfId="0" applyFont="1" applyFill="1" applyBorder="1" applyAlignment="1">
      <alignment horizontal="center"/>
    </xf>
    <xf numFmtId="0" fontId="7" fillId="0" borderId="42" xfId="0" applyFont="1" applyFill="1" applyBorder="1" applyAlignment="1">
      <alignment vertical="center"/>
    </xf>
    <xf numFmtId="4" fontId="7" fillId="0" borderId="40" xfId="0" applyNumberFormat="1" applyFont="1" applyFill="1" applyBorder="1" applyAlignment="1">
      <alignment vertical="center"/>
    </xf>
    <xf numFmtId="4" fontId="7" fillId="0" borderId="37" xfId="0" applyNumberFormat="1" applyFont="1" applyFill="1" applyBorder="1" applyAlignment="1">
      <alignment vertical="center"/>
    </xf>
    <xf numFmtId="4" fontId="17" fillId="5" borderId="0" xfId="0" applyNumberFormat="1" applyFont="1" applyFill="1"/>
    <xf numFmtId="4" fontId="18" fillId="5" borderId="0" xfId="0" applyNumberFormat="1" applyFont="1" applyFill="1" applyAlignment="1">
      <alignment horizontal="right"/>
    </xf>
    <xf numFmtId="4" fontId="0" fillId="5" borderId="0" xfId="0" applyNumberFormat="1" applyFill="1" applyAlignment="1"/>
    <xf numFmtId="4" fontId="17" fillId="5" borderId="0" xfId="0" applyNumberFormat="1" applyFont="1" applyFill="1" applyAlignment="1">
      <alignment horizontal="right"/>
    </xf>
    <xf numFmtId="4" fontId="9" fillId="5" borderId="0" xfId="0" applyNumberFormat="1" applyFont="1" applyFill="1" applyAlignment="1">
      <alignment horizontal="center"/>
    </xf>
    <xf numFmtId="4" fontId="20" fillId="5" borderId="0" xfId="0" applyNumberFormat="1" applyFont="1" applyFill="1"/>
    <xf numFmtId="4" fontId="20" fillId="5" borderId="0" xfId="0" applyNumberFormat="1" applyFont="1" applyFill="1" applyAlignment="1">
      <alignment horizontal="center"/>
    </xf>
    <xf numFmtId="4" fontId="7" fillId="5" borderId="27" xfId="1" applyNumberFormat="1" applyFont="1" applyFill="1" applyBorder="1" applyAlignment="1">
      <alignment horizontal="center"/>
    </xf>
    <xf numFmtId="4" fontId="7" fillId="5" borderId="29" xfId="1" applyNumberFormat="1" applyFont="1" applyFill="1" applyBorder="1" applyAlignment="1">
      <alignment horizontal="center"/>
    </xf>
    <xf numFmtId="49" fontId="7" fillId="5" borderId="29" xfId="1" applyNumberFormat="1" applyFont="1" applyFill="1" applyBorder="1" applyAlignment="1">
      <alignment horizontal="center"/>
    </xf>
    <xf numFmtId="4" fontId="20" fillId="5" borderId="31" xfId="0" applyNumberFormat="1" applyFont="1" applyFill="1" applyBorder="1"/>
    <xf numFmtId="4" fontId="20" fillId="5" borderId="32" xfId="0" applyNumberFormat="1" applyFont="1" applyFill="1" applyBorder="1"/>
    <xf numFmtId="4" fontId="20" fillId="5" borderId="33" xfId="0" applyNumberFormat="1" applyFont="1" applyFill="1" applyBorder="1"/>
    <xf numFmtId="4" fontId="20" fillId="5" borderId="35" xfId="0" applyNumberFormat="1" applyFont="1" applyFill="1" applyBorder="1"/>
    <xf numFmtId="4" fontId="8" fillId="5" borderId="37" xfId="0" applyNumberFormat="1" applyFont="1" applyFill="1" applyBorder="1"/>
    <xf numFmtId="4" fontId="8" fillId="5" borderId="0" xfId="0" applyNumberFormat="1" applyFont="1" applyFill="1" applyBorder="1"/>
    <xf numFmtId="4" fontId="20" fillId="5" borderId="38" xfId="0" applyNumberFormat="1" applyFont="1" applyFill="1" applyBorder="1"/>
    <xf numFmtId="4" fontId="21" fillId="5" borderId="31" xfId="0" applyNumberFormat="1" applyFont="1" applyFill="1" applyBorder="1"/>
    <xf numFmtId="4" fontId="14" fillId="5" borderId="31" xfId="0" applyNumberFormat="1" applyFont="1" applyFill="1" applyBorder="1"/>
    <xf numFmtId="4" fontId="20" fillId="5" borderId="39" xfId="0" applyNumberFormat="1" applyFont="1" applyFill="1" applyBorder="1"/>
    <xf numFmtId="4" fontId="8" fillId="5" borderId="40" xfId="0" applyNumberFormat="1" applyFont="1" applyFill="1" applyBorder="1"/>
    <xf numFmtId="4" fontId="20" fillId="5" borderId="32" xfId="0" applyNumberFormat="1" applyFont="1" applyFill="1" applyBorder="1" applyAlignment="1"/>
    <xf numFmtId="4" fontId="20" fillId="5" borderId="32" xfId="0" applyNumberFormat="1" applyFont="1" applyFill="1" applyBorder="1" applyAlignment="1" applyProtection="1">
      <alignment horizontal="right"/>
      <protection locked="0"/>
    </xf>
    <xf numFmtId="4" fontId="20" fillId="5" borderId="32" xfId="0" applyNumberFormat="1" applyFont="1" applyFill="1" applyBorder="1" applyAlignment="1" applyProtection="1">
      <protection locked="0"/>
    </xf>
    <xf numFmtId="4" fontId="14" fillId="5" borderId="32" xfId="0" applyNumberFormat="1" applyFont="1" applyFill="1" applyBorder="1"/>
    <xf numFmtId="4" fontId="20" fillId="5" borderId="11" xfId="0" applyNumberFormat="1" applyFont="1" applyFill="1" applyBorder="1"/>
    <xf numFmtId="4" fontId="8" fillId="5" borderId="39" xfId="0" applyNumberFormat="1" applyFont="1" applyFill="1" applyBorder="1"/>
    <xf numFmtId="4" fontId="20" fillId="5" borderId="0" xfId="0" applyNumberFormat="1" applyFont="1" applyFill="1" applyBorder="1"/>
    <xf numFmtId="4" fontId="20" fillId="5" borderId="32" xfId="0" applyNumberFormat="1" applyFont="1" applyFill="1" applyBorder="1" applyAlignment="1">
      <alignment horizontal="right"/>
    </xf>
    <xf numFmtId="4" fontId="20" fillId="5" borderId="29" xfId="0" applyNumberFormat="1" applyFont="1" applyFill="1" applyBorder="1"/>
    <xf numFmtId="4" fontId="8" fillId="5" borderId="40" xfId="0" applyNumberFormat="1" applyFont="1" applyFill="1" applyBorder="1" applyAlignment="1">
      <alignment vertical="center"/>
    </xf>
    <xf numFmtId="4" fontId="7" fillId="5" borderId="0" xfId="0" applyNumberFormat="1" applyFont="1" applyFill="1" applyBorder="1" applyAlignment="1">
      <alignment vertical="center"/>
    </xf>
    <xf numFmtId="4" fontId="8" fillId="5" borderId="0" xfId="0" applyNumberFormat="1" applyFont="1" applyFill="1" applyBorder="1" applyAlignment="1">
      <alignment vertical="center"/>
    </xf>
    <xf numFmtId="4" fontId="8" fillId="5" borderId="32" xfId="0" applyNumberFormat="1" applyFont="1" applyFill="1" applyBorder="1" applyAlignment="1">
      <alignment horizontal="center"/>
    </xf>
    <xf numFmtId="4" fontId="20" fillId="5" borderId="31" xfId="0" applyNumberFormat="1" applyFont="1" applyFill="1" applyBorder="1" applyAlignment="1">
      <alignment horizontal="right"/>
    </xf>
    <xf numFmtId="4" fontId="22" fillId="5" borderId="0" xfId="0" applyNumberFormat="1" applyFont="1" applyFill="1" applyBorder="1"/>
    <xf numFmtId="4" fontId="23" fillId="5" borderId="0" xfId="0" applyNumberFormat="1" applyFont="1" applyFill="1"/>
    <xf numFmtId="4" fontId="14" fillId="5" borderId="0" xfId="0" applyNumberFormat="1" applyFont="1" applyFill="1" applyBorder="1"/>
    <xf numFmtId="4" fontId="14" fillId="5" borderId="0" xfId="0" applyNumberFormat="1" applyFont="1" applyFill="1"/>
    <xf numFmtId="4" fontId="13" fillId="5" borderId="0" xfId="0" applyNumberFormat="1" applyFont="1" applyFill="1"/>
    <xf numFmtId="0" fontId="24" fillId="5" borderId="0" xfId="0" applyFont="1" applyFill="1" applyAlignment="1">
      <alignment horizontal="center"/>
    </xf>
    <xf numFmtId="4" fontId="0" fillId="5" borderId="0" xfId="0" applyNumberFormat="1" applyFill="1"/>
    <xf numFmtId="4" fontId="10" fillId="5" borderId="0" xfId="0" applyNumberFormat="1" applyFont="1" applyFill="1" applyAlignment="1">
      <alignment horizontal="center"/>
    </xf>
    <xf numFmtId="4" fontId="7" fillId="5" borderId="0" xfId="0" applyNumberFormat="1" applyFont="1" applyFill="1" applyBorder="1"/>
    <xf numFmtId="0" fontId="14" fillId="5" borderId="0" xfId="0" applyFont="1" applyFill="1"/>
    <xf numFmtId="0" fontId="14" fillId="5" borderId="0" xfId="0" applyFont="1" applyFill="1" applyAlignment="1">
      <alignment horizontal="center"/>
    </xf>
    <xf numFmtId="0" fontId="7" fillId="5" borderId="27" xfId="0" applyFont="1" applyFill="1" applyBorder="1" applyAlignment="1">
      <alignment horizontal="center"/>
    </xf>
    <xf numFmtId="49" fontId="7" fillId="5" borderId="29" xfId="0" applyNumberFormat="1" applyFont="1" applyFill="1" applyBorder="1" applyAlignment="1">
      <alignment horizontal="center"/>
    </xf>
    <xf numFmtId="4" fontId="7" fillId="5" borderId="35" xfId="0" applyNumberFormat="1" applyFont="1" applyFill="1" applyBorder="1"/>
    <xf numFmtId="4" fontId="7" fillId="5" borderId="37" xfId="0" applyNumberFormat="1" applyFont="1" applyFill="1" applyBorder="1"/>
    <xf numFmtId="0" fontId="25" fillId="5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4" fontId="14" fillId="5" borderId="33" xfId="0" applyNumberFormat="1" applyFont="1" applyFill="1" applyBorder="1"/>
    <xf numFmtId="4" fontId="26" fillId="5" borderId="0" xfId="0" applyNumberFormat="1" applyFont="1" applyFill="1" applyBorder="1" applyAlignment="1">
      <alignment horizontal="center"/>
    </xf>
    <xf numFmtId="3" fontId="7" fillId="5" borderId="0" xfId="0" applyNumberFormat="1" applyFont="1" applyFill="1" applyBorder="1"/>
    <xf numFmtId="4" fontId="14" fillId="5" borderId="35" xfId="0" applyNumberFormat="1" applyFont="1" applyFill="1" applyBorder="1"/>
    <xf numFmtId="4" fontId="14" fillId="5" borderId="29" xfId="0" applyNumberFormat="1" applyFont="1" applyFill="1" applyBorder="1"/>
    <xf numFmtId="4" fontId="7" fillId="5" borderId="32" xfId="0" applyNumberFormat="1" applyFont="1" applyFill="1" applyBorder="1"/>
    <xf numFmtId="4" fontId="14" fillId="5" borderId="39" xfId="0" applyNumberFormat="1" applyFont="1" applyFill="1" applyBorder="1"/>
    <xf numFmtId="4" fontId="7" fillId="5" borderId="40" xfId="0" applyNumberFormat="1" applyFont="1" applyFill="1" applyBorder="1"/>
    <xf numFmtId="4" fontId="7" fillId="5" borderId="40" xfId="0" applyNumberFormat="1" applyFont="1" applyFill="1" applyBorder="1" applyAlignment="1">
      <alignment vertical="center"/>
    </xf>
    <xf numFmtId="0" fontId="20" fillId="5" borderId="0" xfId="0" applyFont="1" applyFill="1"/>
    <xf numFmtId="0" fontId="0" fillId="5" borderId="0" xfId="0" applyFill="1"/>
    <xf numFmtId="0" fontId="6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Alignment="1"/>
    <xf numFmtId="0" fontId="11" fillId="2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5" fillId="0" borderId="0" xfId="0" applyFont="1" applyFill="1" applyAlignment="1"/>
    <xf numFmtId="0" fontId="19" fillId="0" borderId="0" xfId="1" applyFont="1" applyFill="1" applyAlignment="1"/>
    <xf numFmtId="0" fontId="9" fillId="0" borderId="0" xfId="3" applyFont="1" applyAlignment="1">
      <alignment horizontal="center"/>
    </xf>
    <xf numFmtId="0" fontId="13" fillId="0" borderId="0" xfId="3" applyFont="1"/>
    <xf numFmtId="0" fontId="9" fillId="0" borderId="0" xfId="3" applyFont="1" applyAlignment="1">
      <alignment horizontal="center"/>
    </xf>
    <xf numFmtId="0" fontId="9" fillId="0" borderId="43" xfId="3" applyFont="1" applyBorder="1" applyAlignment="1">
      <alignment horizontal="right"/>
    </xf>
    <xf numFmtId="0" fontId="9" fillId="3" borderId="32" xfId="3" applyFont="1" applyFill="1" applyBorder="1" applyAlignment="1">
      <alignment horizontal="center"/>
    </xf>
    <xf numFmtId="0" fontId="9" fillId="2" borderId="32" xfId="3" applyFont="1" applyFill="1" applyBorder="1" applyAlignment="1">
      <alignment horizontal="center"/>
    </xf>
    <xf numFmtId="1" fontId="13" fillId="0" borderId="32" xfId="3" applyNumberFormat="1" applyFont="1" applyBorder="1"/>
    <xf numFmtId="0" fontId="13" fillId="0" borderId="32" xfId="3" applyFont="1" applyBorder="1"/>
    <xf numFmtId="4" fontId="9" fillId="0" borderId="32" xfId="3" applyNumberFormat="1" applyFont="1" applyBorder="1"/>
    <xf numFmtId="0" fontId="9" fillId="0" borderId="32" xfId="3" applyFont="1" applyBorder="1"/>
    <xf numFmtId="0" fontId="9" fillId="0" borderId="32" xfId="3" applyFont="1" applyBorder="1" applyAlignment="1">
      <alignment horizontal="left"/>
    </xf>
    <xf numFmtId="4" fontId="13" fillId="0" borderId="32" xfId="3" applyNumberFormat="1" applyFont="1" applyBorder="1"/>
    <xf numFmtId="14" fontId="13" fillId="0" borderId="32" xfId="3" applyNumberFormat="1" applyFont="1" applyBorder="1"/>
    <xf numFmtId="0" fontId="13" fillId="0" borderId="32" xfId="3" applyFont="1" applyBorder="1" applyAlignment="1">
      <alignment horizontal="left"/>
    </xf>
    <xf numFmtId="14" fontId="13" fillId="0" borderId="32" xfId="3" applyNumberFormat="1" applyFont="1" applyBorder="1" applyAlignment="1">
      <alignment horizontal="right"/>
    </xf>
    <xf numFmtId="0" fontId="9" fillId="0" borderId="0" xfId="3" applyFont="1"/>
    <xf numFmtId="4" fontId="13" fillId="0" borderId="32" xfId="3" applyNumberFormat="1" applyFont="1" applyBorder="1" applyAlignment="1">
      <alignment horizontal="right"/>
    </xf>
    <xf numFmtId="14" fontId="9" fillId="0" borderId="32" xfId="3" applyNumberFormat="1" applyFont="1" applyBorder="1"/>
    <xf numFmtId="0" fontId="13" fillId="0" borderId="32" xfId="3" applyFont="1" applyBorder="1" applyAlignment="1">
      <alignment horizontal="center"/>
    </xf>
    <xf numFmtId="0" fontId="13" fillId="0" borderId="32" xfId="3" applyNumberFormat="1" applyFont="1" applyBorder="1"/>
    <xf numFmtId="0" fontId="9" fillId="0" borderId="32" xfId="3" applyFont="1" applyBorder="1" applyAlignment="1">
      <alignment horizontal="center"/>
    </xf>
    <xf numFmtId="0" fontId="13" fillId="0" borderId="44" xfId="3" applyFont="1" applyBorder="1"/>
    <xf numFmtId="4" fontId="13" fillId="0" borderId="0" xfId="3" applyNumberFormat="1" applyFont="1" applyBorder="1"/>
    <xf numFmtId="0" fontId="9" fillId="0" borderId="32" xfId="3" applyNumberFormat="1" applyFont="1" applyBorder="1"/>
    <xf numFmtId="0" fontId="28" fillId="0" borderId="0" xfId="4" applyFont="1"/>
    <xf numFmtId="4" fontId="28" fillId="0" borderId="32" xfId="4" applyNumberFormat="1" applyFont="1" applyBorder="1" applyAlignment="1">
      <alignment horizontal="right"/>
    </xf>
    <xf numFmtId="0" fontId="28" fillId="0" borderId="32" xfId="4" applyFont="1" applyBorder="1" applyAlignment="1">
      <alignment horizontal="left"/>
    </xf>
    <xf numFmtId="4" fontId="28" fillId="0" borderId="32" xfId="4" applyNumberFormat="1" applyFont="1" applyBorder="1" applyAlignment="1">
      <alignment horizontal="left"/>
    </xf>
    <xf numFmtId="0" fontId="29" fillId="0" borderId="0" xfId="4" applyFont="1" applyAlignment="1">
      <alignment horizontal="center"/>
    </xf>
    <xf numFmtId="0" fontId="29" fillId="3" borderId="32" xfId="4" applyFont="1" applyFill="1" applyBorder="1" applyAlignment="1">
      <alignment horizontal="center"/>
    </xf>
    <xf numFmtId="4" fontId="29" fillId="3" borderId="32" xfId="4" applyNumberFormat="1" applyFont="1" applyFill="1" applyBorder="1" applyAlignment="1"/>
    <xf numFmtId="4" fontId="29" fillId="3" borderId="32" xfId="4" applyNumberFormat="1" applyFont="1" applyFill="1" applyBorder="1" applyAlignment="1">
      <alignment horizontal="center"/>
    </xf>
    <xf numFmtId="0" fontId="29" fillId="0" borderId="0" xfId="4" applyFont="1"/>
    <xf numFmtId="0" fontId="28" fillId="0" borderId="32" xfId="4" applyFont="1" applyBorder="1" applyAlignment="1">
      <alignment horizontal="center"/>
    </xf>
    <xf numFmtId="14" fontId="28" fillId="0" borderId="32" xfId="4" applyNumberFormat="1" applyFont="1" applyBorder="1" applyAlignment="1">
      <alignment horizontal="center"/>
    </xf>
    <xf numFmtId="4" fontId="29" fillId="0" borderId="32" xfId="4" applyNumberFormat="1" applyFont="1" applyBorder="1"/>
    <xf numFmtId="0" fontId="28" fillId="0" borderId="32" xfId="4" applyFont="1" applyBorder="1"/>
    <xf numFmtId="4" fontId="28" fillId="0" borderId="32" xfId="4" applyNumberFormat="1" applyFont="1" applyBorder="1"/>
    <xf numFmtId="4" fontId="29" fillId="0" borderId="32" xfId="4" applyNumberFormat="1" applyFont="1" applyBorder="1" applyAlignment="1">
      <alignment horizontal="right"/>
    </xf>
    <xf numFmtId="0" fontId="29" fillId="0" borderId="32" xfId="4" applyFont="1" applyBorder="1" applyAlignment="1">
      <alignment horizontal="right"/>
    </xf>
    <xf numFmtId="0" fontId="29" fillId="0" borderId="32" xfId="4" applyFont="1" applyBorder="1" applyAlignment="1">
      <alignment horizontal="left"/>
    </xf>
    <xf numFmtId="164" fontId="29" fillId="0" borderId="32" xfId="4" applyNumberFormat="1" applyFont="1" applyBorder="1" applyAlignment="1">
      <alignment horizontal="left"/>
    </xf>
    <xf numFmtId="4" fontId="29" fillId="0" borderId="32" xfId="4" applyNumberFormat="1" applyFont="1" applyBorder="1" applyAlignment="1">
      <alignment horizontal="left"/>
    </xf>
    <xf numFmtId="164" fontId="28" fillId="0" borderId="32" xfId="4" applyNumberFormat="1" applyFont="1" applyBorder="1" applyAlignment="1">
      <alignment horizontal="left"/>
    </xf>
    <xf numFmtId="0" fontId="29" fillId="0" borderId="32" xfId="4" applyFont="1" applyBorder="1" applyAlignment="1">
      <alignment horizontal="center"/>
    </xf>
    <xf numFmtId="14" fontId="29" fillId="0" borderId="32" xfId="4" applyNumberFormat="1" applyFont="1" applyBorder="1" applyAlignment="1">
      <alignment horizontal="center"/>
    </xf>
    <xf numFmtId="0" fontId="29" fillId="0" borderId="32" xfId="4" applyFont="1" applyBorder="1"/>
    <xf numFmtId="0" fontId="28" fillId="0" borderId="0" xfId="4" applyFont="1" applyAlignment="1">
      <alignment horizontal="left"/>
    </xf>
    <xf numFmtId="0" fontId="29" fillId="0" borderId="0" xfId="4" applyFont="1" applyAlignment="1">
      <alignment horizontal="left"/>
    </xf>
    <xf numFmtId="1" fontId="28" fillId="0" borderId="32" xfId="4" applyNumberFormat="1" applyFont="1" applyBorder="1" applyAlignment="1">
      <alignment horizontal="center"/>
    </xf>
    <xf numFmtId="14" fontId="28" fillId="0" borderId="32" xfId="4" applyNumberFormat="1" applyFont="1" applyBorder="1" applyAlignment="1">
      <alignment horizontal="left"/>
    </xf>
    <xf numFmtId="0" fontId="28" fillId="3" borderId="32" xfId="4" applyFont="1" applyFill="1" applyBorder="1" applyAlignment="1">
      <alignment horizontal="center"/>
    </xf>
    <xf numFmtId="4" fontId="29" fillId="3" borderId="32" xfId="4" applyNumberFormat="1" applyFont="1" applyFill="1" applyBorder="1"/>
    <xf numFmtId="0" fontId="29" fillId="3" borderId="32" xfId="4" applyFont="1" applyFill="1" applyBorder="1" applyAlignment="1">
      <alignment horizontal="right"/>
    </xf>
    <xf numFmtId="0" fontId="28" fillId="3" borderId="32" xfId="4" applyFont="1" applyFill="1" applyBorder="1"/>
    <xf numFmtId="0" fontId="28" fillId="0" borderId="0" xfId="4" applyFont="1" applyAlignment="1">
      <alignment horizontal="left"/>
    </xf>
    <xf numFmtId="0" fontId="28" fillId="0" borderId="0" xfId="4" applyFont="1" applyAlignment="1"/>
    <xf numFmtId="0" fontId="28" fillId="0" borderId="0" xfId="4" applyFont="1" applyAlignment="1"/>
    <xf numFmtId="0" fontId="28" fillId="0" borderId="0" xfId="4" applyFont="1" applyAlignment="1">
      <alignment horizontal="center"/>
    </xf>
    <xf numFmtId="4" fontId="28" fillId="0" borderId="0" xfId="4" applyNumberFormat="1" applyFont="1" applyAlignment="1">
      <alignment horizontal="right"/>
    </xf>
    <xf numFmtId="4" fontId="28" fillId="0" borderId="0" xfId="4" applyNumberFormat="1" applyFont="1"/>
  </cellXfs>
  <cellStyles count="5">
    <cellStyle name="normální" xfId="0" builtinId="0"/>
    <cellStyle name="normální 2" xfId="1"/>
    <cellStyle name="normální 3" xfId="2"/>
    <cellStyle name="normální 4" xfId="4"/>
    <cellStyle name="normální_Rezerva 2004 ORJ 110 - k 3110200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E28"/>
  <sheetViews>
    <sheetView tabSelected="1" topLeftCell="A2" zoomScaleNormal="100" workbookViewId="0">
      <selection activeCell="H20" sqref="H20"/>
    </sheetView>
  </sheetViews>
  <sheetFormatPr defaultRowHeight="12.75"/>
  <cols>
    <col min="1" max="1" width="4.7109375" customWidth="1"/>
    <col min="2" max="2" width="26.85546875" customWidth="1"/>
    <col min="3" max="5" width="23.7109375" customWidth="1"/>
    <col min="257" max="257" width="4.7109375" customWidth="1"/>
    <col min="258" max="258" width="26.85546875" customWidth="1"/>
    <col min="259" max="261" width="23.7109375" customWidth="1"/>
    <col min="513" max="513" width="4.7109375" customWidth="1"/>
    <col min="514" max="514" width="26.85546875" customWidth="1"/>
    <col min="515" max="517" width="23.7109375" customWidth="1"/>
    <col min="769" max="769" width="4.7109375" customWidth="1"/>
    <col min="770" max="770" width="26.85546875" customWidth="1"/>
    <col min="771" max="773" width="23.7109375" customWidth="1"/>
    <col min="1025" max="1025" width="4.7109375" customWidth="1"/>
    <col min="1026" max="1026" width="26.85546875" customWidth="1"/>
    <col min="1027" max="1029" width="23.7109375" customWidth="1"/>
    <col min="1281" max="1281" width="4.7109375" customWidth="1"/>
    <col min="1282" max="1282" width="26.85546875" customWidth="1"/>
    <col min="1283" max="1285" width="23.7109375" customWidth="1"/>
    <col min="1537" max="1537" width="4.7109375" customWidth="1"/>
    <col min="1538" max="1538" width="26.85546875" customWidth="1"/>
    <col min="1539" max="1541" width="23.7109375" customWidth="1"/>
    <col min="1793" max="1793" width="4.7109375" customWidth="1"/>
    <col min="1794" max="1794" width="26.85546875" customWidth="1"/>
    <col min="1795" max="1797" width="23.7109375" customWidth="1"/>
    <col min="2049" max="2049" width="4.7109375" customWidth="1"/>
    <col min="2050" max="2050" width="26.85546875" customWidth="1"/>
    <col min="2051" max="2053" width="23.7109375" customWidth="1"/>
    <col min="2305" max="2305" width="4.7109375" customWidth="1"/>
    <col min="2306" max="2306" width="26.85546875" customWidth="1"/>
    <col min="2307" max="2309" width="23.7109375" customWidth="1"/>
    <col min="2561" max="2561" width="4.7109375" customWidth="1"/>
    <col min="2562" max="2562" width="26.85546875" customWidth="1"/>
    <col min="2563" max="2565" width="23.7109375" customWidth="1"/>
    <col min="2817" max="2817" width="4.7109375" customWidth="1"/>
    <col min="2818" max="2818" width="26.85546875" customWidth="1"/>
    <col min="2819" max="2821" width="23.7109375" customWidth="1"/>
    <col min="3073" max="3073" width="4.7109375" customWidth="1"/>
    <col min="3074" max="3074" width="26.85546875" customWidth="1"/>
    <col min="3075" max="3077" width="23.7109375" customWidth="1"/>
    <col min="3329" max="3329" width="4.7109375" customWidth="1"/>
    <col min="3330" max="3330" width="26.85546875" customWidth="1"/>
    <col min="3331" max="3333" width="23.7109375" customWidth="1"/>
    <col min="3585" max="3585" width="4.7109375" customWidth="1"/>
    <col min="3586" max="3586" width="26.85546875" customWidth="1"/>
    <col min="3587" max="3589" width="23.7109375" customWidth="1"/>
    <col min="3841" max="3841" width="4.7109375" customWidth="1"/>
    <col min="3842" max="3842" width="26.85546875" customWidth="1"/>
    <col min="3843" max="3845" width="23.7109375" customWidth="1"/>
    <col min="4097" max="4097" width="4.7109375" customWidth="1"/>
    <col min="4098" max="4098" width="26.85546875" customWidth="1"/>
    <col min="4099" max="4101" width="23.7109375" customWidth="1"/>
    <col min="4353" max="4353" width="4.7109375" customWidth="1"/>
    <col min="4354" max="4354" width="26.85546875" customWidth="1"/>
    <col min="4355" max="4357" width="23.7109375" customWidth="1"/>
    <col min="4609" max="4609" width="4.7109375" customWidth="1"/>
    <col min="4610" max="4610" width="26.85546875" customWidth="1"/>
    <col min="4611" max="4613" width="23.7109375" customWidth="1"/>
    <col min="4865" max="4865" width="4.7109375" customWidth="1"/>
    <col min="4866" max="4866" width="26.85546875" customWidth="1"/>
    <col min="4867" max="4869" width="23.7109375" customWidth="1"/>
    <col min="5121" max="5121" width="4.7109375" customWidth="1"/>
    <col min="5122" max="5122" width="26.85546875" customWidth="1"/>
    <col min="5123" max="5125" width="23.7109375" customWidth="1"/>
    <col min="5377" max="5377" width="4.7109375" customWidth="1"/>
    <col min="5378" max="5378" width="26.85546875" customWidth="1"/>
    <col min="5379" max="5381" width="23.7109375" customWidth="1"/>
    <col min="5633" max="5633" width="4.7109375" customWidth="1"/>
    <col min="5634" max="5634" width="26.85546875" customWidth="1"/>
    <col min="5635" max="5637" width="23.7109375" customWidth="1"/>
    <col min="5889" max="5889" width="4.7109375" customWidth="1"/>
    <col min="5890" max="5890" width="26.85546875" customWidth="1"/>
    <col min="5891" max="5893" width="23.7109375" customWidth="1"/>
    <col min="6145" max="6145" width="4.7109375" customWidth="1"/>
    <col min="6146" max="6146" width="26.85546875" customWidth="1"/>
    <col min="6147" max="6149" width="23.7109375" customWidth="1"/>
    <col min="6401" max="6401" width="4.7109375" customWidth="1"/>
    <col min="6402" max="6402" width="26.85546875" customWidth="1"/>
    <col min="6403" max="6405" width="23.7109375" customWidth="1"/>
    <col min="6657" max="6657" width="4.7109375" customWidth="1"/>
    <col min="6658" max="6658" width="26.85546875" customWidth="1"/>
    <col min="6659" max="6661" width="23.7109375" customWidth="1"/>
    <col min="6913" max="6913" width="4.7109375" customWidth="1"/>
    <col min="6914" max="6914" width="26.85546875" customWidth="1"/>
    <col min="6915" max="6917" width="23.7109375" customWidth="1"/>
    <col min="7169" max="7169" width="4.7109375" customWidth="1"/>
    <col min="7170" max="7170" width="26.85546875" customWidth="1"/>
    <col min="7171" max="7173" width="23.7109375" customWidth="1"/>
    <col min="7425" max="7425" width="4.7109375" customWidth="1"/>
    <col min="7426" max="7426" width="26.85546875" customWidth="1"/>
    <col min="7427" max="7429" width="23.7109375" customWidth="1"/>
    <col min="7681" max="7681" width="4.7109375" customWidth="1"/>
    <col min="7682" max="7682" width="26.85546875" customWidth="1"/>
    <col min="7683" max="7685" width="23.7109375" customWidth="1"/>
    <col min="7937" max="7937" width="4.7109375" customWidth="1"/>
    <col min="7938" max="7938" width="26.85546875" customWidth="1"/>
    <col min="7939" max="7941" width="23.7109375" customWidth="1"/>
    <col min="8193" max="8193" width="4.7109375" customWidth="1"/>
    <col min="8194" max="8194" width="26.85546875" customWidth="1"/>
    <col min="8195" max="8197" width="23.7109375" customWidth="1"/>
    <col min="8449" max="8449" width="4.7109375" customWidth="1"/>
    <col min="8450" max="8450" width="26.85546875" customWidth="1"/>
    <col min="8451" max="8453" width="23.7109375" customWidth="1"/>
    <col min="8705" max="8705" width="4.7109375" customWidth="1"/>
    <col min="8706" max="8706" width="26.85546875" customWidth="1"/>
    <col min="8707" max="8709" width="23.7109375" customWidth="1"/>
    <col min="8961" max="8961" width="4.7109375" customWidth="1"/>
    <col min="8962" max="8962" width="26.85546875" customWidth="1"/>
    <col min="8963" max="8965" width="23.7109375" customWidth="1"/>
    <col min="9217" max="9217" width="4.7109375" customWidth="1"/>
    <col min="9218" max="9218" width="26.85546875" customWidth="1"/>
    <col min="9219" max="9221" width="23.7109375" customWidth="1"/>
    <col min="9473" max="9473" width="4.7109375" customWidth="1"/>
    <col min="9474" max="9474" width="26.85546875" customWidth="1"/>
    <col min="9475" max="9477" width="23.7109375" customWidth="1"/>
    <col min="9729" max="9729" width="4.7109375" customWidth="1"/>
    <col min="9730" max="9730" width="26.85546875" customWidth="1"/>
    <col min="9731" max="9733" width="23.7109375" customWidth="1"/>
    <col min="9985" max="9985" width="4.7109375" customWidth="1"/>
    <col min="9986" max="9986" width="26.85546875" customWidth="1"/>
    <col min="9987" max="9989" width="23.7109375" customWidth="1"/>
    <col min="10241" max="10241" width="4.7109375" customWidth="1"/>
    <col min="10242" max="10242" width="26.85546875" customWidth="1"/>
    <col min="10243" max="10245" width="23.7109375" customWidth="1"/>
    <col min="10497" max="10497" width="4.7109375" customWidth="1"/>
    <col min="10498" max="10498" width="26.85546875" customWidth="1"/>
    <col min="10499" max="10501" width="23.7109375" customWidth="1"/>
    <col min="10753" max="10753" width="4.7109375" customWidth="1"/>
    <col min="10754" max="10754" width="26.85546875" customWidth="1"/>
    <col min="10755" max="10757" width="23.7109375" customWidth="1"/>
    <col min="11009" max="11009" width="4.7109375" customWidth="1"/>
    <col min="11010" max="11010" width="26.85546875" customWidth="1"/>
    <col min="11011" max="11013" width="23.7109375" customWidth="1"/>
    <col min="11265" max="11265" width="4.7109375" customWidth="1"/>
    <col min="11266" max="11266" width="26.85546875" customWidth="1"/>
    <col min="11267" max="11269" width="23.7109375" customWidth="1"/>
    <col min="11521" max="11521" width="4.7109375" customWidth="1"/>
    <col min="11522" max="11522" width="26.85546875" customWidth="1"/>
    <col min="11523" max="11525" width="23.7109375" customWidth="1"/>
    <col min="11777" max="11777" width="4.7109375" customWidth="1"/>
    <col min="11778" max="11778" width="26.85546875" customWidth="1"/>
    <col min="11779" max="11781" width="23.7109375" customWidth="1"/>
    <col min="12033" max="12033" width="4.7109375" customWidth="1"/>
    <col min="12034" max="12034" width="26.85546875" customWidth="1"/>
    <col min="12035" max="12037" width="23.7109375" customWidth="1"/>
    <col min="12289" max="12289" width="4.7109375" customWidth="1"/>
    <col min="12290" max="12290" width="26.85546875" customWidth="1"/>
    <col min="12291" max="12293" width="23.7109375" customWidth="1"/>
    <col min="12545" max="12545" width="4.7109375" customWidth="1"/>
    <col min="12546" max="12546" width="26.85546875" customWidth="1"/>
    <col min="12547" max="12549" width="23.7109375" customWidth="1"/>
    <col min="12801" max="12801" width="4.7109375" customWidth="1"/>
    <col min="12802" max="12802" width="26.85546875" customWidth="1"/>
    <col min="12803" max="12805" width="23.7109375" customWidth="1"/>
    <col min="13057" max="13057" width="4.7109375" customWidth="1"/>
    <col min="13058" max="13058" width="26.85546875" customWidth="1"/>
    <col min="13059" max="13061" width="23.7109375" customWidth="1"/>
    <col min="13313" max="13313" width="4.7109375" customWidth="1"/>
    <col min="13314" max="13314" width="26.85546875" customWidth="1"/>
    <col min="13315" max="13317" width="23.7109375" customWidth="1"/>
    <col min="13569" max="13569" width="4.7109375" customWidth="1"/>
    <col min="13570" max="13570" width="26.85546875" customWidth="1"/>
    <col min="13571" max="13573" width="23.7109375" customWidth="1"/>
    <col min="13825" max="13825" width="4.7109375" customWidth="1"/>
    <col min="13826" max="13826" width="26.85546875" customWidth="1"/>
    <col min="13827" max="13829" width="23.7109375" customWidth="1"/>
    <col min="14081" max="14081" width="4.7109375" customWidth="1"/>
    <col min="14082" max="14082" width="26.85546875" customWidth="1"/>
    <col min="14083" max="14085" width="23.7109375" customWidth="1"/>
    <col min="14337" max="14337" width="4.7109375" customWidth="1"/>
    <col min="14338" max="14338" width="26.85546875" customWidth="1"/>
    <col min="14339" max="14341" width="23.7109375" customWidth="1"/>
    <col min="14593" max="14593" width="4.7109375" customWidth="1"/>
    <col min="14594" max="14594" width="26.85546875" customWidth="1"/>
    <col min="14595" max="14597" width="23.7109375" customWidth="1"/>
    <col min="14849" max="14849" width="4.7109375" customWidth="1"/>
    <col min="14850" max="14850" width="26.85546875" customWidth="1"/>
    <col min="14851" max="14853" width="23.7109375" customWidth="1"/>
    <col min="15105" max="15105" width="4.7109375" customWidth="1"/>
    <col min="15106" max="15106" width="26.85546875" customWidth="1"/>
    <col min="15107" max="15109" width="23.7109375" customWidth="1"/>
    <col min="15361" max="15361" width="4.7109375" customWidth="1"/>
    <col min="15362" max="15362" width="26.85546875" customWidth="1"/>
    <col min="15363" max="15365" width="23.7109375" customWidth="1"/>
    <col min="15617" max="15617" width="4.7109375" customWidth="1"/>
    <col min="15618" max="15618" width="26.85546875" customWidth="1"/>
    <col min="15619" max="15621" width="23.7109375" customWidth="1"/>
    <col min="15873" max="15873" width="4.7109375" customWidth="1"/>
    <col min="15874" max="15874" width="26.85546875" customWidth="1"/>
    <col min="15875" max="15877" width="23.7109375" customWidth="1"/>
    <col min="16129" max="16129" width="4.7109375" customWidth="1"/>
    <col min="16130" max="16130" width="26.85546875" customWidth="1"/>
    <col min="16131" max="16133" width="23.7109375" customWidth="1"/>
  </cols>
  <sheetData>
    <row r="1" spans="1:191" s="2" customFormat="1" ht="15.75" hidden="1">
      <c r="A1" s="1" t="s">
        <v>0</v>
      </c>
    </row>
    <row r="2" spans="1:191" s="2" customFormat="1"/>
    <row r="3" spans="1:191" s="2" customFormat="1" ht="15.75" hidden="1">
      <c r="A3" s="1" t="s">
        <v>1</v>
      </c>
      <c r="B3" s="3"/>
    </row>
    <row r="4" spans="1:191" s="2" customFormat="1" ht="15.75">
      <c r="A4" s="1"/>
      <c r="B4" s="1" t="s">
        <v>2</v>
      </c>
    </row>
    <row r="5" spans="1:191" s="2" customFormat="1" ht="15.75">
      <c r="A5" s="1"/>
    </row>
    <row r="6" spans="1:191" s="2" customFormat="1" ht="20.25">
      <c r="A6" s="283" t="s">
        <v>3</v>
      </c>
      <c r="B6" s="284"/>
      <c r="C6" s="285"/>
      <c r="D6" s="285"/>
      <c r="E6" s="285"/>
    </row>
    <row r="7" spans="1:191" ht="15.75">
      <c r="A7" s="4"/>
      <c r="B7" s="5"/>
      <c r="C7" s="5"/>
      <c r="D7" s="5"/>
      <c r="E7" s="5"/>
    </row>
    <row r="8" spans="1:191" ht="13.5" thickBot="1">
      <c r="A8" s="6"/>
      <c r="C8" s="7"/>
      <c r="D8" s="7"/>
      <c r="E8" s="7" t="s">
        <v>4</v>
      </c>
    </row>
    <row r="9" spans="1:191" ht="18.75" customHeight="1">
      <c r="B9" s="286" t="s">
        <v>5</v>
      </c>
      <c r="C9" s="8" t="s">
        <v>6</v>
      </c>
      <c r="D9" s="8" t="s">
        <v>7</v>
      </c>
      <c r="E9" s="8" t="s">
        <v>8</v>
      </c>
      <c r="F9" s="9" t="s">
        <v>9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</row>
    <row r="10" spans="1:191" ht="13.5" customHeight="1" thickBot="1">
      <c r="B10" s="287"/>
      <c r="C10" s="11" t="s">
        <v>10</v>
      </c>
      <c r="D10" s="11" t="s">
        <v>10</v>
      </c>
      <c r="E10" s="11" t="s">
        <v>10</v>
      </c>
      <c r="F10" s="12" t="s">
        <v>11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</row>
    <row r="11" spans="1:191" ht="13.5" thickTop="1">
      <c r="B11" s="13" t="s">
        <v>12</v>
      </c>
      <c r="C11" s="14">
        <v>322680</v>
      </c>
      <c r="D11" s="14">
        <v>321551</v>
      </c>
      <c r="E11" s="14">
        <v>253797.7</v>
      </c>
      <c r="F11" s="15">
        <f>(E11/D11)*100</f>
        <v>78.929221181087911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</row>
    <row r="12" spans="1:191">
      <c r="B12" s="16" t="s">
        <v>13</v>
      </c>
      <c r="C12" s="17">
        <v>56786</v>
      </c>
      <c r="D12" s="17">
        <v>60777.2</v>
      </c>
      <c r="E12" s="17">
        <v>50783.8</v>
      </c>
      <c r="F12" s="18">
        <f>(E12/D12)*100</f>
        <v>83.557320837419297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</row>
    <row r="13" spans="1:191">
      <c r="B13" s="16" t="s">
        <v>14</v>
      </c>
      <c r="C13" s="17">
        <v>15251</v>
      </c>
      <c r="D13" s="17">
        <v>14844</v>
      </c>
      <c r="E13" s="17">
        <v>4365.3999999999996</v>
      </c>
      <c r="F13" s="18">
        <f>(E13/D13)*100</f>
        <v>29.408515225006731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</row>
    <row r="14" spans="1:191">
      <c r="B14" s="19" t="s">
        <v>15</v>
      </c>
      <c r="C14" s="17">
        <v>40120</v>
      </c>
      <c r="D14" s="17">
        <v>73404</v>
      </c>
      <c r="E14" s="17">
        <f>392580.6-329896.7</f>
        <v>62683.899999999965</v>
      </c>
      <c r="F14" s="18">
        <f>(E14/D14)*100</f>
        <v>85.395754999727487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</row>
    <row r="15" spans="1:191" ht="19.5" customHeight="1" thickBot="1">
      <c r="B15" s="20" t="s">
        <v>16</v>
      </c>
      <c r="C15" s="21">
        <f>SUM(C11:C14)</f>
        <v>434837</v>
      </c>
      <c r="D15" s="21">
        <f>SUM(D11:D14)</f>
        <v>470576.2</v>
      </c>
      <c r="E15" s="21">
        <f>SUM(E11:E14)</f>
        <v>371630.8</v>
      </c>
      <c r="F15" s="22">
        <f>(E15/D15)*100</f>
        <v>78.973564748918449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</row>
    <row r="16" spans="1:191" ht="13.5" thickTop="1">
      <c r="B16" s="23"/>
      <c r="C16" s="24"/>
      <c r="D16" s="24"/>
      <c r="E16" s="24"/>
      <c r="F16" s="25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</row>
    <row r="17" spans="1:213">
      <c r="A17" s="10"/>
      <c r="B17" s="16" t="s">
        <v>17</v>
      </c>
      <c r="C17" s="17">
        <v>412223</v>
      </c>
      <c r="D17" s="17">
        <v>456448.8</v>
      </c>
      <c r="E17" s="17">
        <f>655652.5-329896.7</f>
        <v>325755.8</v>
      </c>
      <c r="F17" s="18">
        <f>(E17/D17)*100</f>
        <v>71.367434857973123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</row>
    <row r="18" spans="1:213" s="26" customFormat="1">
      <c r="A18" s="10"/>
      <c r="B18" s="19" t="s">
        <v>18</v>
      </c>
      <c r="C18" s="17">
        <v>73540</v>
      </c>
      <c r="D18" s="17">
        <v>84342.399999999994</v>
      </c>
      <c r="E18" s="17">
        <v>10241.1</v>
      </c>
      <c r="F18" s="18">
        <f>(E18/D18)*100</f>
        <v>12.142291421633724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</row>
    <row r="19" spans="1:213" ht="19.5" customHeight="1" thickBot="1">
      <c r="A19" s="10"/>
      <c r="B19" s="20" t="s">
        <v>19</v>
      </c>
      <c r="C19" s="21">
        <f>SUM(C17:C18)</f>
        <v>485763</v>
      </c>
      <c r="D19" s="21">
        <f>SUM(D17:D18)</f>
        <v>540791.19999999995</v>
      </c>
      <c r="E19" s="21">
        <f>SUM(E17:E18)</f>
        <v>335996.89999999997</v>
      </c>
      <c r="F19" s="22">
        <f>(E19/D19)*100</f>
        <v>62.13061529107722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</row>
    <row r="20" spans="1:213" ht="13.5" thickTop="1">
      <c r="B20" s="27"/>
      <c r="C20" s="28"/>
      <c r="D20" s="28"/>
      <c r="E20" s="28"/>
      <c r="F20" s="29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</row>
    <row r="21" spans="1:213">
      <c r="B21" s="30" t="s">
        <v>20</v>
      </c>
      <c r="C21" s="31"/>
      <c r="D21" s="31"/>
      <c r="E21" s="31"/>
      <c r="F21" s="32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</row>
    <row r="22" spans="1:213">
      <c r="B22" s="30" t="s">
        <v>21</v>
      </c>
      <c r="C22" s="33"/>
      <c r="D22" s="33"/>
      <c r="E22" s="33">
        <v>35633.9</v>
      </c>
      <c r="F22" s="34"/>
    </row>
    <row r="23" spans="1:213" ht="15" customHeight="1" thickBot="1">
      <c r="B23" s="35" t="s">
        <v>22</v>
      </c>
      <c r="C23" s="36">
        <v>50926</v>
      </c>
      <c r="D23" s="36">
        <v>70215</v>
      </c>
      <c r="E23" s="36"/>
      <c r="F23" s="37"/>
    </row>
    <row r="26" spans="1:213">
      <c r="B26" s="38" t="s">
        <v>23</v>
      </c>
    </row>
    <row r="27" spans="1:213">
      <c r="B27" s="38" t="s">
        <v>24</v>
      </c>
      <c r="C27" s="38"/>
      <c r="D27" s="38"/>
      <c r="E27" s="38"/>
    </row>
    <row r="28" spans="1:213" ht="15">
      <c r="B28" s="38"/>
      <c r="C28" s="39"/>
      <c r="D28" s="39"/>
      <c r="E28" s="39"/>
    </row>
  </sheetData>
  <mergeCells count="2">
    <mergeCell ref="A6:E6"/>
    <mergeCell ref="B9:B10"/>
  </mergeCells>
  <pageMargins left="0.28000000000000003" right="0.35433070866141736" top="0.98425196850393704" bottom="0.70866141732283472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53"/>
  <sheetViews>
    <sheetView zoomScale="80" zoomScaleNormal="80" workbookViewId="0">
      <selection activeCell="K9" sqref="K9"/>
    </sheetView>
  </sheetViews>
  <sheetFormatPr defaultRowHeight="12.75"/>
  <cols>
    <col min="1" max="1" width="7.5703125" style="43" customWidth="1"/>
    <col min="2" max="3" width="10.28515625" style="43" customWidth="1"/>
    <col min="4" max="4" width="76.85546875" style="43" customWidth="1"/>
    <col min="5" max="5" width="16.7109375" style="68" customWidth="1"/>
    <col min="6" max="7" width="16.7109375" style="259" customWidth="1"/>
    <col min="8" max="8" width="11.42578125" style="68" customWidth="1"/>
    <col min="9" max="9" width="9.140625" style="43"/>
    <col min="10" max="10" width="24.85546875" style="43" customWidth="1"/>
    <col min="11" max="236" width="9.140625" style="43"/>
    <col min="237" max="237" width="7.5703125" style="43" customWidth="1"/>
    <col min="238" max="239" width="10.28515625" style="43" customWidth="1"/>
    <col min="240" max="240" width="76.85546875" style="43" customWidth="1"/>
    <col min="241" max="263" width="16.7109375" style="43" customWidth="1"/>
    <col min="264" max="264" width="11.42578125" style="43" customWidth="1"/>
    <col min="265" max="265" width="9.140625" style="43"/>
    <col min="266" max="266" width="24.85546875" style="43" customWidth="1"/>
    <col min="267" max="492" width="9.140625" style="43"/>
    <col min="493" max="493" width="7.5703125" style="43" customWidth="1"/>
    <col min="494" max="495" width="10.28515625" style="43" customWidth="1"/>
    <col min="496" max="496" width="76.85546875" style="43" customWidth="1"/>
    <col min="497" max="519" width="16.7109375" style="43" customWidth="1"/>
    <col min="520" max="520" width="11.42578125" style="43" customWidth="1"/>
    <col min="521" max="521" width="9.140625" style="43"/>
    <col min="522" max="522" width="24.85546875" style="43" customWidth="1"/>
    <col min="523" max="748" width="9.140625" style="43"/>
    <col min="749" max="749" width="7.5703125" style="43" customWidth="1"/>
    <col min="750" max="751" width="10.28515625" style="43" customWidth="1"/>
    <col min="752" max="752" width="76.85546875" style="43" customWidth="1"/>
    <col min="753" max="775" width="16.7109375" style="43" customWidth="1"/>
    <col min="776" max="776" width="11.42578125" style="43" customWidth="1"/>
    <col min="777" max="777" width="9.140625" style="43"/>
    <col min="778" max="778" width="24.85546875" style="43" customWidth="1"/>
    <col min="779" max="1004" width="9.140625" style="43"/>
    <col min="1005" max="1005" width="7.5703125" style="43" customWidth="1"/>
    <col min="1006" max="1007" width="10.28515625" style="43" customWidth="1"/>
    <col min="1008" max="1008" width="76.85546875" style="43" customWidth="1"/>
    <col min="1009" max="1031" width="16.7109375" style="43" customWidth="1"/>
    <col min="1032" max="1032" width="11.42578125" style="43" customWidth="1"/>
    <col min="1033" max="1033" width="9.140625" style="43"/>
    <col min="1034" max="1034" width="24.85546875" style="43" customWidth="1"/>
    <col min="1035" max="1260" width="9.140625" style="43"/>
    <col min="1261" max="1261" width="7.5703125" style="43" customWidth="1"/>
    <col min="1262" max="1263" width="10.28515625" style="43" customWidth="1"/>
    <col min="1264" max="1264" width="76.85546875" style="43" customWidth="1"/>
    <col min="1265" max="1287" width="16.7109375" style="43" customWidth="1"/>
    <col min="1288" max="1288" width="11.42578125" style="43" customWidth="1"/>
    <col min="1289" max="1289" width="9.140625" style="43"/>
    <col min="1290" max="1290" width="24.85546875" style="43" customWidth="1"/>
    <col min="1291" max="1516" width="9.140625" style="43"/>
    <col min="1517" max="1517" width="7.5703125" style="43" customWidth="1"/>
    <col min="1518" max="1519" width="10.28515625" style="43" customWidth="1"/>
    <col min="1520" max="1520" width="76.85546875" style="43" customWidth="1"/>
    <col min="1521" max="1543" width="16.7109375" style="43" customWidth="1"/>
    <col min="1544" max="1544" width="11.42578125" style="43" customWidth="1"/>
    <col min="1545" max="1545" width="9.140625" style="43"/>
    <col min="1546" max="1546" width="24.85546875" style="43" customWidth="1"/>
    <col min="1547" max="1772" width="9.140625" style="43"/>
    <col min="1773" max="1773" width="7.5703125" style="43" customWidth="1"/>
    <col min="1774" max="1775" width="10.28515625" style="43" customWidth="1"/>
    <col min="1776" max="1776" width="76.85546875" style="43" customWidth="1"/>
    <col min="1777" max="1799" width="16.7109375" style="43" customWidth="1"/>
    <col min="1800" max="1800" width="11.42578125" style="43" customWidth="1"/>
    <col min="1801" max="1801" width="9.140625" style="43"/>
    <col min="1802" max="1802" width="24.85546875" style="43" customWidth="1"/>
    <col min="1803" max="2028" width="9.140625" style="43"/>
    <col min="2029" max="2029" width="7.5703125" style="43" customWidth="1"/>
    <col min="2030" max="2031" width="10.28515625" style="43" customWidth="1"/>
    <col min="2032" max="2032" width="76.85546875" style="43" customWidth="1"/>
    <col min="2033" max="2055" width="16.7109375" style="43" customWidth="1"/>
    <col min="2056" max="2056" width="11.42578125" style="43" customWidth="1"/>
    <col min="2057" max="2057" width="9.140625" style="43"/>
    <col min="2058" max="2058" width="24.85546875" style="43" customWidth="1"/>
    <col min="2059" max="2284" width="9.140625" style="43"/>
    <col min="2285" max="2285" width="7.5703125" style="43" customWidth="1"/>
    <col min="2286" max="2287" width="10.28515625" style="43" customWidth="1"/>
    <col min="2288" max="2288" width="76.85546875" style="43" customWidth="1"/>
    <col min="2289" max="2311" width="16.7109375" style="43" customWidth="1"/>
    <col min="2312" max="2312" width="11.42578125" style="43" customWidth="1"/>
    <col min="2313" max="2313" width="9.140625" style="43"/>
    <col min="2314" max="2314" width="24.85546875" style="43" customWidth="1"/>
    <col min="2315" max="2540" width="9.140625" style="43"/>
    <col min="2541" max="2541" width="7.5703125" style="43" customWidth="1"/>
    <col min="2542" max="2543" width="10.28515625" style="43" customWidth="1"/>
    <col min="2544" max="2544" width="76.85546875" style="43" customWidth="1"/>
    <col min="2545" max="2567" width="16.7109375" style="43" customWidth="1"/>
    <col min="2568" max="2568" width="11.42578125" style="43" customWidth="1"/>
    <col min="2569" max="2569" width="9.140625" style="43"/>
    <col min="2570" max="2570" width="24.85546875" style="43" customWidth="1"/>
    <col min="2571" max="2796" width="9.140625" style="43"/>
    <col min="2797" max="2797" width="7.5703125" style="43" customWidth="1"/>
    <col min="2798" max="2799" width="10.28515625" style="43" customWidth="1"/>
    <col min="2800" max="2800" width="76.85546875" style="43" customWidth="1"/>
    <col min="2801" max="2823" width="16.7109375" style="43" customWidth="1"/>
    <col min="2824" max="2824" width="11.42578125" style="43" customWidth="1"/>
    <col min="2825" max="2825" width="9.140625" style="43"/>
    <col min="2826" max="2826" width="24.85546875" style="43" customWidth="1"/>
    <col min="2827" max="3052" width="9.140625" style="43"/>
    <col min="3053" max="3053" width="7.5703125" style="43" customWidth="1"/>
    <col min="3054" max="3055" width="10.28515625" style="43" customWidth="1"/>
    <col min="3056" max="3056" width="76.85546875" style="43" customWidth="1"/>
    <col min="3057" max="3079" width="16.7109375" style="43" customWidth="1"/>
    <col min="3080" max="3080" width="11.42578125" style="43" customWidth="1"/>
    <col min="3081" max="3081" width="9.140625" style="43"/>
    <col min="3082" max="3082" width="24.85546875" style="43" customWidth="1"/>
    <col min="3083" max="3308" width="9.140625" style="43"/>
    <col min="3309" max="3309" width="7.5703125" style="43" customWidth="1"/>
    <col min="3310" max="3311" width="10.28515625" style="43" customWidth="1"/>
    <col min="3312" max="3312" width="76.85546875" style="43" customWidth="1"/>
    <col min="3313" max="3335" width="16.7109375" style="43" customWidth="1"/>
    <col min="3336" max="3336" width="11.42578125" style="43" customWidth="1"/>
    <col min="3337" max="3337" width="9.140625" style="43"/>
    <col min="3338" max="3338" width="24.85546875" style="43" customWidth="1"/>
    <col min="3339" max="3564" width="9.140625" style="43"/>
    <col min="3565" max="3565" width="7.5703125" style="43" customWidth="1"/>
    <col min="3566" max="3567" width="10.28515625" style="43" customWidth="1"/>
    <col min="3568" max="3568" width="76.85546875" style="43" customWidth="1"/>
    <col min="3569" max="3591" width="16.7109375" style="43" customWidth="1"/>
    <col min="3592" max="3592" width="11.42578125" style="43" customWidth="1"/>
    <col min="3593" max="3593" width="9.140625" style="43"/>
    <col min="3594" max="3594" width="24.85546875" style="43" customWidth="1"/>
    <col min="3595" max="3820" width="9.140625" style="43"/>
    <col min="3821" max="3821" width="7.5703125" style="43" customWidth="1"/>
    <col min="3822" max="3823" width="10.28515625" style="43" customWidth="1"/>
    <col min="3824" max="3824" width="76.85546875" style="43" customWidth="1"/>
    <col min="3825" max="3847" width="16.7109375" style="43" customWidth="1"/>
    <col min="3848" max="3848" width="11.42578125" style="43" customWidth="1"/>
    <col min="3849" max="3849" width="9.140625" style="43"/>
    <col min="3850" max="3850" width="24.85546875" style="43" customWidth="1"/>
    <col min="3851" max="4076" width="9.140625" style="43"/>
    <col min="4077" max="4077" width="7.5703125" style="43" customWidth="1"/>
    <col min="4078" max="4079" width="10.28515625" style="43" customWidth="1"/>
    <col min="4080" max="4080" width="76.85546875" style="43" customWidth="1"/>
    <col min="4081" max="4103" width="16.7109375" style="43" customWidth="1"/>
    <col min="4104" max="4104" width="11.42578125" style="43" customWidth="1"/>
    <col min="4105" max="4105" width="9.140625" style="43"/>
    <col min="4106" max="4106" width="24.85546875" style="43" customWidth="1"/>
    <col min="4107" max="4332" width="9.140625" style="43"/>
    <col min="4333" max="4333" width="7.5703125" style="43" customWidth="1"/>
    <col min="4334" max="4335" width="10.28515625" style="43" customWidth="1"/>
    <col min="4336" max="4336" width="76.85546875" style="43" customWidth="1"/>
    <col min="4337" max="4359" width="16.7109375" style="43" customWidth="1"/>
    <col min="4360" max="4360" width="11.42578125" style="43" customWidth="1"/>
    <col min="4361" max="4361" width="9.140625" style="43"/>
    <col min="4362" max="4362" width="24.85546875" style="43" customWidth="1"/>
    <col min="4363" max="4588" width="9.140625" style="43"/>
    <col min="4589" max="4589" width="7.5703125" style="43" customWidth="1"/>
    <col min="4590" max="4591" width="10.28515625" style="43" customWidth="1"/>
    <col min="4592" max="4592" width="76.85546875" style="43" customWidth="1"/>
    <col min="4593" max="4615" width="16.7109375" style="43" customWidth="1"/>
    <col min="4616" max="4616" width="11.42578125" style="43" customWidth="1"/>
    <col min="4617" max="4617" width="9.140625" style="43"/>
    <col min="4618" max="4618" width="24.85546875" style="43" customWidth="1"/>
    <col min="4619" max="4844" width="9.140625" style="43"/>
    <col min="4845" max="4845" width="7.5703125" style="43" customWidth="1"/>
    <col min="4846" max="4847" width="10.28515625" style="43" customWidth="1"/>
    <col min="4848" max="4848" width="76.85546875" style="43" customWidth="1"/>
    <col min="4849" max="4871" width="16.7109375" style="43" customWidth="1"/>
    <col min="4872" max="4872" width="11.42578125" style="43" customWidth="1"/>
    <col min="4873" max="4873" width="9.140625" style="43"/>
    <col min="4874" max="4874" width="24.85546875" style="43" customWidth="1"/>
    <col min="4875" max="5100" width="9.140625" style="43"/>
    <col min="5101" max="5101" width="7.5703125" style="43" customWidth="1"/>
    <col min="5102" max="5103" width="10.28515625" style="43" customWidth="1"/>
    <col min="5104" max="5104" width="76.85546875" style="43" customWidth="1"/>
    <col min="5105" max="5127" width="16.7109375" style="43" customWidth="1"/>
    <col min="5128" max="5128" width="11.42578125" style="43" customWidth="1"/>
    <col min="5129" max="5129" width="9.140625" style="43"/>
    <col min="5130" max="5130" width="24.85546875" style="43" customWidth="1"/>
    <col min="5131" max="5356" width="9.140625" style="43"/>
    <col min="5357" max="5357" width="7.5703125" style="43" customWidth="1"/>
    <col min="5358" max="5359" width="10.28515625" style="43" customWidth="1"/>
    <col min="5360" max="5360" width="76.85546875" style="43" customWidth="1"/>
    <col min="5361" max="5383" width="16.7109375" style="43" customWidth="1"/>
    <col min="5384" max="5384" width="11.42578125" style="43" customWidth="1"/>
    <col min="5385" max="5385" width="9.140625" style="43"/>
    <col min="5386" max="5386" width="24.85546875" style="43" customWidth="1"/>
    <col min="5387" max="5612" width="9.140625" style="43"/>
    <col min="5613" max="5613" width="7.5703125" style="43" customWidth="1"/>
    <col min="5614" max="5615" width="10.28515625" style="43" customWidth="1"/>
    <col min="5616" max="5616" width="76.85546875" style="43" customWidth="1"/>
    <col min="5617" max="5639" width="16.7109375" style="43" customWidth="1"/>
    <col min="5640" max="5640" width="11.42578125" style="43" customWidth="1"/>
    <col min="5641" max="5641" width="9.140625" style="43"/>
    <col min="5642" max="5642" width="24.85546875" style="43" customWidth="1"/>
    <col min="5643" max="5868" width="9.140625" style="43"/>
    <col min="5869" max="5869" width="7.5703125" style="43" customWidth="1"/>
    <col min="5870" max="5871" width="10.28515625" style="43" customWidth="1"/>
    <col min="5872" max="5872" width="76.85546875" style="43" customWidth="1"/>
    <col min="5873" max="5895" width="16.7109375" style="43" customWidth="1"/>
    <col min="5896" max="5896" width="11.42578125" style="43" customWidth="1"/>
    <col min="5897" max="5897" width="9.140625" style="43"/>
    <col min="5898" max="5898" width="24.85546875" style="43" customWidth="1"/>
    <col min="5899" max="6124" width="9.140625" style="43"/>
    <col min="6125" max="6125" width="7.5703125" style="43" customWidth="1"/>
    <col min="6126" max="6127" width="10.28515625" style="43" customWidth="1"/>
    <col min="6128" max="6128" width="76.85546875" style="43" customWidth="1"/>
    <col min="6129" max="6151" width="16.7109375" style="43" customWidth="1"/>
    <col min="6152" max="6152" width="11.42578125" style="43" customWidth="1"/>
    <col min="6153" max="6153" width="9.140625" style="43"/>
    <col min="6154" max="6154" width="24.85546875" style="43" customWidth="1"/>
    <col min="6155" max="6380" width="9.140625" style="43"/>
    <col min="6381" max="6381" width="7.5703125" style="43" customWidth="1"/>
    <col min="6382" max="6383" width="10.28515625" style="43" customWidth="1"/>
    <col min="6384" max="6384" width="76.85546875" style="43" customWidth="1"/>
    <col min="6385" max="6407" width="16.7109375" style="43" customWidth="1"/>
    <col min="6408" max="6408" width="11.42578125" style="43" customWidth="1"/>
    <col min="6409" max="6409" width="9.140625" style="43"/>
    <col min="6410" max="6410" width="24.85546875" style="43" customWidth="1"/>
    <col min="6411" max="6636" width="9.140625" style="43"/>
    <col min="6637" max="6637" width="7.5703125" style="43" customWidth="1"/>
    <col min="6638" max="6639" width="10.28515625" style="43" customWidth="1"/>
    <col min="6640" max="6640" width="76.85546875" style="43" customWidth="1"/>
    <col min="6641" max="6663" width="16.7109375" style="43" customWidth="1"/>
    <col min="6664" max="6664" width="11.42578125" style="43" customWidth="1"/>
    <col min="6665" max="6665" width="9.140625" style="43"/>
    <col min="6666" max="6666" width="24.85546875" style="43" customWidth="1"/>
    <col min="6667" max="6892" width="9.140625" style="43"/>
    <col min="6893" max="6893" width="7.5703125" style="43" customWidth="1"/>
    <col min="6894" max="6895" width="10.28515625" style="43" customWidth="1"/>
    <col min="6896" max="6896" width="76.85546875" style="43" customWidth="1"/>
    <col min="6897" max="6919" width="16.7109375" style="43" customWidth="1"/>
    <col min="6920" max="6920" width="11.42578125" style="43" customWidth="1"/>
    <col min="6921" max="6921" width="9.140625" style="43"/>
    <col min="6922" max="6922" width="24.85546875" style="43" customWidth="1"/>
    <col min="6923" max="7148" width="9.140625" style="43"/>
    <col min="7149" max="7149" width="7.5703125" style="43" customWidth="1"/>
    <col min="7150" max="7151" width="10.28515625" style="43" customWidth="1"/>
    <col min="7152" max="7152" width="76.85546875" style="43" customWidth="1"/>
    <col min="7153" max="7175" width="16.7109375" style="43" customWidth="1"/>
    <col min="7176" max="7176" width="11.42578125" style="43" customWidth="1"/>
    <col min="7177" max="7177" width="9.140625" style="43"/>
    <col min="7178" max="7178" width="24.85546875" style="43" customWidth="1"/>
    <col min="7179" max="7404" width="9.140625" style="43"/>
    <col min="7405" max="7405" width="7.5703125" style="43" customWidth="1"/>
    <col min="7406" max="7407" width="10.28515625" style="43" customWidth="1"/>
    <col min="7408" max="7408" width="76.85546875" style="43" customWidth="1"/>
    <col min="7409" max="7431" width="16.7109375" style="43" customWidth="1"/>
    <col min="7432" max="7432" width="11.42578125" style="43" customWidth="1"/>
    <col min="7433" max="7433" width="9.140625" style="43"/>
    <col min="7434" max="7434" width="24.85546875" style="43" customWidth="1"/>
    <col min="7435" max="7660" width="9.140625" style="43"/>
    <col min="7661" max="7661" width="7.5703125" style="43" customWidth="1"/>
    <col min="7662" max="7663" width="10.28515625" style="43" customWidth="1"/>
    <col min="7664" max="7664" width="76.85546875" style="43" customWidth="1"/>
    <col min="7665" max="7687" width="16.7109375" style="43" customWidth="1"/>
    <col min="7688" max="7688" width="11.42578125" style="43" customWidth="1"/>
    <col min="7689" max="7689" width="9.140625" style="43"/>
    <col min="7690" max="7690" width="24.85546875" style="43" customWidth="1"/>
    <col min="7691" max="7916" width="9.140625" style="43"/>
    <col min="7917" max="7917" width="7.5703125" style="43" customWidth="1"/>
    <col min="7918" max="7919" width="10.28515625" style="43" customWidth="1"/>
    <col min="7920" max="7920" width="76.85546875" style="43" customWidth="1"/>
    <col min="7921" max="7943" width="16.7109375" style="43" customWidth="1"/>
    <col min="7944" max="7944" width="11.42578125" style="43" customWidth="1"/>
    <col min="7945" max="7945" width="9.140625" style="43"/>
    <col min="7946" max="7946" width="24.85546875" style="43" customWidth="1"/>
    <col min="7947" max="8172" width="9.140625" style="43"/>
    <col min="8173" max="8173" width="7.5703125" style="43" customWidth="1"/>
    <col min="8174" max="8175" width="10.28515625" style="43" customWidth="1"/>
    <col min="8176" max="8176" width="76.85546875" style="43" customWidth="1"/>
    <col min="8177" max="8199" width="16.7109375" style="43" customWidth="1"/>
    <col min="8200" max="8200" width="11.42578125" style="43" customWidth="1"/>
    <col min="8201" max="8201" width="9.140625" style="43"/>
    <col min="8202" max="8202" width="24.85546875" style="43" customWidth="1"/>
    <col min="8203" max="8428" width="9.140625" style="43"/>
    <col min="8429" max="8429" width="7.5703125" style="43" customWidth="1"/>
    <col min="8430" max="8431" width="10.28515625" style="43" customWidth="1"/>
    <col min="8432" max="8432" width="76.85546875" style="43" customWidth="1"/>
    <col min="8433" max="8455" width="16.7109375" style="43" customWidth="1"/>
    <col min="8456" max="8456" width="11.42578125" style="43" customWidth="1"/>
    <col min="8457" max="8457" width="9.140625" style="43"/>
    <col min="8458" max="8458" width="24.85546875" style="43" customWidth="1"/>
    <col min="8459" max="8684" width="9.140625" style="43"/>
    <col min="8685" max="8685" width="7.5703125" style="43" customWidth="1"/>
    <col min="8686" max="8687" width="10.28515625" style="43" customWidth="1"/>
    <col min="8688" max="8688" width="76.85546875" style="43" customWidth="1"/>
    <col min="8689" max="8711" width="16.7109375" style="43" customWidth="1"/>
    <col min="8712" max="8712" width="11.42578125" style="43" customWidth="1"/>
    <col min="8713" max="8713" width="9.140625" style="43"/>
    <col min="8714" max="8714" width="24.85546875" style="43" customWidth="1"/>
    <col min="8715" max="8940" width="9.140625" style="43"/>
    <col min="8941" max="8941" width="7.5703125" style="43" customWidth="1"/>
    <col min="8942" max="8943" width="10.28515625" style="43" customWidth="1"/>
    <col min="8944" max="8944" width="76.85546875" style="43" customWidth="1"/>
    <col min="8945" max="8967" width="16.7109375" style="43" customWidth="1"/>
    <col min="8968" max="8968" width="11.42578125" style="43" customWidth="1"/>
    <col min="8969" max="8969" width="9.140625" style="43"/>
    <col min="8970" max="8970" width="24.85546875" style="43" customWidth="1"/>
    <col min="8971" max="9196" width="9.140625" style="43"/>
    <col min="9197" max="9197" width="7.5703125" style="43" customWidth="1"/>
    <col min="9198" max="9199" width="10.28515625" style="43" customWidth="1"/>
    <col min="9200" max="9200" width="76.85546875" style="43" customWidth="1"/>
    <col min="9201" max="9223" width="16.7109375" style="43" customWidth="1"/>
    <col min="9224" max="9224" width="11.42578125" style="43" customWidth="1"/>
    <col min="9225" max="9225" width="9.140625" style="43"/>
    <col min="9226" max="9226" width="24.85546875" style="43" customWidth="1"/>
    <col min="9227" max="9452" width="9.140625" style="43"/>
    <col min="9453" max="9453" width="7.5703125" style="43" customWidth="1"/>
    <col min="9454" max="9455" width="10.28515625" style="43" customWidth="1"/>
    <col min="9456" max="9456" width="76.85546875" style="43" customWidth="1"/>
    <col min="9457" max="9479" width="16.7109375" style="43" customWidth="1"/>
    <col min="9480" max="9480" width="11.42578125" style="43" customWidth="1"/>
    <col min="9481" max="9481" width="9.140625" style="43"/>
    <col min="9482" max="9482" width="24.85546875" style="43" customWidth="1"/>
    <col min="9483" max="9708" width="9.140625" style="43"/>
    <col min="9709" max="9709" width="7.5703125" style="43" customWidth="1"/>
    <col min="9710" max="9711" width="10.28515625" style="43" customWidth="1"/>
    <col min="9712" max="9712" width="76.85546875" style="43" customWidth="1"/>
    <col min="9713" max="9735" width="16.7109375" style="43" customWidth="1"/>
    <col min="9736" max="9736" width="11.42578125" style="43" customWidth="1"/>
    <col min="9737" max="9737" width="9.140625" style="43"/>
    <col min="9738" max="9738" width="24.85546875" style="43" customWidth="1"/>
    <col min="9739" max="9964" width="9.140625" style="43"/>
    <col min="9965" max="9965" width="7.5703125" style="43" customWidth="1"/>
    <col min="9966" max="9967" width="10.28515625" style="43" customWidth="1"/>
    <col min="9968" max="9968" width="76.85546875" style="43" customWidth="1"/>
    <col min="9969" max="9991" width="16.7109375" style="43" customWidth="1"/>
    <col min="9992" max="9992" width="11.42578125" style="43" customWidth="1"/>
    <col min="9993" max="9993" width="9.140625" style="43"/>
    <col min="9994" max="9994" width="24.85546875" style="43" customWidth="1"/>
    <col min="9995" max="10220" width="9.140625" style="43"/>
    <col min="10221" max="10221" width="7.5703125" style="43" customWidth="1"/>
    <col min="10222" max="10223" width="10.28515625" style="43" customWidth="1"/>
    <col min="10224" max="10224" width="76.85546875" style="43" customWidth="1"/>
    <col min="10225" max="10247" width="16.7109375" style="43" customWidth="1"/>
    <col min="10248" max="10248" width="11.42578125" style="43" customWidth="1"/>
    <col min="10249" max="10249" width="9.140625" style="43"/>
    <col min="10250" max="10250" width="24.85546875" style="43" customWidth="1"/>
    <col min="10251" max="10476" width="9.140625" style="43"/>
    <col min="10477" max="10477" width="7.5703125" style="43" customWidth="1"/>
    <col min="10478" max="10479" width="10.28515625" style="43" customWidth="1"/>
    <col min="10480" max="10480" width="76.85546875" style="43" customWidth="1"/>
    <col min="10481" max="10503" width="16.7109375" style="43" customWidth="1"/>
    <col min="10504" max="10504" width="11.42578125" style="43" customWidth="1"/>
    <col min="10505" max="10505" width="9.140625" style="43"/>
    <col min="10506" max="10506" width="24.85546875" style="43" customWidth="1"/>
    <col min="10507" max="10732" width="9.140625" style="43"/>
    <col min="10733" max="10733" width="7.5703125" style="43" customWidth="1"/>
    <col min="10734" max="10735" width="10.28515625" style="43" customWidth="1"/>
    <col min="10736" max="10736" width="76.85546875" style="43" customWidth="1"/>
    <col min="10737" max="10759" width="16.7109375" style="43" customWidth="1"/>
    <col min="10760" max="10760" width="11.42578125" style="43" customWidth="1"/>
    <col min="10761" max="10761" width="9.140625" style="43"/>
    <col min="10762" max="10762" width="24.85546875" style="43" customWidth="1"/>
    <col min="10763" max="10988" width="9.140625" style="43"/>
    <col min="10989" max="10989" width="7.5703125" style="43" customWidth="1"/>
    <col min="10990" max="10991" width="10.28515625" style="43" customWidth="1"/>
    <col min="10992" max="10992" width="76.85546875" style="43" customWidth="1"/>
    <col min="10993" max="11015" width="16.7109375" style="43" customWidth="1"/>
    <col min="11016" max="11016" width="11.42578125" style="43" customWidth="1"/>
    <col min="11017" max="11017" width="9.140625" style="43"/>
    <col min="11018" max="11018" width="24.85546875" style="43" customWidth="1"/>
    <col min="11019" max="11244" width="9.140625" style="43"/>
    <col min="11245" max="11245" width="7.5703125" style="43" customWidth="1"/>
    <col min="11246" max="11247" width="10.28515625" style="43" customWidth="1"/>
    <col min="11248" max="11248" width="76.85546875" style="43" customWidth="1"/>
    <col min="11249" max="11271" width="16.7109375" style="43" customWidth="1"/>
    <col min="11272" max="11272" width="11.42578125" style="43" customWidth="1"/>
    <col min="11273" max="11273" width="9.140625" style="43"/>
    <col min="11274" max="11274" width="24.85546875" style="43" customWidth="1"/>
    <col min="11275" max="11500" width="9.140625" style="43"/>
    <col min="11501" max="11501" width="7.5703125" style="43" customWidth="1"/>
    <col min="11502" max="11503" width="10.28515625" style="43" customWidth="1"/>
    <col min="11504" max="11504" width="76.85546875" style="43" customWidth="1"/>
    <col min="11505" max="11527" width="16.7109375" style="43" customWidth="1"/>
    <col min="11528" max="11528" width="11.42578125" style="43" customWidth="1"/>
    <col min="11529" max="11529" width="9.140625" style="43"/>
    <col min="11530" max="11530" width="24.85546875" style="43" customWidth="1"/>
    <col min="11531" max="11756" width="9.140625" style="43"/>
    <col min="11757" max="11757" width="7.5703125" style="43" customWidth="1"/>
    <col min="11758" max="11759" width="10.28515625" style="43" customWidth="1"/>
    <col min="11760" max="11760" width="76.85546875" style="43" customWidth="1"/>
    <col min="11761" max="11783" width="16.7109375" style="43" customWidth="1"/>
    <col min="11784" max="11784" width="11.42578125" style="43" customWidth="1"/>
    <col min="11785" max="11785" width="9.140625" style="43"/>
    <col min="11786" max="11786" width="24.85546875" style="43" customWidth="1"/>
    <col min="11787" max="12012" width="9.140625" style="43"/>
    <col min="12013" max="12013" width="7.5703125" style="43" customWidth="1"/>
    <col min="12014" max="12015" width="10.28515625" style="43" customWidth="1"/>
    <col min="12016" max="12016" width="76.85546875" style="43" customWidth="1"/>
    <col min="12017" max="12039" width="16.7109375" style="43" customWidth="1"/>
    <col min="12040" max="12040" width="11.42578125" style="43" customWidth="1"/>
    <col min="12041" max="12041" width="9.140625" style="43"/>
    <col min="12042" max="12042" width="24.85546875" style="43" customWidth="1"/>
    <col min="12043" max="12268" width="9.140625" style="43"/>
    <col min="12269" max="12269" width="7.5703125" style="43" customWidth="1"/>
    <col min="12270" max="12271" width="10.28515625" style="43" customWidth="1"/>
    <col min="12272" max="12272" width="76.85546875" style="43" customWidth="1"/>
    <col min="12273" max="12295" width="16.7109375" style="43" customWidth="1"/>
    <col min="12296" max="12296" width="11.42578125" style="43" customWidth="1"/>
    <col min="12297" max="12297" width="9.140625" style="43"/>
    <col min="12298" max="12298" width="24.85546875" style="43" customWidth="1"/>
    <col min="12299" max="12524" width="9.140625" style="43"/>
    <col min="12525" max="12525" width="7.5703125" style="43" customWidth="1"/>
    <col min="12526" max="12527" width="10.28515625" style="43" customWidth="1"/>
    <col min="12528" max="12528" width="76.85546875" style="43" customWidth="1"/>
    <col min="12529" max="12551" width="16.7109375" style="43" customWidth="1"/>
    <col min="12552" max="12552" width="11.42578125" style="43" customWidth="1"/>
    <col min="12553" max="12553" width="9.140625" style="43"/>
    <col min="12554" max="12554" width="24.85546875" style="43" customWidth="1"/>
    <col min="12555" max="12780" width="9.140625" style="43"/>
    <col min="12781" max="12781" width="7.5703125" style="43" customWidth="1"/>
    <col min="12782" max="12783" width="10.28515625" style="43" customWidth="1"/>
    <col min="12784" max="12784" width="76.85546875" style="43" customWidth="1"/>
    <col min="12785" max="12807" width="16.7109375" style="43" customWidth="1"/>
    <col min="12808" max="12808" width="11.42578125" style="43" customWidth="1"/>
    <col min="12809" max="12809" width="9.140625" style="43"/>
    <col min="12810" max="12810" width="24.85546875" style="43" customWidth="1"/>
    <col min="12811" max="13036" width="9.140625" style="43"/>
    <col min="13037" max="13037" width="7.5703125" style="43" customWidth="1"/>
    <col min="13038" max="13039" width="10.28515625" style="43" customWidth="1"/>
    <col min="13040" max="13040" width="76.85546875" style="43" customWidth="1"/>
    <col min="13041" max="13063" width="16.7109375" style="43" customWidth="1"/>
    <col min="13064" max="13064" width="11.42578125" style="43" customWidth="1"/>
    <col min="13065" max="13065" width="9.140625" style="43"/>
    <col min="13066" max="13066" width="24.85546875" style="43" customWidth="1"/>
    <col min="13067" max="13292" width="9.140625" style="43"/>
    <col min="13293" max="13293" width="7.5703125" style="43" customWidth="1"/>
    <col min="13294" max="13295" width="10.28515625" style="43" customWidth="1"/>
    <col min="13296" max="13296" width="76.85546875" style="43" customWidth="1"/>
    <col min="13297" max="13319" width="16.7109375" style="43" customWidth="1"/>
    <col min="13320" max="13320" width="11.42578125" style="43" customWidth="1"/>
    <col min="13321" max="13321" width="9.140625" style="43"/>
    <col min="13322" max="13322" width="24.85546875" style="43" customWidth="1"/>
    <col min="13323" max="13548" width="9.140625" style="43"/>
    <col min="13549" max="13549" width="7.5703125" style="43" customWidth="1"/>
    <col min="13550" max="13551" width="10.28515625" style="43" customWidth="1"/>
    <col min="13552" max="13552" width="76.85546875" style="43" customWidth="1"/>
    <col min="13553" max="13575" width="16.7109375" style="43" customWidth="1"/>
    <col min="13576" max="13576" width="11.42578125" style="43" customWidth="1"/>
    <col min="13577" max="13577" width="9.140625" style="43"/>
    <col min="13578" max="13578" width="24.85546875" style="43" customWidth="1"/>
    <col min="13579" max="13804" width="9.140625" style="43"/>
    <col min="13805" max="13805" width="7.5703125" style="43" customWidth="1"/>
    <col min="13806" max="13807" width="10.28515625" style="43" customWidth="1"/>
    <col min="13808" max="13808" width="76.85546875" style="43" customWidth="1"/>
    <col min="13809" max="13831" width="16.7109375" style="43" customWidth="1"/>
    <col min="13832" max="13832" width="11.42578125" style="43" customWidth="1"/>
    <col min="13833" max="13833" width="9.140625" style="43"/>
    <col min="13834" max="13834" width="24.85546875" style="43" customWidth="1"/>
    <col min="13835" max="14060" width="9.140625" style="43"/>
    <col min="14061" max="14061" width="7.5703125" style="43" customWidth="1"/>
    <col min="14062" max="14063" width="10.28515625" style="43" customWidth="1"/>
    <col min="14064" max="14064" width="76.85546875" style="43" customWidth="1"/>
    <col min="14065" max="14087" width="16.7109375" style="43" customWidth="1"/>
    <col min="14088" max="14088" width="11.42578125" style="43" customWidth="1"/>
    <col min="14089" max="14089" width="9.140625" style="43"/>
    <col min="14090" max="14090" width="24.85546875" style="43" customWidth="1"/>
    <col min="14091" max="14316" width="9.140625" style="43"/>
    <col min="14317" max="14317" width="7.5703125" style="43" customWidth="1"/>
    <col min="14318" max="14319" width="10.28515625" style="43" customWidth="1"/>
    <col min="14320" max="14320" width="76.85546875" style="43" customWidth="1"/>
    <col min="14321" max="14343" width="16.7109375" style="43" customWidth="1"/>
    <col min="14344" max="14344" width="11.42578125" style="43" customWidth="1"/>
    <col min="14345" max="14345" width="9.140625" style="43"/>
    <col min="14346" max="14346" width="24.85546875" style="43" customWidth="1"/>
    <col min="14347" max="14572" width="9.140625" style="43"/>
    <col min="14573" max="14573" width="7.5703125" style="43" customWidth="1"/>
    <col min="14574" max="14575" width="10.28515625" style="43" customWidth="1"/>
    <col min="14576" max="14576" width="76.85546875" style="43" customWidth="1"/>
    <col min="14577" max="14599" width="16.7109375" style="43" customWidth="1"/>
    <col min="14600" max="14600" width="11.42578125" style="43" customWidth="1"/>
    <col min="14601" max="14601" width="9.140625" style="43"/>
    <col min="14602" max="14602" width="24.85546875" style="43" customWidth="1"/>
    <col min="14603" max="14828" width="9.140625" style="43"/>
    <col min="14829" max="14829" width="7.5703125" style="43" customWidth="1"/>
    <col min="14830" max="14831" width="10.28515625" style="43" customWidth="1"/>
    <col min="14832" max="14832" width="76.85546875" style="43" customWidth="1"/>
    <col min="14833" max="14855" width="16.7109375" style="43" customWidth="1"/>
    <col min="14856" max="14856" width="11.42578125" style="43" customWidth="1"/>
    <col min="14857" max="14857" width="9.140625" style="43"/>
    <col min="14858" max="14858" width="24.85546875" style="43" customWidth="1"/>
    <col min="14859" max="15084" width="9.140625" style="43"/>
    <col min="15085" max="15085" width="7.5703125" style="43" customWidth="1"/>
    <col min="15086" max="15087" width="10.28515625" style="43" customWidth="1"/>
    <col min="15088" max="15088" width="76.85546875" style="43" customWidth="1"/>
    <col min="15089" max="15111" width="16.7109375" style="43" customWidth="1"/>
    <col min="15112" max="15112" width="11.42578125" style="43" customWidth="1"/>
    <col min="15113" max="15113" width="9.140625" style="43"/>
    <col min="15114" max="15114" width="24.85546875" style="43" customWidth="1"/>
    <col min="15115" max="15340" width="9.140625" style="43"/>
    <col min="15341" max="15341" width="7.5703125" style="43" customWidth="1"/>
    <col min="15342" max="15343" width="10.28515625" style="43" customWidth="1"/>
    <col min="15344" max="15344" width="76.85546875" style="43" customWidth="1"/>
    <col min="15345" max="15367" width="16.7109375" style="43" customWidth="1"/>
    <col min="15368" max="15368" width="11.42578125" style="43" customWidth="1"/>
    <col min="15369" max="15369" width="9.140625" style="43"/>
    <col min="15370" max="15370" width="24.85546875" style="43" customWidth="1"/>
    <col min="15371" max="15596" width="9.140625" style="43"/>
    <col min="15597" max="15597" width="7.5703125" style="43" customWidth="1"/>
    <col min="15598" max="15599" width="10.28515625" style="43" customWidth="1"/>
    <col min="15600" max="15600" width="76.85546875" style="43" customWidth="1"/>
    <col min="15601" max="15623" width="16.7109375" style="43" customWidth="1"/>
    <col min="15624" max="15624" width="11.42578125" style="43" customWidth="1"/>
    <col min="15625" max="15625" width="9.140625" style="43"/>
    <col min="15626" max="15626" width="24.85546875" style="43" customWidth="1"/>
    <col min="15627" max="15852" width="9.140625" style="43"/>
    <col min="15853" max="15853" width="7.5703125" style="43" customWidth="1"/>
    <col min="15854" max="15855" width="10.28515625" style="43" customWidth="1"/>
    <col min="15856" max="15856" width="76.85546875" style="43" customWidth="1"/>
    <col min="15857" max="15879" width="16.7109375" style="43" customWidth="1"/>
    <col min="15880" max="15880" width="11.42578125" style="43" customWidth="1"/>
    <col min="15881" max="15881" width="9.140625" style="43"/>
    <col min="15882" max="15882" width="24.85546875" style="43" customWidth="1"/>
    <col min="15883" max="16108" width="9.140625" style="43"/>
    <col min="16109" max="16109" width="7.5703125" style="43" customWidth="1"/>
    <col min="16110" max="16111" width="10.28515625" style="43" customWidth="1"/>
    <col min="16112" max="16112" width="76.85546875" style="43" customWidth="1"/>
    <col min="16113" max="16135" width="16.7109375" style="43" customWidth="1"/>
    <col min="16136" max="16136" width="11.42578125" style="43" customWidth="1"/>
    <col min="16137" max="16137" width="9.140625" style="43"/>
    <col min="16138" max="16138" width="24.85546875" style="43" customWidth="1"/>
    <col min="16139" max="16384" width="9.140625" style="43"/>
  </cols>
  <sheetData>
    <row r="1" spans="1:10" ht="21.75" customHeight="1">
      <c r="A1" s="288" t="s">
        <v>25</v>
      </c>
      <c r="B1" s="285"/>
      <c r="C1" s="285"/>
      <c r="D1" s="40"/>
      <c r="E1" s="41"/>
      <c r="F1" s="220"/>
      <c r="G1" s="221"/>
      <c r="H1" s="42"/>
    </row>
    <row r="2" spans="1:10" ht="12.75" customHeight="1">
      <c r="A2" s="44"/>
      <c r="B2" s="45"/>
      <c r="C2" s="44"/>
      <c r="D2" s="46"/>
      <c r="E2" s="41"/>
      <c r="F2" s="220"/>
      <c r="G2" s="220"/>
      <c r="H2" s="41"/>
    </row>
    <row r="3" spans="1:10" s="45" customFormat="1" ht="24" customHeight="1">
      <c r="A3" s="289" t="s">
        <v>26</v>
      </c>
      <c r="B3" s="289"/>
      <c r="C3" s="289"/>
      <c r="D3" s="285"/>
      <c r="E3" s="285"/>
      <c r="F3" s="222"/>
      <c r="G3" s="222"/>
      <c r="H3" s="47"/>
    </row>
    <row r="4" spans="1:10" s="45" customFormat="1" ht="15" hidden="1" customHeight="1">
      <c r="A4" s="48"/>
      <c r="B4" s="48"/>
      <c r="C4" s="48"/>
      <c r="D4" s="48"/>
      <c r="E4" s="49"/>
      <c r="F4" s="223"/>
      <c r="G4" s="224"/>
      <c r="H4" s="49"/>
    </row>
    <row r="5" spans="1:10" ht="15" customHeight="1" thickBot="1">
      <c r="A5" s="50"/>
      <c r="B5" s="50"/>
      <c r="C5" s="50"/>
      <c r="D5" s="50"/>
      <c r="E5" s="51"/>
      <c r="F5" s="225"/>
      <c r="G5" s="226" t="s">
        <v>4</v>
      </c>
      <c r="H5" s="51"/>
    </row>
    <row r="6" spans="1:10" ht="15.75">
      <c r="A6" s="52" t="s">
        <v>27</v>
      </c>
      <c r="B6" s="52" t="s">
        <v>28</v>
      </c>
      <c r="C6" s="52" t="s">
        <v>29</v>
      </c>
      <c r="D6" s="53" t="s">
        <v>30</v>
      </c>
      <c r="E6" s="54" t="s">
        <v>31</v>
      </c>
      <c r="F6" s="227" t="s">
        <v>31</v>
      </c>
      <c r="G6" s="227" t="s">
        <v>8</v>
      </c>
      <c r="H6" s="54" t="s">
        <v>32</v>
      </c>
    </row>
    <row r="7" spans="1:10" ht="15.75" customHeight="1" thickBot="1">
      <c r="A7" s="55"/>
      <c r="B7" s="55"/>
      <c r="C7" s="55"/>
      <c r="D7" s="56"/>
      <c r="E7" s="57" t="s">
        <v>33</v>
      </c>
      <c r="F7" s="228" t="s">
        <v>34</v>
      </c>
      <c r="G7" s="229" t="s">
        <v>35</v>
      </c>
      <c r="H7" s="57" t="s">
        <v>11</v>
      </c>
    </row>
    <row r="8" spans="1:10" ht="15.75" customHeight="1" thickTop="1">
      <c r="A8" s="58">
        <v>20</v>
      </c>
      <c r="B8" s="59"/>
      <c r="C8" s="59"/>
      <c r="D8" s="60" t="s">
        <v>36</v>
      </c>
      <c r="E8" s="61"/>
      <c r="F8" s="230"/>
      <c r="G8" s="230"/>
      <c r="H8" s="61"/>
    </row>
    <row r="9" spans="1:10" ht="15.75" customHeight="1">
      <c r="A9" s="58"/>
      <c r="B9" s="59"/>
      <c r="C9" s="59"/>
      <c r="D9" s="60"/>
      <c r="E9" s="61"/>
      <c r="F9" s="230"/>
      <c r="G9" s="230"/>
      <c r="H9" s="61"/>
    </row>
    <row r="10" spans="1:10" ht="15.75" hidden="1" customHeight="1">
      <c r="A10" s="58"/>
      <c r="B10" s="59"/>
      <c r="C10" s="62">
        <v>2420</v>
      </c>
      <c r="D10" s="63" t="s">
        <v>37</v>
      </c>
      <c r="E10" s="64"/>
      <c r="F10" s="231"/>
      <c r="G10" s="231">
        <v>0</v>
      </c>
      <c r="H10" s="64" t="e">
        <f>(#REF!/F10)*100</f>
        <v>#REF!</v>
      </c>
    </row>
    <row r="11" spans="1:10" ht="15.75" hidden="1" customHeight="1">
      <c r="A11" s="65"/>
      <c r="B11" s="59"/>
      <c r="C11" s="62">
        <v>4113</v>
      </c>
      <c r="D11" s="63" t="s">
        <v>38</v>
      </c>
      <c r="E11" s="64"/>
      <c r="F11" s="231"/>
      <c r="G11" s="231">
        <v>0</v>
      </c>
      <c r="H11" s="64" t="e">
        <f>(#REF!/F11)*100</f>
        <v>#REF!</v>
      </c>
    </row>
    <row r="12" spans="1:10" ht="15.75" hidden="1" customHeight="1">
      <c r="A12" s="65"/>
      <c r="B12" s="59"/>
      <c r="C12" s="62">
        <v>4113</v>
      </c>
      <c r="D12" s="63" t="s">
        <v>38</v>
      </c>
      <c r="E12" s="64"/>
      <c r="F12" s="231"/>
      <c r="G12" s="231">
        <v>0</v>
      </c>
      <c r="H12" s="64" t="e">
        <f>(#REF!/F12)*100</f>
        <v>#REF!</v>
      </c>
    </row>
    <row r="13" spans="1:10" ht="15.75" hidden="1" customHeight="1">
      <c r="A13" s="65"/>
      <c r="B13" s="59"/>
      <c r="C13" s="62">
        <v>4116</v>
      </c>
      <c r="D13" s="63" t="s">
        <v>39</v>
      </c>
      <c r="E13" s="64"/>
      <c r="F13" s="231"/>
      <c r="G13" s="231">
        <v>0</v>
      </c>
      <c r="H13" s="64" t="e">
        <f>(#REF!/F13)*100</f>
        <v>#REF!</v>
      </c>
    </row>
    <row r="14" spans="1:10" ht="15.75" hidden="1">
      <c r="A14" s="65"/>
      <c r="B14" s="59"/>
      <c r="C14" s="66">
        <v>4116</v>
      </c>
      <c r="D14" s="67" t="s">
        <v>40</v>
      </c>
      <c r="E14" s="64"/>
      <c r="F14" s="231"/>
      <c r="G14" s="231">
        <v>0</v>
      </c>
      <c r="H14" s="64" t="e">
        <f>(#REF!/F14)*100</f>
        <v>#REF!</v>
      </c>
      <c r="J14" s="68"/>
    </row>
    <row r="15" spans="1:10" ht="15.75" hidden="1" customHeight="1">
      <c r="A15" s="65"/>
      <c r="B15" s="59"/>
      <c r="C15" s="62">
        <v>4116</v>
      </c>
      <c r="D15" s="63" t="s">
        <v>38</v>
      </c>
      <c r="E15" s="64"/>
      <c r="F15" s="231"/>
      <c r="G15" s="231">
        <v>0</v>
      </c>
      <c r="H15" s="64" t="e">
        <f>(#REF!/F15)*100</f>
        <v>#REF!</v>
      </c>
    </row>
    <row r="16" spans="1:10" ht="15.75" hidden="1" customHeight="1">
      <c r="A16" s="65"/>
      <c r="B16" s="59"/>
      <c r="C16" s="62">
        <v>4116</v>
      </c>
      <c r="D16" s="63" t="s">
        <v>38</v>
      </c>
      <c r="E16" s="64"/>
      <c r="F16" s="231"/>
      <c r="G16" s="231">
        <v>0</v>
      </c>
      <c r="H16" s="64" t="e">
        <f>(#REF!/F16)*100</f>
        <v>#REF!</v>
      </c>
    </row>
    <row r="17" spans="1:10" ht="15.75" hidden="1" customHeight="1">
      <c r="A17" s="65"/>
      <c r="B17" s="59"/>
      <c r="C17" s="62">
        <v>4116</v>
      </c>
      <c r="D17" s="69" t="s">
        <v>41</v>
      </c>
      <c r="E17" s="61"/>
      <c r="F17" s="230"/>
      <c r="G17" s="231">
        <v>0</v>
      </c>
      <c r="H17" s="64" t="e">
        <f>(#REF!/F17)*100</f>
        <v>#REF!</v>
      </c>
    </row>
    <row r="18" spans="1:10" ht="15" hidden="1">
      <c r="A18" s="70"/>
      <c r="B18" s="71"/>
      <c r="C18" s="72">
        <v>4116</v>
      </c>
      <c r="D18" s="69" t="s">
        <v>41</v>
      </c>
      <c r="E18" s="64"/>
      <c r="F18" s="231"/>
      <c r="G18" s="231">
        <v>0</v>
      </c>
      <c r="H18" s="64" t="e">
        <f>(#REF!/F18)*100</f>
        <v>#REF!</v>
      </c>
    </row>
    <row r="19" spans="1:10" ht="15.75">
      <c r="A19" s="65">
        <v>221</v>
      </c>
      <c r="B19" s="59"/>
      <c r="C19" s="62">
        <v>4122</v>
      </c>
      <c r="D19" s="73" t="s">
        <v>42</v>
      </c>
      <c r="E19" s="64">
        <v>0</v>
      </c>
      <c r="F19" s="231">
        <v>70</v>
      </c>
      <c r="G19" s="231">
        <v>70</v>
      </c>
      <c r="H19" s="64">
        <f>(G19/F19)*100</f>
        <v>100</v>
      </c>
    </row>
    <row r="20" spans="1:10" ht="15.75">
      <c r="A20" s="65">
        <v>359</v>
      </c>
      <c r="B20" s="59"/>
      <c r="C20" s="62">
        <v>4122</v>
      </c>
      <c r="D20" s="73" t="s">
        <v>43</v>
      </c>
      <c r="E20" s="64">
        <v>0</v>
      </c>
      <c r="F20" s="231">
        <v>8</v>
      </c>
      <c r="G20" s="231">
        <v>7.9</v>
      </c>
      <c r="H20" s="64">
        <f t="shared" ref="H20:H74" si="0">(G20/F20)*100</f>
        <v>98.75</v>
      </c>
    </row>
    <row r="21" spans="1:10" ht="15.75" hidden="1" customHeight="1">
      <c r="A21" s="65"/>
      <c r="B21" s="59"/>
      <c r="C21" s="62">
        <v>4122</v>
      </c>
      <c r="D21" s="69" t="s">
        <v>44</v>
      </c>
      <c r="E21" s="61"/>
      <c r="F21" s="230"/>
      <c r="G21" s="231">
        <v>0</v>
      </c>
      <c r="H21" s="64" t="e">
        <f t="shared" si="0"/>
        <v>#DIV/0!</v>
      </c>
      <c r="J21" s="68"/>
    </row>
    <row r="22" spans="1:10" ht="15.75" hidden="1">
      <c r="A22" s="65"/>
      <c r="B22" s="59"/>
      <c r="C22" s="62">
        <v>4152</v>
      </c>
      <c r="D22" s="73" t="s">
        <v>45</v>
      </c>
      <c r="E22" s="64"/>
      <c r="F22" s="231"/>
      <c r="G22" s="231">
        <v>0</v>
      </c>
      <c r="H22" s="64" t="e">
        <f t="shared" si="0"/>
        <v>#DIV/0!</v>
      </c>
    </row>
    <row r="23" spans="1:10" ht="15.75" customHeight="1">
      <c r="A23" s="65">
        <v>91628</v>
      </c>
      <c r="B23" s="59"/>
      <c r="C23" s="62">
        <v>4213</v>
      </c>
      <c r="D23" s="69" t="s">
        <v>46</v>
      </c>
      <c r="E23" s="61">
        <v>0</v>
      </c>
      <c r="F23" s="230">
        <v>1761</v>
      </c>
      <c r="G23" s="231">
        <v>0</v>
      </c>
      <c r="H23" s="64">
        <f t="shared" si="0"/>
        <v>0</v>
      </c>
      <c r="J23" s="68"/>
    </row>
    <row r="24" spans="1:10" ht="15.75" customHeight="1">
      <c r="A24" s="65">
        <v>91628</v>
      </c>
      <c r="B24" s="59"/>
      <c r="C24" s="62">
        <v>4213</v>
      </c>
      <c r="D24" s="69" t="s">
        <v>47</v>
      </c>
      <c r="E24" s="61">
        <v>0</v>
      </c>
      <c r="F24" s="230">
        <v>883</v>
      </c>
      <c r="G24" s="231">
        <v>21.8</v>
      </c>
      <c r="H24" s="64">
        <f t="shared" si="0"/>
        <v>2.4688561721404305</v>
      </c>
      <c r="J24" s="68"/>
    </row>
    <row r="25" spans="1:10" ht="15.75" hidden="1" customHeight="1">
      <c r="A25" s="65"/>
      <c r="B25" s="59"/>
      <c r="C25" s="62">
        <v>4213</v>
      </c>
      <c r="D25" s="69" t="s">
        <v>48</v>
      </c>
      <c r="E25" s="61"/>
      <c r="F25" s="230"/>
      <c r="G25" s="231">
        <v>0</v>
      </c>
      <c r="H25" s="64" t="e">
        <f t="shared" si="0"/>
        <v>#DIV/0!</v>
      </c>
      <c r="I25" s="68"/>
    </row>
    <row r="26" spans="1:10" ht="15.75" hidden="1" customHeight="1">
      <c r="A26" s="65"/>
      <c r="B26" s="59"/>
      <c r="C26" s="62">
        <v>4213</v>
      </c>
      <c r="D26" s="69" t="s">
        <v>49</v>
      </c>
      <c r="E26" s="61"/>
      <c r="F26" s="230"/>
      <c r="G26" s="231">
        <v>0</v>
      </c>
      <c r="H26" s="64" t="e">
        <f t="shared" si="0"/>
        <v>#DIV/0!</v>
      </c>
      <c r="I26" s="68"/>
    </row>
    <row r="27" spans="1:10" ht="15.75" hidden="1" customHeight="1">
      <c r="A27" s="65"/>
      <c r="B27" s="59"/>
      <c r="C27" s="62">
        <v>4213</v>
      </c>
      <c r="D27" s="69" t="s">
        <v>49</v>
      </c>
      <c r="E27" s="61"/>
      <c r="F27" s="230"/>
      <c r="G27" s="231">
        <v>0</v>
      </c>
      <c r="H27" s="64" t="e">
        <f t="shared" si="0"/>
        <v>#DIV/0!</v>
      </c>
      <c r="I27" s="68"/>
    </row>
    <row r="28" spans="1:10" ht="15.75" hidden="1" customHeight="1">
      <c r="A28" s="65"/>
      <c r="B28" s="59"/>
      <c r="C28" s="62">
        <v>4213</v>
      </c>
      <c r="D28" s="69" t="s">
        <v>48</v>
      </c>
      <c r="E28" s="61"/>
      <c r="F28" s="230"/>
      <c r="G28" s="231">
        <v>0</v>
      </c>
      <c r="H28" s="64" t="e">
        <f t="shared" si="0"/>
        <v>#DIV/0!</v>
      </c>
    </row>
    <row r="29" spans="1:10" ht="15" hidden="1" customHeight="1">
      <c r="A29" s="72"/>
      <c r="B29" s="67"/>
      <c r="C29" s="67">
        <v>4213</v>
      </c>
      <c r="D29" s="67" t="s">
        <v>48</v>
      </c>
      <c r="E29" s="64"/>
      <c r="F29" s="231"/>
      <c r="G29" s="231">
        <v>0</v>
      </c>
      <c r="H29" s="64" t="e">
        <f t="shared" si="0"/>
        <v>#DIV/0!</v>
      </c>
    </row>
    <row r="30" spans="1:10" ht="15" hidden="1" customHeight="1">
      <c r="A30" s="74"/>
      <c r="B30" s="73"/>
      <c r="C30" s="67">
        <v>4213</v>
      </c>
      <c r="D30" s="67" t="s">
        <v>48</v>
      </c>
      <c r="E30" s="61"/>
      <c r="F30" s="230"/>
      <c r="G30" s="231">
        <v>0</v>
      </c>
      <c r="H30" s="64" t="e">
        <f t="shared" si="0"/>
        <v>#DIV/0!</v>
      </c>
    </row>
    <row r="31" spans="1:10" ht="15.75" hidden="1" customHeight="1">
      <c r="A31" s="65"/>
      <c r="B31" s="59"/>
      <c r="C31" s="62">
        <v>4213</v>
      </c>
      <c r="D31" s="69" t="s">
        <v>48</v>
      </c>
      <c r="E31" s="61"/>
      <c r="F31" s="230"/>
      <c r="G31" s="231">
        <v>0</v>
      </c>
      <c r="H31" s="64" t="e">
        <f t="shared" si="0"/>
        <v>#DIV/0!</v>
      </c>
    </row>
    <row r="32" spans="1:10" ht="15.75" hidden="1" customHeight="1">
      <c r="A32" s="65"/>
      <c r="B32" s="59"/>
      <c r="C32" s="62">
        <v>4213</v>
      </c>
      <c r="D32" s="69" t="s">
        <v>48</v>
      </c>
      <c r="E32" s="61"/>
      <c r="F32" s="230"/>
      <c r="G32" s="231">
        <v>0</v>
      </c>
      <c r="H32" s="64" t="e">
        <f t="shared" si="0"/>
        <v>#DIV/0!</v>
      </c>
    </row>
    <row r="33" spans="1:10" ht="15.75" hidden="1" customHeight="1">
      <c r="A33" s="65"/>
      <c r="B33" s="59"/>
      <c r="C33" s="62">
        <v>4216</v>
      </c>
      <c r="D33" s="69" t="s">
        <v>50</v>
      </c>
      <c r="E33" s="61"/>
      <c r="F33" s="230"/>
      <c r="G33" s="231">
        <v>0</v>
      </c>
      <c r="H33" s="64" t="e">
        <f t="shared" si="0"/>
        <v>#DIV/0!</v>
      </c>
      <c r="J33" s="68"/>
    </row>
    <row r="34" spans="1:10" ht="15.75" hidden="1" customHeight="1">
      <c r="A34" s="65"/>
      <c r="B34" s="59"/>
      <c r="C34" s="62">
        <v>4216</v>
      </c>
      <c r="D34" s="69" t="s">
        <v>50</v>
      </c>
      <c r="E34" s="61"/>
      <c r="F34" s="230"/>
      <c r="G34" s="231">
        <v>0</v>
      </c>
      <c r="H34" s="64" t="e">
        <f t="shared" si="0"/>
        <v>#DIV/0!</v>
      </c>
      <c r="J34" s="68"/>
    </row>
    <row r="35" spans="1:10" ht="15.75" hidden="1" customHeight="1">
      <c r="A35" s="65"/>
      <c r="B35" s="59"/>
      <c r="C35" s="62">
        <v>4216</v>
      </c>
      <c r="D35" s="69" t="s">
        <v>50</v>
      </c>
      <c r="E35" s="61"/>
      <c r="F35" s="230"/>
      <c r="G35" s="231">
        <v>0</v>
      </c>
      <c r="H35" s="64" t="e">
        <f t="shared" si="0"/>
        <v>#DIV/0!</v>
      </c>
      <c r="J35" s="68"/>
    </row>
    <row r="36" spans="1:10" ht="15.75" hidden="1" customHeight="1">
      <c r="A36" s="65"/>
      <c r="B36" s="59"/>
      <c r="C36" s="62">
        <v>4216</v>
      </c>
      <c r="D36" s="69" t="s">
        <v>51</v>
      </c>
      <c r="E36" s="61"/>
      <c r="F36" s="230"/>
      <c r="G36" s="231">
        <v>0</v>
      </c>
      <c r="H36" s="64" t="e">
        <f t="shared" si="0"/>
        <v>#DIV/0!</v>
      </c>
      <c r="I36" s="68"/>
    </row>
    <row r="37" spans="1:10" ht="15.75" hidden="1" customHeight="1">
      <c r="A37" s="65"/>
      <c r="B37" s="59"/>
      <c r="C37" s="62">
        <v>4216</v>
      </c>
      <c r="D37" s="69" t="s">
        <v>50</v>
      </c>
      <c r="E37" s="61"/>
      <c r="F37" s="231"/>
      <c r="G37" s="231">
        <v>0</v>
      </c>
      <c r="H37" s="64" t="e">
        <f t="shared" si="0"/>
        <v>#DIV/0!</v>
      </c>
      <c r="I37" s="68"/>
    </row>
    <row r="38" spans="1:10" ht="15.75" hidden="1" customHeight="1">
      <c r="A38" s="65"/>
      <c r="B38" s="59"/>
      <c r="C38" s="62">
        <v>4216</v>
      </c>
      <c r="D38" s="69" t="s">
        <v>50</v>
      </c>
      <c r="E38" s="61"/>
      <c r="F38" s="230"/>
      <c r="G38" s="231">
        <v>0</v>
      </c>
      <c r="H38" s="64" t="e">
        <f t="shared" si="0"/>
        <v>#DIV/0!</v>
      </c>
    </row>
    <row r="39" spans="1:10" ht="15.75" hidden="1" customHeight="1">
      <c r="A39" s="65"/>
      <c r="B39" s="59"/>
      <c r="C39" s="62">
        <v>4216</v>
      </c>
      <c r="D39" s="69" t="s">
        <v>51</v>
      </c>
      <c r="E39" s="61"/>
      <c r="F39" s="230"/>
      <c r="G39" s="231">
        <v>0</v>
      </c>
      <c r="H39" s="64" t="e">
        <f t="shared" si="0"/>
        <v>#DIV/0!</v>
      </c>
    </row>
    <row r="40" spans="1:10" ht="15.75" hidden="1" customHeight="1">
      <c r="A40" s="65"/>
      <c r="B40" s="59"/>
      <c r="C40" s="62">
        <v>4216</v>
      </c>
      <c r="D40" s="69" t="s">
        <v>51</v>
      </c>
      <c r="E40" s="61"/>
      <c r="F40" s="230"/>
      <c r="G40" s="231">
        <v>0</v>
      </c>
      <c r="H40" s="64" t="e">
        <f t="shared" si="0"/>
        <v>#DIV/0!</v>
      </c>
    </row>
    <row r="41" spans="1:10" ht="15" hidden="1" customHeight="1">
      <c r="A41" s="72"/>
      <c r="B41" s="67"/>
      <c r="C41" s="67">
        <v>4216</v>
      </c>
      <c r="D41" s="67" t="s">
        <v>51</v>
      </c>
      <c r="E41" s="64"/>
      <c r="F41" s="231"/>
      <c r="G41" s="231">
        <v>0</v>
      </c>
      <c r="H41" s="64" t="e">
        <f t="shared" si="0"/>
        <v>#DIV/0!</v>
      </c>
    </row>
    <row r="42" spans="1:10" ht="15" hidden="1">
      <c r="A42" s="70"/>
      <c r="B42" s="71"/>
      <c r="C42" s="72">
        <v>4216</v>
      </c>
      <c r="D42" s="67" t="s">
        <v>50</v>
      </c>
      <c r="E42" s="64"/>
      <c r="F42" s="231"/>
      <c r="G42" s="231">
        <v>0</v>
      </c>
      <c r="H42" s="64" t="e">
        <f t="shared" si="0"/>
        <v>#DIV/0!</v>
      </c>
    </row>
    <row r="43" spans="1:10" ht="15.75" hidden="1" customHeight="1">
      <c r="A43" s="65"/>
      <c r="B43" s="59"/>
      <c r="C43" s="62">
        <v>4216</v>
      </c>
      <c r="D43" s="69" t="s">
        <v>50</v>
      </c>
      <c r="E43" s="61"/>
      <c r="F43" s="230"/>
      <c r="G43" s="231">
        <v>0</v>
      </c>
      <c r="H43" s="64" t="e">
        <f t="shared" si="0"/>
        <v>#DIV/0!</v>
      </c>
    </row>
    <row r="44" spans="1:10" ht="15.75" hidden="1">
      <c r="A44" s="65"/>
      <c r="B44" s="59"/>
      <c r="C44" s="66">
        <v>4216</v>
      </c>
      <c r="D44" s="73" t="s">
        <v>50</v>
      </c>
      <c r="E44" s="64"/>
      <c r="F44" s="231"/>
      <c r="G44" s="231">
        <v>0</v>
      </c>
      <c r="H44" s="64" t="e">
        <f t="shared" si="0"/>
        <v>#DIV/0!</v>
      </c>
    </row>
    <row r="45" spans="1:10" ht="15.75" hidden="1">
      <c r="A45" s="65"/>
      <c r="B45" s="59"/>
      <c r="C45" s="66">
        <v>4216</v>
      </c>
      <c r="D45" s="73" t="s">
        <v>51</v>
      </c>
      <c r="E45" s="64"/>
      <c r="F45" s="231"/>
      <c r="G45" s="231">
        <v>0</v>
      </c>
      <c r="H45" s="64" t="e">
        <f t="shared" si="0"/>
        <v>#DIV/0!</v>
      </c>
    </row>
    <row r="46" spans="1:10" ht="15.75" hidden="1">
      <c r="A46" s="65"/>
      <c r="B46" s="59"/>
      <c r="C46" s="66">
        <v>4216</v>
      </c>
      <c r="D46" s="76" t="s">
        <v>50</v>
      </c>
      <c r="E46" s="64"/>
      <c r="F46" s="231"/>
      <c r="G46" s="231">
        <v>0</v>
      </c>
      <c r="H46" s="64" t="e">
        <f t="shared" si="0"/>
        <v>#DIV/0!</v>
      </c>
    </row>
    <row r="47" spans="1:10" ht="15" hidden="1">
      <c r="A47" s="71"/>
      <c r="B47" s="71"/>
      <c r="C47" s="66">
        <v>4216</v>
      </c>
      <c r="D47" s="76" t="s">
        <v>50</v>
      </c>
      <c r="E47" s="64"/>
      <c r="F47" s="231"/>
      <c r="G47" s="231">
        <v>0</v>
      </c>
      <c r="H47" s="64" t="e">
        <f t="shared" si="0"/>
        <v>#DIV/0!</v>
      </c>
    </row>
    <row r="48" spans="1:10" ht="15" hidden="1">
      <c r="A48" s="77"/>
      <c r="B48" s="78"/>
      <c r="C48" s="72">
        <v>4216</v>
      </c>
      <c r="D48" s="76" t="s">
        <v>50</v>
      </c>
      <c r="E48" s="79"/>
      <c r="F48" s="232"/>
      <c r="G48" s="231">
        <v>0</v>
      </c>
      <c r="H48" s="64" t="e">
        <f t="shared" si="0"/>
        <v>#DIV/0!</v>
      </c>
    </row>
    <row r="49" spans="1:8" ht="15">
      <c r="A49" s="77">
        <v>342</v>
      </c>
      <c r="B49" s="78"/>
      <c r="C49" s="72">
        <v>4222</v>
      </c>
      <c r="D49" s="76" t="s">
        <v>52</v>
      </c>
      <c r="E49" s="79">
        <v>0</v>
      </c>
      <c r="F49" s="232">
        <v>750</v>
      </c>
      <c r="G49" s="231">
        <v>750</v>
      </c>
      <c r="H49" s="64">
        <f t="shared" si="0"/>
        <v>100</v>
      </c>
    </row>
    <row r="50" spans="1:8" ht="15" hidden="1">
      <c r="A50" s="77"/>
      <c r="B50" s="78"/>
      <c r="C50" s="72">
        <v>4222</v>
      </c>
      <c r="D50" s="76" t="s">
        <v>53</v>
      </c>
      <c r="E50" s="79"/>
      <c r="F50" s="232"/>
      <c r="G50" s="231">
        <v>0</v>
      </c>
      <c r="H50" s="64" t="e">
        <f t="shared" si="0"/>
        <v>#DIV/0!</v>
      </c>
    </row>
    <row r="51" spans="1:8" ht="15" hidden="1">
      <c r="A51" s="77"/>
      <c r="B51" s="78"/>
      <c r="C51" s="72">
        <v>4222</v>
      </c>
      <c r="D51" s="76" t="s">
        <v>54</v>
      </c>
      <c r="E51" s="79"/>
      <c r="F51" s="232"/>
      <c r="G51" s="231">
        <v>0</v>
      </c>
      <c r="H51" s="64" t="e">
        <f t="shared" si="0"/>
        <v>#DIV/0!</v>
      </c>
    </row>
    <row r="52" spans="1:8" ht="15" hidden="1">
      <c r="A52" s="70"/>
      <c r="B52" s="71"/>
      <c r="C52" s="72">
        <v>4222</v>
      </c>
      <c r="D52" s="76" t="s">
        <v>55</v>
      </c>
      <c r="E52" s="64"/>
      <c r="F52" s="231"/>
      <c r="G52" s="231">
        <v>0</v>
      </c>
      <c r="H52" s="64" t="e">
        <f t="shared" si="0"/>
        <v>#DIV/0!</v>
      </c>
    </row>
    <row r="53" spans="1:8" ht="15" hidden="1">
      <c r="A53" s="77"/>
      <c r="B53" s="78"/>
      <c r="C53" s="72">
        <v>4223</v>
      </c>
      <c r="D53" s="76" t="s">
        <v>56</v>
      </c>
      <c r="E53" s="79"/>
      <c r="F53" s="232"/>
      <c r="G53" s="231">
        <v>0</v>
      </c>
      <c r="H53" s="64" t="e">
        <f t="shared" si="0"/>
        <v>#DIV/0!</v>
      </c>
    </row>
    <row r="54" spans="1:8" ht="15" hidden="1">
      <c r="A54" s="77"/>
      <c r="B54" s="78"/>
      <c r="C54" s="72">
        <v>4232</v>
      </c>
      <c r="D54" s="76" t="s">
        <v>57</v>
      </c>
      <c r="E54" s="79"/>
      <c r="F54" s="232"/>
      <c r="G54" s="231">
        <v>0</v>
      </c>
      <c r="H54" s="64" t="e">
        <f t="shared" si="0"/>
        <v>#DIV/0!</v>
      </c>
    </row>
    <row r="55" spans="1:8" ht="15" hidden="1">
      <c r="A55" s="77"/>
      <c r="B55" s="78"/>
      <c r="C55" s="72">
        <v>4232</v>
      </c>
      <c r="D55" s="76" t="s">
        <v>57</v>
      </c>
      <c r="E55" s="79"/>
      <c r="F55" s="232"/>
      <c r="G55" s="231">
        <v>0</v>
      </c>
      <c r="H55" s="64" t="e">
        <f t="shared" si="0"/>
        <v>#DIV/0!</v>
      </c>
    </row>
    <row r="56" spans="1:8" ht="15" hidden="1">
      <c r="A56" s="77"/>
      <c r="B56" s="78">
        <v>2212</v>
      </c>
      <c r="C56" s="72">
        <v>2322</v>
      </c>
      <c r="D56" s="76" t="s">
        <v>58</v>
      </c>
      <c r="E56" s="79"/>
      <c r="F56" s="232"/>
      <c r="G56" s="231">
        <v>0</v>
      </c>
      <c r="H56" s="64" t="e">
        <f t="shared" si="0"/>
        <v>#DIV/0!</v>
      </c>
    </row>
    <row r="57" spans="1:8" ht="15" hidden="1" customHeight="1">
      <c r="A57" s="77"/>
      <c r="B57" s="78">
        <v>2212</v>
      </c>
      <c r="C57" s="72">
        <v>2324</v>
      </c>
      <c r="D57" s="76" t="s">
        <v>59</v>
      </c>
      <c r="E57" s="79"/>
      <c r="F57" s="232"/>
      <c r="G57" s="231">
        <v>0</v>
      </c>
      <c r="H57" s="64" t="e">
        <f t="shared" si="0"/>
        <v>#DIV/0!</v>
      </c>
    </row>
    <row r="58" spans="1:8" ht="15" hidden="1" customHeight="1">
      <c r="A58" s="77"/>
      <c r="B58" s="78">
        <v>2219</v>
      </c>
      <c r="C58" s="72">
        <v>2321</v>
      </c>
      <c r="D58" s="76" t="s">
        <v>60</v>
      </c>
      <c r="E58" s="79"/>
      <c r="F58" s="232"/>
      <c r="G58" s="231">
        <v>0</v>
      </c>
      <c r="H58" s="64" t="e">
        <f t="shared" si="0"/>
        <v>#DIV/0!</v>
      </c>
    </row>
    <row r="59" spans="1:8" ht="15" customHeight="1">
      <c r="A59" s="77"/>
      <c r="B59" s="78">
        <v>2219</v>
      </c>
      <c r="C59" s="80">
        <v>2322</v>
      </c>
      <c r="D59" s="76" t="s">
        <v>61</v>
      </c>
      <c r="E59" s="79">
        <v>0</v>
      </c>
      <c r="F59" s="232">
        <v>0</v>
      </c>
      <c r="G59" s="231">
        <v>10</v>
      </c>
      <c r="H59" s="64" t="e">
        <f t="shared" si="0"/>
        <v>#DIV/0!</v>
      </c>
    </row>
    <row r="60" spans="1:8" ht="15" customHeight="1">
      <c r="A60" s="77"/>
      <c r="B60" s="78">
        <v>2219</v>
      </c>
      <c r="C60" s="72">
        <v>2324</v>
      </c>
      <c r="D60" s="76" t="s">
        <v>62</v>
      </c>
      <c r="E60" s="79">
        <v>0</v>
      </c>
      <c r="F60" s="232">
        <v>0</v>
      </c>
      <c r="G60" s="231">
        <v>1.4</v>
      </c>
      <c r="H60" s="64" t="e">
        <f t="shared" si="0"/>
        <v>#DIV/0!</v>
      </c>
    </row>
    <row r="61" spans="1:8" ht="15" customHeight="1">
      <c r="A61" s="77"/>
      <c r="B61" s="78">
        <v>2221</v>
      </c>
      <c r="C61" s="80">
        <v>2329</v>
      </c>
      <c r="D61" s="76" t="s">
        <v>63</v>
      </c>
      <c r="E61" s="79">
        <v>0</v>
      </c>
      <c r="F61" s="232">
        <v>0</v>
      </c>
      <c r="G61" s="231">
        <v>10.199999999999999</v>
      </c>
      <c r="H61" s="64" t="e">
        <f t="shared" si="0"/>
        <v>#DIV/0!</v>
      </c>
    </row>
    <row r="62" spans="1:8" ht="15" customHeight="1">
      <c r="A62" s="81">
        <v>1094</v>
      </c>
      <c r="B62" s="67">
        <v>2249</v>
      </c>
      <c r="C62" s="67">
        <v>2324</v>
      </c>
      <c r="D62" s="67" t="s">
        <v>64</v>
      </c>
      <c r="E62" s="75">
        <v>24</v>
      </c>
      <c r="F62" s="231">
        <v>0</v>
      </c>
      <c r="G62" s="231">
        <v>0</v>
      </c>
      <c r="H62" s="64" t="e">
        <f t="shared" si="0"/>
        <v>#DIV/0!</v>
      </c>
    </row>
    <row r="63" spans="1:8" ht="15" customHeight="1">
      <c r="A63" s="81">
        <v>1094</v>
      </c>
      <c r="B63" s="67">
        <v>2249</v>
      </c>
      <c r="C63" s="67">
        <v>3122</v>
      </c>
      <c r="D63" s="67" t="s">
        <v>65</v>
      </c>
      <c r="E63" s="75">
        <v>407</v>
      </c>
      <c r="F63" s="231">
        <v>0</v>
      </c>
      <c r="G63" s="231">
        <v>0</v>
      </c>
      <c r="H63" s="64" t="e">
        <f t="shared" si="0"/>
        <v>#DIV/0!</v>
      </c>
    </row>
    <row r="64" spans="1:8" ht="15" customHeight="1">
      <c r="A64" s="81"/>
      <c r="B64" s="67">
        <v>3421</v>
      </c>
      <c r="C64" s="67">
        <v>2321</v>
      </c>
      <c r="D64" s="67" t="s">
        <v>66</v>
      </c>
      <c r="E64" s="75">
        <v>0</v>
      </c>
      <c r="F64" s="231">
        <v>0</v>
      </c>
      <c r="G64" s="231">
        <v>30</v>
      </c>
      <c r="H64" s="64" t="e">
        <f t="shared" si="0"/>
        <v>#DIV/0!</v>
      </c>
    </row>
    <row r="65" spans="1:8" ht="15" hidden="1" customHeight="1">
      <c r="A65" s="81"/>
      <c r="B65" s="67">
        <v>3421</v>
      </c>
      <c r="C65" s="67">
        <v>3121</v>
      </c>
      <c r="D65" s="67" t="s">
        <v>67</v>
      </c>
      <c r="E65" s="75"/>
      <c r="F65" s="231"/>
      <c r="G65" s="231">
        <v>0</v>
      </c>
      <c r="H65" s="64" t="e">
        <f t="shared" si="0"/>
        <v>#DIV/0!</v>
      </c>
    </row>
    <row r="66" spans="1:8" ht="15" hidden="1" customHeight="1">
      <c r="A66" s="81"/>
      <c r="B66" s="67">
        <v>3631</v>
      </c>
      <c r="C66" s="67">
        <v>2322</v>
      </c>
      <c r="D66" s="67" t="s">
        <v>68</v>
      </c>
      <c r="E66" s="75"/>
      <c r="F66" s="231"/>
      <c r="G66" s="231">
        <v>0</v>
      </c>
      <c r="H66" s="64" t="e">
        <f t="shared" si="0"/>
        <v>#DIV/0!</v>
      </c>
    </row>
    <row r="67" spans="1:8" ht="15" customHeight="1">
      <c r="A67" s="81"/>
      <c r="B67" s="67">
        <v>3421</v>
      </c>
      <c r="C67" s="67">
        <v>2324</v>
      </c>
      <c r="D67" s="67" t="s">
        <v>69</v>
      </c>
      <c r="E67" s="75">
        <v>0</v>
      </c>
      <c r="F67" s="231">
        <v>0</v>
      </c>
      <c r="G67" s="231">
        <v>3.9</v>
      </c>
      <c r="H67" s="64" t="e">
        <f t="shared" si="0"/>
        <v>#DIV/0!</v>
      </c>
    </row>
    <row r="68" spans="1:8" ht="15" customHeight="1">
      <c r="A68" s="82"/>
      <c r="B68" s="72">
        <v>3631</v>
      </c>
      <c r="C68" s="67">
        <v>2324</v>
      </c>
      <c r="D68" s="67" t="s">
        <v>70</v>
      </c>
      <c r="E68" s="75">
        <v>0</v>
      </c>
      <c r="F68" s="231">
        <v>0</v>
      </c>
      <c r="G68" s="231">
        <v>33.9</v>
      </c>
      <c r="H68" s="64" t="e">
        <f t="shared" si="0"/>
        <v>#DIV/0!</v>
      </c>
    </row>
    <row r="69" spans="1:8" ht="15" hidden="1" customHeight="1">
      <c r="A69" s="77"/>
      <c r="B69" s="78">
        <v>3322</v>
      </c>
      <c r="C69" s="80">
        <v>2324</v>
      </c>
      <c r="D69" s="76" t="s">
        <v>71</v>
      </c>
      <c r="E69" s="79"/>
      <c r="F69" s="232"/>
      <c r="G69" s="231">
        <v>0</v>
      </c>
      <c r="H69" s="64" t="e">
        <f t="shared" si="0"/>
        <v>#DIV/0!</v>
      </c>
    </row>
    <row r="70" spans="1:8" ht="15" hidden="1">
      <c r="A70" s="81"/>
      <c r="B70" s="67">
        <v>3412</v>
      </c>
      <c r="C70" s="67">
        <v>2321</v>
      </c>
      <c r="D70" s="67" t="s">
        <v>72</v>
      </c>
      <c r="E70" s="75"/>
      <c r="F70" s="231"/>
      <c r="G70" s="231">
        <v>0</v>
      </c>
      <c r="H70" s="64" t="e">
        <f t="shared" si="0"/>
        <v>#DIV/0!</v>
      </c>
    </row>
    <row r="71" spans="1:8" ht="15" hidden="1">
      <c r="A71" s="77"/>
      <c r="B71" s="78">
        <v>3635</v>
      </c>
      <c r="C71" s="72">
        <v>3122</v>
      </c>
      <c r="D71" s="76" t="s">
        <v>73</v>
      </c>
      <c r="E71" s="79"/>
      <c r="F71" s="232"/>
      <c r="G71" s="231">
        <v>0</v>
      </c>
      <c r="H71" s="64" t="e">
        <f t="shared" si="0"/>
        <v>#DIV/0!</v>
      </c>
    </row>
    <row r="72" spans="1:8" ht="15">
      <c r="A72" s="77"/>
      <c r="B72" s="78">
        <v>3699</v>
      </c>
      <c r="C72" s="72">
        <v>2111</v>
      </c>
      <c r="D72" s="76" t="s">
        <v>74</v>
      </c>
      <c r="E72" s="79">
        <v>0</v>
      </c>
      <c r="F72" s="232">
        <v>0</v>
      </c>
      <c r="G72" s="231">
        <v>12.1</v>
      </c>
      <c r="H72" s="64" t="e">
        <f t="shared" si="0"/>
        <v>#DIV/0!</v>
      </c>
    </row>
    <row r="73" spans="1:8" ht="15" hidden="1">
      <c r="A73" s="82"/>
      <c r="B73" s="72">
        <v>3725</v>
      </c>
      <c r="C73" s="67">
        <v>2321</v>
      </c>
      <c r="D73" s="67" t="s">
        <v>75</v>
      </c>
      <c r="E73" s="75"/>
      <c r="F73" s="231"/>
      <c r="G73" s="231">
        <v>0</v>
      </c>
      <c r="H73" s="64" t="e">
        <f t="shared" si="0"/>
        <v>#DIV/0!</v>
      </c>
    </row>
    <row r="74" spans="1:8" ht="15">
      <c r="A74" s="82"/>
      <c r="B74" s="72">
        <v>3725</v>
      </c>
      <c r="C74" s="67">
        <v>2324</v>
      </c>
      <c r="D74" s="67" t="s">
        <v>76</v>
      </c>
      <c r="E74" s="75">
        <v>2000</v>
      </c>
      <c r="F74" s="231">
        <v>2000</v>
      </c>
      <c r="G74" s="231">
        <v>1507.7</v>
      </c>
      <c r="H74" s="64">
        <f t="shared" si="0"/>
        <v>75.385000000000005</v>
      </c>
    </row>
    <row r="75" spans="1:8" ht="15" hidden="1">
      <c r="A75" s="70"/>
      <c r="B75" s="71">
        <v>6399</v>
      </c>
      <c r="C75" s="72">
        <v>2222</v>
      </c>
      <c r="D75" s="76" t="s">
        <v>77</v>
      </c>
      <c r="E75" s="64"/>
      <c r="F75" s="231"/>
      <c r="G75" s="231">
        <v>0</v>
      </c>
      <c r="H75" s="64" t="e">
        <f>(#REF!/F75)*100</f>
        <v>#REF!</v>
      </c>
    </row>
    <row r="76" spans="1:8" ht="15.75" thickBot="1">
      <c r="A76" s="83"/>
      <c r="B76" s="84"/>
      <c r="C76" s="84"/>
      <c r="D76" s="84"/>
      <c r="E76" s="85"/>
      <c r="F76" s="233"/>
      <c r="G76" s="233"/>
      <c r="H76" s="85"/>
    </row>
    <row r="77" spans="1:8" s="50" customFormat="1" ht="21.75" customHeight="1" thickTop="1" thickBot="1">
      <c r="A77" s="86"/>
      <c r="B77" s="87"/>
      <c r="C77" s="87"/>
      <c r="D77" s="88" t="s">
        <v>78</v>
      </c>
      <c r="E77" s="89">
        <f t="shared" ref="E77:G77" si="1">SUM(E10:E76)</f>
        <v>2431</v>
      </c>
      <c r="F77" s="234">
        <f t="shared" si="1"/>
        <v>5472</v>
      </c>
      <c r="G77" s="234">
        <f t="shared" si="1"/>
        <v>2458.9</v>
      </c>
      <c r="H77" s="89">
        <f>(G77/F77)*100</f>
        <v>44.936038011695906</v>
      </c>
    </row>
    <row r="78" spans="1:8" ht="15" customHeight="1">
      <c r="A78" s="90"/>
      <c r="B78" s="90"/>
      <c r="C78" s="90"/>
      <c r="D78" s="46"/>
      <c r="E78" s="91"/>
      <c r="F78" s="235"/>
      <c r="G78" s="221"/>
      <c r="H78" s="42"/>
    </row>
    <row r="79" spans="1:8" ht="15" hidden="1" customHeight="1">
      <c r="A79" s="90"/>
      <c r="B79" s="90"/>
      <c r="C79" s="90"/>
      <c r="D79" s="46"/>
      <c r="E79" s="91"/>
      <c r="F79" s="235"/>
      <c r="G79" s="235"/>
      <c r="H79" s="91"/>
    </row>
    <row r="80" spans="1:8" ht="15" customHeight="1" thickBot="1">
      <c r="A80" s="90"/>
      <c r="B80" s="90"/>
      <c r="C80" s="90"/>
      <c r="D80" s="46"/>
      <c r="E80" s="91"/>
      <c r="F80" s="235"/>
      <c r="G80" s="235"/>
      <c r="H80" s="91"/>
    </row>
    <row r="81" spans="1:8" ht="15.75">
      <c r="A81" s="52" t="s">
        <v>27</v>
      </c>
      <c r="B81" s="52" t="s">
        <v>28</v>
      </c>
      <c r="C81" s="52" t="s">
        <v>29</v>
      </c>
      <c r="D81" s="53" t="s">
        <v>30</v>
      </c>
      <c r="E81" s="54" t="s">
        <v>31</v>
      </c>
      <c r="F81" s="227" t="s">
        <v>31</v>
      </c>
      <c r="G81" s="227" t="s">
        <v>8</v>
      </c>
      <c r="H81" s="54" t="s">
        <v>32</v>
      </c>
    </row>
    <row r="82" spans="1:8" ht="15.75" customHeight="1" thickBot="1">
      <c r="A82" s="55"/>
      <c r="B82" s="55"/>
      <c r="C82" s="55"/>
      <c r="D82" s="56"/>
      <c r="E82" s="57" t="s">
        <v>33</v>
      </c>
      <c r="F82" s="228" t="s">
        <v>34</v>
      </c>
      <c r="G82" s="229" t="s">
        <v>35</v>
      </c>
      <c r="H82" s="57" t="s">
        <v>11</v>
      </c>
    </row>
    <row r="83" spans="1:8" ht="16.5" customHeight="1" thickTop="1">
      <c r="A83" s="58">
        <v>30</v>
      </c>
      <c r="B83" s="59"/>
      <c r="C83" s="59"/>
      <c r="D83" s="60" t="s">
        <v>79</v>
      </c>
      <c r="E83" s="92"/>
      <c r="F83" s="236"/>
      <c r="G83" s="236"/>
      <c r="H83" s="92"/>
    </row>
    <row r="84" spans="1:8" ht="15" customHeight="1">
      <c r="A84" s="93"/>
      <c r="B84" s="94"/>
      <c r="C84" s="94"/>
      <c r="D84" s="94"/>
      <c r="E84" s="64"/>
      <c r="F84" s="231"/>
      <c r="G84" s="231"/>
      <c r="H84" s="64"/>
    </row>
    <row r="85" spans="1:8" ht="15">
      <c r="A85" s="81"/>
      <c r="B85" s="67"/>
      <c r="C85" s="67">
        <v>1361</v>
      </c>
      <c r="D85" s="67" t="s">
        <v>80</v>
      </c>
      <c r="E85" s="95">
        <v>0</v>
      </c>
      <c r="F85" s="237">
        <v>0</v>
      </c>
      <c r="G85" s="237">
        <v>0.8</v>
      </c>
      <c r="H85" s="64" t="e">
        <f t="shared" ref="H85:H119" si="2">(G85/F85)*100</f>
        <v>#DIV/0!</v>
      </c>
    </row>
    <row r="86" spans="1:8" ht="15">
      <c r="A86" s="81"/>
      <c r="B86" s="67"/>
      <c r="C86" s="67">
        <v>2460</v>
      </c>
      <c r="D86" s="67" t="s">
        <v>81</v>
      </c>
      <c r="E86" s="95"/>
      <c r="F86" s="237"/>
      <c r="G86" s="237">
        <v>0</v>
      </c>
      <c r="H86" s="64" t="e">
        <f t="shared" si="2"/>
        <v>#DIV/0!</v>
      </c>
    </row>
    <row r="87" spans="1:8" ht="15" hidden="1">
      <c r="A87" s="81">
        <v>98008</v>
      </c>
      <c r="B87" s="67"/>
      <c r="C87" s="67">
        <v>4111</v>
      </c>
      <c r="D87" s="67" t="s">
        <v>82</v>
      </c>
      <c r="E87" s="75"/>
      <c r="F87" s="231"/>
      <c r="G87" s="237">
        <v>0</v>
      </c>
      <c r="H87" s="64" t="e">
        <f t="shared" si="2"/>
        <v>#DIV/0!</v>
      </c>
    </row>
    <row r="88" spans="1:8" ht="15" hidden="1" customHeight="1">
      <c r="A88" s="81">
        <v>98071</v>
      </c>
      <c r="B88" s="67"/>
      <c r="C88" s="67">
        <v>4111</v>
      </c>
      <c r="D88" s="67" t="s">
        <v>83</v>
      </c>
      <c r="E88" s="95"/>
      <c r="F88" s="237"/>
      <c r="G88" s="237">
        <v>0</v>
      </c>
      <c r="H88" s="64" t="e">
        <f t="shared" si="2"/>
        <v>#DIV/0!</v>
      </c>
    </row>
    <row r="89" spans="1:8" ht="15" customHeight="1">
      <c r="A89" s="81">
        <v>98193</v>
      </c>
      <c r="B89" s="67"/>
      <c r="C89" s="67">
        <v>4111</v>
      </c>
      <c r="D89" s="67" t="s">
        <v>84</v>
      </c>
      <c r="E89" s="95">
        <v>0</v>
      </c>
      <c r="F89" s="237">
        <v>0</v>
      </c>
      <c r="G89" s="237">
        <v>609</v>
      </c>
      <c r="H89" s="64" t="e">
        <f t="shared" si="2"/>
        <v>#DIV/0!</v>
      </c>
    </row>
    <row r="90" spans="1:8" ht="15" hidden="1" customHeight="1">
      <c r="A90" s="81">
        <v>98187</v>
      </c>
      <c r="B90" s="67"/>
      <c r="C90" s="67">
        <v>4111</v>
      </c>
      <c r="D90" s="67" t="s">
        <v>85</v>
      </c>
      <c r="E90" s="95"/>
      <c r="F90" s="237"/>
      <c r="G90" s="237">
        <v>0</v>
      </c>
      <c r="H90" s="64" t="e">
        <f t="shared" si="2"/>
        <v>#DIV/0!</v>
      </c>
    </row>
    <row r="91" spans="1:8" ht="15" hidden="1">
      <c r="A91" s="81">
        <v>98348</v>
      </c>
      <c r="B91" s="67"/>
      <c r="C91" s="67">
        <v>4111</v>
      </c>
      <c r="D91" s="67" t="s">
        <v>86</v>
      </c>
      <c r="E91" s="96"/>
      <c r="F91" s="230"/>
      <c r="G91" s="237">
        <v>0</v>
      </c>
      <c r="H91" s="64" t="e">
        <f t="shared" si="2"/>
        <v>#DIV/0!</v>
      </c>
    </row>
    <row r="92" spans="1:8" ht="15">
      <c r="A92" s="81">
        <v>13011</v>
      </c>
      <c r="B92" s="67"/>
      <c r="C92" s="67">
        <v>4116</v>
      </c>
      <c r="D92" s="67" t="s">
        <v>87</v>
      </c>
      <c r="E92" s="95">
        <v>0</v>
      </c>
      <c r="F92" s="237">
        <v>5782.4</v>
      </c>
      <c r="G92" s="237">
        <v>5782.4</v>
      </c>
      <c r="H92" s="64">
        <f t="shared" si="2"/>
        <v>100</v>
      </c>
    </row>
    <row r="93" spans="1:8" ht="15" customHeight="1">
      <c r="A93" s="67">
        <v>13013</v>
      </c>
      <c r="B93" s="67"/>
      <c r="C93" s="67">
        <v>4116</v>
      </c>
      <c r="D93" s="67" t="s">
        <v>88</v>
      </c>
      <c r="E93" s="64">
        <v>0</v>
      </c>
      <c r="F93" s="231">
        <f>28.4+132.5</f>
        <v>160.9</v>
      </c>
      <c r="G93" s="237">
        <f>17.6+82.3</f>
        <v>99.9</v>
      </c>
      <c r="H93" s="64">
        <f t="shared" si="2"/>
        <v>62.088253573648231</v>
      </c>
    </row>
    <row r="94" spans="1:8" ht="15">
      <c r="A94" s="81">
        <v>13015</v>
      </c>
      <c r="B94" s="67"/>
      <c r="C94" s="67">
        <v>4116</v>
      </c>
      <c r="D94" s="67" t="s">
        <v>89</v>
      </c>
      <c r="E94" s="95">
        <v>0</v>
      </c>
      <c r="F94" s="237">
        <v>703.5</v>
      </c>
      <c r="G94" s="237">
        <v>703.5</v>
      </c>
      <c r="H94" s="64">
        <f t="shared" si="2"/>
        <v>100</v>
      </c>
    </row>
    <row r="95" spans="1:8" ht="14.25" customHeight="1">
      <c r="A95" s="81">
        <v>13101</v>
      </c>
      <c r="B95" s="67"/>
      <c r="C95" s="67">
        <v>4116</v>
      </c>
      <c r="D95" s="67" t="s">
        <v>90</v>
      </c>
      <c r="E95" s="95">
        <v>0</v>
      </c>
      <c r="F95" s="237">
        <v>11</v>
      </c>
      <c r="G95" s="237">
        <v>11</v>
      </c>
      <c r="H95" s="64">
        <f t="shared" si="2"/>
        <v>100</v>
      </c>
    </row>
    <row r="96" spans="1:8" ht="15">
      <c r="A96" s="81">
        <v>17871</v>
      </c>
      <c r="B96" s="67"/>
      <c r="C96" s="67">
        <v>4116</v>
      </c>
      <c r="D96" s="67" t="s">
        <v>91</v>
      </c>
      <c r="E96" s="95">
        <v>4940</v>
      </c>
      <c r="F96" s="237">
        <v>0</v>
      </c>
      <c r="G96" s="237">
        <v>0</v>
      </c>
      <c r="H96" s="64" t="e">
        <f t="shared" si="2"/>
        <v>#DIV/0!</v>
      </c>
    </row>
    <row r="97" spans="1:8" ht="15" hidden="1" customHeight="1">
      <c r="A97" s="67"/>
      <c r="B97" s="67"/>
      <c r="C97" s="67">
        <v>4116</v>
      </c>
      <c r="D97" s="67" t="s">
        <v>39</v>
      </c>
      <c r="E97" s="64"/>
      <c r="F97" s="231"/>
      <c r="G97" s="237">
        <v>0</v>
      </c>
      <c r="H97" s="64" t="e">
        <f t="shared" si="2"/>
        <v>#DIV/0!</v>
      </c>
    </row>
    <row r="98" spans="1:8" ht="15" hidden="1" customHeight="1">
      <c r="A98" s="67"/>
      <c r="B98" s="67"/>
      <c r="C98" s="67">
        <v>4116</v>
      </c>
      <c r="D98" s="67" t="s">
        <v>39</v>
      </c>
      <c r="E98" s="64"/>
      <c r="F98" s="231"/>
      <c r="G98" s="237">
        <v>0</v>
      </c>
      <c r="H98" s="64" t="e">
        <f t="shared" si="2"/>
        <v>#DIV/0!</v>
      </c>
    </row>
    <row r="99" spans="1:8" ht="15" hidden="1" customHeight="1">
      <c r="A99" s="67"/>
      <c r="B99" s="67"/>
      <c r="C99" s="67">
        <v>4116</v>
      </c>
      <c r="D99" s="67" t="s">
        <v>39</v>
      </c>
      <c r="E99" s="64"/>
      <c r="F99" s="231"/>
      <c r="G99" s="237">
        <v>0</v>
      </c>
      <c r="H99" s="64" t="e">
        <f t="shared" si="2"/>
        <v>#DIV/0!</v>
      </c>
    </row>
    <row r="100" spans="1:8" ht="15" hidden="1" customHeight="1">
      <c r="A100" s="81"/>
      <c r="B100" s="67"/>
      <c r="C100" s="67">
        <v>4132</v>
      </c>
      <c r="D100" s="67" t="s">
        <v>92</v>
      </c>
      <c r="E100" s="95"/>
      <c r="F100" s="237"/>
      <c r="G100" s="237">
        <v>0</v>
      </c>
      <c r="H100" s="64" t="e">
        <f t="shared" si="2"/>
        <v>#DIV/0!</v>
      </c>
    </row>
    <row r="101" spans="1:8" ht="15" hidden="1" customHeight="1">
      <c r="A101" s="81">
        <v>14004</v>
      </c>
      <c r="B101" s="67"/>
      <c r="C101" s="67">
        <v>4122</v>
      </c>
      <c r="D101" s="67" t="s">
        <v>93</v>
      </c>
      <c r="E101" s="64"/>
      <c r="F101" s="231"/>
      <c r="G101" s="237">
        <v>0</v>
      </c>
      <c r="H101" s="64" t="e">
        <f t="shared" si="2"/>
        <v>#DIV/0!</v>
      </c>
    </row>
    <row r="102" spans="1:8" ht="15">
      <c r="A102" s="97">
        <v>17871</v>
      </c>
      <c r="B102" s="73"/>
      <c r="C102" s="73">
        <v>4216</v>
      </c>
      <c r="D102" s="67" t="s">
        <v>94</v>
      </c>
      <c r="E102" s="95">
        <v>0</v>
      </c>
      <c r="F102" s="237">
        <v>4940</v>
      </c>
      <c r="G102" s="237">
        <v>4914</v>
      </c>
      <c r="H102" s="64">
        <f t="shared" si="2"/>
        <v>99.473684210526315</v>
      </c>
    </row>
    <row r="103" spans="1:8" ht="15" hidden="1" customHeight="1">
      <c r="A103" s="67"/>
      <c r="B103" s="67"/>
      <c r="C103" s="67">
        <v>4216</v>
      </c>
      <c r="D103" s="67" t="s">
        <v>95</v>
      </c>
      <c r="E103" s="64"/>
      <c r="F103" s="231"/>
      <c r="G103" s="237">
        <v>0</v>
      </c>
      <c r="H103" s="64" t="e">
        <f t="shared" si="2"/>
        <v>#DIV/0!</v>
      </c>
    </row>
    <row r="104" spans="1:8" ht="15" hidden="1" customHeight="1">
      <c r="A104" s="67"/>
      <c r="B104" s="67"/>
      <c r="C104" s="67">
        <v>4152</v>
      </c>
      <c r="D104" s="73" t="s">
        <v>45</v>
      </c>
      <c r="E104" s="64"/>
      <c r="F104" s="231"/>
      <c r="G104" s="237">
        <v>0</v>
      </c>
      <c r="H104" s="64" t="e">
        <f t="shared" si="2"/>
        <v>#DIV/0!</v>
      </c>
    </row>
    <row r="105" spans="1:8" ht="15" hidden="1" customHeight="1">
      <c r="A105" s="81"/>
      <c r="B105" s="67"/>
      <c r="C105" s="67">
        <v>4222</v>
      </c>
      <c r="D105" s="67" t="s">
        <v>96</v>
      </c>
      <c r="E105" s="95"/>
      <c r="F105" s="237"/>
      <c r="G105" s="237">
        <v>0</v>
      </c>
      <c r="H105" s="64" t="e">
        <f t="shared" si="2"/>
        <v>#DIV/0!</v>
      </c>
    </row>
    <row r="106" spans="1:8" ht="15">
      <c r="A106" s="81"/>
      <c r="B106" s="67">
        <v>3341</v>
      </c>
      <c r="C106" s="67">
        <v>2111</v>
      </c>
      <c r="D106" s="67" t="s">
        <v>97</v>
      </c>
      <c r="E106" s="98">
        <v>1</v>
      </c>
      <c r="F106" s="238">
        <v>1</v>
      </c>
      <c r="G106" s="237">
        <v>0.6</v>
      </c>
      <c r="H106" s="64">
        <f t="shared" si="2"/>
        <v>60</v>
      </c>
    </row>
    <row r="107" spans="1:8" ht="15">
      <c r="A107" s="81"/>
      <c r="B107" s="67">
        <v>3349</v>
      </c>
      <c r="C107" s="67">
        <v>2111</v>
      </c>
      <c r="D107" s="67" t="s">
        <v>98</v>
      </c>
      <c r="E107" s="98">
        <v>650</v>
      </c>
      <c r="F107" s="238">
        <v>650</v>
      </c>
      <c r="G107" s="237">
        <v>516.70000000000005</v>
      </c>
      <c r="H107" s="64">
        <f t="shared" si="2"/>
        <v>79.492307692307691</v>
      </c>
    </row>
    <row r="108" spans="1:8" ht="15">
      <c r="A108" s="81"/>
      <c r="B108" s="67">
        <v>5512</v>
      </c>
      <c r="C108" s="67">
        <v>2111</v>
      </c>
      <c r="D108" s="67" t="s">
        <v>99</v>
      </c>
      <c r="E108" s="64">
        <v>0</v>
      </c>
      <c r="F108" s="231">
        <v>0</v>
      </c>
      <c r="G108" s="237">
        <v>6</v>
      </c>
      <c r="H108" s="64" t="e">
        <f t="shared" si="2"/>
        <v>#DIV/0!</v>
      </c>
    </row>
    <row r="109" spans="1:8" ht="15" hidden="1">
      <c r="A109" s="81"/>
      <c r="B109" s="67">
        <v>5512</v>
      </c>
      <c r="C109" s="67">
        <v>2322</v>
      </c>
      <c r="D109" s="67" t="s">
        <v>100</v>
      </c>
      <c r="E109" s="64"/>
      <c r="F109" s="231"/>
      <c r="G109" s="237">
        <v>0</v>
      </c>
      <c r="H109" s="64" t="e">
        <f t="shared" si="2"/>
        <v>#DIV/0!</v>
      </c>
    </row>
    <row r="110" spans="1:8" ht="15">
      <c r="A110" s="81"/>
      <c r="B110" s="67">
        <v>5512</v>
      </c>
      <c r="C110" s="67">
        <v>2324</v>
      </c>
      <c r="D110" s="67" t="s">
        <v>101</v>
      </c>
      <c r="E110" s="64">
        <v>0</v>
      </c>
      <c r="F110" s="231">
        <v>0</v>
      </c>
      <c r="G110" s="237">
        <v>61.5</v>
      </c>
      <c r="H110" s="64" t="e">
        <f t="shared" si="2"/>
        <v>#DIV/0!</v>
      </c>
    </row>
    <row r="111" spans="1:8" ht="15" hidden="1">
      <c r="A111" s="81"/>
      <c r="B111" s="67">
        <v>5512</v>
      </c>
      <c r="C111" s="67">
        <v>3113</v>
      </c>
      <c r="D111" s="67" t="s">
        <v>102</v>
      </c>
      <c r="E111" s="64"/>
      <c r="F111" s="231"/>
      <c r="G111" s="237">
        <v>0</v>
      </c>
      <c r="H111" s="64" t="e">
        <f t="shared" si="2"/>
        <v>#DIV/0!</v>
      </c>
    </row>
    <row r="112" spans="1:8" ht="15" hidden="1">
      <c r="A112" s="81"/>
      <c r="B112" s="67">
        <v>5512</v>
      </c>
      <c r="C112" s="67">
        <v>3122</v>
      </c>
      <c r="D112" s="67" t="s">
        <v>103</v>
      </c>
      <c r="E112" s="64"/>
      <c r="F112" s="231"/>
      <c r="G112" s="237">
        <v>0</v>
      </c>
      <c r="H112" s="64" t="e">
        <f t="shared" si="2"/>
        <v>#DIV/0!</v>
      </c>
    </row>
    <row r="113" spans="1:8" ht="15">
      <c r="A113" s="81"/>
      <c r="B113" s="67">
        <v>6171</v>
      </c>
      <c r="C113" s="67">
        <v>2111</v>
      </c>
      <c r="D113" s="67" t="s">
        <v>104</v>
      </c>
      <c r="E113" s="98">
        <v>130</v>
      </c>
      <c r="F113" s="238">
        <v>130</v>
      </c>
      <c r="G113" s="237">
        <v>113.1</v>
      </c>
      <c r="H113" s="64">
        <f t="shared" si="2"/>
        <v>87</v>
      </c>
    </row>
    <row r="114" spans="1:8" ht="15" hidden="1">
      <c r="A114" s="81"/>
      <c r="B114" s="67">
        <v>6171</v>
      </c>
      <c r="C114" s="67">
        <v>2212</v>
      </c>
      <c r="D114" s="67" t="s">
        <v>105</v>
      </c>
      <c r="E114" s="64"/>
      <c r="F114" s="231"/>
      <c r="G114" s="237">
        <v>0</v>
      </c>
      <c r="H114" s="64" t="e">
        <f t="shared" si="2"/>
        <v>#DIV/0!</v>
      </c>
    </row>
    <row r="115" spans="1:8" ht="15">
      <c r="A115" s="81"/>
      <c r="B115" s="67">
        <v>6171</v>
      </c>
      <c r="C115" s="67">
        <v>2132</v>
      </c>
      <c r="D115" s="67" t="s">
        <v>106</v>
      </c>
      <c r="E115" s="75">
        <v>80</v>
      </c>
      <c r="F115" s="231">
        <v>80</v>
      </c>
      <c r="G115" s="237">
        <v>87.1</v>
      </c>
      <c r="H115" s="64">
        <f t="shared" si="2"/>
        <v>108.87499999999999</v>
      </c>
    </row>
    <row r="116" spans="1:8" ht="15" hidden="1">
      <c r="A116" s="81"/>
      <c r="B116" s="67">
        <v>6171</v>
      </c>
      <c r="C116" s="67">
        <v>2133</v>
      </c>
      <c r="D116" s="67" t="s">
        <v>107</v>
      </c>
      <c r="E116" s="99"/>
      <c r="F116" s="238"/>
      <c r="G116" s="237">
        <v>0</v>
      </c>
      <c r="H116" s="64" t="e">
        <f t="shared" si="2"/>
        <v>#DIV/0!</v>
      </c>
    </row>
    <row r="117" spans="1:8" ht="15" hidden="1">
      <c r="A117" s="81"/>
      <c r="B117" s="67">
        <v>6171</v>
      </c>
      <c r="C117" s="67">
        <v>2310</v>
      </c>
      <c r="D117" s="67" t="s">
        <v>108</v>
      </c>
      <c r="E117" s="75"/>
      <c r="F117" s="231"/>
      <c r="G117" s="237">
        <v>0</v>
      </c>
      <c r="H117" s="64" t="e">
        <f t="shared" si="2"/>
        <v>#DIV/0!</v>
      </c>
    </row>
    <row r="118" spans="1:8" ht="15">
      <c r="A118" s="81"/>
      <c r="B118" s="67">
        <v>6171</v>
      </c>
      <c r="C118" s="67">
        <v>2322</v>
      </c>
      <c r="D118" s="67" t="s">
        <v>109</v>
      </c>
      <c r="E118" s="75">
        <v>0</v>
      </c>
      <c r="F118" s="231">
        <v>0</v>
      </c>
      <c r="G118" s="237">
        <v>548.20000000000005</v>
      </c>
      <c r="H118" s="64" t="e">
        <f t="shared" si="2"/>
        <v>#DIV/0!</v>
      </c>
    </row>
    <row r="119" spans="1:8" ht="15">
      <c r="A119" s="81"/>
      <c r="B119" s="67">
        <v>6171</v>
      </c>
      <c r="C119" s="67">
        <v>2324</v>
      </c>
      <c r="D119" s="67" t="s">
        <v>110</v>
      </c>
      <c r="E119" s="75">
        <v>0</v>
      </c>
      <c r="F119" s="231">
        <v>70.3</v>
      </c>
      <c r="G119" s="237">
        <v>0</v>
      </c>
      <c r="H119" s="64">
        <f t="shared" si="2"/>
        <v>0</v>
      </c>
    </row>
    <row r="120" spans="1:8" ht="15" hidden="1">
      <c r="A120" s="81"/>
      <c r="B120" s="67">
        <v>6171</v>
      </c>
      <c r="C120" s="67">
        <v>2329</v>
      </c>
      <c r="D120" s="67" t="s">
        <v>111</v>
      </c>
      <c r="E120" s="75"/>
      <c r="F120" s="231"/>
      <c r="G120" s="237">
        <v>0</v>
      </c>
      <c r="H120" s="64" t="e">
        <f>(#REF!/F120)*100</f>
        <v>#REF!</v>
      </c>
    </row>
    <row r="121" spans="1:8" ht="15" hidden="1">
      <c r="A121" s="81"/>
      <c r="B121" s="67">
        <v>6409</v>
      </c>
      <c r="C121" s="67">
        <v>2328</v>
      </c>
      <c r="D121" s="67" t="s">
        <v>112</v>
      </c>
      <c r="E121" s="75"/>
      <c r="F121" s="231"/>
      <c r="G121" s="237">
        <v>0</v>
      </c>
      <c r="H121" s="64" t="e">
        <f>(#REF!/F121)*100</f>
        <v>#REF!</v>
      </c>
    </row>
    <row r="122" spans="1:8" ht="15" hidden="1">
      <c r="A122" s="81"/>
      <c r="B122" s="67"/>
      <c r="C122" s="67"/>
      <c r="D122" s="67"/>
      <c r="E122" s="75"/>
      <c r="F122" s="231"/>
      <c r="G122" s="237">
        <v>0</v>
      </c>
      <c r="H122" s="64" t="e">
        <f>(#REF!/F122)*100</f>
        <v>#REF!</v>
      </c>
    </row>
    <row r="123" spans="1:8" ht="15.75" thickBot="1">
      <c r="A123" s="100"/>
      <c r="B123" s="101"/>
      <c r="C123" s="101"/>
      <c r="D123" s="101"/>
      <c r="E123" s="102"/>
      <c r="F123" s="239"/>
      <c r="G123" s="239"/>
      <c r="H123" s="102"/>
    </row>
    <row r="124" spans="1:8" s="50" customFormat="1" ht="21.75" customHeight="1" thickTop="1" thickBot="1">
      <c r="A124" s="103"/>
      <c r="B124" s="104"/>
      <c r="C124" s="104"/>
      <c r="D124" s="105" t="s">
        <v>113</v>
      </c>
      <c r="E124" s="106">
        <f>SUM(E85:E123)</f>
        <v>5801</v>
      </c>
      <c r="F124" s="240">
        <f>SUM(F85:F123)</f>
        <v>12529.099999999999</v>
      </c>
      <c r="G124" s="240">
        <f>SUM(G84:G123)</f>
        <v>13453.800000000001</v>
      </c>
      <c r="H124" s="89">
        <f>(G124/F124)*100</f>
        <v>107.38041838599742</v>
      </c>
    </row>
    <row r="125" spans="1:8" ht="15" customHeight="1">
      <c r="A125" s="90"/>
      <c r="B125" s="90"/>
      <c r="C125" s="90"/>
      <c r="D125" s="46"/>
      <c r="E125" s="91"/>
      <c r="F125" s="235"/>
      <c r="G125" s="235"/>
      <c r="H125" s="91"/>
    </row>
    <row r="126" spans="1:8" ht="15" hidden="1" customHeight="1">
      <c r="A126" s="90"/>
      <c r="B126" s="90"/>
      <c r="C126" s="90"/>
      <c r="D126" s="46"/>
      <c r="E126" s="91"/>
      <c r="F126" s="235"/>
      <c r="G126" s="235"/>
      <c r="H126" s="91"/>
    </row>
    <row r="127" spans="1:8" ht="12.75" hidden="1" customHeight="1">
      <c r="A127" s="90"/>
      <c r="B127" s="90"/>
      <c r="C127" s="90"/>
      <c r="D127" s="46"/>
      <c r="E127" s="91"/>
      <c r="F127" s="235"/>
      <c r="G127" s="235"/>
      <c r="H127" s="91"/>
    </row>
    <row r="128" spans="1:8" ht="15" customHeight="1" thickBot="1">
      <c r="A128" s="90"/>
      <c r="B128" s="90"/>
      <c r="C128" s="90"/>
      <c r="D128" s="46"/>
      <c r="E128" s="91"/>
      <c r="F128" s="235"/>
      <c r="G128" s="235"/>
      <c r="H128" s="91"/>
    </row>
    <row r="129" spans="1:8" ht="15.75">
      <c r="A129" s="52" t="s">
        <v>27</v>
      </c>
      <c r="B129" s="52" t="s">
        <v>28</v>
      </c>
      <c r="C129" s="52" t="s">
        <v>29</v>
      </c>
      <c r="D129" s="53" t="s">
        <v>30</v>
      </c>
      <c r="E129" s="54" t="s">
        <v>31</v>
      </c>
      <c r="F129" s="227" t="s">
        <v>31</v>
      </c>
      <c r="G129" s="227" t="s">
        <v>8</v>
      </c>
      <c r="H129" s="54" t="s">
        <v>32</v>
      </c>
    </row>
    <row r="130" spans="1:8" ht="15.75" customHeight="1" thickBot="1">
      <c r="A130" s="55"/>
      <c r="B130" s="55"/>
      <c r="C130" s="55"/>
      <c r="D130" s="56"/>
      <c r="E130" s="57" t="s">
        <v>33</v>
      </c>
      <c r="F130" s="228" t="s">
        <v>34</v>
      </c>
      <c r="G130" s="229" t="s">
        <v>35</v>
      </c>
      <c r="H130" s="57" t="s">
        <v>11</v>
      </c>
    </row>
    <row r="131" spans="1:8" ht="16.5" customHeight="1" thickTop="1">
      <c r="A131" s="59">
        <v>50</v>
      </c>
      <c r="B131" s="59"/>
      <c r="C131" s="59"/>
      <c r="D131" s="60" t="s">
        <v>114</v>
      </c>
      <c r="E131" s="61"/>
      <c r="F131" s="230"/>
      <c r="G131" s="230"/>
      <c r="H131" s="61"/>
    </row>
    <row r="132" spans="1:8" ht="15" customHeight="1">
      <c r="A132" s="67"/>
      <c r="B132" s="67"/>
      <c r="C132" s="67"/>
      <c r="D132" s="94"/>
      <c r="E132" s="64"/>
      <c r="F132" s="231"/>
      <c r="G132" s="231"/>
      <c r="H132" s="64"/>
    </row>
    <row r="133" spans="1:8" ht="15">
      <c r="A133" s="67"/>
      <c r="B133" s="67"/>
      <c r="C133" s="67">
        <v>1361</v>
      </c>
      <c r="D133" s="67" t="s">
        <v>80</v>
      </c>
      <c r="E133" s="75">
        <v>5</v>
      </c>
      <c r="F133" s="231">
        <v>5</v>
      </c>
      <c r="G133" s="231">
        <v>4</v>
      </c>
      <c r="H133" s="64">
        <f t="shared" ref="H133:H179" si="3">(G133/F133)*100</f>
        <v>80</v>
      </c>
    </row>
    <row r="134" spans="1:8" ht="15" hidden="1">
      <c r="A134" s="67"/>
      <c r="B134" s="67"/>
      <c r="C134" s="67">
        <v>2451</v>
      </c>
      <c r="D134" s="67" t="s">
        <v>115</v>
      </c>
      <c r="E134" s="64"/>
      <c r="F134" s="231"/>
      <c r="G134" s="231">
        <v>0</v>
      </c>
      <c r="H134" s="64" t="e">
        <f t="shared" si="3"/>
        <v>#DIV/0!</v>
      </c>
    </row>
    <row r="135" spans="1:8" ht="15" hidden="1">
      <c r="A135" s="67">
        <v>434</v>
      </c>
      <c r="B135" s="67"/>
      <c r="C135" s="67">
        <v>4122</v>
      </c>
      <c r="D135" s="67" t="s">
        <v>116</v>
      </c>
      <c r="E135" s="64"/>
      <c r="F135" s="231"/>
      <c r="G135" s="231">
        <v>0</v>
      </c>
      <c r="H135" s="64" t="e">
        <f t="shared" si="3"/>
        <v>#DIV/0!</v>
      </c>
    </row>
    <row r="136" spans="1:8" ht="15" hidden="1">
      <c r="A136" s="67">
        <v>13305</v>
      </c>
      <c r="B136" s="67"/>
      <c r="C136" s="67">
        <v>4116</v>
      </c>
      <c r="D136" s="67" t="s">
        <v>117</v>
      </c>
      <c r="E136" s="64"/>
      <c r="F136" s="231"/>
      <c r="G136" s="231">
        <v>0</v>
      </c>
      <c r="H136" s="64" t="e">
        <f t="shared" si="3"/>
        <v>#DIV/0!</v>
      </c>
    </row>
    <row r="137" spans="1:8" ht="15" hidden="1">
      <c r="A137" s="67">
        <v>13010</v>
      </c>
      <c r="B137" s="67"/>
      <c r="C137" s="67">
        <v>4116</v>
      </c>
      <c r="D137" s="67" t="s">
        <v>118</v>
      </c>
      <c r="E137" s="64"/>
      <c r="F137" s="231"/>
      <c r="G137" s="231">
        <v>0</v>
      </c>
      <c r="H137" s="64" t="e">
        <f t="shared" si="3"/>
        <v>#DIV/0!</v>
      </c>
    </row>
    <row r="138" spans="1:8" ht="15" hidden="1">
      <c r="A138" s="81">
        <v>13015</v>
      </c>
      <c r="B138" s="67"/>
      <c r="C138" s="67">
        <v>4116</v>
      </c>
      <c r="D138" s="67" t="s">
        <v>119</v>
      </c>
      <c r="E138" s="75"/>
      <c r="F138" s="231"/>
      <c r="G138" s="231">
        <v>0</v>
      </c>
      <c r="H138" s="64" t="e">
        <f t="shared" si="3"/>
        <v>#DIV/0!</v>
      </c>
    </row>
    <row r="139" spans="1:8" ht="15" hidden="1">
      <c r="A139" s="81">
        <v>33058</v>
      </c>
      <c r="B139" s="67"/>
      <c r="C139" s="67">
        <v>4116</v>
      </c>
      <c r="D139" s="67" t="s">
        <v>120</v>
      </c>
      <c r="E139" s="75"/>
      <c r="F139" s="231"/>
      <c r="G139" s="231">
        <v>0</v>
      </c>
      <c r="H139" s="64" t="e">
        <f t="shared" si="3"/>
        <v>#DIV/0!</v>
      </c>
    </row>
    <row r="140" spans="1:8" ht="15" hidden="1">
      <c r="A140" s="67">
        <v>33058</v>
      </c>
      <c r="B140" s="67"/>
      <c r="C140" s="67">
        <v>4116</v>
      </c>
      <c r="D140" s="67" t="s">
        <v>120</v>
      </c>
      <c r="E140" s="75"/>
      <c r="F140" s="231"/>
      <c r="G140" s="231">
        <v>0</v>
      </c>
      <c r="H140" s="64" t="e">
        <f t="shared" si="3"/>
        <v>#DIV/0!</v>
      </c>
    </row>
    <row r="141" spans="1:8" ht="15" hidden="1">
      <c r="A141" s="67">
        <v>33058</v>
      </c>
      <c r="B141" s="67"/>
      <c r="C141" s="67">
        <v>4116</v>
      </c>
      <c r="D141" s="67" t="s">
        <v>120</v>
      </c>
      <c r="E141" s="75"/>
      <c r="F141" s="231"/>
      <c r="G141" s="231">
        <v>0</v>
      </c>
      <c r="H141" s="64" t="e">
        <f t="shared" si="3"/>
        <v>#DIV/0!</v>
      </c>
    </row>
    <row r="142" spans="1:8" ht="15">
      <c r="A142" s="67">
        <v>34053</v>
      </c>
      <c r="B142" s="67"/>
      <c r="C142" s="67">
        <v>4116</v>
      </c>
      <c r="D142" s="67" t="s">
        <v>121</v>
      </c>
      <c r="E142" s="64">
        <v>0</v>
      </c>
      <c r="F142" s="231">
        <v>158</v>
      </c>
      <c r="G142" s="231">
        <v>158</v>
      </c>
      <c r="H142" s="64">
        <f t="shared" si="3"/>
        <v>100</v>
      </c>
    </row>
    <row r="143" spans="1:8" ht="15">
      <c r="A143" s="81">
        <v>34070</v>
      </c>
      <c r="B143" s="67"/>
      <c r="C143" s="67">
        <v>4116</v>
      </c>
      <c r="D143" s="67" t="s">
        <v>122</v>
      </c>
      <c r="E143" s="75">
        <v>0</v>
      </c>
      <c r="F143" s="231">
        <v>15</v>
      </c>
      <c r="G143" s="231">
        <v>15</v>
      </c>
      <c r="H143" s="64">
        <f t="shared" si="3"/>
        <v>100</v>
      </c>
    </row>
    <row r="144" spans="1:8" ht="15">
      <c r="A144" s="67"/>
      <c r="B144" s="67"/>
      <c r="C144" s="67">
        <v>4121</v>
      </c>
      <c r="D144" s="67" t="s">
        <v>123</v>
      </c>
      <c r="E144" s="64">
        <v>0</v>
      </c>
      <c r="F144" s="231">
        <v>0</v>
      </c>
      <c r="G144" s="231">
        <v>18</v>
      </c>
      <c r="H144" s="64" t="e">
        <f t="shared" si="3"/>
        <v>#DIV/0!</v>
      </c>
    </row>
    <row r="145" spans="1:8" ht="15" hidden="1">
      <c r="A145" s="67"/>
      <c r="B145" s="67"/>
      <c r="C145" s="67">
        <v>4122</v>
      </c>
      <c r="D145" s="67" t="s">
        <v>124</v>
      </c>
      <c r="E145" s="75"/>
      <c r="F145" s="231"/>
      <c r="G145" s="231">
        <v>0</v>
      </c>
      <c r="H145" s="64" t="e">
        <f t="shared" si="3"/>
        <v>#DIV/0!</v>
      </c>
    </row>
    <row r="146" spans="1:8" ht="15" hidden="1">
      <c r="A146" s="67"/>
      <c r="B146" s="67"/>
      <c r="C146" s="67">
        <v>4122</v>
      </c>
      <c r="D146" s="67" t="s">
        <v>125</v>
      </c>
      <c r="E146" s="75"/>
      <c r="F146" s="231"/>
      <c r="G146" s="231">
        <v>0</v>
      </c>
      <c r="H146" s="64" t="e">
        <f t="shared" si="3"/>
        <v>#DIV/0!</v>
      </c>
    </row>
    <row r="147" spans="1:8" ht="15" hidden="1">
      <c r="A147" s="67">
        <v>359</v>
      </c>
      <c r="B147" s="67"/>
      <c r="C147" s="67">
        <v>4122</v>
      </c>
      <c r="D147" s="67" t="s">
        <v>126</v>
      </c>
      <c r="E147" s="75"/>
      <c r="F147" s="231"/>
      <c r="G147" s="231">
        <v>0</v>
      </c>
      <c r="H147" s="64" t="e">
        <f t="shared" si="3"/>
        <v>#DIV/0!</v>
      </c>
    </row>
    <row r="148" spans="1:8" ht="15" hidden="1">
      <c r="A148" s="67">
        <v>433</v>
      </c>
      <c r="B148" s="67"/>
      <c r="C148" s="67">
        <v>4122</v>
      </c>
      <c r="D148" s="67" t="s">
        <v>127</v>
      </c>
      <c r="E148" s="64"/>
      <c r="F148" s="231"/>
      <c r="G148" s="231">
        <v>0</v>
      </c>
      <c r="H148" s="64" t="e">
        <f t="shared" si="3"/>
        <v>#DIV/0!</v>
      </c>
    </row>
    <row r="149" spans="1:8" ht="15">
      <c r="A149" s="67">
        <v>214</v>
      </c>
      <c r="B149" s="67"/>
      <c r="C149" s="67">
        <v>4122</v>
      </c>
      <c r="D149" s="67" t="s">
        <v>128</v>
      </c>
      <c r="E149" s="64">
        <v>0</v>
      </c>
      <c r="F149" s="231">
        <v>60</v>
      </c>
      <c r="G149" s="231">
        <v>60</v>
      </c>
      <c r="H149" s="64">
        <f t="shared" si="3"/>
        <v>100</v>
      </c>
    </row>
    <row r="150" spans="1:8" ht="15">
      <c r="A150" s="81">
        <v>331</v>
      </c>
      <c r="B150" s="67"/>
      <c r="C150" s="67">
        <v>4122</v>
      </c>
      <c r="D150" s="67" t="s">
        <v>129</v>
      </c>
      <c r="E150" s="75">
        <v>0</v>
      </c>
      <c r="F150" s="231">
        <v>0</v>
      </c>
      <c r="G150" s="231">
        <v>38</v>
      </c>
      <c r="H150" s="64" t="e">
        <f t="shared" si="3"/>
        <v>#DIV/0!</v>
      </c>
    </row>
    <row r="151" spans="1:8" ht="15">
      <c r="A151" s="81">
        <v>341</v>
      </c>
      <c r="B151" s="67"/>
      <c r="C151" s="67">
        <v>4122</v>
      </c>
      <c r="D151" s="67" t="s">
        <v>129</v>
      </c>
      <c r="E151" s="75">
        <v>0</v>
      </c>
      <c r="F151" s="231">
        <v>0</v>
      </c>
      <c r="G151" s="231">
        <v>200</v>
      </c>
      <c r="H151" s="64" t="e">
        <f t="shared" si="3"/>
        <v>#DIV/0!</v>
      </c>
    </row>
    <row r="152" spans="1:8" ht="15">
      <c r="A152" s="67">
        <v>435</v>
      </c>
      <c r="B152" s="67"/>
      <c r="C152" s="67">
        <v>4122</v>
      </c>
      <c r="D152" s="67" t="s">
        <v>130</v>
      </c>
      <c r="E152" s="75">
        <v>0</v>
      </c>
      <c r="F152" s="231">
        <v>1974.1</v>
      </c>
      <c r="G152" s="231">
        <v>1973.9</v>
      </c>
      <c r="H152" s="64">
        <f t="shared" si="3"/>
        <v>99.989868800972602</v>
      </c>
    </row>
    <row r="153" spans="1:8" ht="15">
      <c r="A153" s="67">
        <v>13305</v>
      </c>
      <c r="B153" s="67"/>
      <c r="C153" s="67">
        <v>4122</v>
      </c>
      <c r="D153" s="67" t="s">
        <v>131</v>
      </c>
      <c r="E153" s="75">
        <v>0</v>
      </c>
      <c r="F153" s="231">
        <v>18747.599999999999</v>
      </c>
      <c r="G153" s="231">
        <v>18747.599999999999</v>
      </c>
      <c r="H153" s="64">
        <f t="shared" si="3"/>
        <v>100</v>
      </c>
    </row>
    <row r="154" spans="1:8" ht="15">
      <c r="A154" s="67">
        <v>13014</v>
      </c>
      <c r="B154" s="67"/>
      <c r="C154" s="67">
        <v>4122</v>
      </c>
      <c r="D154" s="67" t="s">
        <v>132</v>
      </c>
      <c r="E154" s="75">
        <v>0</v>
      </c>
      <c r="F154" s="231">
        <f>11+16.3</f>
        <v>27.3</v>
      </c>
      <c r="G154" s="231">
        <f>10.8+16.3</f>
        <v>27.1</v>
      </c>
      <c r="H154" s="64">
        <f t="shared" si="3"/>
        <v>99.26739926739927</v>
      </c>
    </row>
    <row r="155" spans="1:8" ht="15" hidden="1">
      <c r="A155" s="81"/>
      <c r="B155" s="67">
        <v>2143</v>
      </c>
      <c r="C155" s="67">
        <v>2111</v>
      </c>
      <c r="D155" s="67" t="s">
        <v>133</v>
      </c>
      <c r="E155" s="75"/>
      <c r="F155" s="231"/>
      <c r="G155" s="231">
        <v>0</v>
      </c>
      <c r="H155" s="64" t="e">
        <f t="shared" si="3"/>
        <v>#DIV/0!</v>
      </c>
    </row>
    <row r="156" spans="1:8" ht="15">
      <c r="A156" s="81"/>
      <c r="B156" s="67">
        <v>3111</v>
      </c>
      <c r="C156" s="67">
        <v>2122</v>
      </c>
      <c r="D156" s="67" t="s">
        <v>134</v>
      </c>
      <c r="E156" s="75">
        <v>0</v>
      </c>
      <c r="F156" s="231">
        <v>92</v>
      </c>
      <c r="G156" s="231">
        <v>92</v>
      </c>
      <c r="H156" s="64">
        <f t="shared" si="3"/>
        <v>100</v>
      </c>
    </row>
    <row r="157" spans="1:8" ht="15">
      <c r="A157" s="67"/>
      <c r="B157" s="67">
        <v>3113</v>
      </c>
      <c r="C157" s="67">
        <v>2119</v>
      </c>
      <c r="D157" s="67" t="s">
        <v>135</v>
      </c>
      <c r="E157" s="75">
        <v>138</v>
      </c>
      <c r="F157" s="231">
        <v>138</v>
      </c>
      <c r="G157" s="231">
        <v>137.19999999999999</v>
      </c>
      <c r="H157" s="64">
        <f t="shared" si="3"/>
        <v>99.420289855072454</v>
      </c>
    </row>
    <row r="158" spans="1:8" ht="15">
      <c r="A158" s="67"/>
      <c r="B158" s="67">
        <v>3113</v>
      </c>
      <c r="C158" s="67">
        <v>2229</v>
      </c>
      <c r="D158" s="67" t="s">
        <v>136</v>
      </c>
      <c r="E158" s="75">
        <v>0</v>
      </c>
      <c r="F158" s="231">
        <v>133.69999999999999</v>
      </c>
      <c r="G158" s="231">
        <v>133.6</v>
      </c>
      <c r="H158" s="64">
        <f t="shared" si="3"/>
        <v>99.925205684367995</v>
      </c>
    </row>
    <row r="159" spans="1:8" ht="15">
      <c r="A159" s="67"/>
      <c r="B159" s="67">
        <v>3313</v>
      </c>
      <c r="C159" s="67">
        <v>2132</v>
      </c>
      <c r="D159" s="67" t="s">
        <v>137</v>
      </c>
      <c r="E159" s="75">
        <v>332</v>
      </c>
      <c r="F159" s="231">
        <v>332</v>
      </c>
      <c r="G159" s="231">
        <v>94.8</v>
      </c>
      <c r="H159" s="64">
        <f t="shared" si="3"/>
        <v>28.554216867469879</v>
      </c>
    </row>
    <row r="160" spans="1:8" ht="15">
      <c r="A160" s="67"/>
      <c r="B160" s="67">
        <v>3313</v>
      </c>
      <c r="C160" s="67">
        <v>2133</v>
      </c>
      <c r="D160" s="67" t="s">
        <v>138</v>
      </c>
      <c r="E160" s="75">
        <v>18</v>
      </c>
      <c r="F160" s="231">
        <v>18</v>
      </c>
      <c r="G160" s="231">
        <v>5.2</v>
      </c>
      <c r="H160" s="64">
        <f t="shared" si="3"/>
        <v>28.888888888888893</v>
      </c>
    </row>
    <row r="161" spans="1:8" ht="15">
      <c r="A161" s="67"/>
      <c r="B161" s="67">
        <v>3313</v>
      </c>
      <c r="C161" s="67">
        <v>2324</v>
      </c>
      <c r="D161" s="67" t="s">
        <v>139</v>
      </c>
      <c r="E161" s="75">
        <v>0</v>
      </c>
      <c r="F161" s="231">
        <v>0</v>
      </c>
      <c r="G161" s="231">
        <v>21.1</v>
      </c>
      <c r="H161" s="64" t="e">
        <f t="shared" si="3"/>
        <v>#DIV/0!</v>
      </c>
    </row>
    <row r="162" spans="1:8" ht="15">
      <c r="A162" s="67"/>
      <c r="B162" s="67">
        <v>3392</v>
      </c>
      <c r="C162" s="67">
        <v>2324</v>
      </c>
      <c r="D162" s="67" t="s">
        <v>140</v>
      </c>
      <c r="E162" s="75">
        <v>0</v>
      </c>
      <c r="F162" s="231">
        <v>0</v>
      </c>
      <c r="G162" s="231">
        <v>7.9</v>
      </c>
      <c r="H162" s="64" t="e">
        <f t="shared" si="3"/>
        <v>#DIV/0!</v>
      </c>
    </row>
    <row r="163" spans="1:8" ht="15" hidden="1">
      <c r="A163" s="67"/>
      <c r="B163" s="67">
        <v>3399</v>
      </c>
      <c r="C163" s="67">
        <v>2133</v>
      </c>
      <c r="D163" s="67" t="s">
        <v>141</v>
      </c>
      <c r="E163" s="75"/>
      <c r="F163" s="231"/>
      <c r="G163" s="231">
        <v>0</v>
      </c>
      <c r="H163" s="64" t="e">
        <f t="shared" si="3"/>
        <v>#DIV/0!</v>
      </c>
    </row>
    <row r="164" spans="1:8" ht="15">
      <c r="A164" s="67"/>
      <c r="B164" s="67">
        <v>3399</v>
      </c>
      <c r="C164" s="67">
        <v>2310</v>
      </c>
      <c r="D164" s="67" t="s">
        <v>142</v>
      </c>
      <c r="E164" s="75">
        <v>0</v>
      </c>
      <c r="F164" s="231">
        <v>0</v>
      </c>
      <c r="G164" s="231">
        <v>6.4</v>
      </c>
      <c r="H164" s="64" t="e">
        <f t="shared" si="3"/>
        <v>#DIV/0!</v>
      </c>
    </row>
    <row r="165" spans="1:8" ht="15">
      <c r="A165" s="67"/>
      <c r="B165" s="67">
        <v>3412</v>
      </c>
      <c r="C165" s="67">
        <v>2324</v>
      </c>
      <c r="D165" s="67" t="s">
        <v>143</v>
      </c>
      <c r="E165" s="75">
        <v>0</v>
      </c>
      <c r="F165" s="231">
        <v>0</v>
      </c>
      <c r="G165" s="231">
        <v>6.8</v>
      </c>
      <c r="H165" s="64" t="e">
        <f t="shared" si="3"/>
        <v>#DIV/0!</v>
      </c>
    </row>
    <row r="166" spans="1:8" ht="15" customHeight="1">
      <c r="A166" s="67"/>
      <c r="B166" s="67">
        <v>3599</v>
      </c>
      <c r="C166" s="67">
        <v>2324</v>
      </c>
      <c r="D166" s="67" t="s">
        <v>144</v>
      </c>
      <c r="E166" s="64">
        <v>5</v>
      </c>
      <c r="F166" s="231">
        <v>5</v>
      </c>
      <c r="G166" s="231">
        <v>1.1000000000000001</v>
      </c>
      <c r="H166" s="64">
        <f t="shared" si="3"/>
        <v>22.000000000000004</v>
      </c>
    </row>
    <row r="167" spans="1:8" ht="15" customHeight="1">
      <c r="A167" s="67"/>
      <c r="B167" s="67">
        <v>4171</v>
      </c>
      <c r="C167" s="67">
        <v>2229</v>
      </c>
      <c r="D167" s="67" t="s">
        <v>145</v>
      </c>
      <c r="E167" s="64">
        <v>17</v>
      </c>
      <c r="F167" s="231">
        <v>17</v>
      </c>
      <c r="G167" s="231">
        <v>4.5</v>
      </c>
      <c r="H167" s="64">
        <f t="shared" si="3"/>
        <v>26.47058823529412</v>
      </c>
    </row>
    <row r="168" spans="1:8" ht="15" hidden="1" customHeight="1">
      <c r="A168" s="67"/>
      <c r="B168" s="67">
        <v>4179</v>
      </c>
      <c r="C168" s="67">
        <v>2229</v>
      </c>
      <c r="D168" s="67" t="s">
        <v>146</v>
      </c>
      <c r="E168" s="64"/>
      <c r="F168" s="231"/>
      <c r="G168" s="231">
        <v>0</v>
      </c>
      <c r="H168" s="64" t="e">
        <f t="shared" si="3"/>
        <v>#DIV/0!</v>
      </c>
    </row>
    <row r="169" spans="1:8" ht="15">
      <c r="A169" s="67"/>
      <c r="B169" s="67">
        <v>4195</v>
      </c>
      <c r="C169" s="67">
        <v>2229</v>
      </c>
      <c r="D169" s="67" t="s">
        <v>147</v>
      </c>
      <c r="E169" s="64">
        <v>0</v>
      </c>
      <c r="F169" s="231">
        <v>0</v>
      </c>
      <c r="G169" s="231">
        <v>4</v>
      </c>
      <c r="H169" s="64" t="e">
        <f t="shared" si="3"/>
        <v>#DIV/0!</v>
      </c>
    </row>
    <row r="170" spans="1:8" ht="15" hidden="1">
      <c r="A170" s="67"/>
      <c r="B170" s="67">
        <v>4329</v>
      </c>
      <c r="C170" s="67">
        <v>2229</v>
      </c>
      <c r="D170" s="67" t="s">
        <v>148</v>
      </c>
      <c r="E170" s="64"/>
      <c r="F170" s="231"/>
      <c r="G170" s="231">
        <v>0</v>
      </c>
      <c r="H170" s="64" t="e">
        <f t="shared" si="3"/>
        <v>#DIV/0!</v>
      </c>
    </row>
    <row r="171" spans="1:8" ht="15" hidden="1">
      <c r="A171" s="67"/>
      <c r="B171" s="67">
        <v>4329</v>
      </c>
      <c r="C171" s="67">
        <v>2324</v>
      </c>
      <c r="D171" s="67" t="s">
        <v>149</v>
      </c>
      <c r="E171" s="64"/>
      <c r="F171" s="231"/>
      <c r="G171" s="231">
        <v>0</v>
      </c>
      <c r="H171" s="64" t="e">
        <f t="shared" si="3"/>
        <v>#DIV/0!</v>
      </c>
    </row>
    <row r="172" spans="1:8" ht="15" hidden="1">
      <c r="A172" s="67"/>
      <c r="B172" s="67">
        <v>4342</v>
      </c>
      <c r="C172" s="67">
        <v>2324</v>
      </c>
      <c r="D172" s="67" t="s">
        <v>150</v>
      </c>
      <c r="E172" s="64"/>
      <c r="F172" s="231"/>
      <c r="G172" s="231">
        <v>0</v>
      </c>
      <c r="H172" s="64" t="e">
        <f t="shared" si="3"/>
        <v>#DIV/0!</v>
      </c>
    </row>
    <row r="173" spans="1:8" ht="15" hidden="1">
      <c r="A173" s="67"/>
      <c r="B173" s="67">
        <v>4349</v>
      </c>
      <c r="C173" s="67">
        <v>2229</v>
      </c>
      <c r="D173" s="67" t="s">
        <v>151</v>
      </c>
      <c r="E173" s="64"/>
      <c r="F173" s="231"/>
      <c r="G173" s="231">
        <v>0</v>
      </c>
      <c r="H173" s="64" t="e">
        <f t="shared" si="3"/>
        <v>#DIV/0!</v>
      </c>
    </row>
    <row r="174" spans="1:8" ht="15" hidden="1">
      <c r="A174" s="81"/>
      <c r="B174" s="67">
        <v>4357</v>
      </c>
      <c r="C174" s="67">
        <v>2122</v>
      </c>
      <c r="D174" s="67" t="s">
        <v>152</v>
      </c>
      <c r="E174" s="75"/>
      <c r="F174" s="231"/>
      <c r="G174" s="231">
        <v>0</v>
      </c>
      <c r="H174" s="64" t="e">
        <f t="shared" si="3"/>
        <v>#DIV/0!</v>
      </c>
    </row>
    <row r="175" spans="1:8" ht="15">
      <c r="A175" s="67"/>
      <c r="B175" s="67">
        <v>4379</v>
      </c>
      <c r="C175" s="67">
        <v>2212</v>
      </c>
      <c r="D175" s="67" t="s">
        <v>153</v>
      </c>
      <c r="E175" s="64">
        <v>7</v>
      </c>
      <c r="F175" s="231">
        <v>7</v>
      </c>
      <c r="G175" s="231">
        <v>5.9</v>
      </c>
      <c r="H175" s="64">
        <f t="shared" si="3"/>
        <v>84.285714285714292</v>
      </c>
    </row>
    <row r="176" spans="1:8" ht="15" hidden="1">
      <c r="A176" s="67"/>
      <c r="B176" s="67">
        <v>4399</v>
      </c>
      <c r="C176" s="67">
        <v>2111</v>
      </c>
      <c r="D176" s="67" t="s">
        <v>133</v>
      </c>
      <c r="E176" s="64"/>
      <c r="F176" s="231"/>
      <c r="G176" s="231">
        <v>0</v>
      </c>
      <c r="H176" s="64" t="e">
        <f t="shared" si="3"/>
        <v>#DIV/0!</v>
      </c>
    </row>
    <row r="177" spans="1:8" ht="15" hidden="1">
      <c r="A177" s="107"/>
      <c r="B177" s="107">
        <v>4399</v>
      </c>
      <c r="C177" s="107">
        <v>2324</v>
      </c>
      <c r="D177" s="107" t="s">
        <v>154</v>
      </c>
      <c r="E177" s="79"/>
      <c r="F177" s="232"/>
      <c r="G177" s="231">
        <v>0</v>
      </c>
      <c r="H177" s="64" t="e">
        <f t="shared" si="3"/>
        <v>#DIV/0!</v>
      </c>
    </row>
    <row r="178" spans="1:8" ht="15" hidden="1">
      <c r="A178" s="67"/>
      <c r="B178" s="67">
        <v>6171</v>
      </c>
      <c r="C178" s="67">
        <v>2212</v>
      </c>
      <c r="D178" s="67" t="s">
        <v>155</v>
      </c>
      <c r="E178" s="64"/>
      <c r="F178" s="231"/>
      <c r="G178" s="231">
        <v>0</v>
      </c>
      <c r="H178" s="64" t="e">
        <f t="shared" si="3"/>
        <v>#DIV/0!</v>
      </c>
    </row>
    <row r="179" spans="1:8" ht="15">
      <c r="A179" s="107"/>
      <c r="B179" s="67">
        <v>6171</v>
      </c>
      <c r="C179" s="67">
        <v>2324</v>
      </c>
      <c r="D179" s="67" t="s">
        <v>156</v>
      </c>
      <c r="E179" s="64">
        <v>3</v>
      </c>
      <c r="F179" s="231">
        <v>3</v>
      </c>
      <c r="G179" s="231">
        <v>4</v>
      </c>
      <c r="H179" s="64">
        <f t="shared" si="3"/>
        <v>133.33333333333331</v>
      </c>
    </row>
    <row r="180" spans="1:8" ht="15" hidden="1">
      <c r="A180" s="107"/>
      <c r="B180" s="67">
        <v>6402</v>
      </c>
      <c r="C180" s="67">
        <v>2229</v>
      </c>
      <c r="D180" s="67" t="s">
        <v>157</v>
      </c>
      <c r="E180" s="64"/>
      <c r="F180" s="231"/>
      <c r="G180" s="231">
        <v>0</v>
      </c>
      <c r="H180" s="64" t="e">
        <f>(#REF!/F180)*100</f>
        <v>#REF!</v>
      </c>
    </row>
    <row r="181" spans="1:8" ht="15" hidden="1">
      <c r="A181" s="81"/>
      <c r="B181" s="67"/>
      <c r="C181" s="67"/>
      <c r="D181" s="67"/>
      <c r="E181" s="75"/>
      <c r="F181" s="231"/>
      <c r="G181" s="231">
        <v>0</v>
      </c>
      <c r="H181" s="64" t="e">
        <f>(#REF!/F181)*100</f>
        <v>#REF!</v>
      </c>
    </row>
    <row r="182" spans="1:8" ht="15" hidden="1">
      <c r="A182" s="67"/>
      <c r="B182" s="67"/>
      <c r="C182" s="67"/>
      <c r="D182" s="67"/>
      <c r="E182" s="64"/>
      <c r="F182" s="231"/>
      <c r="G182" s="231">
        <v>0</v>
      </c>
      <c r="H182" s="64" t="e">
        <f>(#REF!/F182)*100</f>
        <v>#REF!</v>
      </c>
    </row>
    <row r="183" spans="1:8" ht="15" customHeight="1" thickBot="1">
      <c r="A183" s="101"/>
      <c r="B183" s="101"/>
      <c r="C183" s="101"/>
      <c r="D183" s="101"/>
      <c r="E183" s="102"/>
      <c r="F183" s="239"/>
      <c r="G183" s="239"/>
      <c r="H183" s="64"/>
    </row>
    <row r="184" spans="1:8" s="50" customFormat="1" ht="21.75" customHeight="1" thickTop="1" thickBot="1">
      <c r="A184" s="104"/>
      <c r="B184" s="104"/>
      <c r="C184" s="104"/>
      <c r="D184" s="105" t="s">
        <v>158</v>
      </c>
      <c r="E184" s="106">
        <f>SUM(E132:E183)</f>
        <v>525</v>
      </c>
      <c r="F184" s="240">
        <f>SUM(F132:F183)</f>
        <v>21732.699999999997</v>
      </c>
      <c r="G184" s="240">
        <f t="shared" ref="G184" si="4">SUM(G132:G183)</f>
        <v>21766.1</v>
      </c>
      <c r="H184" s="89">
        <f>(G184/F184)*100</f>
        <v>100.15368546015912</v>
      </c>
    </row>
    <row r="185" spans="1:8" ht="15" customHeight="1">
      <c r="A185" s="90"/>
      <c r="B185" s="50"/>
      <c r="C185" s="90"/>
      <c r="D185" s="108"/>
      <c r="E185" s="91"/>
      <c r="F185" s="235"/>
      <c r="G185" s="221"/>
      <c r="H185" s="42"/>
    </row>
    <row r="186" spans="1:8" ht="14.25" hidden="1" customHeight="1">
      <c r="A186" s="50"/>
      <c r="B186" s="50"/>
      <c r="C186" s="50"/>
      <c r="D186" s="50"/>
      <c r="E186" s="51"/>
      <c r="F186" s="225"/>
      <c r="G186" s="225"/>
      <c r="H186" s="51"/>
    </row>
    <row r="187" spans="1:8" ht="14.25" hidden="1" customHeight="1">
      <c r="A187" s="50"/>
      <c r="B187" s="50"/>
      <c r="C187" s="50"/>
      <c r="D187" s="50"/>
      <c r="E187" s="51"/>
      <c r="F187" s="225"/>
      <c r="G187" s="225"/>
      <c r="H187" s="51"/>
    </row>
    <row r="188" spans="1:8" ht="13.5" hidden="1" customHeight="1">
      <c r="A188" s="50"/>
      <c r="B188" s="50"/>
      <c r="C188" s="50"/>
      <c r="D188" s="50"/>
      <c r="E188" s="51"/>
      <c r="F188" s="225"/>
      <c r="G188" s="225"/>
      <c r="H188" s="51"/>
    </row>
    <row r="189" spans="1:8" ht="13.5" hidden="1" customHeight="1">
      <c r="A189" s="50"/>
      <c r="B189" s="50"/>
      <c r="C189" s="50"/>
      <c r="D189" s="50"/>
      <c r="E189" s="51"/>
      <c r="F189" s="225"/>
      <c r="G189" s="225"/>
      <c r="H189" s="51"/>
    </row>
    <row r="190" spans="1:8" ht="13.5" customHeight="1" thickBot="1">
      <c r="A190" s="50"/>
      <c r="B190" s="50"/>
      <c r="C190" s="50"/>
      <c r="D190" s="50"/>
      <c r="E190" s="51"/>
      <c r="F190" s="225"/>
      <c r="G190" s="225"/>
      <c r="H190" s="51"/>
    </row>
    <row r="191" spans="1:8" ht="15.75">
      <c r="A191" s="52" t="s">
        <v>27</v>
      </c>
      <c r="B191" s="52" t="s">
        <v>28</v>
      </c>
      <c r="C191" s="52" t="s">
        <v>29</v>
      </c>
      <c r="D191" s="53" t="s">
        <v>30</v>
      </c>
      <c r="E191" s="54" t="s">
        <v>31</v>
      </c>
      <c r="F191" s="227" t="s">
        <v>31</v>
      </c>
      <c r="G191" s="227" t="s">
        <v>8</v>
      </c>
      <c r="H191" s="54" t="s">
        <v>32</v>
      </c>
    </row>
    <row r="192" spans="1:8" ht="15.75" customHeight="1" thickBot="1">
      <c r="A192" s="55"/>
      <c r="B192" s="55"/>
      <c r="C192" s="55"/>
      <c r="D192" s="56"/>
      <c r="E192" s="57" t="s">
        <v>33</v>
      </c>
      <c r="F192" s="228" t="s">
        <v>34</v>
      </c>
      <c r="G192" s="229" t="s">
        <v>35</v>
      </c>
      <c r="H192" s="57" t="s">
        <v>11</v>
      </c>
    </row>
    <row r="193" spans="1:8" ht="15.75" customHeight="1" thickTop="1">
      <c r="A193" s="59">
        <v>60</v>
      </c>
      <c r="B193" s="59"/>
      <c r="C193" s="59"/>
      <c r="D193" s="60" t="s">
        <v>159</v>
      </c>
      <c r="E193" s="61"/>
      <c r="F193" s="230"/>
      <c r="G193" s="230"/>
      <c r="H193" s="61"/>
    </row>
    <row r="194" spans="1:8" ht="14.25" customHeight="1">
      <c r="A194" s="94"/>
      <c r="B194" s="94"/>
      <c r="C194" s="94"/>
      <c r="D194" s="94"/>
      <c r="E194" s="64"/>
      <c r="F194" s="231"/>
      <c r="G194" s="231"/>
      <c r="H194" s="64"/>
    </row>
    <row r="195" spans="1:8" ht="15" hidden="1">
      <c r="A195" s="67"/>
      <c r="B195" s="67"/>
      <c r="C195" s="67">
        <v>1332</v>
      </c>
      <c r="D195" s="67" t="s">
        <v>160</v>
      </c>
      <c r="E195" s="64"/>
      <c r="F195" s="231"/>
      <c r="G195" s="231">
        <v>0</v>
      </c>
      <c r="H195" s="64" t="e">
        <f>(#REF!/F195)*100</f>
        <v>#REF!</v>
      </c>
    </row>
    <row r="196" spans="1:8" ht="15">
      <c r="A196" s="67"/>
      <c r="B196" s="67"/>
      <c r="C196" s="67">
        <v>1333</v>
      </c>
      <c r="D196" s="67" t="s">
        <v>161</v>
      </c>
      <c r="E196" s="64">
        <v>550</v>
      </c>
      <c r="F196" s="231">
        <v>550</v>
      </c>
      <c r="G196" s="231">
        <v>565.6</v>
      </c>
      <c r="H196" s="64">
        <f t="shared" ref="H196:H211" si="5">(G196/F196)*100</f>
        <v>102.83636363636364</v>
      </c>
    </row>
    <row r="197" spans="1:8" ht="15">
      <c r="A197" s="67"/>
      <c r="B197" s="67"/>
      <c r="C197" s="67">
        <v>1334</v>
      </c>
      <c r="D197" s="67" t="s">
        <v>162</v>
      </c>
      <c r="E197" s="64">
        <v>60</v>
      </c>
      <c r="F197" s="231">
        <v>60</v>
      </c>
      <c r="G197" s="231">
        <v>156.5</v>
      </c>
      <c r="H197" s="64">
        <f t="shared" si="5"/>
        <v>260.83333333333331</v>
      </c>
    </row>
    <row r="198" spans="1:8" ht="15">
      <c r="A198" s="67"/>
      <c r="B198" s="67"/>
      <c r="C198" s="67">
        <v>1335</v>
      </c>
      <c r="D198" s="67" t="s">
        <v>163</v>
      </c>
      <c r="E198" s="64">
        <v>25</v>
      </c>
      <c r="F198" s="231">
        <v>25</v>
      </c>
      <c r="G198" s="231">
        <v>186.2</v>
      </c>
      <c r="H198" s="64">
        <f t="shared" si="5"/>
        <v>744.8</v>
      </c>
    </row>
    <row r="199" spans="1:8" ht="15">
      <c r="A199" s="67"/>
      <c r="B199" s="67"/>
      <c r="C199" s="67">
        <v>1361</v>
      </c>
      <c r="D199" s="67" t="s">
        <v>80</v>
      </c>
      <c r="E199" s="64">
        <v>240</v>
      </c>
      <c r="F199" s="231">
        <v>240</v>
      </c>
      <c r="G199" s="231">
        <v>313.10000000000002</v>
      </c>
      <c r="H199" s="64">
        <f t="shared" si="5"/>
        <v>130.45833333333334</v>
      </c>
    </row>
    <row r="200" spans="1:8" ht="15" customHeight="1">
      <c r="A200" s="67">
        <v>29004</v>
      </c>
      <c r="B200" s="67"/>
      <c r="C200" s="67">
        <v>4116</v>
      </c>
      <c r="D200" s="67" t="s">
        <v>164</v>
      </c>
      <c r="E200" s="64">
        <v>0</v>
      </c>
      <c r="F200" s="231">
        <v>107.4</v>
      </c>
      <c r="G200" s="231">
        <v>107.4</v>
      </c>
      <c r="H200" s="64">
        <f t="shared" si="5"/>
        <v>100</v>
      </c>
    </row>
    <row r="201" spans="1:8" ht="15">
      <c r="A201" s="67">
        <v>29008</v>
      </c>
      <c r="B201" s="67"/>
      <c r="C201" s="67">
        <v>4116</v>
      </c>
      <c r="D201" s="67" t="s">
        <v>165</v>
      </c>
      <c r="E201" s="64">
        <v>0</v>
      </c>
      <c r="F201" s="231">
        <v>100.9</v>
      </c>
      <c r="G201" s="231">
        <v>100.8</v>
      </c>
      <c r="H201" s="64">
        <f t="shared" si="5"/>
        <v>99.900891972249738</v>
      </c>
    </row>
    <row r="202" spans="1:8" ht="15" hidden="1" customHeight="1">
      <c r="A202" s="67">
        <v>29516</v>
      </c>
      <c r="B202" s="67"/>
      <c r="C202" s="67">
        <v>4216</v>
      </c>
      <c r="D202" s="67" t="s">
        <v>166</v>
      </c>
      <c r="E202" s="64"/>
      <c r="F202" s="231"/>
      <c r="G202" s="231">
        <v>0</v>
      </c>
      <c r="H202" s="64" t="e">
        <f t="shared" si="5"/>
        <v>#DIV/0!</v>
      </c>
    </row>
    <row r="203" spans="1:8" ht="15" customHeight="1">
      <c r="A203" s="107">
        <v>331</v>
      </c>
      <c r="B203" s="107"/>
      <c r="C203" s="107">
        <v>4122</v>
      </c>
      <c r="D203" s="107" t="s">
        <v>167</v>
      </c>
      <c r="E203" s="79">
        <v>0</v>
      </c>
      <c r="F203" s="232">
        <v>0</v>
      </c>
      <c r="G203" s="231">
        <v>30</v>
      </c>
      <c r="H203" s="64" t="e">
        <f t="shared" si="5"/>
        <v>#DIV/0!</v>
      </c>
    </row>
    <row r="204" spans="1:8" ht="15">
      <c r="A204" s="107"/>
      <c r="B204" s="107">
        <v>1014</v>
      </c>
      <c r="C204" s="107">
        <v>2132</v>
      </c>
      <c r="D204" s="107" t="s">
        <v>168</v>
      </c>
      <c r="E204" s="79">
        <v>24</v>
      </c>
      <c r="F204" s="232">
        <v>24</v>
      </c>
      <c r="G204" s="231">
        <v>19</v>
      </c>
      <c r="H204" s="64">
        <f t="shared" si="5"/>
        <v>79.166666666666657</v>
      </c>
    </row>
    <row r="205" spans="1:8" ht="15">
      <c r="A205" s="107"/>
      <c r="B205" s="107">
        <v>1070</v>
      </c>
      <c r="C205" s="107">
        <v>2212</v>
      </c>
      <c r="D205" s="67" t="s">
        <v>169</v>
      </c>
      <c r="E205" s="79">
        <v>40</v>
      </c>
      <c r="F205" s="232">
        <v>40</v>
      </c>
      <c r="G205" s="231">
        <v>30.7</v>
      </c>
      <c r="H205" s="64">
        <f t="shared" si="5"/>
        <v>76.75</v>
      </c>
    </row>
    <row r="206" spans="1:8" ht="15">
      <c r="A206" s="107"/>
      <c r="B206" s="107">
        <v>2119</v>
      </c>
      <c r="C206" s="107">
        <v>2343</v>
      </c>
      <c r="D206" s="107" t="s">
        <v>170</v>
      </c>
      <c r="E206" s="79">
        <v>15000</v>
      </c>
      <c r="F206" s="232">
        <v>15000</v>
      </c>
      <c r="G206" s="231">
        <v>9628.5</v>
      </c>
      <c r="H206" s="64">
        <f t="shared" si="5"/>
        <v>64.19</v>
      </c>
    </row>
    <row r="207" spans="1:8" ht="15">
      <c r="A207" s="107"/>
      <c r="B207" s="107">
        <v>2369</v>
      </c>
      <c r="C207" s="107">
        <v>2212</v>
      </c>
      <c r="D207" s="67" t="s">
        <v>171</v>
      </c>
      <c r="E207" s="79">
        <v>10</v>
      </c>
      <c r="F207" s="232">
        <v>10</v>
      </c>
      <c r="G207" s="231">
        <v>82</v>
      </c>
      <c r="H207" s="64">
        <f t="shared" si="5"/>
        <v>819.99999999999989</v>
      </c>
    </row>
    <row r="208" spans="1:8" ht="15">
      <c r="A208" s="107"/>
      <c r="B208" s="107">
        <v>3322</v>
      </c>
      <c r="C208" s="107">
        <v>2212</v>
      </c>
      <c r="D208" s="67" t="s">
        <v>172</v>
      </c>
      <c r="E208" s="79">
        <v>20</v>
      </c>
      <c r="F208" s="232">
        <v>20</v>
      </c>
      <c r="G208" s="231">
        <v>32</v>
      </c>
      <c r="H208" s="64">
        <f t="shared" si="5"/>
        <v>160</v>
      </c>
    </row>
    <row r="209" spans="1:8" ht="15">
      <c r="A209" s="107"/>
      <c r="B209" s="107">
        <v>3749</v>
      </c>
      <c r="C209" s="107">
        <v>2212</v>
      </c>
      <c r="D209" s="67" t="s">
        <v>173</v>
      </c>
      <c r="E209" s="79">
        <v>8</v>
      </c>
      <c r="F209" s="232">
        <v>8</v>
      </c>
      <c r="G209" s="231">
        <v>2.5</v>
      </c>
      <c r="H209" s="64">
        <f t="shared" si="5"/>
        <v>31.25</v>
      </c>
    </row>
    <row r="210" spans="1:8" ht="15">
      <c r="A210" s="67"/>
      <c r="B210" s="67">
        <v>6171</v>
      </c>
      <c r="C210" s="67">
        <v>2212</v>
      </c>
      <c r="D210" s="67" t="s">
        <v>174</v>
      </c>
      <c r="E210" s="64">
        <v>3</v>
      </c>
      <c r="F210" s="231">
        <v>3</v>
      </c>
      <c r="G210" s="231">
        <v>256.7</v>
      </c>
      <c r="H210" s="64">
        <f t="shared" si="5"/>
        <v>8556.6666666666661</v>
      </c>
    </row>
    <row r="211" spans="1:8" ht="15">
      <c r="A211" s="67"/>
      <c r="B211" s="67">
        <v>6171</v>
      </c>
      <c r="C211" s="67">
        <v>2324</v>
      </c>
      <c r="D211" s="67" t="s">
        <v>175</v>
      </c>
      <c r="E211" s="64">
        <v>8</v>
      </c>
      <c r="F211" s="231">
        <v>8</v>
      </c>
      <c r="G211" s="231">
        <v>13</v>
      </c>
      <c r="H211" s="64">
        <f t="shared" si="5"/>
        <v>162.5</v>
      </c>
    </row>
    <row r="212" spans="1:8" ht="15" hidden="1">
      <c r="A212" s="67"/>
      <c r="B212" s="67">
        <v>6171</v>
      </c>
      <c r="C212" s="67">
        <v>2329</v>
      </c>
      <c r="D212" s="67" t="s">
        <v>176</v>
      </c>
      <c r="E212" s="64"/>
      <c r="F212" s="231"/>
      <c r="G212" s="231"/>
      <c r="H212" s="64"/>
    </row>
    <row r="213" spans="1:8" ht="15" customHeight="1" thickBot="1">
      <c r="A213" s="101"/>
      <c r="B213" s="101"/>
      <c r="C213" s="101"/>
      <c r="D213" s="101"/>
      <c r="E213" s="102"/>
      <c r="F213" s="239"/>
      <c r="G213" s="239"/>
      <c r="H213" s="102"/>
    </row>
    <row r="214" spans="1:8" s="50" customFormat="1" ht="21.75" customHeight="1" thickTop="1" thickBot="1">
      <c r="A214" s="104"/>
      <c r="B214" s="104"/>
      <c r="C214" s="104"/>
      <c r="D214" s="105" t="s">
        <v>177</v>
      </c>
      <c r="E214" s="106">
        <f t="shared" ref="E214:G214" si="6">SUM(E194:E213)</f>
        <v>15988</v>
      </c>
      <c r="F214" s="240">
        <f t="shared" si="6"/>
        <v>16196.3</v>
      </c>
      <c r="G214" s="240">
        <f t="shared" si="6"/>
        <v>11524</v>
      </c>
      <c r="H214" s="89">
        <f>(G214/F214)*100</f>
        <v>71.152053246729196</v>
      </c>
    </row>
    <row r="215" spans="1:8" ht="14.25" customHeight="1">
      <c r="A215" s="90"/>
      <c r="B215" s="90"/>
      <c r="C215" s="90"/>
      <c r="D215" s="46"/>
      <c r="E215" s="91"/>
      <c r="F215" s="235"/>
      <c r="G215" s="235"/>
      <c r="H215" s="91"/>
    </row>
    <row r="216" spans="1:8" ht="14.25" hidden="1" customHeight="1">
      <c r="A216" s="90"/>
      <c r="B216" s="90"/>
      <c r="C216" s="90"/>
      <c r="D216" s="46"/>
      <c r="E216" s="91"/>
      <c r="F216" s="235"/>
      <c r="G216" s="235"/>
      <c r="H216" s="91"/>
    </row>
    <row r="217" spans="1:8" ht="14.25" hidden="1" customHeight="1">
      <c r="A217" s="90"/>
      <c r="B217" s="90"/>
      <c r="C217" s="90"/>
      <c r="D217" s="46"/>
      <c r="E217" s="91"/>
      <c r="F217" s="235"/>
      <c r="G217" s="235"/>
      <c r="H217" s="91"/>
    </row>
    <row r="218" spans="1:8" ht="14.25" hidden="1" customHeight="1">
      <c r="A218" s="90"/>
      <c r="B218" s="90"/>
      <c r="C218" s="90"/>
      <c r="D218" s="46"/>
      <c r="E218" s="91"/>
      <c r="F218" s="235"/>
      <c r="G218" s="235"/>
      <c r="H218" s="91"/>
    </row>
    <row r="219" spans="1:8" ht="15" hidden="1" customHeight="1">
      <c r="A219" s="90"/>
      <c r="B219" s="90"/>
      <c r="C219" s="90"/>
      <c r="D219" s="46"/>
      <c r="E219" s="91"/>
      <c r="F219" s="235"/>
      <c r="G219" s="235"/>
      <c r="H219" s="91"/>
    </row>
    <row r="220" spans="1:8" ht="15" customHeight="1" thickBot="1">
      <c r="A220" s="90"/>
      <c r="B220" s="90"/>
      <c r="C220" s="90"/>
      <c r="D220" s="46"/>
      <c r="E220" s="91"/>
      <c r="F220" s="235"/>
      <c r="G220" s="235"/>
      <c r="H220" s="91"/>
    </row>
    <row r="221" spans="1:8" ht="15.75">
      <c r="A221" s="52" t="s">
        <v>27</v>
      </c>
      <c r="B221" s="52" t="s">
        <v>28</v>
      </c>
      <c r="C221" s="52" t="s">
        <v>29</v>
      </c>
      <c r="D221" s="53" t="s">
        <v>30</v>
      </c>
      <c r="E221" s="54" t="s">
        <v>31</v>
      </c>
      <c r="F221" s="227" t="s">
        <v>31</v>
      </c>
      <c r="G221" s="227" t="s">
        <v>8</v>
      </c>
      <c r="H221" s="54" t="s">
        <v>32</v>
      </c>
    </row>
    <row r="222" spans="1:8" ht="15.75" customHeight="1" thickBot="1">
      <c r="A222" s="55"/>
      <c r="B222" s="55"/>
      <c r="C222" s="55"/>
      <c r="D222" s="56"/>
      <c r="E222" s="57" t="s">
        <v>33</v>
      </c>
      <c r="F222" s="228" t="s">
        <v>34</v>
      </c>
      <c r="G222" s="229" t="s">
        <v>35</v>
      </c>
      <c r="H222" s="57" t="s">
        <v>11</v>
      </c>
    </row>
    <row r="223" spans="1:8" ht="15.75" customHeight="1" thickTop="1">
      <c r="A223" s="59">
        <v>80</v>
      </c>
      <c r="B223" s="59"/>
      <c r="C223" s="59"/>
      <c r="D223" s="60" t="s">
        <v>178</v>
      </c>
      <c r="E223" s="61"/>
      <c r="F223" s="230"/>
      <c r="G223" s="230"/>
      <c r="H223" s="61"/>
    </row>
    <row r="224" spans="1:8" ht="15">
      <c r="A224" s="67"/>
      <c r="B224" s="67"/>
      <c r="C224" s="67"/>
      <c r="D224" s="67"/>
      <c r="E224" s="64"/>
      <c r="F224" s="231"/>
      <c r="G224" s="231"/>
      <c r="H224" s="64"/>
    </row>
    <row r="225" spans="1:8" ht="15">
      <c r="A225" s="67"/>
      <c r="B225" s="67"/>
      <c r="C225" s="67">
        <v>1353</v>
      </c>
      <c r="D225" s="67" t="s">
        <v>179</v>
      </c>
      <c r="E225" s="64">
        <v>700</v>
      </c>
      <c r="F225" s="231">
        <v>700</v>
      </c>
      <c r="G225" s="231">
        <v>546.20000000000005</v>
      </c>
      <c r="H225" s="64">
        <f t="shared" ref="H225:H237" si="7">(G225/F225)*100</f>
        <v>78.028571428571439</v>
      </c>
    </row>
    <row r="226" spans="1:8" ht="15">
      <c r="A226" s="67"/>
      <c r="B226" s="67"/>
      <c r="C226" s="67">
        <v>1359</v>
      </c>
      <c r="D226" s="67" t="s">
        <v>180</v>
      </c>
      <c r="E226" s="64">
        <v>0</v>
      </c>
      <c r="F226" s="231">
        <v>0</v>
      </c>
      <c r="G226" s="231">
        <v>-19</v>
      </c>
      <c r="H226" s="64" t="e">
        <f t="shared" si="7"/>
        <v>#DIV/0!</v>
      </c>
    </row>
    <row r="227" spans="1:8" ht="15">
      <c r="A227" s="67"/>
      <c r="B227" s="67"/>
      <c r="C227" s="67">
        <v>1361</v>
      </c>
      <c r="D227" s="67" t="s">
        <v>80</v>
      </c>
      <c r="E227" s="64">
        <v>6200</v>
      </c>
      <c r="F227" s="231">
        <v>6201</v>
      </c>
      <c r="G227" s="231">
        <v>5927.9</v>
      </c>
      <c r="H227" s="64">
        <f t="shared" si="7"/>
        <v>95.595871633607473</v>
      </c>
    </row>
    <row r="228" spans="1:8" ht="15">
      <c r="A228" s="67"/>
      <c r="B228" s="67"/>
      <c r="C228" s="67">
        <v>4121</v>
      </c>
      <c r="D228" s="67" t="s">
        <v>181</v>
      </c>
      <c r="E228" s="79">
        <v>280</v>
      </c>
      <c r="F228" s="232">
        <v>280</v>
      </c>
      <c r="G228" s="231">
        <v>202</v>
      </c>
      <c r="H228" s="64">
        <f t="shared" si="7"/>
        <v>72.142857142857139</v>
      </c>
    </row>
    <row r="229" spans="1:8" ht="15" hidden="1">
      <c r="A229" s="67">
        <v>222</v>
      </c>
      <c r="B229" s="67"/>
      <c r="C229" s="67">
        <v>4122</v>
      </c>
      <c r="D229" s="67" t="s">
        <v>182</v>
      </c>
      <c r="E229" s="79"/>
      <c r="F229" s="232"/>
      <c r="G229" s="231">
        <v>0</v>
      </c>
      <c r="H229" s="64" t="e">
        <f t="shared" si="7"/>
        <v>#DIV/0!</v>
      </c>
    </row>
    <row r="230" spans="1:8" ht="15">
      <c r="A230" s="67"/>
      <c r="B230" s="67">
        <v>2219</v>
      </c>
      <c r="C230" s="67">
        <v>2324</v>
      </c>
      <c r="D230" s="67" t="s">
        <v>183</v>
      </c>
      <c r="E230" s="64">
        <v>0</v>
      </c>
      <c r="F230" s="231">
        <v>5</v>
      </c>
      <c r="G230" s="231">
        <v>5</v>
      </c>
      <c r="H230" s="64">
        <f t="shared" si="7"/>
        <v>100</v>
      </c>
    </row>
    <row r="231" spans="1:8" ht="15" hidden="1">
      <c r="A231" s="67"/>
      <c r="B231" s="67">
        <v>2219</v>
      </c>
      <c r="C231" s="67">
        <v>2329</v>
      </c>
      <c r="D231" s="67" t="s">
        <v>184</v>
      </c>
      <c r="E231" s="64"/>
      <c r="F231" s="231"/>
      <c r="G231" s="231">
        <v>0</v>
      </c>
      <c r="H231" s="64" t="e">
        <f t="shared" si="7"/>
        <v>#DIV/0!</v>
      </c>
    </row>
    <row r="232" spans="1:8" ht="15">
      <c r="A232" s="67"/>
      <c r="B232" s="67">
        <v>2229</v>
      </c>
      <c r="C232" s="67">
        <v>2212</v>
      </c>
      <c r="D232" s="67" t="s">
        <v>185</v>
      </c>
      <c r="E232" s="79">
        <v>150</v>
      </c>
      <c r="F232" s="232">
        <v>150</v>
      </c>
      <c r="G232" s="231">
        <v>38.6</v>
      </c>
      <c r="H232" s="64">
        <f t="shared" si="7"/>
        <v>25.733333333333334</v>
      </c>
    </row>
    <row r="233" spans="1:8" ht="15">
      <c r="A233" s="67"/>
      <c r="B233" s="67">
        <v>2229</v>
      </c>
      <c r="C233" s="67">
        <v>2324</v>
      </c>
      <c r="D233" s="67" t="s">
        <v>186</v>
      </c>
      <c r="E233" s="79">
        <v>0</v>
      </c>
      <c r="F233" s="232">
        <v>0</v>
      </c>
      <c r="G233" s="231">
        <v>0</v>
      </c>
      <c r="H233" s="64" t="e">
        <f t="shared" si="7"/>
        <v>#DIV/0!</v>
      </c>
    </row>
    <row r="234" spans="1:8" ht="15">
      <c r="A234" s="67"/>
      <c r="B234" s="67">
        <v>2299</v>
      </c>
      <c r="C234" s="67">
        <v>2212</v>
      </c>
      <c r="D234" s="67" t="s">
        <v>187</v>
      </c>
      <c r="E234" s="64">
        <v>2500</v>
      </c>
      <c r="F234" s="231">
        <v>2625</v>
      </c>
      <c r="G234" s="231">
        <v>2795.1</v>
      </c>
      <c r="H234" s="64">
        <f t="shared" si="7"/>
        <v>106.47999999999999</v>
      </c>
    </row>
    <row r="235" spans="1:8" ht="15" hidden="1">
      <c r="A235" s="67"/>
      <c r="B235" s="67">
        <v>2299</v>
      </c>
      <c r="C235" s="67">
        <v>2324</v>
      </c>
      <c r="D235" s="67" t="s">
        <v>188</v>
      </c>
      <c r="E235" s="79"/>
      <c r="F235" s="232"/>
      <c r="G235" s="231">
        <v>0</v>
      </c>
      <c r="H235" s="64" t="e">
        <f t="shared" si="7"/>
        <v>#DIV/0!</v>
      </c>
    </row>
    <row r="236" spans="1:8" ht="15">
      <c r="A236" s="107"/>
      <c r="B236" s="107">
        <v>6171</v>
      </c>
      <c r="C236" s="107">
        <v>2324</v>
      </c>
      <c r="D236" s="107" t="s">
        <v>189</v>
      </c>
      <c r="E236" s="79">
        <v>350</v>
      </c>
      <c r="F236" s="232">
        <v>350</v>
      </c>
      <c r="G236" s="231">
        <v>239.2</v>
      </c>
      <c r="H236" s="64">
        <f t="shared" si="7"/>
        <v>68.342857142857142</v>
      </c>
    </row>
    <row r="237" spans="1:8" ht="15">
      <c r="A237" s="67"/>
      <c r="B237" s="67">
        <v>6171</v>
      </c>
      <c r="C237" s="67">
        <v>2329</v>
      </c>
      <c r="D237" s="67" t="s">
        <v>190</v>
      </c>
      <c r="E237" s="79">
        <v>0</v>
      </c>
      <c r="F237" s="232">
        <v>0</v>
      </c>
      <c r="G237" s="231">
        <v>60</v>
      </c>
      <c r="H237" s="64" t="e">
        <f t="shared" si="7"/>
        <v>#DIV/0!</v>
      </c>
    </row>
    <row r="238" spans="1:8" ht="15.75" thickBot="1">
      <c r="A238" s="101"/>
      <c r="B238" s="101"/>
      <c r="C238" s="101"/>
      <c r="D238" s="101"/>
      <c r="E238" s="102"/>
      <c r="F238" s="239"/>
      <c r="G238" s="239"/>
      <c r="H238" s="102"/>
    </row>
    <row r="239" spans="1:8" s="50" customFormat="1" ht="21.75" customHeight="1" thickTop="1" thickBot="1">
      <c r="A239" s="104"/>
      <c r="B239" s="104"/>
      <c r="C239" s="104"/>
      <c r="D239" s="105" t="s">
        <v>191</v>
      </c>
      <c r="E239" s="106">
        <f t="shared" ref="E239:F239" si="8">SUM(E224:E238)</f>
        <v>10180</v>
      </c>
      <c r="F239" s="240">
        <f t="shared" si="8"/>
        <v>10311</v>
      </c>
      <c r="G239" s="240">
        <f t="shared" ref="G239" si="9">SUM(G224:G238)</f>
        <v>9795</v>
      </c>
      <c r="H239" s="89">
        <f>(G239/F239)*100</f>
        <v>94.995635728833278</v>
      </c>
    </row>
    <row r="240" spans="1:8" ht="15" customHeight="1">
      <c r="A240" s="90"/>
      <c r="B240" s="90"/>
      <c r="C240" s="90"/>
      <c r="D240" s="46"/>
      <c r="E240" s="91"/>
      <c r="F240" s="235"/>
      <c r="G240" s="235"/>
      <c r="H240" s="91"/>
    </row>
    <row r="241" spans="1:8" ht="15" hidden="1" customHeight="1">
      <c r="A241" s="90"/>
      <c r="B241" s="90"/>
      <c r="C241" s="90"/>
      <c r="D241" s="46"/>
      <c r="E241" s="91"/>
      <c r="F241" s="235"/>
      <c r="G241" s="235"/>
      <c r="H241" s="91"/>
    </row>
    <row r="242" spans="1:8" ht="15" hidden="1" customHeight="1">
      <c r="A242" s="90"/>
      <c r="B242" s="90"/>
      <c r="C242" s="90"/>
      <c r="D242" s="46"/>
      <c r="E242" s="91"/>
      <c r="F242" s="235"/>
      <c r="G242" s="235"/>
      <c r="H242" s="91"/>
    </row>
    <row r="243" spans="1:8" ht="15" customHeight="1" thickBot="1">
      <c r="A243" s="90"/>
      <c r="B243" s="90"/>
      <c r="C243" s="90"/>
      <c r="D243" s="46"/>
      <c r="E243" s="91"/>
      <c r="F243" s="235"/>
      <c r="G243" s="235"/>
      <c r="H243" s="91"/>
    </row>
    <row r="244" spans="1:8" ht="15.75">
      <c r="A244" s="52" t="s">
        <v>27</v>
      </c>
      <c r="B244" s="52" t="s">
        <v>28</v>
      </c>
      <c r="C244" s="52" t="s">
        <v>29</v>
      </c>
      <c r="D244" s="53" t="s">
        <v>30</v>
      </c>
      <c r="E244" s="54" t="s">
        <v>31</v>
      </c>
      <c r="F244" s="227" t="s">
        <v>31</v>
      </c>
      <c r="G244" s="227" t="s">
        <v>8</v>
      </c>
      <c r="H244" s="54" t="s">
        <v>32</v>
      </c>
    </row>
    <row r="245" spans="1:8" ht="15.75" customHeight="1" thickBot="1">
      <c r="A245" s="55"/>
      <c r="B245" s="55"/>
      <c r="C245" s="55"/>
      <c r="D245" s="56"/>
      <c r="E245" s="57" t="s">
        <v>33</v>
      </c>
      <c r="F245" s="228" t="s">
        <v>34</v>
      </c>
      <c r="G245" s="229" t="s">
        <v>35</v>
      </c>
      <c r="H245" s="57" t="s">
        <v>11</v>
      </c>
    </row>
    <row r="246" spans="1:8" ht="16.5" customHeight="1" thickTop="1">
      <c r="A246" s="59">
        <v>90</v>
      </c>
      <c r="B246" s="59"/>
      <c r="C246" s="59"/>
      <c r="D246" s="60" t="s">
        <v>192</v>
      </c>
      <c r="E246" s="61"/>
      <c r="F246" s="230"/>
      <c r="G246" s="230"/>
      <c r="H246" s="61"/>
    </row>
    <row r="247" spans="1:8" ht="15.75">
      <c r="A247" s="59"/>
      <c r="B247" s="59"/>
      <c r="C247" s="59"/>
      <c r="D247" s="60"/>
      <c r="E247" s="61"/>
      <c r="F247" s="230"/>
      <c r="G247" s="230"/>
      <c r="H247" s="61"/>
    </row>
    <row r="248" spans="1:8" ht="15">
      <c r="A248" s="67"/>
      <c r="B248" s="67"/>
      <c r="C248" s="67">
        <v>4116</v>
      </c>
      <c r="D248" s="67" t="s">
        <v>193</v>
      </c>
      <c r="E248" s="109">
        <v>0</v>
      </c>
      <c r="F248" s="241">
        <v>776</v>
      </c>
      <c r="G248" s="241">
        <v>776</v>
      </c>
      <c r="H248" s="64">
        <f t="shared" ref="H248:H264" si="10">(G248/F248)*100</f>
        <v>100</v>
      </c>
    </row>
    <row r="249" spans="1:8" ht="15">
      <c r="A249" s="67">
        <v>14018</v>
      </c>
      <c r="B249" s="67"/>
      <c r="C249" s="67">
        <v>4116</v>
      </c>
      <c r="D249" s="67" t="s">
        <v>194</v>
      </c>
      <c r="E249" s="109">
        <v>0</v>
      </c>
      <c r="F249" s="241">
        <v>214</v>
      </c>
      <c r="G249" s="241">
        <v>214</v>
      </c>
      <c r="H249" s="64">
        <f t="shared" si="10"/>
        <v>100</v>
      </c>
    </row>
    <row r="250" spans="1:8" ht="15">
      <c r="A250" s="81">
        <v>14018</v>
      </c>
      <c r="B250" s="67"/>
      <c r="C250" s="67">
        <v>4116</v>
      </c>
      <c r="D250" s="67" t="s">
        <v>195</v>
      </c>
      <c r="E250" s="75">
        <v>0</v>
      </c>
      <c r="F250" s="231">
        <v>100</v>
      </c>
      <c r="G250" s="241">
        <v>100</v>
      </c>
      <c r="H250" s="64">
        <f t="shared" si="10"/>
        <v>100</v>
      </c>
    </row>
    <row r="251" spans="1:8" ht="15">
      <c r="A251" s="84">
        <v>14018</v>
      </c>
      <c r="B251" s="84"/>
      <c r="C251" s="84">
        <v>4121</v>
      </c>
      <c r="D251" s="67" t="s">
        <v>196</v>
      </c>
      <c r="E251" s="110">
        <v>400</v>
      </c>
      <c r="F251" s="241">
        <v>400</v>
      </c>
      <c r="G251" s="241">
        <v>300</v>
      </c>
      <c r="H251" s="64">
        <f t="shared" si="10"/>
        <v>75</v>
      </c>
    </row>
    <row r="252" spans="1:8" ht="15">
      <c r="A252" s="67">
        <v>539</v>
      </c>
      <c r="B252" s="67"/>
      <c r="C252" s="67">
        <v>4122</v>
      </c>
      <c r="D252" s="67" t="s">
        <v>197</v>
      </c>
      <c r="E252" s="111">
        <v>0</v>
      </c>
      <c r="F252" s="242">
        <v>160</v>
      </c>
      <c r="G252" s="241">
        <v>160</v>
      </c>
      <c r="H252" s="64">
        <f t="shared" si="10"/>
        <v>100</v>
      </c>
    </row>
    <row r="253" spans="1:8" ht="15">
      <c r="A253" s="67">
        <v>539</v>
      </c>
      <c r="B253" s="67"/>
      <c r="C253" s="67">
        <v>4122</v>
      </c>
      <c r="D253" s="67" t="s">
        <v>198</v>
      </c>
      <c r="E253" s="111">
        <v>0</v>
      </c>
      <c r="F253" s="242">
        <v>33</v>
      </c>
      <c r="G253" s="241">
        <v>33</v>
      </c>
      <c r="H253" s="64">
        <f t="shared" si="10"/>
        <v>100</v>
      </c>
    </row>
    <row r="254" spans="1:8" ht="15" hidden="1">
      <c r="A254" s="67"/>
      <c r="B254" s="67"/>
      <c r="C254" s="67">
        <v>4216</v>
      </c>
      <c r="D254" s="84" t="s">
        <v>199</v>
      </c>
      <c r="E254" s="111">
        <v>0</v>
      </c>
      <c r="F254" s="242">
        <v>0</v>
      </c>
      <c r="G254" s="241">
        <v>0</v>
      </c>
      <c r="H254" s="64" t="e">
        <f t="shared" si="10"/>
        <v>#DIV/0!</v>
      </c>
    </row>
    <row r="255" spans="1:8" ht="15">
      <c r="A255" s="67"/>
      <c r="B255" s="67">
        <v>2219</v>
      </c>
      <c r="C255" s="67">
        <v>2111</v>
      </c>
      <c r="D255" s="67" t="s">
        <v>200</v>
      </c>
      <c r="E255" s="111">
        <v>5800</v>
      </c>
      <c r="F255" s="242">
        <v>5800</v>
      </c>
      <c r="G255" s="241">
        <v>5451.5</v>
      </c>
      <c r="H255" s="64">
        <f t="shared" si="10"/>
        <v>93.991379310344826</v>
      </c>
    </row>
    <row r="256" spans="1:8" ht="15">
      <c r="A256" s="67"/>
      <c r="B256" s="67">
        <v>2219</v>
      </c>
      <c r="C256" s="67">
        <v>2329</v>
      </c>
      <c r="D256" s="67" t="s">
        <v>201</v>
      </c>
      <c r="E256" s="64">
        <v>0</v>
      </c>
      <c r="F256" s="242">
        <v>0</v>
      </c>
      <c r="G256" s="241">
        <v>0</v>
      </c>
      <c r="H256" s="64" t="e">
        <f t="shared" si="10"/>
        <v>#DIV/0!</v>
      </c>
    </row>
    <row r="257" spans="1:8" ht="15">
      <c r="A257" s="67" t="s">
        <v>202</v>
      </c>
      <c r="B257" s="67">
        <v>5311</v>
      </c>
      <c r="C257" s="67">
        <v>2111</v>
      </c>
      <c r="D257" s="67" t="s">
        <v>203</v>
      </c>
      <c r="E257" s="111">
        <v>470</v>
      </c>
      <c r="F257" s="242">
        <v>470</v>
      </c>
      <c r="G257" s="241">
        <v>334.3</v>
      </c>
      <c r="H257" s="64">
        <f t="shared" si="10"/>
        <v>71.127659574468083</v>
      </c>
    </row>
    <row r="258" spans="1:8" ht="15">
      <c r="A258" s="67"/>
      <c r="B258" s="67">
        <v>5311</v>
      </c>
      <c r="C258" s="67">
        <v>2212</v>
      </c>
      <c r="D258" s="67" t="s">
        <v>204</v>
      </c>
      <c r="E258" s="112">
        <v>1200</v>
      </c>
      <c r="F258" s="243">
        <v>1200</v>
      </c>
      <c r="G258" s="241">
        <v>1016</v>
      </c>
      <c r="H258" s="64">
        <f t="shared" si="10"/>
        <v>84.666666666666671</v>
      </c>
    </row>
    <row r="259" spans="1:8" ht="15" hidden="1">
      <c r="A259" s="107"/>
      <c r="B259" s="107">
        <v>5311</v>
      </c>
      <c r="C259" s="107">
        <v>2310</v>
      </c>
      <c r="D259" s="107" t="s">
        <v>205</v>
      </c>
      <c r="E259" s="79"/>
      <c r="F259" s="232"/>
      <c r="G259" s="241">
        <v>0</v>
      </c>
      <c r="H259" s="64" t="e">
        <f t="shared" si="10"/>
        <v>#DIV/0!</v>
      </c>
    </row>
    <row r="260" spans="1:8" ht="15" hidden="1">
      <c r="A260" s="107"/>
      <c r="B260" s="107">
        <v>5311</v>
      </c>
      <c r="C260" s="107">
        <v>2322</v>
      </c>
      <c r="D260" s="107" t="s">
        <v>206</v>
      </c>
      <c r="E260" s="79"/>
      <c r="F260" s="232"/>
      <c r="G260" s="241">
        <v>0</v>
      </c>
      <c r="H260" s="64" t="e">
        <f t="shared" si="10"/>
        <v>#DIV/0!</v>
      </c>
    </row>
    <row r="261" spans="1:8" ht="15">
      <c r="A261" s="67"/>
      <c r="B261" s="67">
        <v>5311</v>
      </c>
      <c r="C261" s="67">
        <v>2324</v>
      </c>
      <c r="D261" s="67" t="s">
        <v>207</v>
      </c>
      <c r="E261" s="64">
        <v>0</v>
      </c>
      <c r="F261" s="231">
        <v>0</v>
      </c>
      <c r="G261" s="241">
        <v>6.6</v>
      </c>
      <c r="H261" s="64" t="e">
        <f t="shared" si="10"/>
        <v>#DIV/0!</v>
      </c>
    </row>
    <row r="262" spans="1:8" ht="15">
      <c r="A262" s="107"/>
      <c r="B262" s="107">
        <v>5311</v>
      </c>
      <c r="C262" s="107">
        <v>2329</v>
      </c>
      <c r="D262" s="107" t="s">
        <v>176</v>
      </c>
      <c r="E262" s="79">
        <v>0</v>
      </c>
      <c r="F262" s="232">
        <v>0</v>
      </c>
      <c r="G262" s="241">
        <v>4.8</v>
      </c>
      <c r="H262" s="64" t="e">
        <f t="shared" si="10"/>
        <v>#DIV/0!</v>
      </c>
    </row>
    <row r="263" spans="1:8" ht="15">
      <c r="A263" s="107"/>
      <c r="B263" s="107">
        <v>5311</v>
      </c>
      <c r="C263" s="107">
        <v>3113</v>
      </c>
      <c r="D263" s="107" t="s">
        <v>205</v>
      </c>
      <c r="E263" s="79">
        <v>0</v>
      </c>
      <c r="F263" s="232">
        <v>0</v>
      </c>
      <c r="G263" s="241">
        <v>53</v>
      </c>
      <c r="H263" s="64" t="e">
        <f t="shared" si="10"/>
        <v>#DIV/0!</v>
      </c>
    </row>
    <row r="264" spans="1:8" ht="15">
      <c r="A264" s="107"/>
      <c r="B264" s="107">
        <v>6409</v>
      </c>
      <c r="C264" s="107">
        <v>2328</v>
      </c>
      <c r="D264" s="107" t="s">
        <v>208</v>
      </c>
      <c r="E264" s="79">
        <v>0</v>
      </c>
      <c r="F264" s="232">
        <v>0</v>
      </c>
      <c r="G264" s="241">
        <v>3</v>
      </c>
      <c r="H264" s="64" t="e">
        <f t="shared" si="10"/>
        <v>#DIV/0!</v>
      </c>
    </row>
    <row r="265" spans="1:8" ht="15.75" thickBot="1">
      <c r="A265" s="101"/>
      <c r="B265" s="101"/>
      <c r="C265" s="101"/>
      <c r="D265" s="101"/>
      <c r="E265" s="102"/>
      <c r="F265" s="239"/>
      <c r="G265" s="239"/>
      <c r="H265" s="102"/>
    </row>
    <row r="266" spans="1:8" s="50" customFormat="1" ht="21.75" customHeight="1" thickTop="1" thickBot="1">
      <c r="A266" s="104"/>
      <c r="B266" s="104"/>
      <c r="C266" s="104"/>
      <c r="D266" s="105" t="s">
        <v>209</v>
      </c>
      <c r="E266" s="106">
        <f t="shared" ref="E266:G266" si="11">SUM(E248:E265)</f>
        <v>7870</v>
      </c>
      <c r="F266" s="240">
        <f t="shared" si="11"/>
        <v>9153</v>
      </c>
      <c r="G266" s="240">
        <f t="shared" si="11"/>
        <v>8452.1999999999989</v>
      </c>
      <c r="H266" s="89">
        <f>(G266/F266)*100</f>
        <v>92.343493936414276</v>
      </c>
    </row>
    <row r="267" spans="1:8" ht="15" customHeight="1">
      <c r="A267" s="90"/>
      <c r="B267" s="90"/>
      <c r="C267" s="90"/>
      <c r="D267" s="46"/>
      <c r="E267" s="91"/>
      <c r="F267" s="235"/>
      <c r="G267" s="235"/>
      <c r="H267" s="91"/>
    </row>
    <row r="268" spans="1:8" ht="15" hidden="1" customHeight="1">
      <c r="A268" s="90"/>
      <c r="B268" s="90"/>
      <c r="C268" s="90"/>
      <c r="D268" s="46"/>
      <c r="E268" s="91"/>
      <c r="F268" s="235"/>
      <c r="G268" s="235"/>
      <c r="H268" s="91"/>
    </row>
    <row r="269" spans="1:8" ht="15" hidden="1" customHeight="1">
      <c r="A269" s="90"/>
      <c r="B269" s="90"/>
      <c r="C269" s="90"/>
      <c r="D269" s="46"/>
      <c r="E269" s="91"/>
      <c r="F269" s="235"/>
      <c r="G269" s="235"/>
      <c r="H269" s="91"/>
    </row>
    <row r="270" spans="1:8" ht="15" hidden="1" customHeight="1">
      <c r="A270" s="90"/>
      <c r="B270" s="90"/>
      <c r="C270" s="90"/>
      <c r="D270" s="46"/>
      <c r="E270" s="91"/>
      <c r="F270" s="235"/>
      <c r="G270" s="235"/>
      <c r="H270" s="91"/>
    </row>
    <row r="271" spans="1:8" ht="15" hidden="1" customHeight="1">
      <c r="A271" s="90"/>
      <c r="B271" s="90"/>
      <c r="C271" s="90"/>
      <c r="D271" s="46"/>
      <c r="E271" s="91"/>
      <c r="F271" s="235"/>
      <c r="G271" s="235"/>
      <c r="H271" s="91"/>
    </row>
    <row r="272" spans="1:8" ht="15" hidden="1" customHeight="1">
      <c r="A272" s="90"/>
      <c r="B272" s="90"/>
      <c r="C272" s="90"/>
      <c r="D272" s="46"/>
      <c r="E272" s="91"/>
      <c r="F272" s="235"/>
      <c r="G272" s="235"/>
      <c r="H272" s="91"/>
    </row>
    <row r="273" spans="1:8" ht="15" hidden="1" customHeight="1">
      <c r="A273" s="90"/>
      <c r="B273" s="90"/>
      <c r="C273" s="90"/>
      <c r="D273" s="46"/>
      <c r="E273" s="91"/>
      <c r="F273" s="235"/>
      <c r="G273" s="235"/>
      <c r="H273" s="91"/>
    </row>
    <row r="274" spans="1:8" ht="15" hidden="1" customHeight="1">
      <c r="A274" s="90"/>
      <c r="B274" s="90"/>
      <c r="C274" s="90"/>
      <c r="D274" s="46"/>
      <c r="E274" s="91"/>
      <c r="F274" s="235"/>
      <c r="G274" s="221"/>
      <c r="H274" s="42"/>
    </row>
    <row r="275" spans="1:8" ht="15" customHeight="1" thickBot="1">
      <c r="A275" s="90"/>
      <c r="B275" s="90"/>
      <c r="C275" s="90"/>
      <c r="D275" s="46"/>
      <c r="E275" s="91"/>
      <c r="F275" s="235"/>
      <c r="G275" s="235"/>
      <c r="H275" s="91"/>
    </row>
    <row r="276" spans="1:8" ht="15.75">
      <c r="A276" s="52" t="s">
        <v>27</v>
      </c>
      <c r="B276" s="52" t="s">
        <v>28</v>
      </c>
      <c r="C276" s="52" t="s">
        <v>29</v>
      </c>
      <c r="D276" s="53" t="s">
        <v>30</v>
      </c>
      <c r="E276" s="54" t="s">
        <v>31</v>
      </c>
      <c r="F276" s="227" t="s">
        <v>31</v>
      </c>
      <c r="G276" s="227" t="s">
        <v>8</v>
      </c>
      <c r="H276" s="54" t="s">
        <v>32</v>
      </c>
    </row>
    <row r="277" spans="1:8" ht="15.75" customHeight="1" thickBot="1">
      <c r="A277" s="55"/>
      <c r="B277" s="55"/>
      <c r="C277" s="55"/>
      <c r="D277" s="56"/>
      <c r="E277" s="57" t="s">
        <v>33</v>
      </c>
      <c r="F277" s="228" t="s">
        <v>34</v>
      </c>
      <c r="G277" s="229" t="s">
        <v>35</v>
      </c>
      <c r="H277" s="57" t="s">
        <v>11</v>
      </c>
    </row>
    <row r="278" spans="1:8" ht="15.75" customHeight="1" thickTop="1">
      <c r="A278" s="59">
        <v>100</v>
      </c>
      <c r="B278" s="59"/>
      <c r="C278" s="59"/>
      <c r="D278" s="113" t="s">
        <v>210</v>
      </c>
      <c r="E278" s="61"/>
      <c r="F278" s="230"/>
      <c r="G278" s="230"/>
      <c r="H278" s="61"/>
    </row>
    <row r="279" spans="1:8" ht="15">
      <c r="A279" s="67"/>
      <c r="B279" s="67"/>
      <c r="C279" s="67"/>
      <c r="D279" s="67"/>
      <c r="E279" s="75"/>
      <c r="F279" s="231"/>
      <c r="G279" s="231"/>
      <c r="H279" s="75"/>
    </row>
    <row r="280" spans="1:8" ht="15">
      <c r="A280" s="67"/>
      <c r="B280" s="67"/>
      <c r="C280" s="67">
        <v>1361</v>
      </c>
      <c r="D280" s="67" t="s">
        <v>80</v>
      </c>
      <c r="E280" s="75">
        <v>2800</v>
      </c>
      <c r="F280" s="231">
        <v>2800</v>
      </c>
      <c r="G280" s="231">
        <v>2530.5</v>
      </c>
      <c r="H280" s="64">
        <f t="shared" ref="H280:H283" si="12">(G280/F280)*100</f>
        <v>90.375</v>
      </c>
    </row>
    <row r="281" spans="1:8" ht="15">
      <c r="A281" s="67"/>
      <c r="B281" s="67">
        <v>2169</v>
      </c>
      <c r="C281" s="67">
        <v>2212</v>
      </c>
      <c r="D281" s="67" t="s">
        <v>211</v>
      </c>
      <c r="E281" s="75">
        <v>400</v>
      </c>
      <c r="F281" s="231">
        <v>400</v>
      </c>
      <c r="G281" s="231">
        <v>258.39999999999998</v>
      </c>
      <c r="H281" s="64">
        <f t="shared" si="12"/>
        <v>64.599999999999994</v>
      </c>
    </row>
    <row r="282" spans="1:8" ht="15">
      <c r="A282" s="107"/>
      <c r="B282" s="107">
        <v>2169</v>
      </c>
      <c r="C282" s="107">
        <v>2324</v>
      </c>
      <c r="D282" s="67" t="s">
        <v>71</v>
      </c>
      <c r="E282" s="75">
        <v>0</v>
      </c>
      <c r="F282" s="231">
        <v>0</v>
      </c>
      <c r="G282" s="231">
        <v>23.5</v>
      </c>
      <c r="H282" s="64" t="e">
        <f t="shared" si="12"/>
        <v>#DIV/0!</v>
      </c>
    </row>
    <row r="283" spans="1:8" ht="15">
      <c r="A283" s="107"/>
      <c r="B283" s="107">
        <v>6171</v>
      </c>
      <c r="C283" s="107">
        <v>2324</v>
      </c>
      <c r="D283" s="67" t="s">
        <v>71</v>
      </c>
      <c r="E283" s="114">
        <v>50</v>
      </c>
      <c r="F283" s="233">
        <v>50</v>
      </c>
      <c r="G283" s="231">
        <v>52</v>
      </c>
      <c r="H283" s="64">
        <f t="shared" si="12"/>
        <v>104</v>
      </c>
    </row>
    <row r="284" spans="1:8" ht="15" customHeight="1" thickBot="1">
      <c r="A284" s="101"/>
      <c r="B284" s="101"/>
      <c r="C284" s="101"/>
      <c r="D284" s="101"/>
      <c r="E284" s="102"/>
      <c r="F284" s="239"/>
      <c r="G284" s="239"/>
      <c r="H284" s="102"/>
    </row>
    <row r="285" spans="1:8" s="50" customFormat="1" ht="21.75" customHeight="1" thickTop="1" thickBot="1">
      <c r="A285" s="104"/>
      <c r="B285" s="104"/>
      <c r="C285" s="104"/>
      <c r="D285" s="105" t="s">
        <v>212</v>
      </c>
      <c r="E285" s="106">
        <f t="shared" ref="E285:G285" si="13">SUM(E278:E283)</f>
        <v>3250</v>
      </c>
      <c r="F285" s="240">
        <f t="shared" si="13"/>
        <v>3250</v>
      </c>
      <c r="G285" s="240">
        <f t="shared" si="13"/>
        <v>2864.4</v>
      </c>
      <c r="H285" s="89">
        <f>(G285/F285)*100</f>
        <v>88.135384615384609</v>
      </c>
    </row>
    <row r="286" spans="1:8" ht="15" hidden="1" customHeight="1">
      <c r="A286" s="90"/>
      <c r="B286" s="90"/>
      <c r="C286" s="90"/>
      <c r="D286" s="46"/>
      <c r="E286" s="91"/>
      <c r="F286" s="235"/>
      <c r="G286" s="235"/>
      <c r="H286" s="91"/>
    </row>
    <row r="287" spans="1:8" ht="15" hidden="1" customHeight="1">
      <c r="A287" s="90"/>
      <c r="B287" s="90"/>
      <c r="C287" s="90"/>
      <c r="D287" s="46"/>
      <c r="E287" s="91"/>
      <c r="F287" s="235"/>
      <c r="G287" s="235"/>
      <c r="H287" s="91"/>
    </row>
    <row r="288" spans="1:8" ht="15" customHeight="1">
      <c r="A288" s="90"/>
      <c r="B288" s="90"/>
      <c r="C288" s="90"/>
      <c r="D288" s="46"/>
      <c r="E288" s="91"/>
      <c r="F288" s="235"/>
      <c r="G288" s="235"/>
      <c r="H288" s="91"/>
    </row>
    <row r="289" spans="1:8" ht="15" customHeight="1" thickBot="1">
      <c r="A289" s="90"/>
      <c r="B289" s="90"/>
      <c r="C289" s="90"/>
      <c r="D289" s="46"/>
      <c r="E289" s="91"/>
      <c r="F289" s="235"/>
      <c r="G289" s="235"/>
      <c r="H289" s="91"/>
    </row>
    <row r="290" spans="1:8" ht="15.75">
      <c r="A290" s="52" t="s">
        <v>27</v>
      </c>
      <c r="B290" s="52" t="s">
        <v>28</v>
      </c>
      <c r="C290" s="52" t="s">
        <v>29</v>
      </c>
      <c r="D290" s="53" t="s">
        <v>30</v>
      </c>
      <c r="E290" s="54" t="s">
        <v>31</v>
      </c>
      <c r="F290" s="227" t="s">
        <v>31</v>
      </c>
      <c r="G290" s="227" t="s">
        <v>8</v>
      </c>
      <c r="H290" s="54" t="s">
        <v>32</v>
      </c>
    </row>
    <row r="291" spans="1:8" ht="15.75" customHeight="1" thickBot="1">
      <c r="A291" s="55"/>
      <c r="B291" s="55"/>
      <c r="C291" s="55"/>
      <c r="D291" s="56"/>
      <c r="E291" s="57" t="s">
        <v>33</v>
      </c>
      <c r="F291" s="228" t="s">
        <v>34</v>
      </c>
      <c r="G291" s="229" t="s">
        <v>35</v>
      </c>
      <c r="H291" s="57" t="s">
        <v>11</v>
      </c>
    </row>
    <row r="292" spans="1:8" ht="15.75" customHeight="1" thickTop="1">
      <c r="A292" s="115">
        <v>110</v>
      </c>
      <c r="B292" s="94"/>
      <c r="C292" s="94"/>
      <c r="D292" s="94" t="s">
        <v>213</v>
      </c>
      <c r="E292" s="61"/>
      <c r="F292" s="230"/>
      <c r="G292" s="230"/>
      <c r="H292" s="61"/>
    </row>
    <row r="293" spans="1:8" ht="15.75">
      <c r="A293" s="115"/>
      <c r="B293" s="94"/>
      <c r="C293" s="94"/>
      <c r="D293" s="94"/>
      <c r="E293" s="61"/>
      <c r="F293" s="230"/>
      <c r="G293" s="230"/>
      <c r="H293" s="61"/>
    </row>
    <row r="294" spans="1:8" ht="15">
      <c r="A294" s="67"/>
      <c r="B294" s="67"/>
      <c r="C294" s="67">
        <v>1111</v>
      </c>
      <c r="D294" s="67" t="s">
        <v>214</v>
      </c>
      <c r="E294" s="99">
        <v>66500</v>
      </c>
      <c r="F294" s="238">
        <v>66500</v>
      </c>
      <c r="G294" s="238">
        <v>45684.800000000003</v>
      </c>
      <c r="H294" s="64">
        <f t="shared" ref="H294:H319" si="14">(G294/F294)*100</f>
        <v>68.698947368421059</v>
      </c>
    </row>
    <row r="295" spans="1:8" ht="15">
      <c r="A295" s="67"/>
      <c r="B295" s="67"/>
      <c r="C295" s="67">
        <v>1112</v>
      </c>
      <c r="D295" s="67" t="s">
        <v>215</v>
      </c>
      <c r="E295" s="95">
        <v>4250</v>
      </c>
      <c r="F295" s="237">
        <v>4250</v>
      </c>
      <c r="G295" s="238">
        <v>2253.1</v>
      </c>
      <c r="H295" s="64">
        <f t="shared" si="14"/>
        <v>53.014117647058825</v>
      </c>
    </row>
    <row r="296" spans="1:8" ht="15">
      <c r="A296" s="67"/>
      <c r="B296" s="67"/>
      <c r="C296" s="67">
        <v>1113</v>
      </c>
      <c r="D296" s="67" t="s">
        <v>216</v>
      </c>
      <c r="E296" s="95">
        <v>6200</v>
      </c>
      <c r="F296" s="237">
        <v>6200</v>
      </c>
      <c r="G296" s="238">
        <v>5028.3999999999996</v>
      </c>
      <c r="H296" s="64">
        <f t="shared" si="14"/>
        <v>81.103225806451604</v>
      </c>
    </row>
    <row r="297" spans="1:8" ht="15">
      <c r="A297" s="67"/>
      <c r="B297" s="67"/>
      <c r="C297" s="67">
        <v>1121</v>
      </c>
      <c r="D297" s="67" t="s">
        <v>217</v>
      </c>
      <c r="E297" s="95">
        <v>61700</v>
      </c>
      <c r="F297" s="237">
        <v>61700</v>
      </c>
      <c r="G297" s="238">
        <v>52244.2</v>
      </c>
      <c r="H297" s="64">
        <f t="shared" si="14"/>
        <v>84.674554294975678</v>
      </c>
    </row>
    <row r="298" spans="1:8" ht="15">
      <c r="A298" s="67"/>
      <c r="B298" s="67"/>
      <c r="C298" s="67">
        <v>1122</v>
      </c>
      <c r="D298" s="67" t="s">
        <v>218</v>
      </c>
      <c r="E298" s="99">
        <v>10000</v>
      </c>
      <c r="F298" s="238">
        <v>8870</v>
      </c>
      <c r="G298" s="238">
        <v>8869</v>
      </c>
      <c r="H298" s="64">
        <f t="shared" si="14"/>
        <v>99.988726042841037</v>
      </c>
    </row>
    <row r="299" spans="1:8" ht="15">
      <c r="A299" s="67"/>
      <c r="B299" s="67"/>
      <c r="C299" s="67">
        <v>1211</v>
      </c>
      <c r="D299" s="67" t="s">
        <v>219</v>
      </c>
      <c r="E299" s="99">
        <v>120000</v>
      </c>
      <c r="F299" s="238">
        <v>120000</v>
      </c>
      <c r="G299" s="238">
        <v>89128.3</v>
      </c>
      <c r="H299" s="64">
        <f t="shared" si="14"/>
        <v>74.273583333333335</v>
      </c>
    </row>
    <row r="300" spans="1:8" ht="15">
      <c r="A300" s="67"/>
      <c r="B300" s="67"/>
      <c r="C300" s="67">
        <v>1340</v>
      </c>
      <c r="D300" s="67" t="s">
        <v>220</v>
      </c>
      <c r="E300" s="99">
        <v>13500</v>
      </c>
      <c r="F300" s="238">
        <v>13500</v>
      </c>
      <c r="G300" s="238">
        <v>13123.7</v>
      </c>
      <c r="H300" s="64">
        <f t="shared" si="14"/>
        <v>97.2125925925926</v>
      </c>
    </row>
    <row r="301" spans="1:8" ht="15">
      <c r="A301" s="67"/>
      <c r="B301" s="67"/>
      <c r="C301" s="67">
        <v>1341</v>
      </c>
      <c r="D301" s="67" t="s">
        <v>221</v>
      </c>
      <c r="E301" s="116">
        <v>900</v>
      </c>
      <c r="F301" s="244">
        <v>900</v>
      </c>
      <c r="G301" s="238">
        <v>855.1</v>
      </c>
      <c r="H301" s="64">
        <f t="shared" si="14"/>
        <v>95.01111111111112</v>
      </c>
    </row>
    <row r="302" spans="1:8" ht="15" customHeight="1">
      <c r="A302" s="93"/>
      <c r="B302" s="94"/>
      <c r="C302" s="63">
        <v>1342</v>
      </c>
      <c r="D302" s="63" t="s">
        <v>222</v>
      </c>
      <c r="E302" s="96">
        <v>100</v>
      </c>
      <c r="F302" s="230">
        <v>100</v>
      </c>
      <c r="G302" s="238">
        <v>88.8</v>
      </c>
      <c r="H302" s="64">
        <f t="shared" si="14"/>
        <v>88.8</v>
      </c>
    </row>
    <row r="303" spans="1:8" ht="15">
      <c r="A303" s="117"/>
      <c r="B303" s="63"/>
      <c r="C303" s="63">
        <v>1343</v>
      </c>
      <c r="D303" s="63" t="s">
        <v>223</v>
      </c>
      <c r="E303" s="96">
        <v>1250</v>
      </c>
      <c r="F303" s="230">
        <v>1250</v>
      </c>
      <c r="G303" s="238">
        <v>1025.5999999999999</v>
      </c>
      <c r="H303" s="64">
        <f t="shared" si="14"/>
        <v>82.047999999999988</v>
      </c>
    </row>
    <row r="304" spans="1:8" ht="15">
      <c r="A304" s="81"/>
      <c r="B304" s="67"/>
      <c r="C304" s="67">
        <v>1345</v>
      </c>
      <c r="D304" s="67" t="s">
        <v>224</v>
      </c>
      <c r="E304" s="118">
        <v>200</v>
      </c>
      <c r="F304" s="237">
        <v>200</v>
      </c>
      <c r="G304" s="238">
        <v>181.7</v>
      </c>
      <c r="H304" s="64">
        <f t="shared" si="14"/>
        <v>90.85</v>
      </c>
    </row>
    <row r="305" spans="1:8" ht="15">
      <c r="A305" s="67"/>
      <c r="B305" s="67"/>
      <c r="C305" s="67">
        <v>1351</v>
      </c>
      <c r="D305" s="67" t="s">
        <v>225</v>
      </c>
      <c r="E305" s="116">
        <v>0</v>
      </c>
      <c r="F305" s="244">
        <v>0</v>
      </c>
      <c r="G305" s="238">
        <v>951.8</v>
      </c>
      <c r="H305" s="64" t="e">
        <f t="shared" si="14"/>
        <v>#DIV/0!</v>
      </c>
    </row>
    <row r="306" spans="1:8" ht="15">
      <c r="A306" s="67"/>
      <c r="B306" s="67"/>
      <c r="C306" s="67">
        <v>1355</v>
      </c>
      <c r="D306" s="67" t="s">
        <v>226</v>
      </c>
      <c r="E306" s="99">
        <v>5000</v>
      </c>
      <c r="F306" s="238">
        <v>5000</v>
      </c>
      <c r="G306" s="238">
        <v>7287.1</v>
      </c>
      <c r="H306" s="64">
        <f t="shared" si="14"/>
        <v>145.74200000000002</v>
      </c>
    </row>
    <row r="307" spans="1:8" ht="15">
      <c r="A307" s="67"/>
      <c r="B307" s="67"/>
      <c r="C307" s="67">
        <v>1361</v>
      </c>
      <c r="D307" s="67" t="s">
        <v>227</v>
      </c>
      <c r="E307" s="116">
        <v>0</v>
      </c>
      <c r="F307" s="244">
        <v>0</v>
      </c>
      <c r="G307" s="238">
        <v>0.4</v>
      </c>
      <c r="H307" s="64" t="e">
        <f t="shared" si="14"/>
        <v>#DIV/0!</v>
      </c>
    </row>
    <row r="308" spans="1:8" ht="15">
      <c r="A308" s="67"/>
      <c r="B308" s="67"/>
      <c r="C308" s="67">
        <v>1511</v>
      </c>
      <c r="D308" s="67" t="s">
        <v>228</v>
      </c>
      <c r="E308" s="64">
        <v>22500</v>
      </c>
      <c r="F308" s="231">
        <v>22500</v>
      </c>
      <c r="G308" s="238">
        <v>16861.3</v>
      </c>
      <c r="H308" s="64">
        <f t="shared" si="14"/>
        <v>74.939111111111117</v>
      </c>
    </row>
    <row r="309" spans="1:8" ht="15">
      <c r="A309" s="67"/>
      <c r="B309" s="67"/>
      <c r="C309" s="67">
        <v>4112</v>
      </c>
      <c r="D309" s="67" t="s">
        <v>229</v>
      </c>
      <c r="E309" s="64">
        <v>34500</v>
      </c>
      <c r="F309" s="231">
        <v>35180.9</v>
      </c>
      <c r="G309" s="238">
        <v>26385.3</v>
      </c>
      <c r="H309" s="64">
        <f t="shared" si="14"/>
        <v>74.998934080708551</v>
      </c>
    </row>
    <row r="310" spans="1:8" ht="15">
      <c r="A310" s="67"/>
      <c r="B310" s="67">
        <v>6171</v>
      </c>
      <c r="C310" s="67">
        <v>2212</v>
      </c>
      <c r="D310" s="67" t="s">
        <v>230</v>
      </c>
      <c r="E310" s="119">
        <v>10</v>
      </c>
      <c r="F310" s="245">
        <v>10</v>
      </c>
      <c r="G310" s="238">
        <v>0</v>
      </c>
      <c r="H310" s="64">
        <f t="shared" si="14"/>
        <v>0</v>
      </c>
    </row>
    <row r="311" spans="1:8" ht="15" hidden="1">
      <c r="A311" s="67"/>
      <c r="B311" s="67">
        <v>6171</v>
      </c>
      <c r="C311" s="67">
        <v>2324</v>
      </c>
      <c r="D311" s="67" t="s">
        <v>231</v>
      </c>
      <c r="E311" s="119"/>
      <c r="F311" s="245"/>
      <c r="G311" s="238">
        <v>0</v>
      </c>
      <c r="H311" s="64" t="e">
        <f t="shared" si="14"/>
        <v>#DIV/0!</v>
      </c>
    </row>
    <row r="312" spans="1:8" ht="15">
      <c r="A312" s="67"/>
      <c r="B312" s="67">
        <v>6310</v>
      </c>
      <c r="C312" s="67">
        <v>2141</v>
      </c>
      <c r="D312" s="67" t="s">
        <v>232</v>
      </c>
      <c r="E312" s="64">
        <v>30</v>
      </c>
      <c r="F312" s="231">
        <v>30</v>
      </c>
      <c r="G312" s="238">
        <v>4.2</v>
      </c>
      <c r="H312" s="64">
        <f t="shared" si="14"/>
        <v>14.000000000000002</v>
      </c>
    </row>
    <row r="313" spans="1:8" ht="15" hidden="1">
      <c r="A313" s="67"/>
      <c r="B313" s="67">
        <v>6310</v>
      </c>
      <c r="C313" s="67">
        <v>2324</v>
      </c>
      <c r="D313" s="67" t="s">
        <v>231</v>
      </c>
      <c r="E313" s="119"/>
      <c r="F313" s="245"/>
      <c r="G313" s="238">
        <v>0</v>
      </c>
      <c r="H313" s="64" t="e">
        <f t="shared" si="14"/>
        <v>#DIV/0!</v>
      </c>
    </row>
    <row r="314" spans="1:8" ht="15">
      <c r="A314" s="67"/>
      <c r="B314" s="67">
        <v>6310</v>
      </c>
      <c r="C314" s="67">
        <v>2142</v>
      </c>
      <c r="D314" s="67" t="s">
        <v>233</v>
      </c>
      <c r="E314" s="119">
        <v>0</v>
      </c>
      <c r="F314" s="245">
        <v>2041.8</v>
      </c>
      <c r="G314" s="238">
        <v>2041.8</v>
      </c>
      <c r="H314" s="64">
        <f t="shared" si="14"/>
        <v>100</v>
      </c>
    </row>
    <row r="315" spans="1:8" ht="15" hidden="1">
      <c r="A315" s="67"/>
      <c r="B315" s="67">
        <v>6310</v>
      </c>
      <c r="C315" s="67">
        <v>2143</v>
      </c>
      <c r="D315" s="67" t="s">
        <v>234</v>
      </c>
      <c r="E315" s="119"/>
      <c r="F315" s="245"/>
      <c r="G315" s="238">
        <v>0</v>
      </c>
      <c r="H315" s="64" t="e">
        <f t="shared" si="14"/>
        <v>#DIV/0!</v>
      </c>
    </row>
    <row r="316" spans="1:8" ht="15">
      <c r="A316" s="67"/>
      <c r="B316" s="67">
        <v>6310</v>
      </c>
      <c r="C316" s="67">
        <v>2212</v>
      </c>
      <c r="D316" s="67" t="s">
        <v>235</v>
      </c>
      <c r="E316" s="119">
        <v>0</v>
      </c>
      <c r="F316" s="245">
        <v>511.4</v>
      </c>
      <c r="G316" s="238">
        <v>511.4</v>
      </c>
      <c r="H316" s="64">
        <f t="shared" si="14"/>
        <v>100</v>
      </c>
    </row>
    <row r="317" spans="1:8" ht="15" hidden="1">
      <c r="A317" s="67"/>
      <c r="B317" s="67">
        <v>6310</v>
      </c>
      <c r="C317" s="67">
        <v>2329</v>
      </c>
      <c r="D317" s="67" t="s">
        <v>236</v>
      </c>
      <c r="E317" s="119"/>
      <c r="F317" s="245"/>
      <c r="G317" s="238">
        <v>0</v>
      </c>
      <c r="H317" s="64" t="e">
        <f t="shared" si="14"/>
        <v>#DIV/0!</v>
      </c>
    </row>
    <row r="318" spans="1:8" ht="15">
      <c r="A318" s="67"/>
      <c r="B318" s="67">
        <v>6330</v>
      </c>
      <c r="C318" s="67">
        <v>4132</v>
      </c>
      <c r="D318" s="67" t="s">
        <v>237</v>
      </c>
      <c r="E318" s="64">
        <v>0</v>
      </c>
      <c r="F318" s="231">
        <v>0</v>
      </c>
      <c r="G318" s="238">
        <v>68.3</v>
      </c>
      <c r="H318" s="64" t="e">
        <f t="shared" si="14"/>
        <v>#DIV/0!</v>
      </c>
    </row>
    <row r="319" spans="1:8" ht="15">
      <c r="A319" s="67"/>
      <c r="B319" s="67">
        <v>6409</v>
      </c>
      <c r="C319" s="67">
        <v>2328</v>
      </c>
      <c r="D319" s="67" t="s">
        <v>238</v>
      </c>
      <c r="E319" s="119">
        <v>0</v>
      </c>
      <c r="F319" s="245">
        <v>0</v>
      </c>
      <c r="G319" s="238">
        <v>0</v>
      </c>
      <c r="H319" s="64" t="e">
        <f t="shared" si="14"/>
        <v>#DIV/0!</v>
      </c>
    </row>
    <row r="320" spans="1:8" ht="15.75" customHeight="1" thickBot="1">
      <c r="A320" s="101"/>
      <c r="B320" s="101"/>
      <c r="C320" s="101"/>
      <c r="D320" s="101"/>
      <c r="E320" s="120"/>
      <c r="F320" s="246"/>
      <c r="G320" s="246"/>
      <c r="H320" s="120"/>
    </row>
    <row r="321" spans="1:8" s="50" customFormat="1" ht="21.75" customHeight="1" thickTop="1" thickBot="1">
      <c r="A321" s="104"/>
      <c r="B321" s="104"/>
      <c r="C321" s="104"/>
      <c r="D321" s="105" t="s">
        <v>239</v>
      </c>
      <c r="E321" s="106">
        <f t="shared" ref="E321:G321" si="15">SUM(E294:E320)</f>
        <v>346640</v>
      </c>
      <c r="F321" s="240">
        <f t="shared" si="15"/>
        <v>348744.10000000003</v>
      </c>
      <c r="G321" s="240">
        <f t="shared" si="15"/>
        <v>272594.3</v>
      </c>
      <c r="H321" s="89">
        <f>(G321/F321)*100</f>
        <v>78.164562497258004</v>
      </c>
    </row>
    <row r="322" spans="1:8" ht="15" customHeight="1">
      <c r="A322" s="90"/>
      <c r="B322" s="90"/>
      <c r="C322" s="90"/>
      <c r="D322" s="46"/>
      <c r="E322" s="91"/>
      <c r="F322" s="235"/>
      <c r="G322" s="235"/>
      <c r="H322" s="91"/>
    </row>
    <row r="323" spans="1:8" ht="15" hidden="1">
      <c r="A323" s="50"/>
      <c r="B323" s="90"/>
      <c r="C323" s="90"/>
      <c r="D323" s="90"/>
      <c r="E323" s="121"/>
      <c r="F323" s="247"/>
      <c r="G323" s="247"/>
      <c r="H323" s="121"/>
    </row>
    <row r="324" spans="1:8" ht="15" hidden="1">
      <c r="A324" s="50"/>
      <c r="B324" s="90"/>
      <c r="C324" s="90"/>
      <c r="D324" s="90"/>
      <c r="E324" s="121"/>
      <c r="F324" s="247"/>
      <c r="G324" s="247"/>
      <c r="H324" s="121"/>
    </row>
    <row r="325" spans="1:8" ht="15" customHeight="1" thickBot="1">
      <c r="A325" s="50"/>
      <c r="B325" s="90"/>
      <c r="C325" s="90"/>
      <c r="D325" s="90"/>
      <c r="E325" s="121"/>
      <c r="F325" s="247"/>
      <c r="G325" s="247"/>
      <c r="H325" s="121"/>
    </row>
    <row r="326" spans="1:8" ht="15.75">
      <c r="A326" s="52" t="s">
        <v>27</v>
      </c>
      <c r="B326" s="52" t="s">
        <v>28</v>
      </c>
      <c r="C326" s="52" t="s">
        <v>29</v>
      </c>
      <c r="D326" s="53" t="s">
        <v>30</v>
      </c>
      <c r="E326" s="54" t="s">
        <v>31</v>
      </c>
      <c r="F326" s="227" t="s">
        <v>31</v>
      </c>
      <c r="G326" s="227" t="s">
        <v>8</v>
      </c>
      <c r="H326" s="54" t="s">
        <v>32</v>
      </c>
    </row>
    <row r="327" spans="1:8" ht="15.75" customHeight="1" thickBot="1">
      <c r="A327" s="55"/>
      <c r="B327" s="55"/>
      <c r="C327" s="55"/>
      <c r="D327" s="56"/>
      <c r="E327" s="57" t="s">
        <v>33</v>
      </c>
      <c r="F327" s="228" t="s">
        <v>34</v>
      </c>
      <c r="G327" s="229" t="s">
        <v>35</v>
      </c>
      <c r="H327" s="57" t="s">
        <v>11</v>
      </c>
    </row>
    <row r="328" spans="1:8" ht="16.5" customHeight="1" thickTop="1">
      <c r="A328" s="59">
        <v>120</v>
      </c>
      <c r="B328" s="59"/>
      <c r="C328" s="59"/>
      <c r="D328" s="94" t="s">
        <v>240</v>
      </c>
      <c r="E328" s="61"/>
      <c r="F328" s="230"/>
      <c r="G328" s="230"/>
      <c r="H328" s="61"/>
    </row>
    <row r="329" spans="1:8" ht="15.75">
      <c r="A329" s="94"/>
      <c r="B329" s="94"/>
      <c r="C329" s="94"/>
      <c r="D329" s="94"/>
      <c r="E329" s="64"/>
      <c r="F329" s="231"/>
      <c r="G329" s="231"/>
      <c r="H329" s="64"/>
    </row>
    <row r="330" spans="1:8" ht="15">
      <c r="A330" s="67"/>
      <c r="B330" s="67"/>
      <c r="C330" s="67">
        <v>1361</v>
      </c>
      <c r="D330" s="67" t="s">
        <v>80</v>
      </c>
      <c r="E330" s="122">
        <v>0</v>
      </c>
      <c r="F330" s="248">
        <v>0</v>
      </c>
      <c r="G330" s="248">
        <v>2.7</v>
      </c>
      <c r="H330" s="64" t="e">
        <f t="shared" ref="H330:H364" si="16">(G330/F330)*100</f>
        <v>#DIV/0!</v>
      </c>
    </row>
    <row r="331" spans="1:8" ht="15">
      <c r="A331" s="67"/>
      <c r="B331" s="67">
        <v>2219</v>
      </c>
      <c r="C331" s="67">
        <v>2131</v>
      </c>
      <c r="D331" s="67" t="s">
        <v>241</v>
      </c>
      <c r="E331" s="64">
        <v>0</v>
      </c>
      <c r="F331" s="231">
        <v>0</v>
      </c>
      <c r="G331" s="248">
        <v>0.5</v>
      </c>
      <c r="H331" s="64" t="e">
        <f t="shared" si="16"/>
        <v>#DIV/0!</v>
      </c>
    </row>
    <row r="332" spans="1:8" ht="15">
      <c r="A332" s="67"/>
      <c r="B332" s="67">
        <v>3612</v>
      </c>
      <c r="C332" s="67">
        <v>2111</v>
      </c>
      <c r="D332" s="67" t="s">
        <v>242</v>
      </c>
      <c r="E332" s="122">
        <v>3700</v>
      </c>
      <c r="F332" s="248">
        <v>3700</v>
      </c>
      <c r="G332" s="248">
        <v>1827</v>
      </c>
      <c r="H332" s="64">
        <f t="shared" si="16"/>
        <v>49.378378378378379</v>
      </c>
    </row>
    <row r="333" spans="1:8" ht="15">
      <c r="A333" s="67"/>
      <c r="B333" s="67">
        <v>3612</v>
      </c>
      <c r="C333" s="67">
        <v>2132</v>
      </c>
      <c r="D333" s="67" t="s">
        <v>243</v>
      </c>
      <c r="E333" s="122">
        <v>7760</v>
      </c>
      <c r="F333" s="248">
        <v>7760</v>
      </c>
      <c r="G333" s="248">
        <v>6043.9</v>
      </c>
      <c r="H333" s="64">
        <f t="shared" si="16"/>
        <v>77.885309278350519</v>
      </c>
    </row>
    <row r="334" spans="1:8" ht="15" hidden="1">
      <c r="A334" s="67"/>
      <c r="B334" s="67">
        <v>3612</v>
      </c>
      <c r="C334" s="67">
        <v>2322</v>
      </c>
      <c r="D334" s="67" t="s">
        <v>206</v>
      </c>
      <c r="E334" s="122"/>
      <c r="F334" s="248"/>
      <c r="G334" s="248">
        <v>0</v>
      </c>
      <c r="H334" s="64" t="e">
        <f t="shared" si="16"/>
        <v>#DIV/0!</v>
      </c>
    </row>
    <row r="335" spans="1:8" ht="15">
      <c r="A335" s="67"/>
      <c r="B335" s="67">
        <v>3612</v>
      </c>
      <c r="C335" s="67">
        <v>2324</v>
      </c>
      <c r="D335" s="67" t="s">
        <v>244</v>
      </c>
      <c r="E335" s="64">
        <v>0</v>
      </c>
      <c r="F335" s="231">
        <v>0</v>
      </c>
      <c r="G335" s="248">
        <v>597.6</v>
      </c>
      <c r="H335" s="64" t="e">
        <f t="shared" si="16"/>
        <v>#DIV/0!</v>
      </c>
    </row>
    <row r="336" spans="1:8" ht="15" hidden="1">
      <c r="A336" s="67"/>
      <c r="B336" s="67">
        <v>3612</v>
      </c>
      <c r="C336" s="67">
        <v>2329</v>
      </c>
      <c r="D336" s="67" t="s">
        <v>245</v>
      </c>
      <c r="E336" s="64"/>
      <c r="F336" s="231"/>
      <c r="G336" s="248">
        <v>0</v>
      </c>
      <c r="H336" s="64" t="e">
        <f t="shared" si="16"/>
        <v>#DIV/0!</v>
      </c>
    </row>
    <row r="337" spans="1:8" ht="15">
      <c r="A337" s="67"/>
      <c r="B337" s="67">
        <v>3612</v>
      </c>
      <c r="C337" s="67">
        <v>3112</v>
      </c>
      <c r="D337" s="67" t="s">
        <v>246</v>
      </c>
      <c r="E337" s="64">
        <v>12600</v>
      </c>
      <c r="F337" s="231">
        <v>12600</v>
      </c>
      <c r="G337" s="248">
        <v>701</v>
      </c>
      <c r="H337" s="64">
        <f t="shared" si="16"/>
        <v>5.5634920634920633</v>
      </c>
    </row>
    <row r="338" spans="1:8" ht="15">
      <c r="A338" s="67"/>
      <c r="B338" s="67">
        <v>3613</v>
      </c>
      <c r="C338" s="67">
        <v>2111</v>
      </c>
      <c r="D338" s="67" t="s">
        <v>247</v>
      </c>
      <c r="E338" s="122">
        <v>2200</v>
      </c>
      <c r="F338" s="248">
        <v>2312</v>
      </c>
      <c r="G338" s="248">
        <v>1777.9</v>
      </c>
      <c r="H338" s="64">
        <f t="shared" si="16"/>
        <v>76.898788927335644</v>
      </c>
    </row>
    <row r="339" spans="1:8" ht="15">
      <c r="A339" s="67"/>
      <c r="B339" s="67">
        <v>3613</v>
      </c>
      <c r="C339" s="67">
        <v>2132</v>
      </c>
      <c r="D339" s="67" t="s">
        <v>248</v>
      </c>
      <c r="E339" s="122">
        <v>4700</v>
      </c>
      <c r="F339" s="248">
        <v>5624</v>
      </c>
      <c r="G339" s="248">
        <v>3369.9</v>
      </c>
      <c r="H339" s="64">
        <f t="shared" si="16"/>
        <v>59.919985775248932</v>
      </c>
    </row>
    <row r="340" spans="1:8" ht="15" hidden="1">
      <c r="A340" s="107"/>
      <c r="B340" s="67">
        <v>3613</v>
      </c>
      <c r="C340" s="67">
        <v>2133</v>
      </c>
      <c r="D340" s="67" t="s">
        <v>249</v>
      </c>
      <c r="E340" s="64"/>
      <c r="F340" s="231"/>
      <c r="G340" s="248">
        <v>0</v>
      </c>
      <c r="H340" s="64" t="e">
        <f t="shared" si="16"/>
        <v>#DIV/0!</v>
      </c>
    </row>
    <row r="341" spans="1:8" ht="15" hidden="1">
      <c r="A341" s="107"/>
      <c r="B341" s="67">
        <v>3613</v>
      </c>
      <c r="C341" s="67">
        <v>2310</v>
      </c>
      <c r="D341" s="67" t="s">
        <v>250</v>
      </c>
      <c r="E341" s="64"/>
      <c r="F341" s="231"/>
      <c r="G341" s="248">
        <v>0</v>
      </c>
      <c r="H341" s="64" t="e">
        <f t="shared" si="16"/>
        <v>#DIV/0!</v>
      </c>
    </row>
    <row r="342" spans="1:8" ht="15" hidden="1">
      <c r="A342" s="107"/>
      <c r="B342" s="67">
        <v>3613</v>
      </c>
      <c r="C342" s="67">
        <v>2322</v>
      </c>
      <c r="D342" s="67" t="s">
        <v>251</v>
      </c>
      <c r="E342" s="64"/>
      <c r="F342" s="231"/>
      <c r="G342" s="248">
        <v>0</v>
      </c>
      <c r="H342" s="64" t="e">
        <f t="shared" si="16"/>
        <v>#DIV/0!</v>
      </c>
    </row>
    <row r="343" spans="1:8" ht="15">
      <c r="A343" s="107"/>
      <c r="B343" s="67">
        <v>3613</v>
      </c>
      <c r="C343" s="67">
        <v>2324</v>
      </c>
      <c r="D343" s="67" t="s">
        <v>252</v>
      </c>
      <c r="E343" s="64">
        <v>0</v>
      </c>
      <c r="F343" s="231">
        <v>0</v>
      </c>
      <c r="G343" s="248">
        <v>782.2</v>
      </c>
      <c r="H343" s="64" t="e">
        <f t="shared" si="16"/>
        <v>#DIV/0!</v>
      </c>
    </row>
    <row r="344" spans="1:8" ht="15">
      <c r="A344" s="107"/>
      <c r="B344" s="67">
        <v>3613</v>
      </c>
      <c r="C344" s="67">
        <v>3112</v>
      </c>
      <c r="D344" s="67" t="s">
        <v>253</v>
      </c>
      <c r="E344" s="64">
        <v>300</v>
      </c>
      <c r="F344" s="231">
        <v>300</v>
      </c>
      <c r="G344" s="248">
        <v>0</v>
      </c>
      <c r="H344" s="64">
        <f t="shared" si="16"/>
        <v>0</v>
      </c>
    </row>
    <row r="345" spans="1:8" ht="15" hidden="1">
      <c r="A345" s="107"/>
      <c r="B345" s="67">
        <v>3631</v>
      </c>
      <c r="C345" s="67">
        <v>2133</v>
      </c>
      <c r="D345" s="67" t="s">
        <v>254</v>
      </c>
      <c r="E345" s="64"/>
      <c r="F345" s="231"/>
      <c r="G345" s="248">
        <v>0</v>
      </c>
      <c r="H345" s="64" t="e">
        <f t="shared" si="16"/>
        <v>#DIV/0!</v>
      </c>
    </row>
    <row r="346" spans="1:8" ht="15">
      <c r="A346" s="107"/>
      <c r="B346" s="67">
        <v>3632</v>
      </c>
      <c r="C346" s="67">
        <v>2111</v>
      </c>
      <c r="D346" s="67" t="s">
        <v>255</v>
      </c>
      <c r="E346" s="64">
        <v>450</v>
      </c>
      <c r="F346" s="231">
        <v>450</v>
      </c>
      <c r="G346" s="248">
        <v>556.9</v>
      </c>
      <c r="H346" s="64">
        <f t="shared" si="16"/>
        <v>123.75555555555555</v>
      </c>
    </row>
    <row r="347" spans="1:8" ht="15">
      <c r="A347" s="107"/>
      <c r="B347" s="67">
        <v>3632</v>
      </c>
      <c r="C347" s="67">
        <v>2132</v>
      </c>
      <c r="D347" s="67" t="s">
        <v>256</v>
      </c>
      <c r="E347" s="64">
        <v>20</v>
      </c>
      <c r="F347" s="231">
        <v>20</v>
      </c>
      <c r="G347" s="248">
        <v>9.9</v>
      </c>
      <c r="H347" s="64">
        <f t="shared" si="16"/>
        <v>49.5</v>
      </c>
    </row>
    <row r="348" spans="1:8" ht="15">
      <c r="A348" s="107"/>
      <c r="B348" s="67">
        <v>3632</v>
      </c>
      <c r="C348" s="67">
        <v>2133</v>
      </c>
      <c r="D348" s="67" t="s">
        <v>257</v>
      </c>
      <c r="E348" s="64">
        <v>5</v>
      </c>
      <c r="F348" s="231">
        <v>5</v>
      </c>
      <c r="G348" s="248">
        <v>2.5</v>
      </c>
      <c r="H348" s="64">
        <f t="shared" si="16"/>
        <v>50</v>
      </c>
    </row>
    <row r="349" spans="1:8" ht="15">
      <c r="A349" s="107"/>
      <c r="B349" s="67">
        <v>3632</v>
      </c>
      <c r="C349" s="67">
        <v>2324</v>
      </c>
      <c r="D349" s="67" t="s">
        <v>258</v>
      </c>
      <c r="E349" s="64">
        <v>0</v>
      </c>
      <c r="F349" s="231">
        <v>0</v>
      </c>
      <c r="G349" s="248">
        <v>66</v>
      </c>
      <c r="H349" s="64" t="e">
        <f t="shared" si="16"/>
        <v>#DIV/0!</v>
      </c>
    </row>
    <row r="350" spans="1:8" ht="15">
      <c r="A350" s="107"/>
      <c r="B350" s="67">
        <v>3632</v>
      </c>
      <c r="C350" s="67">
        <v>2329</v>
      </c>
      <c r="D350" s="67" t="s">
        <v>259</v>
      </c>
      <c r="E350" s="64">
        <v>0</v>
      </c>
      <c r="F350" s="231">
        <v>0</v>
      </c>
      <c r="G350" s="248">
        <v>64.400000000000006</v>
      </c>
      <c r="H350" s="64" t="e">
        <f t="shared" si="16"/>
        <v>#DIV/0!</v>
      </c>
    </row>
    <row r="351" spans="1:8" ht="15">
      <c r="A351" s="107"/>
      <c r="B351" s="67">
        <v>3634</v>
      </c>
      <c r="C351" s="67">
        <v>2132</v>
      </c>
      <c r="D351" s="67" t="s">
        <v>260</v>
      </c>
      <c r="E351" s="64">
        <v>4654</v>
      </c>
      <c r="F351" s="231">
        <v>4654</v>
      </c>
      <c r="G351" s="248">
        <v>4653.6000000000004</v>
      </c>
      <c r="H351" s="64">
        <f t="shared" si="16"/>
        <v>99.991405242801903</v>
      </c>
    </row>
    <row r="352" spans="1:8" ht="15" hidden="1">
      <c r="A352" s="107"/>
      <c r="B352" s="67">
        <v>3636</v>
      </c>
      <c r="C352" s="67">
        <v>2131</v>
      </c>
      <c r="D352" s="67" t="s">
        <v>261</v>
      </c>
      <c r="E352" s="64"/>
      <c r="F352" s="231"/>
      <c r="G352" s="248">
        <v>0</v>
      </c>
      <c r="H352" s="64" t="e">
        <f t="shared" si="16"/>
        <v>#DIV/0!</v>
      </c>
    </row>
    <row r="353" spans="1:8" ht="15">
      <c r="A353" s="81"/>
      <c r="B353" s="67">
        <v>3639</v>
      </c>
      <c r="C353" s="67">
        <v>2111</v>
      </c>
      <c r="D353" s="67" t="s">
        <v>262</v>
      </c>
      <c r="E353" s="75">
        <v>28</v>
      </c>
      <c r="F353" s="231">
        <v>28</v>
      </c>
      <c r="G353" s="248">
        <v>24.8</v>
      </c>
      <c r="H353" s="64">
        <f t="shared" si="16"/>
        <v>88.571428571428584</v>
      </c>
    </row>
    <row r="354" spans="1:8" ht="15">
      <c r="A354" s="107"/>
      <c r="B354" s="67">
        <v>3639</v>
      </c>
      <c r="C354" s="67">
        <v>2119</v>
      </c>
      <c r="D354" s="67" t="s">
        <v>263</v>
      </c>
      <c r="E354" s="64">
        <v>300</v>
      </c>
      <c r="F354" s="231">
        <v>300</v>
      </c>
      <c r="G354" s="248">
        <v>1743.5</v>
      </c>
      <c r="H354" s="64">
        <f t="shared" si="16"/>
        <v>581.16666666666663</v>
      </c>
    </row>
    <row r="355" spans="1:8" ht="15">
      <c r="A355" s="67"/>
      <c r="B355" s="67">
        <v>3639</v>
      </c>
      <c r="C355" s="67">
        <v>2131</v>
      </c>
      <c r="D355" s="67" t="s">
        <v>241</v>
      </c>
      <c r="E355" s="64">
        <v>2700</v>
      </c>
      <c r="F355" s="231">
        <v>2700</v>
      </c>
      <c r="G355" s="248">
        <v>2196.1999999999998</v>
      </c>
      <c r="H355" s="64">
        <f t="shared" si="16"/>
        <v>81.340740740740742</v>
      </c>
    </row>
    <row r="356" spans="1:8" ht="15">
      <c r="A356" s="67"/>
      <c r="B356" s="67">
        <v>3639</v>
      </c>
      <c r="C356" s="67">
        <v>2132</v>
      </c>
      <c r="D356" s="67" t="s">
        <v>264</v>
      </c>
      <c r="E356" s="64">
        <v>28</v>
      </c>
      <c r="F356" s="231">
        <v>28</v>
      </c>
      <c r="G356" s="248">
        <v>18.100000000000001</v>
      </c>
      <c r="H356" s="64">
        <f t="shared" si="16"/>
        <v>64.642857142857153</v>
      </c>
    </row>
    <row r="357" spans="1:8" ht="15" customHeight="1">
      <c r="A357" s="67"/>
      <c r="B357" s="67">
        <v>3639</v>
      </c>
      <c r="C357" s="67">
        <v>2212</v>
      </c>
      <c r="D357" s="67" t="s">
        <v>105</v>
      </c>
      <c r="E357" s="64">
        <v>181</v>
      </c>
      <c r="F357" s="231">
        <v>181</v>
      </c>
      <c r="G357" s="248">
        <v>417.5</v>
      </c>
      <c r="H357" s="64">
        <f t="shared" si="16"/>
        <v>230.66298342541435</v>
      </c>
    </row>
    <row r="358" spans="1:8" ht="15">
      <c r="A358" s="67"/>
      <c r="B358" s="67">
        <v>3639</v>
      </c>
      <c r="C358" s="67">
        <v>2324</v>
      </c>
      <c r="D358" s="67" t="s">
        <v>265</v>
      </c>
      <c r="E358" s="64">
        <v>582</v>
      </c>
      <c r="F358" s="231">
        <v>582</v>
      </c>
      <c r="G358" s="248">
        <v>246.9</v>
      </c>
      <c r="H358" s="64">
        <f t="shared" si="16"/>
        <v>42.422680412371136</v>
      </c>
    </row>
    <row r="359" spans="1:8" ht="15" hidden="1">
      <c r="A359" s="67"/>
      <c r="B359" s="67">
        <v>3639</v>
      </c>
      <c r="C359" s="67">
        <v>2328</v>
      </c>
      <c r="D359" s="67" t="s">
        <v>266</v>
      </c>
      <c r="E359" s="64"/>
      <c r="F359" s="231"/>
      <c r="G359" s="248">
        <v>0</v>
      </c>
      <c r="H359" s="64" t="e">
        <f t="shared" si="16"/>
        <v>#DIV/0!</v>
      </c>
    </row>
    <row r="360" spans="1:8" ht="15" hidden="1" customHeight="1">
      <c r="A360" s="73"/>
      <c r="B360" s="73">
        <v>3639</v>
      </c>
      <c r="C360" s="73">
        <v>2329</v>
      </c>
      <c r="D360" s="73" t="s">
        <v>176</v>
      </c>
      <c r="E360" s="64"/>
      <c r="F360" s="231"/>
      <c r="G360" s="248">
        <v>0</v>
      </c>
      <c r="H360" s="64" t="e">
        <f t="shared" si="16"/>
        <v>#DIV/0!</v>
      </c>
    </row>
    <row r="361" spans="1:8" ht="15">
      <c r="A361" s="67"/>
      <c r="B361" s="67">
        <v>3639</v>
      </c>
      <c r="C361" s="67">
        <v>3111</v>
      </c>
      <c r="D361" s="67" t="s">
        <v>267</v>
      </c>
      <c r="E361" s="64">
        <v>1944</v>
      </c>
      <c r="F361" s="231">
        <v>1944</v>
      </c>
      <c r="G361" s="248">
        <v>1618.1</v>
      </c>
      <c r="H361" s="64">
        <f t="shared" si="16"/>
        <v>83.235596707818928</v>
      </c>
    </row>
    <row r="362" spans="1:8" ht="15">
      <c r="A362" s="67"/>
      <c r="B362" s="67">
        <v>3639</v>
      </c>
      <c r="C362" s="67">
        <v>3112</v>
      </c>
      <c r="D362" s="67" t="s">
        <v>268</v>
      </c>
      <c r="E362" s="64">
        <v>0</v>
      </c>
      <c r="F362" s="231">
        <v>0</v>
      </c>
      <c r="G362" s="248">
        <v>1993.3</v>
      </c>
      <c r="H362" s="64" t="e">
        <f t="shared" si="16"/>
        <v>#DIV/0!</v>
      </c>
    </row>
    <row r="363" spans="1:8" ht="15" customHeight="1">
      <c r="A363" s="73"/>
      <c r="B363" s="73">
        <v>6409</v>
      </c>
      <c r="C363" s="73">
        <v>2328</v>
      </c>
      <c r="D363" s="73" t="s">
        <v>269</v>
      </c>
      <c r="E363" s="64">
        <v>0</v>
      </c>
      <c r="F363" s="231">
        <v>0</v>
      </c>
      <c r="G363" s="248">
        <v>0</v>
      </c>
      <c r="H363" s="64" t="e">
        <f t="shared" si="16"/>
        <v>#DIV/0!</v>
      </c>
    </row>
    <row r="364" spans="1:8" ht="15" customHeight="1">
      <c r="A364" s="73"/>
      <c r="B364" s="73">
        <v>6409</v>
      </c>
      <c r="C364" s="73">
        <v>2329</v>
      </c>
      <c r="D364" s="73" t="s">
        <v>270</v>
      </c>
      <c r="E364" s="64">
        <v>0</v>
      </c>
      <c r="F364" s="231">
        <v>0</v>
      </c>
      <c r="G364" s="248">
        <v>7.7</v>
      </c>
      <c r="H364" s="64" t="e">
        <f t="shared" si="16"/>
        <v>#DIV/0!</v>
      </c>
    </row>
    <row r="365" spans="1:8" ht="15.75" customHeight="1" thickBot="1">
      <c r="A365" s="123"/>
      <c r="B365" s="123"/>
      <c r="C365" s="123"/>
      <c r="D365" s="123"/>
      <c r="E365" s="124"/>
      <c r="F365" s="249"/>
      <c r="G365" s="249"/>
      <c r="H365" s="124"/>
    </row>
    <row r="366" spans="1:8" s="50" customFormat="1" ht="22.5" customHeight="1" thickTop="1" thickBot="1">
      <c r="A366" s="104"/>
      <c r="B366" s="104"/>
      <c r="C366" s="104"/>
      <c r="D366" s="105" t="s">
        <v>271</v>
      </c>
      <c r="E366" s="106">
        <f>SUM(E329:E365)</f>
        <v>42152</v>
      </c>
      <c r="F366" s="240">
        <f>SUM(F329:F365)</f>
        <v>43188</v>
      </c>
      <c r="G366" s="240">
        <f>SUM(G329:G365)</f>
        <v>28722.1</v>
      </c>
      <c r="H366" s="89">
        <f>(G366/F366)*100</f>
        <v>66.504816152634987</v>
      </c>
    </row>
    <row r="367" spans="1:8" ht="15" customHeight="1">
      <c r="A367" s="50"/>
      <c r="B367" s="90"/>
      <c r="C367" s="90"/>
      <c r="D367" s="90"/>
      <c r="E367" s="121"/>
      <c r="F367" s="247"/>
      <c r="G367" s="247"/>
      <c r="H367" s="121"/>
    </row>
    <row r="368" spans="1:8" ht="15" hidden="1" customHeight="1">
      <c r="A368" s="50"/>
      <c r="B368" s="90"/>
      <c r="C368" s="90"/>
      <c r="D368" s="90"/>
      <c r="E368" s="121"/>
      <c r="F368" s="247"/>
      <c r="G368" s="247"/>
      <c r="H368" s="121"/>
    </row>
    <row r="369" spans="1:8" ht="15" hidden="1" customHeight="1">
      <c r="A369" s="50"/>
      <c r="B369" s="90"/>
      <c r="C369" s="90"/>
      <c r="D369" s="90"/>
      <c r="E369" s="121"/>
      <c r="F369" s="247"/>
      <c r="G369" s="247"/>
      <c r="H369" s="121"/>
    </row>
    <row r="370" spans="1:8" ht="15" hidden="1" customHeight="1">
      <c r="A370" s="50"/>
      <c r="B370" s="90"/>
      <c r="C370" s="90"/>
      <c r="D370" s="90"/>
      <c r="E370" s="121"/>
      <c r="F370" s="247"/>
      <c r="G370" s="221"/>
      <c r="H370" s="42"/>
    </row>
    <row r="371" spans="1:8" ht="15" hidden="1" customHeight="1">
      <c r="A371" s="50"/>
      <c r="B371" s="90"/>
      <c r="C371" s="90"/>
      <c r="D371" s="90"/>
      <c r="E371" s="121"/>
      <c r="F371" s="247"/>
      <c r="G371" s="247"/>
      <c r="H371" s="121"/>
    </row>
    <row r="372" spans="1:8" ht="15" hidden="1" customHeight="1">
      <c r="A372" s="50"/>
      <c r="B372" s="90"/>
      <c r="C372" s="90"/>
      <c r="D372" s="90"/>
      <c r="E372" s="121"/>
      <c r="F372" s="247"/>
      <c r="G372" s="247"/>
      <c r="H372" s="121"/>
    </row>
    <row r="373" spans="1:8" ht="15" customHeight="1" thickBot="1">
      <c r="A373" s="50"/>
      <c r="B373" s="90"/>
      <c r="C373" s="90"/>
      <c r="D373" s="90"/>
      <c r="E373" s="121"/>
      <c r="F373" s="247"/>
      <c r="G373" s="247"/>
      <c r="H373" s="121"/>
    </row>
    <row r="374" spans="1:8" ht="15.75">
      <c r="A374" s="52" t="s">
        <v>27</v>
      </c>
      <c r="B374" s="52" t="s">
        <v>28</v>
      </c>
      <c r="C374" s="52" t="s">
        <v>29</v>
      </c>
      <c r="D374" s="53" t="s">
        <v>30</v>
      </c>
      <c r="E374" s="54" t="s">
        <v>31</v>
      </c>
      <c r="F374" s="227" t="s">
        <v>31</v>
      </c>
      <c r="G374" s="227" t="s">
        <v>8</v>
      </c>
      <c r="H374" s="54" t="s">
        <v>32</v>
      </c>
    </row>
    <row r="375" spans="1:8" ht="15.75" customHeight="1" thickBot="1">
      <c r="A375" s="55"/>
      <c r="B375" s="55"/>
      <c r="C375" s="55"/>
      <c r="D375" s="56"/>
      <c r="E375" s="57" t="s">
        <v>33</v>
      </c>
      <c r="F375" s="228" t="s">
        <v>34</v>
      </c>
      <c r="G375" s="229" t="s">
        <v>35</v>
      </c>
      <c r="H375" s="57" t="s">
        <v>11</v>
      </c>
    </row>
    <row r="376" spans="1:8" ht="16.5" thickTop="1">
      <c r="A376" s="59">
        <v>8888</v>
      </c>
      <c r="B376" s="59"/>
      <c r="C376" s="59"/>
      <c r="D376" s="60"/>
      <c r="E376" s="61"/>
      <c r="F376" s="230"/>
      <c r="G376" s="230"/>
      <c r="H376" s="61"/>
    </row>
    <row r="377" spans="1:8" ht="15">
      <c r="A377" s="67"/>
      <c r="B377" s="67">
        <v>6171</v>
      </c>
      <c r="C377" s="67">
        <v>2329</v>
      </c>
      <c r="D377" s="67" t="s">
        <v>272</v>
      </c>
      <c r="E377" s="64">
        <v>0</v>
      </c>
      <c r="F377" s="231">
        <v>0</v>
      </c>
      <c r="G377" s="248">
        <v>0</v>
      </c>
      <c r="H377" s="64" t="e">
        <f>(#REF!/F377)*100</f>
        <v>#REF!</v>
      </c>
    </row>
    <row r="378" spans="1:8" ht="15">
      <c r="A378" s="67"/>
      <c r="B378" s="67"/>
      <c r="C378" s="67"/>
      <c r="D378" s="67" t="s">
        <v>273</v>
      </c>
      <c r="E378" s="64"/>
      <c r="F378" s="231"/>
      <c r="G378" s="231"/>
      <c r="H378" s="64"/>
    </row>
    <row r="379" spans="1:8" ht="15.75" thickBot="1">
      <c r="A379" s="101"/>
      <c r="B379" s="101"/>
      <c r="C379" s="101"/>
      <c r="D379" s="101" t="s">
        <v>274</v>
      </c>
      <c r="E379" s="102"/>
      <c r="F379" s="239"/>
      <c r="G379" s="239"/>
      <c r="H379" s="102"/>
    </row>
    <row r="380" spans="1:8" s="50" customFormat="1" ht="22.5" customHeight="1" thickTop="1" thickBot="1">
      <c r="A380" s="104"/>
      <c r="B380" s="104"/>
      <c r="C380" s="104"/>
      <c r="D380" s="105" t="s">
        <v>275</v>
      </c>
      <c r="E380" s="106">
        <f t="shared" ref="E380:G380" si="17">SUM(E377:E378)</f>
        <v>0</v>
      </c>
      <c r="F380" s="240">
        <f t="shared" si="17"/>
        <v>0</v>
      </c>
      <c r="G380" s="240">
        <f t="shared" si="17"/>
        <v>0</v>
      </c>
      <c r="H380" s="89" t="e">
        <f>(G380/F380)*100</f>
        <v>#DIV/0!</v>
      </c>
    </row>
    <row r="381" spans="1:8" ht="15">
      <c r="A381" s="50"/>
      <c r="B381" s="90"/>
      <c r="C381" s="90"/>
      <c r="D381" s="90"/>
      <c r="E381" s="121"/>
      <c r="F381" s="247"/>
      <c r="G381" s="247"/>
      <c r="H381" s="121"/>
    </row>
    <row r="382" spans="1:8" ht="15" hidden="1">
      <c r="A382" s="50"/>
      <c r="B382" s="90"/>
      <c r="C382" s="90"/>
      <c r="D382" s="90"/>
      <c r="E382" s="121"/>
      <c r="F382" s="247"/>
      <c r="G382" s="247"/>
      <c r="H382" s="121"/>
    </row>
    <row r="383" spans="1:8" ht="15" hidden="1">
      <c r="A383" s="50"/>
      <c r="B383" s="90"/>
      <c r="C383" s="90"/>
      <c r="D383" s="90"/>
      <c r="E383" s="121"/>
      <c r="F383" s="247"/>
      <c r="G383" s="247"/>
      <c r="H383" s="121"/>
    </row>
    <row r="384" spans="1:8" ht="15" hidden="1">
      <c r="A384" s="50"/>
      <c r="B384" s="90"/>
      <c r="C384" s="90"/>
      <c r="D384" s="90"/>
      <c r="E384" s="121"/>
      <c r="F384" s="247"/>
      <c r="G384" s="247"/>
      <c r="H384" s="121"/>
    </row>
    <row r="385" spans="1:8" ht="15" hidden="1">
      <c r="A385" s="50"/>
      <c r="B385" s="90"/>
      <c r="C385" s="90"/>
      <c r="D385" s="90"/>
      <c r="E385" s="121"/>
      <c r="F385" s="247"/>
      <c r="G385" s="247"/>
      <c r="H385" s="121"/>
    </row>
    <row r="386" spans="1:8" ht="15" hidden="1" customHeight="1">
      <c r="A386" s="50"/>
      <c r="B386" s="90"/>
      <c r="C386" s="90"/>
      <c r="D386" s="90"/>
      <c r="E386" s="121"/>
      <c r="F386" s="247"/>
      <c r="G386" s="247"/>
      <c r="H386" s="121"/>
    </row>
    <row r="387" spans="1:8" ht="15" customHeight="1" thickBot="1">
      <c r="A387" s="50"/>
      <c r="B387" s="50"/>
      <c r="C387" s="50"/>
      <c r="D387" s="50"/>
      <c r="E387" s="51"/>
      <c r="F387" s="225"/>
      <c r="G387" s="225"/>
      <c r="H387" s="51"/>
    </row>
    <row r="388" spans="1:8" ht="15.75">
      <c r="A388" s="52" t="s">
        <v>27</v>
      </c>
      <c r="B388" s="52" t="s">
        <v>28</v>
      </c>
      <c r="C388" s="52" t="s">
        <v>29</v>
      </c>
      <c r="D388" s="53" t="s">
        <v>30</v>
      </c>
      <c r="E388" s="54" t="s">
        <v>31</v>
      </c>
      <c r="F388" s="227" t="s">
        <v>31</v>
      </c>
      <c r="G388" s="227" t="s">
        <v>8</v>
      </c>
      <c r="H388" s="54" t="s">
        <v>32</v>
      </c>
    </row>
    <row r="389" spans="1:8" ht="15.75" customHeight="1" thickBot="1">
      <c r="A389" s="55"/>
      <c r="B389" s="55"/>
      <c r="C389" s="55"/>
      <c r="D389" s="56"/>
      <c r="E389" s="57" t="s">
        <v>33</v>
      </c>
      <c r="F389" s="228" t="s">
        <v>34</v>
      </c>
      <c r="G389" s="229" t="s">
        <v>35</v>
      </c>
      <c r="H389" s="57" t="s">
        <v>11</v>
      </c>
    </row>
    <row r="390" spans="1:8" s="50" customFormat="1" ht="30.75" customHeight="1" thickTop="1" thickBot="1">
      <c r="A390" s="105"/>
      <c r="B390" s="125"/>
      <c r="C390" s="126"/>
      <c r="D390" s="127" t="s">
        <v>276</v>
      </c>
      <c r="E390" s="128">
        <f>SUM(E77,E124,E184,E214,E239,E266,E285,E321,E366,E380)</f>
        <v>434837</v>
      </c>
      <c r="F390" s="250">
        <f>SUM(F77,F124,F184,F214,F239,F266,F285,F321,F366,F380)</f>
        <v>470576.2</v>
      </c>
      <c r="G390" s="250">
        <f>SUM(G77,G124,G184,G214,G239,G266,G285,G321,G366,G380)</f>
        <v>371630.79999999993</v>
      </c>
      <c r="H390" s="128">
        <f>(G390/F390)*100</f>
        <v>78.973564748918434</v>
      </c>
    </row>
    <row r="391" spans="1:8" ht="15" customHeight="1">
      <c r="A391" s="46"/>
      <c r="B391" s="129"/>
      <c r="C391" s="130"/>
      <c r="D391" s="131"/>
      <c r="E391" s="132"/>
      <c r="F391" s="251"/>
      <c r="G391" s="251"/>
      <c r="H391" s="132"/>
    </row>
    <row r="392" spans="1:8" ht="15" hidden="1" customHeight="1">
      <c r="A392" s="46"/>
      <c r="B392" s="129"/>
      <c r="C392" s="130"/>
      <c r="D392" s="131"/>
      <c r="E392" s="132"/>
      <c r="F392" s="251"/>
      <c r="G392" s="251"/>
      <c r="H392" s="132"/>
    </row>
    <row r="393" spans="1:8" ht="12.75" hidden="1" customHeight="1">
      <c r="A393" s="46"/>
      <c r="B393" s="129"/>
      <c r="C393" s="130"/>
      <c r="D393" s="131"/>
      <c r="E393" s="132"/>
      <c r="F393" s="251"/>
      <c r="G393" s="251"/>
      <c r="H393" s="132"/>
    </row>
    <row r="394" spans="1:8" ht="12.75" hidden="1" customHeight="1">
      <c r="A394" s="46"/>
      <c r="B394" s="129"/>
      <c r="C394" s="130"/>
      <c r="D394" s="131"/>
      <c r="E394" s="132"/>
      <c r="F394" s="251"/>
      <c r="G394" s="251"/>
      <c r="H394" s="132"/>
    </row>
    <row r="395" spans="1:8" ht="12.75" hidden="1" customHeight="1">
      <c r="A395" s="46"/>
      <c r="B395" s="129"/>
      <c r="C395" s="130"/>
      <c r="D395" s="131"/>
      <c r="E395" s="132"/>
      <c r="F395" s="251"/>
      <c r="G395" s="251"/>
      <c r="H395" s="132"/>
    </row>
    <row r="396" spans="1:8" ht="12.75" hidden="1" customHeight="1">
      <c r="A396" s="46"/>
      <c r="B396" s="129"/>
      <c r="C396" s="130"/>
      <c r="D396" s="131"/>
      <c r="E396" s="132"/>
      <c r="F396" s="251"/>
      <c r="G396" s="251"/>
      <c r="H396" s="132"/>
    </row>
    <row r="397" spans="1:8" ht="12.75" hidden="1" customHeight="1">
      <c r="A397" s="46"/>
      <c r="B397" s="129"/>
      <c r="C397" s="130"/>
      <c r="D397" s="131"/>
      <c r="E397" s="132"/>
      <c r="F397" s="251"/>
      <c r="G397" s="251"/>
      <c r="H397" s="132"/>
    </row>
    <row r="398" spans="1:8" ht="12.75" hidden="1" customHeight="1">
      <c r="A398" s="46"/>
      <c r="B398" s="129"/>
      <c r="C398" s="130"/>
      <c r="D398" s="131"/>
      <c r="E398" s="132"/>
      <c r="F398" s="251"/>
      <c r="G398" s="251"/>
      <c r="H398" s="132"/>
    </row>
    <row r="399" spans="1:8" ht="15" hidden="1" customHeight="1">
      <c r="A399" s="46"/>
      <c r="B399" s="129"/>
      <c r="C399" s="130"/>
      <c r="D399" s="131"/>
      <c r="E399" s="132"/>
      <c r="F399" s="251"/>
      <c r="G399" s="251"/>
      <c r="H399" s="132"/>
    </row>
    <row r="400" spans="1:8" ht="15" customHeight="1" thickBot="1">
      <c r="A400" s="46"/>
      <c r="B400" s="129"/>
      <c r="C400" s="130"/>
      <c r="D400" s="131"/>
      <c r="E400" s="133"/>
      <c r="F400" s="252"/>
      <c r="G400" s="252"/>
      <c r="H400" s="133"/>
    </row>
    <row r="401" spans="1:8" ht="15.75">
      <c r="A401" s="52" t="s">
        <v>27</v>
      </c>
      <c r="B401" s="52" t="s">
        <v>28</v>
      </c>
      <c r="C401" s="52" t="s">
        <v>29</v>
      </c>
      <c r="D401" s="53" t="s">
        <v>30</v>
      </c>
      <c r="E401" s="54" t="s">
        <v>31</v>
      </c>
      <c r="F401" s="227" t="s">
        <v>31</v>
      </c>
      <c r="G401" s="227" t="s">
        <v>8</v>
      </c>
      <c r="H401" s="54" t="s">
        <v>32</v>
      </c>
    </row>
    <row r="402" spans="1:8" ht="15.75" customHeight="1" thickBot="1">
      <c r="A402" s="55"/>
      <c r="B402" s="55"/>
      <c r="C402" s="55"/>
      <c r="D402" s="56"/>
      <c r="E402" s="57" t="s">
        <v>33</v>
      </c>
      <c r="F402" s="228" t="s">
        <v>34</v>
      </c>
      <c r="G402" s="229" t="s">
        <v>35</v>
      </c>
      <c r="H402" s="57" t="s">
        <v>11</v>
      </c>
    </row>
    <row r="403" spans="1:8" ht="16.5" customHeight="1" thickTop="1">
      <c r="A403" s="115">
        <v>110</v>
      </c>
      <c r="B403" s="115"/>
      <c r="C403" s="115"/>
      <c r="D403" s="134" t="s">
        <v>277</v>
      </c>
      <c r="E403" s="135"/>
      <c r="F403" s="253"/>
      <c r="G403" s="253"/>
      <c r="H403" s="135"/>
    </row>
    <row r="404" spans="1:8" ht="14.25" customHeight="1">
      <c r="A404" s="136"/>
      <c r="B404" s="136"/>
      <c r="C404" s="136"/>
      <c r="D404" s="46"/>
      <c r="E404" s="135"/>
      <c r="F404" s="253"/>
      <c r="G404" s="253"/>
      <c r="H404" s="135"/>
    </row>
    <row r="405" spans="1:8" ht="15" customHeight="1">
      <c r="A405" s="67"/>
      <c r="B405" s="67"/>
      <c r="C405" s="67">
        <v>8115</v>
      </c>
      <c r="D405" s="81" t="s">
        <v>278</v>
      </c>
      <c r="E405" s="137">
        <v>25966</v>
      </c>
      <c r="F405" s="254">
        <v>45255</v>
      </c>
      <c r="G405" s="254">
        <v>-32564.9</v>
      </c>
      <c r="H405" s="64">
        <f t="shared" ref="H405:H410" si="18">(G405/F405)*100</f>
        <v>-71.958678599049833</v>
      </c>
    </row>
    <row r="406" spans="1:8" ht="15">
      <c r="A406" s="67"/>
      <c r="B406" s="67"/>
      <c r="C406" s="67">
        <v>8123</v>
      </c>
      <c r="D406" s="138" t="s">
        <v>279</v>
      </c>
      <c r="E406" s="79">
        <v>30000</v>
      </c>
      <c r="F406" s="232">
        <v>30000</v>
      </c>
      <c r="G406" s="233">
        <v>805.5</v>
      </c>
      <c r="H406" s="64">
        <f t="shared" si="18"/>
        <v>2.6850000000000001</v>
      </c>
    </row>
    <row r="407" spans="1:8" ht="14.25" customHeight="1">
      <c r="A407" s="67"/>
      <c r="B407" s="67"/>
      <c r="C407" s="67">
        <v>8124</v>
      </c>
      <c r="D407" s="81" t="s">
        <v>280</v>
      </c>
      <c r="E407" s="64">
        <v>-5040</v>
      </c>
      <c r="F407" s="231">
        <v>-5040</v>
      </c>
      <c r="G407" s="231">
        <v>-3780</v>
      </c>
      <c r="H407" s="64">
        <f t="shared" si="18"/>
        <v>75</v>
      </c>
    </row>
    <row r="408" spans="1:8" ht="15" hidden="1" customHeight="1">
      <c r="A408" s="84"/>
      <c r="B408" s="84"/>
      <c r="C408" s="84">
        <v>8902</v>
      </c>
      <c r="D408" s="139" t="s">
        <v>281</v>
      </c>
      <c r="E408" s="85"/>
      <c r="F408" s="231"/>
      <c r="G408" s="231">
        <v>0</v>
      </c>
      <c r="H408" s="64" t="e">
        <f t="shared" si="18"/>
        <v>#DIV/0!</v>
      </c>
    </row>
    <row r="409" spans="1:8" ht="14.25" hidden="1" customHeight="1">
      <c r="A409" s="67"/>
      <c r="B409" s="67"/>
      <c r="C409" s="67">
        <v>8905</v>
      </c>
      <c r="D409" s="81" t="s">
        <v>282</v>
      </c>
      <c r="E409" s="64"/>
      <c r="F409" s="230"/>
      <c r="G409" s="233">
        <v>0</v>
      </c>
      <c r="H409" s="64" t="e">
        <f t="shared" si="18"/>
        <v>#DIV/0!</v>
      </c>
    </row>
    <row r="410" spans="1:8" ht="15" customHeight="1" thickBot="1">
      <c r="A410" s="101"/>
      <c r="B410" s="101"/>
      <c r="C410" s="101">
        <v>8901</v>
      </c>
      <c r="D410" s="100" t="s">
        <v>283</v>
      </c>
      <c r="E410" s="102">
        <v>0</v>
      </c>
      <c r="F410" s="239">
        <v>0</v>
      </c>
      <c r="G410" s="239">
        <v>-94.5</v>
      </c>
      <c r="H410" s="102" t="e">
        <f t="shared" si="18"/>
        <v>#DIV/0!</v>
      </c>
    </row>
    <row r="411" spans="1:8" s="50" customFormat="1" ht="22.5" customHeight="1" thickTop="1" thickBot="1">
      <c r="A411" s="104"/>
      <c r="B411" s="104"/>
      <c r="C411" s="104"/>
      <c r="D411" s="140" t="s">
        <v>284</v>
      </c>
      <c r="E411" s="106">
        <f t="shared" ref="E411:G411" si="19">SUM(E405:E410)</f>
        <v>50926</v>
      </c>
      <c r="F411" s="240">
        <f t="shared" si="19"/>
        <v>70215</v>
      </c>
      <c r="G411" s="240">
        <f t="shared" si="19"/>
        <v>-35633.9</v>
      </c>
      <c r="H411" s="106">
        <f>SUM(G405/F405)*100</f>
        <v>-71.958678599049833</v>
      </c>
    </row>
    <row r="412" spans="1:8" s="50" customFormat="1" ht="22.5" customHeight="1">
      <c r="A412" s="90"/>
      <c r="B412" s="90"/>
      <c r="C412" s="90"/>
      <c r="D412" s="46"/>
      <c r="E412" s="91"/>
      <c r="F412" s="255"/>
      <c r="G412" s="235"/>
      <c r="H412" s="91"/>
    </row>
    <row r="413" spans="1:8" ht="15" customHeight="1">
      <c r="A413" s="50" t="s">
        <v>285</v>
      </c>
      <c r="B413" s="50"/>
      <c r="C413" s="50"/>
      <c r="D413" s="46"/>
      <c r="E413" s="91"/>
      <c r="F413" s="255"/>
      <c r="G413" s="235"/>
      <c r="H413" s="91"/>
    </row>
    <row r="414" spans="1:8" ht="16.5" customHeight="1">
      <c r="A414" s="90"/>
      <c r="B414" s="50"/>
      <c r="C414" s="90"/>
      <c r="D414" s="50"/>
      <c r="E414" s="51"/>
      <c r="F414" s="256"/>
      <c r="G414" s="225"/>
      <c r="H414" s="51"/>
    </row>
    <row r="415" spans="1:8" ht="15">
      <c r="A415" s="90"/>
      <c r="B415" s="90"/>
      <c r="C415" s="90"/>
      <c r="D415" s="50"/>
      <c r="E415" s="51"/>
      <c r="F415" s="225"/>
      <c r="G415" s="225"/>
      <c r="H415" s="51"/>
    </row>
    <row r="416" spans="1:8" ht="15">
      <c r="A416" s="141"/>
      <c r="B416" s="141"/>
      <c r="C416" s="141"/>
      <c r="D416" s="142" t="s">
        <v>286</v>
      </c>
      <c r="E416" s="143">
        <f t="shared" ref="E416:G416" si="20">E390+E411</f>
        <v>485763</v>
      </c>
      <c r="F416" s="257">
        <f t="shared" si="20"/>
        <v>540791.19999999995</v>
      </c>
      <c r="G416" s="257">
        <f t="shared" si="20"/>
        <v>335996.89999999991</v>
      </c>
      <c r="H416" s="64">
        <f t="shared" ref="H416" si="21">(G416/F416)*100</f>
        <v>62.130615291077206</v>
      </c>
    </row>
    <row r="417" spans="1:8" ht="15">
      <c r="A417" s="141"/>
      <c r="B417" s="141"/>
      <c r="C417" s="141"/>
      <c r="D417" s="142"/>
      <c r="E417" s="143"/>
      <c r="F417" s="257"/>
      <c r="G417" s="257"/>
      <c r="H417" s="143"/>
    </row>
    <row r="418" spans="1:8" ht="15">
      <c r="A418" s="144"/>
      <c r="B418" s="144"/>
      <c r="C418" s="144"/>
      <c r="D418" s="144"/>
      <c r="E418" s="145"/>
      <c r="F418" s="258"/>
      <c r="G418" s="258"/>
      <c r="H418" s="145"/>
    </row>
    <row r="419" spans="1:8" ht="15">
      <c r="A419" s="144"/>
      <c r="B419" s="144"/>
      <c r="C419" s="144"/>
      <c r="D419" s="144"/>
      <c r="E419" s="145"/>
      <c r="F419" s="258"/>
      <c r="G419" s="258"/>
      <c r="H419" s="145"/>
    </row>
    <row r="420" spans="1:8" ht="15">
      <c r="A420" s="144"/>
      <c r="B420" s="144"/>
      <c r="C420" s="144"/>
      <c r="D420" s="144"/>
      <c r="E420" s="145"/>
      <c r="F420" s="258"/>
      <c r="G420" s="258"/>
      <c r="H420" s="145"/>
    </row>
    <row r="421" spans="1:8" ht="15">
      <c r="A421" s="144"/>
      <c r="B421" s="144"/>
      <c r="C421" s="144"/>
      <c r="D421" s="144"/>
      <c r="E421" s="145"/>
      <c r="F421" s="258"/>
      <c r="G421" s="258"/>
      <c r="H421" s="145"/>
    </row>
    <row r="422" spans="1:8" ht="15">
      <c r="A422" s="144"/>
      <c r="B422" s="144"/>
      <c r="C422" s="144"/>
      <c r="D422" s="144"/>
      <c r="E422" s="145"/>
      <c r="F422" s="258"/>
      <c r="G422" s="258"/>
      <c r="H422" s="145"/>
    </row>
    <row r="423" spans="1:8" ht="15">
      <c r="A423" s="144"/>
      <c r="B423" s="144"/>
      <c r="C423" s="144"/>
      <c r="D423" s="144"/>
      <c r="E423" s="145"/>
      <c r="F423" s="258"/>
      <c r="G423" s="258"/>
      <c r="H423" s="145"/>
    </row>
    <row r="424" spans="1:8" ht="15">
      <c r="A424" s="144"/>
      <c r="B424" s="144"/>
      <c r="C424" s="144"/>
      <c r="D424" s="144"/>
      <c r="E424" s="145"/>
      <c r="F424" s="258"/>
      <c r="G424" s="258"/>
      <c r="H424" s="145"/>
    </row>
    <row r="425" spans="1:8" ht="15">
      <c r="A425" s="144"/>
      <c r="B425" s="144"/>
      <c r="C425" s="144"/>
      <c r="D425" s="144"/>
      <c r="E425" s="145"/>
      <c r="F425" s="258"/>
      <c r="G425" s="258"/>
      <c r="H425" s="145"/>
    </row>
    <row r="426" spans="1:8" ht="15">
      <c r="A426" s="144"/>
      <c r="B426" s="144"/>
      <c r="C426" s="144"/>
      <c r="D426" s="144"/>
      <c r="E426" s="145"/>
      <c r="F426" s="258"/>
      <c r="G426" s="258"/>
      <c r="H426" s="145"/>
    </row>
    <row r="427" spans="1:8" ht="15">
      <c r="A427" s="144"/>
      <c r="B427" s="144"/>
      <c r="C427" s="144"/>
      <c r="D427" s="144"/>
      <c r="E427" s="145"/>
      <c r="F427" s="258"/>
      <c r="G427" s="258"/>
      <c r="H427" s="145"/>
    </row>
    <row r="428" spans="1:8" ht="15">
      <c r="A428" s="144"/>
      <c r="B428" s="144"/>
      <c r="C428" s="144"/>
      <c r="D428" s="144"/>
      <c r="E428" s="145"/>
      <c r="F428" s="258"/>
      <c r="G428" s="258"/>
      <c r="H428" s="145"/>
    </row>
    <row r="429" spans="1:8" ht="15">
      <c r="A429" s="144"/>
      <c r="B429" s="144"/>
      <c r="C429" s="144"/>
      <c r="D429" s="144"/>
      <c r="E429" s="145"/>
      <c r="F429" s="258"/>
      <c r="G429" s="258"/>
      <c r="H429" s="145"/>
    </row>
    <row r="430" spans="1:8" ht="15">
      <c r="A430" s="144"/>
      <c r="B430" s="144"/>
      <c r="C430" s="144"/>
      <c r="D430" s="144"/>
      <c r="E430" s="145"/>
      <c r="F430" s="258"/>
      <c r="G430" s="258"/>
      <c r="H430" s="145"/>
    </row>
    <row r="431" spans="1:8" ht="15">
      <c r="A431" s="144"/>
      <c r="B431" s="144"/>
      <c r="C431" s="144"/>
      <c r="D431" s="144"/>
      <c r="E431" s="145"/>
      <c r="F431" s="258"/>
      <c r="G431" s="258"/>
      <c r="H431" s="145"/>
    </row>
    <row r="432" spans="1:8" ht="15">
      <c r="A432" s="144"/>
      <c r="B432" s="144"/>
      <c r="C432" s="144"/>
      <c r="D432" s="144"/>
      <c r="E432" s="145"/>
      <c r="F432" s="258"/>
      <c r="G432" s="258"/>
      <c r="H432" s="145"/>
    </row>
    <row r="433" spans="1:8" ht="15">
      <c r="A433" s="144"/>
      <c r="B433" s="144"/>
      <c r="C433" s="144"/>
      <c r="D433" s="144"/>
      <c r="E433" s="145"/>
      <c r="F433" s="258"/>
      <c r="G433" s="258"/>
      <c r="H433" s="145"/>
    </row>
    <row r="434" spans="1:8" ht="15">
      <c r="A434" s="144"/>
      <c r="B434" s="144"/>
      <c r="C434" s="144"/>
      <c r="D434" s="144"/>
      <c r="E434" s="145"/>
      <c r="F434" s="258"/>
      <c r="G434" s="258"/>
      <c r="H434" s="145"/>
    </row>
    <row r="435" spans="1:8" ht="15">
      <c r="A435" s="144"/>
      <c r="B435" s="144"/>
      <c r="C435" s="144"/>
      <c r="D435" s="144"/>
      <c r="E435" s="145"/>
      <c r="F435" s="258"/>
      <c r="G435" s="258"/>
      <c r="H435" s="145"/>
    </row>
    <row r="436" spans="1:8" ht="15">
      <c r="A436" s="144"/>
      <c r="B436" s="144"/>
      <c r="C436" s="144"/>
      <c r="D436" s="144"/>
      <c r="E436" s="145"/>
      <c r="F436" s="258"/>
      <c r="G436" s="258"/>
      <c r="H436" s="145"/>
    </row>
    <row r="437" spans="1:8" ht="15">
      <c r="A437" s="144"/>
      <c r="B437" s="144"/>
      <c r="C437" s="144"/>
      <c r="D437" s="144"/>
      <c r="E437" s="145"/>
      <c r="F437" s="258"/>
      <c r="G437" s="258"/>
      <c r="H437" s="145"/>
    </row>
    <row r="438" spans="1:8" ht="15">
      <c r="A438" s="144"/>
      <c r="B438" s="144"/>
      <c r="C438" s="144"/>
      <c r="D438" s="144"/>
      <c r="E438" s="145"/>
      <c r="F438" s="258"/>
      <c r="G438" s="258"/>
      <c r="H438" s="145"/>
    </row>
    <row r="439" spans="1:8" ht="15">
      <c r="A439" s="144"/>
      <c r="B439" s="144"/>
      <c r="C439" s="144"/>
      <c r="D439" s="144"/>
      <c r="E439" s="145"/>
      <c r="F439" s="258"/>
      <c r="G439" s="258"/>
      <c r="H439" s="145"/>
    </row>
    <row r="440" spans="1:8" ht="15">
      <c r="A440" s="144"/>
      <c r="B440" s="144"/>
      <c r="C440" s="144"/>
      <c r="D440" s="144"/>
      <c r="E440" s="145"/>
      <c r="F440" s="258"/>
      <c r="G440" s="258"/>
      <c r="H440" s="145"/>
    </row>
    <row r="441" spans="1:8" ht="15">
      <c r="A441" s="144"/>
      <c r="B441" s="144"/>
      <c r="C441" s="144"/>
      <c r="D441" s="144"/>
      <c r="E441" s="145"/>
      <c r="F441" s="258"/>
      <c r="G441" s="258"/>
      <c r="H441" s="145"/>
    </row>
    <row r="442" spans="1:8" ht="15">
      <c r="A442" s="144"/>
      <c r="B442" s="144"/>
      <c r="C442" s="144"/>
      <c r="D442" s="144"/>
      <c r="E442" s="145"/>
      <c r="F442" s="258"/>
      <c r="G442" s="258"/>
      <c r="H442" s="145"/>
    </row>
    <row r="443" spans="1:8" ht="15">
      <c r="A443" s="144"/>
      <c r="B443" s="144"/>
      <c r="C443" s="144"/>
      <c r="D443" s="144"/>
      <c r="E443" s="145"/>
      <c r="F443" s="258"/>
      <c r="G443" s="258"/>
      <c r="H443" s="145"/>
    </row>
    <row r="444" spans="1:8" ht="15">
      <c r="A444" s="144"/>
      <c r="B444" s="144"/>
      <c r="C444" s="144"/>
      <c r="D444" s="144"/>
      <c r="E444" s="145"/>
      <c r="F444" s="258"/>
      <c r="G444" s="258"/>
      <c r="H444" s="145"/>
    </row>
    <row r="445" spans="1:8" ht="15">
      <c r="A445" s="144"/>
      <c r="B445" s="144"/>
      <c r="C445" s="144"/>
      <c r="D445" s="144"/>
      <c r="E445" s="145"/>
      <c r="F445" s="258"/>
      <c r="G445" s="258"/>
      <c r="H445" s="145"/>
    </row>
    <row r="446" spans="1:8" ht="15">
      <c r="A446" s="144"/>
      <c r="B446" s="144"/>
      <c r="C446" s="144"/>
      <c r="D446" s="144"/>
      <c r="E446" s="145"/>
      <c r="F446" s="258"/>
      <c r="G446" s="258"/>
      <c r="H446" s="145"/>
    </row>
    <row r="447" spans="1:8" ht="15">
      <c r="A447" s="144"/>
      <c r="B447" s="144"/>
      <c r="C447" s="144"/>
      <c r="D447" s="144"/>
      <c r="E447" s="145"/>
      <c r="F447" s="258"/>
      <c r="G447" s="258"/>
      <c r="H447" s="145"/>
    </row>
    <row r="448" spans="1:8" ht="15">
      <c r="A448" s="144"/>
      <c r="B448" s="144"/>
      <c r="C448" s="144"/>
      <c r="D448" s="144"/>
      <c r="E448" s="145"/>
      <c r="F448" s="258"/>
      <c r="G448" s="258"/>
      <c r="H448" s="145"/>
    </row>
    <row r="449" spans="1:8" ht="15">
      <c r="A449" s="144"/>
      <c r="B449" s="144"/>
      <c r="C449" s="144"/>
      <c r="D449" s="144"/>
      <c r="E449" s="145"/>
      <c r="F449" s="258"/>
      <c r="G449" s="258"/>
      <c r="H449" s="145"/>
    </row>
    <row r="450" spans="1:8" ht="15">
      <c r="A450" s="144"/>
      <c r="B450" s="144"/>
      <c r="C450" s="144"/>
      <c r="D450" s="144"/>
      <c r="E450" s="145"/>
      <c r="F450" s="258"/>
      <c r="G450" s="258"/>
      <c r="H450" s="145"/>
    </row>
    <row r="451" spans="1:8" ht="15">
      <c r="A451" s="144"/>
      <c r="B451" s="144"/>
      <c r="C451" s="144"/>
      <c r="D451" s="144"/>
      <c r="E451" s="145"/>
      <c r="F451" s="258"/>
      <c r="G451" s="258"/>
      <c r="H451" s="145"/>
    </row>
    <row r="452" spans="1:8" ht="15">
      <c r="A452" s="144"/>
      <c r="B452" s="144"/>
      <c r="C452" s="144"/>
      <c r="D452" s="144"/>
      <c r="E452" s="145"/>
      <c r="F452" s="258"/>
      <c r="G452" s="258"/>
      <c r="H452" s="145"/>
    </row>
    <row r="453" spans="1:8" ht="15">
      <c r="A453" s="144"/>
      <c r="B453" s="144"/>
      <c r="C453" s="144"/>
      <c r="D453" s="144"/>
      <c r="E453" s="145"/>
      <c r="F453" s="258"/>
      <c r="G453" s="258"/>
      <c r="H453" s="145"/>
    </row>
  </sheetData>
  <dataConsolidate/>
  <mergeCells count="2">
    <mergeCell ref="A1:C1"/>
    <mergeCell ref="A3:E3"/>
  </mergeCells>
  <pageMargins left="0.27559055118110237" right="0.19685039370078741" top="0.23622047244094491" bottom="0.23622047244094491" header="3.937007874015748E-2" footer="7.874015748031496E-2"/>
  <pageSetup paperSize="9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D297"/>
  <sheetViews>
    <sheetView topLeftCell="B249" zoomScale="80" zoomScaleNormal="80" zoomScaleSheetLayoutView="100" workbookViewId="0">
      <selection activeCell="E249" sqref="E1:F1048576"/>
    </sheetView>
  </sheetViews>
  <sheetFormatPr defaultRowHeight="12.75"/>
  <cols>
    <col min="1" max="1" width="13.7109375" style="149" customWidth="1"/>
    <col min="2" max="2" width="12.7109375" style="149" customWidth="1"/>
    <col min="3" max="3" width="79.7109375" style="149" customWidth="1"/>
    <col min="4" max="4" width="15.7109375" style="149" customWidth="1"/>
    <col min="5" max="6" width="15.85546875" style="282" customWidth="1"/>
    <col min="7" max="7" width="13.28515625" style="149" customWidth="1"/>
    <col min="8" max="8" width="9.140625" style="149"/>
    <col min="9" max="9" width="10.140625" style="149" bestFit="1" customWidth="1"/>
    <col min="10" max="236" width="9.140625" style="149"/>
    <col min="237" max="237" width="13.7109375" style="149" customWidth="1"/>
    <col min="238" max="238" width="12.7109375" style="149" customWidth="1"/>
    <col min="239" max="239" width="79.7109375" style="149" customWidth="1"/>
    <col min="240" max="240" width="15.7109375" style="149" customWidth="1"/>
    <col min="241" max="262" width="15.85546875" style="149" customWidth="1"/>
    <col min="263" max="263" width="13.28515625" style="149" customWidth="1"/>
    <col min="264" max="264" width="9.140625" style="149"/>
    <col min="265" max="265" width="10.140625" style="149" bestFit="1" customWidth="1"/>
    <col min="266" max="492" width="9.140625" style="149"/>
    <col min="493" max="493" width="13.7109375" style="149" customWidth="1"/>
    <col min="494" max="494" width="12.7109375" style="149" customWidth="1"/>
    <col min="495" max="495" width="79.7109375" style="149" customWidth="1"/>
    <col min="496" max="496" width="15.7109375" style="149" customWidth="1"/>
    <col min="497" max="518" width="15.85546875" style="149" customWidth="1"/>
    <col min="519" max="519" width="13.28515625" style="149" customWidth="1"/>
    <col min="520" max="520" width="9.140625" style="149"/>
    <col min="521" max="521" width="10.140625" style="149" bestFit="1" customWidth="1"/>
    <col min="522" max="748" width="9.140625" style="149"/>
    <col min="749" max="749" width="13.7109375" style="149" customWidth="1"/>
    <col min="750" max="750" width="12.7109375" style="149" customWidth="1"/>
    <col min="751" max="751" width="79.7109375" style="149" customWidth="1"/>
    <col min="752" max="752" width="15.7109375" style="149" customWidth="1"/>
    <col min="753" max="774" width="15.85546875" style="149" customWidth="1"/>
    <col min="775" max="775" width="13.28515625" style="149" customWidth="1"/>
    <col min="776" max="776" width="9.140625" style="149"/>
    <col min="777" max="777" width="10.140625" style="149" bestFit="1" customWidth="1"/>
    <col min="778" max="1004" width="9.140625" style="149"/>
    <col min="1005" max="1005" width="13.7109375" style="149" customWidth="1"/>
    <col min="1006" max="1006" width="12.7109375" style="149" customWidth="1"/>
    <col min="1007" max="1007" width="79.7109375" style="149" customWidth="1"/>
    <col min="1008" max="1008" width="15.7109375" style="149" customWidth="1"/>
    <col min="1009" max="1030" width="15.85546875" style="149" customWidth="1"/>
    <col min="1031" max="1031" width="13.28515625" style="149" customWidth="1"/>
    <col min="1032" max="1032" width="9.140625" style="149"/>
    <col min="1033" max="1033" width="10.140625" style="149" bestFit="1" customWidth="1"/>
    <col min="1034" max="1260" width="9.140625" style="149"/>
    <col min="1261" max="1261" width="13.7109375" style="149" customWidth="1"/>
    <col min="1262" max="1262" width="12.7109375" style="149" customWidth="1"/>
    <col min="1263" max="1263" width="79.7109375" style="149" customWidth="1"/>
    <col min="1264" max="1264" width="15.7109375" style="149" customWidth="1"/>
    <col min="1265" max="1286" width="15.85546875" style="149" customWidth="1"/>
    <col min="1287" max="1287" width="13.28515625" style="149" customWidth="1"/>
    <col min="1288" max="1288" width="9.140625" style="149"/>
    <col min="1289" max="1289" width="10.140625" style="149" bestFit="1" customWidth="1"/>
    <col min="1290" max="1516" width="9.140625" style="149"/>
    <col min="1517" max="1517" width="13.7109375" style="149" customWidth="1"/>
    <col min="1518" max="1518" width="12.7109375" style="149" customWidth="1"/>
    <col min="1519" max="1519" width="79.7109375" style="149" customWidth="1"/>
    <col min="1520" max="1520" width="15.7109375" style="149" customWidth="1"/>
    <col min="1521" max="1542" width="15.85546875" style="149" customWidth="1"/>
    <col min="1543" max="1543" width="13.28515625" style="149" customWidth="1"/>
    <col min="1544" max="1544" width="9.140625" style="149"/>
    <col min="1545" max="1545" width="10.140625" style="149" bestFit="1" customWidth="1"/>
    <col min="1546" max="1772" width="9.140625" style="149"/>
    <col min="1773" max="1773" width="13.7109375" style="149" customWidth="1"/>
    <col min="1774" max="1774" width="12.7109375" style="149" customWidth="1"/>
    <col min="1775" max="1775" width="79.7109375" style="149" customWidth="1"/>
    <col min="1776" max="1776" width="15.7109375" style="149" customWidth="1"/>
    <col min="1777" max="1798" width="15.85546875" style="149" customWidth="1"/>
    <col min="1799" max="1799" width="13.28515625" style="149" customWidth="1"/>
    <col min="1800" max="1800" width="9.140625" style="149"/>
    <col min="1801" max="1801" width="10.140625" style="149" bestFit="1" customWidth="1"/>
    <col min="1802" max="2028" width="9.140625" style="149"/>
    <col min="2029" max="2029" width="13.7109375" style="149" customWidth="1"/>
    <col min="2030" max="2030" width="12.7109375" style="149" customWidth="1"/>
    <col min="2031" max="2031" width="79.7109375" style="149" customWidth="1"/>
    <col min="2032" max="2032" width="15.7109375" style="149" customWidth="1"/>
    <col min="2033" max="2054" width="15.85546875" style="149" customWidth="1"/>
    <col min="2055" max="2055" width="13.28515625" style="149" customWidth="1"/>
    <col min="2056" max="2056" width="9.140625" style="149"/>
    <col min="2057" max="2057" width="10.140625" style="149" bestFit="1" customWidth="1"/>
    <col min="2058" max="2284" width="9.140625" style="149"/>
    <col min="2285" max="2285" width="13.7109375" style="149" customWidth="1"/>
    <col min="2286" max="2286" width="12.7109375" style="149" customWidth="1"/>
    <col min="2287" max="2287" width="79.7109375" style="149" customWidth="1"/>
    <col min="2288" max="2288" width="15.7109375" style="149" customWidth="1"/>
    <col min="2289" max="2310" width="15.85546875" style="149" customWidth="1"/>
    <col min="2311" max="2311" width="13.28515625" style="149" customWidth="1"/>
    <col min="2312" max="2312" width="9.140625" style="149"/>
    <col min="2313" max="2313" width="10.140625" style="149" bestFit="1" customWidth="1"/>
    <col min="2314" max="2540" width="9.140625" style="149"/>
    <col min="2541" max="2541" width="13.7109375" style="149" customWidth="1"/>
    <col min="2542" max="2542" width="12.7109375" style="149" customWidth="1"/>
    <col min="2543" max="2543" width="79.7109375" style="149" customWidth="1"/>
    <col min="2544" max="2544" width="15.7109375" style="149" customWidth="1"/>
    <col min="2545" max="2566" width="15.85546875" style="149" customWidth="1"/>
    <col min="2567" max="2567" width="13.28515625" style="149" customWidth="1"/>
    <col min="2568" max="2568" width="9.140625" style="149"/>
    <col min="2569" max="2569" width="10.140625" style="149" bestFit="1" customWidth="1"/>
    <col min="2570" max="2796" width="9.140625" style="149"/>
    <col min="2797" max="2797" width="13.7109375" style="149" customWidth="1"/>
    <col min="2798" max="2798" width="12.7109375" style="149" customWidth="1"/>
    <col min="2799" max="2799" width="79.7109375" style="149" customWidth="1"/>
    <col min="2800" max="2800" width="15.7109375" style="149" customWidth="1"/>
    <col min="2801" max="2822" width="15.85546875" style="149" customWidth="1"/>
    <col min="2823" max="2823" width="13.28515625" style="149" customWidth="1"/>
    <col min="2824" max="2824" width="9.140625" style="149"/>
    <col min="2825" max="2825" width="10.140625" style="149" bestFit="1" customWidth="1"/>
    <col min="2826" max="3052" width="9.140625" style="149"/>
    <col min="3053" max="3053" width="13.7109375" style="149" customWidth="1"/>
    <col min="3054" max="3054" width="12.7109375" style="149" customWidth="1"/>
    <col min="3055" max="3055" width="79.7109375" style="149" customWidth="1"/>
    <col min="3056" max="3056" width="15.7109375" style="149" customWidth="1"/>
    <col min="3057" max="3078" width="15.85546875" style="149" customWidth="1"/>
    <col min="3079" max="3079" width="13.28515625" style="149" customWidth="1"/>
    <col min="3080" max="3080" width="9.140625" style="149"/>
    <col min="3081" max="3081" width="10.140625" style="149" bestFit="1" customWidth="1"/>
    <col min="3082" max="3308" width="9.140625" style="149"/>
    <col min="3309" max="3309" width="13.7109375" style="149" customWidth="1"/>
    <col min="3310" max="3310" width="12.7109375" style="149" customWidth="1"/>
    <col min="3311" max="3311" width="79.7109375" style="149" customWidth="1"/>
    <col min="3312" max="3312" width="15.7109375" style="149" customWidth="1"/>
    <col min="3313" max="3334" width="15.85546875" style="149" customWidth="1"/>
    <col min="3335" max="3335" width="13.28515625" style="149" customWidth="1"/>
    <col min="3336" max="3336" width="9.140625" style="149"/>
    <col min="3337" max="3337" width="10.140625" style="149" bestFit="1" customWidth="1"/>
    <col min="3338" max="3564" width="9.140625" style="149"/>
    <col min="3565" max="3565" width="13.7109375" style="149" customWidth="1"/>
    <col min="3566" max="3566" width="12.7109375" style="149" customWidth="1"/>
    <col min="3567" max="3567" width="79.7109375" style="149" customWidth="1"/>
    <col min="3568" max="3568" width="15.7109375" style="149" customWidth="1"/>
    <col min="3569" max="3590" width="15.85546875" style="149" customWidth="1"/>
    <col min="3591" max="3591" width="13.28515625" style="149" customWidth="1"/>
    <col min="3592" max="3592" width="9.140625" style="149"/>
    <col min="3593" max="3593" width="10.140625" style="149" bestFit="1" customWidth="1"/>
    <col min="3594" max="3820" width="9.140625" style="149"/>
    <col min="3821" max="3821" width="13.7109375" style="149" customWidth="1"/>
    <col min="3822" max="3822" width="12.7109375" style="149" customWidth="1"/>
    <col min="3823" max="3823" width="79.7109375" style="149" customWidth="1"/>
    <col min="3824" max="3824" width="15.7109375" style="149" customWidth="1"/>
    <col min="3825" max="3846" width="15.85546875" style="149" customWidth="1"/>
    <col min="3847" max="3847" width="13.28515625" style="149" customWidth="1"/>
    <col min="3848" max="3848" width="9.140625" style="149"/>
    <col min="3849" max="3849" width="10.140625" style="149" bestFit="1" customWidth="1"/>
    <col min="3850" max="4076" width="9.140625" style="149"/>
    <col min="4077" max="4077" width="13.7109375" style="149" customWidth="1"/>
    <col min="4078" max="4078" width="12.7109375" style="149" customWidth="1"/>
    <col min="4079" max="4079" width="79.7109375" style="149" customWidth="1"/>
    <col min="4080" max="4080" width="15.7109375" style="149" customWidth="1"/>
    <col min="4081" max="4102" width="15.85546875" style="149" customWidth="1"/>
    <col min="4103" max="4103" width="13.28515625" style="149" customWidth="1"/>
    <col min="4104" max="4104" width="9.140625" style="149"/>
    <col min="4105" max="4105" width="10.140625" style="149" bestFit="1" customWidth="1"/>
    <col min="4106" max="4332" width="9.140625" style="149"/>
    <col min="4333" max="4333" width="13.7109375" style="149" customWidth="1"/>
    <col min="4334" max="4334" width="12.7109375" style="149" customWidth="1"/>
    <col min="4335" max="4335" width="79.7109375" style="149" customWidth="1"/>
    <col min="4336" max="4336" width="15.7109375" style="149" customWidth="1"/>
    <col min="4337" max="4358" width="15.85546875" style="149" customWidth="1"/>
    <col min="4359" max="4359" width="13.28515625" style="149" customWidth="1"/>
    <col min="4360" max="4360" width="9.140625" style="149"/>
    <col min="4361" max="4361" width="10.140625" style="149" bestFit="1" customWidth="1"/>
    <col min="4362" max="4588" width="9.140625" style="149"/>
    <col min="4589" max="4589" width="13.7109375" style="149" customWidth="1"/>
    <col min="4590" max="4590" width="12.7109375" style="149" customWidth="1"/>
    <col min="4591" max="4591" width="79.7109375" style="149" customWidth="1"/>
    <col min="4592" max="4592" width="15.7109375" style="149" customWidth="1"/>
    <col min="4593" max="4614" width="15.85546875" style="149" customWidth="1"/>
    <col min="4615" max="4615" width="13.28515625" style="149" customWidth="1"/>
    <col min="4616" max="4616" width="9.140625" style="149"/>
    <col min="4617" max="4617" width="10.140625" style="149" bestFit="1" customWidth="1"/>
    <col min="4618" max="4844" width="9.140625" style="149"/>
    <col min="4845" max="4845" width="13.7109375" style="149" customWidth="1"/>
    <col min="4846" max="4846" width="12.7109375" style="149" customWidth="1"/>
    <col min="4847" max="4847" width="79.7109375" style="149" customWidth="1"/>
    <col min="4848" max="4848" width="15.7109375" style="149" customWidth="1"/>
    <col min="4849" max="4870" width="15.85546875" style="149" customWidth="1"/>
    <col min="4871" max="4871" width="13.28515625" style="149" customWidth="1"/>
    <col min="4872" max="4872" width="9.140625" style="149"/>
    <col min="4873" max="4873" width="10.140625" style="149" bestFit="1" customWidth="1"/>
    <col min="4874" max="5100" width="9.140625" style="149"/>
    <col min="5101" max="5101" width="13.7109375" style="149" customWidth="1"/>
    <col min="5102" max="5102" width="12.7109375" style="149" customWidth="1"/>
    <col min="5103" max="5103" width="79.7109375" style="149" customWidth="1"/>
    <col min="5104" max="5104" width="15.7109375" style="149" customWidth="1"/>
    <col min="5105" max="5126" width="15.85546875" style="149" customWidth="1"/>
    <col min="5127" max="5127" width="13.28515625" style="149" customWidth="1"/>
    <col min="5128" max="5128" width="9.140625" style="149"/>
    <col min="5129" max="5129" width="10.140625" style="149" bestFit="1" customWidth="1"/>
    <col min="5130" max="5356" width="9.140625" style="149"/>
    <col min="5357" max="5357" width="13.7109375" style="149" customWidth="1"/>
    <col min="5358" max="5358" width="12.7109375" style="149" customWidth="1"/>
    <col min="5359" max="5359" width="79.7109375" style="149" customWidth="1"/>
    <col min="5360" max="5360" width="15.7109375" style="149" customWidth="1"/>
    <col min="5361" max="5382" width="15.85546875" style="149" customWidth="1"/>
    <col min="5383" max="5383" width="13.28515625" style="149" customWidth="1"/>
    <col min="5384" max="5384" width="9.140625" style="149"/>
    <col min="5385" max="5385" width="10.140625" style="149" bestFit="1" customWidth="1"/>
    <col min="5386" max="5612" width="9.140625" style="149"/>
    <col min="5613" max="5613" width="13.7109375" style="149" customWidth="1"/>
    <col min="5614" max="5614" width="12.7109375" style="149" customWidth="1"/>
    <col min="5615" max="5615" width="79.7109375" style="149" customWidth="1"/>
    <col min="5616" max="5616" width="15.7109375" style="149" customWidth="1"/>
    <col min="5617" max="5638" width="15.85546875" style="149" customWidth="1"/>
    <col min="5639" max="5639" width="13.28515625" style="149" customWidth="1"/>
    <col min="5640" max="5640" width="9.140625" style="149"/>
    <col min="5641" max="5641" width="10.140625" style="149" bestFit="1" customWidth="1"/>
    <col min="5642" max="5868" width="9.140625" style="149"/>
    <col min="5869" max="5869" width="13.7109375" style="149" customWidth="1"/>
    <col min="5870" max="5870" width="12.7109375" style="149" customWidth="1"/>
    <col min="5871" max="5871" width="79.7109375" style="149" customWidth="1"/>
    <col min="5872" max="5872" width="15.7109375" style="149" customWidth="1"/>
    <col min="5873" max="5894" width="15.85546875" style="149" customWidth="1"/>
    <col min="5895" max="5895" width="13.28515625" style="149" customWidth="1"/>
    <col min="5896" max="5896" width="9.140625" style="149"/>
    <col min="5897" max="5897" width="10.140625" style="149" bestFit="1" customWidth="1"/>
    <col min="5898" max="6124" width="9.140625" style="149"/>
    <col min="6125" max="6125" width="13.7109375" style="149" customWidth="1"/>
    <col min="6126" max="6126" width="12.7109375" style="149" customWidth="1"/>
    <col min="6127" max="6127" width="79.7109375" style="149" customWidth="1"/>
    <col min="6128" max="6128" width="15.7109375" style="149" customWidth="1"/>
    <col min="6129" max="6150" width="15.85546875" style="149" customWidth="1"/>
    <col min="6151" max="6151" width="13.28515625" style="149" customWidth="1"/>
    <col min="6152" max="6152" width="9.140625" style="149"/>
    <col min="6153" max="6153" width="10.140625" style="149" bestFit="1" customWidth="1"/>
    <col min="6154" max="6380" width="9.140625" style="149"/>
    <col min="6381" max="6381" width="13.7109375" style="149" customWidth="1"/>
    <col min="6382" max="6382" width="12.7109375" style="149" customWidth="1"/>
    <col min="6383" max="6383" width="79.7109375" style="149" customWidth="1"/>
    <col min="6384" max="6384" width="15.7109375" style="149" customWidth="1"/>
    <col min="6385" max="6406" width="15.85546875" style="149" customWidth="1"/>
    <col min="6407" max="6407" width="13.28515625" style="149" customWidth="1"/>
    <col min="6408" max="6408" width="9.140625" style="149"/>
    <col min="6409" max="6409" width="10.140625" style="149" bestFit="1" customWidth="1"/>
    <col min="6410" max="6636" width="9.140625" style="149"/>
    <col min="6637" max="6637" width="13.7109375" style="149" customWidth="1"/>
    <col min="6638" max="6638" width="12.7109375" style="149" customWidth="1"/>
    <col min="6639" max="6639" width="79.7109375" style="149" customWidth="1"/>
    <col min="6640" max="6640" width="15.7109375" style="149" customWidth="1"/>
    <col min="6641" max="6662" width="15.85546875" style="149" customWidth="1"/>
    <col min="6663" max="6663" width="13.28515625" style="149" customWidth="1"/>
    <col min="6664" max="6664" width="9.140625" style="149"/>
    <col min="6665" max="6665" width="10.140625" style="149" bestFit="1" customWidth="1"/>
    <col min="6666" max="6892" width="9.140625" style="149"/>
    <col min="6893" max="6893" width="13.7109375" style="149" customWidth="1"/>
    <col min="6894" max="6894" width="12.7109375" style="149" customWidth="1"/>
    <col min="6895" max="6895" width="79.7109375" style="149" customWidth="1"/>
    <col min="6896" max="6896" width="15.7109375" style="149" customWidth="1"/>
    <col min="6897" max="6918" width="15.85546875" style="149" customWidth="1"/>
    <col min="6919" max="6919" width="13.28515625" style="149" customWidth="1"/>
    <col min="6920" max="6920" width="9.140625" style="149"/>
    <col min="6921" max="6921" width="10.140625" style="149" bestFit="1" customWidth="1"/>
    <col min="6922" max="7148" width="9.140625" style="149"/>
    <col min="7149" max="7149" width="13.7109375" style="149" customWidth="1"/>
    <col min="7150" max="7150" width="12.7109375" style="149" customWidth="1"/>
    <col min="7151" max="7151" width="79.7109375" style="149" customWidth="1"/>
    <col min="7152" max="7152" width="15.7109375" style="149" customWidth="1"/>
    <col min="7153" max="7174" width="15.85546875" style="149" customWidth="1"/>
    <col min="7175" max="7175" width="13.28515625" style="149" customWidth="1"/>
    <col min="7176" max="7176" width="9.140625" style="149"/>
    <col min="7177" max="7177" width="10.140625" style="149" bestFit="1" customWidth="1"/>
    <col min="7178" max="7404" width="9.140625" style="149"/>
    <col min="7405" max="7405" width="13.7109375" style="149" customWidth="1"/>
    <col min="7406" max="7406" width="12.7109375" style="149" customWidth="1"/>
    <col min="7407" max="7407" width="79.7109375" style="149" customWidth="1"/>
    <col min="7408" max="7408" width="15.7109375" style="149" customWidth="1"/>
    <col min="7409" max="7430" width="15.85546875" style="149" customWidth="1"/>
    <col min="7431" max="7431" width="13.28515625" style="149" customWidth="1"/>
    <col min="7432" max="7432" width="9.140625" style="149"/>
    <col min="7433" max="7433" width="10.140625" style="149" bestFit="1" customWidth="1"/>
    <col min="7434" max="7660" width="9.140625" style="149"/>
    <col min="7661" max="7661" width="13.7109375" style="149" customWidth="1"/>
    <col min="7662" max="7662" width="12.7109375" style="149" customWidth="1"/>
    <col min="7663" max="7663" width="79.7109375" style="149" customWidth="1"/>
    <col min="7664" max="7664" width="15.7109375" style="149" customWidth="1"/>
    <col min="7665" max="7686" width="15.85546875" style="149" customWidth="1"/>
    <col min="7687" max="7687" width="13.28515625" style="149" customWidth="1"/>
    <col min="7688" max="7688" width="9.140625" style="149"/>
    <col min="7689" max="7689" width="10.140625" style="149" bestFit="1" customWidth="1"/>
    <col min="7690" max="7916" width="9.140625" style="149"/>
    <col min="7917" max="7917" width="13.7109375" style="149" customWidth="1"/>
    <col min="7918" max="7918" width="12.7109375" style="149" customWidth="1"/>
    <col min="7919" max="7919" width="79.7109375" style="149" customWidth="1"/>
    <col min="7920" max="7920" width="15.7109375" style="149" customWidth="1"/>
    <col min="7921" max="7942" width="15.85546875" style="149" customWidth="1"/>
    <col min="7943" max="7943" width="13.28515625" style="149" customWidth="1"/>
    <col min="7944" max="7944" width="9.140625" style="149"/>
    <col min="7945" max="7945" width="10.140625" style="149" bestFit="1" customWidth="1"/>
    <col min="7946" max="8172" width="9.140625" style="149"/>
    <col min="8173" max="8173" width="13.7109375" style="149" customWidth="1"/>
    <col min="8174" max="8174" width="12.7109375" style="149" customWidth="1"/>
    <col min="8175" max="8175" width="79.7109375" style="149" customWidth="1"/>
    <col min="8176" max="8176" width="15.7109375" style="149" customWidth="1"/>
    <col min="8177" max="8198" width="15.85546875" style="149" customWidth="1"/>
    <col min="8199" max="8199" width="13.28515625" style="149" customWidth="1"/>
    <col min="8200" max="8200" width="9.140625" style="149"/>
    <col min="8201" max="8201" width="10.140625" style="149" bestFit="1" customWidth="1"/>
    <col min="8202" max="8428" width="9.140625" style="149"/>
    <col min="8429" max="8429" width="13.7109375" style="149" customWidth="1"/>
    <col min="8430" max="8430" width="12.7109375" style="149" customWidth="1"/>
    <col min="8431" max="8431" width="79.7109375" style="149" customWidth="1"/>
    <col min="8432" max="8432" width="15.7109375" style="149" customWidth="1"/>
    <col min="8433" max="8454" width="15.85546875" style="149" customWidth="1"/>
    <col min="8455" max="8455" width="13.28515625" style="149" customWidth="1"/>
    <col min="8456" max="8456" width="9.140625" style="149"/>
    <col min="8457" max="8457" width="10.140625" style="149" bestFit="1" customWidth="1"/>
    <col min="8458" max="8684" width="9.140625" style="149"/>
    <col min="8685" max="8685" width="13.7109375" style="149" customWidth="1"/>
    <col min="8686" max="8686" width="12.7109375" style="149" customWidth="1"/>
    <col min="8687" max="8687" width="79.7109375" style="149" customWidth="1"/>
    <col min="8688" max="8688" width="15.7109375" style="149" customWidth="1"/>
    <col min="8689" max="8710" width="15.85546875" style="149" customWidth="1"/>
    <col min="8711" max="8711" width="13.28515625" style="149" customWidth="1"/>
    <col min="8712" max="8712" width="9.140625" style="149"/>
    <col min="8713" max="8713" width="10.140625" style="149" bestFit="1" customWidth="1"/>
    <col min="8714" max="8940" width="9.140625" style="149"/>
    <col min="8941" max="8941" width="13.7109375" style="149" customWidth="1"/>
    <col min="8942" max="8942" width="12.7109375" style="149" customWidth="1"/>
    <col min="8943" max="8943" width="79.7109375" style="149" customWidth="1"/>
    <col min="8944" max="8944" width="15.7109375" style="149" customWidth="1"/>
    <col min="8945" max="8966" width="15.85546875" style="149" customWidth="1"/>
    <col min="8967" max="8967" width="13.28515625" style="149" customWidth="1"/>
    <col min="8968" max="8968" width="9.140625" style="149"/>
    <col min="8969" max="8969" width="10.140625" style="149" bestFit="1" customWidth="1"/>
    <col min="8970" max="9196" width="9.140625" style="149"/>
    <col min="9197" max="9197" width="13.7109375" style="149" customWidth="1"/>
    <col min="9198" max="9198" width="12.7109375" style="149" customWidth="1"/>
    <col min="9199" max="9199" width="79.7109375" style="149" customWidth="1"/>
    <col min="9200" max="9200" width="15.7109375" style="149" customWidth="1"/>
    <col min="9201" max="9222" width="15.85546875" style="149" customWidth="1"/>
    <col min="9223" max="9223" width="13.28515625" style="149" customWidth="1"/>
    <col min="9224" max="9224" width="9.140625" style="149"/>
    <col min="9225" max="9225" width="10.140625" style="149" bestFit="1" customWidth="1"/>
    <col min="9226" max="9452" width="9.140625" style="149"/>
    <col min="9453" max="9453" width="13.7109375" style="149" customWidth="1"/>
    <col min="9454" max="9454" width="12.7109375" style="149" customWidth="1"/>
    <col min="9455" max="9455" width="79.7109375" style="149" customWidth="1"/>
    <col min="9456" max="9456" width="15.7109375" style="149" customWidth="1"/>
    <col min="9457" max="9478" width="15.85546875" style="149" customWidth="1"/>
    <col min="9479" max="9479" width="13.28515625" style="149" customWidth="1"/>
    <col min="9480" max="9480" width="9.140625" style="149"/>
    <col min="9481" max="9481" width="10.140625" style="149" bestFit="1" customWidth="1"/>
    <col min="9482" max="9708" width="9.140625" style="149"/>
    <col min="9709" max="9709" width="13.7109375" style="149" customWidth="1"/>
    <col min="9710" max="9710" width="12.7109375" style="149" customWidth="1"/>
    <col min="9711" max="9711" width="79.7109375" style="149" customWidth="1"/>
    <col min="9712" max="9712" width="15.7109375" style="149" customWidth="1"/>
    <col min="9713" max="9734" width="15.85546875" style="149" customWidth="1"/>
    <col min="9735" max="9735" width="13.28515625" style="149" customWidth="1"/>
    <col min="9736" max="9736" width="9.140625" style="149"/>
    <col min="9737" max="9737" width="10.140625" style="149" bestFit="1" customWidth="1"/>
    <col min="9738" max="9964" width="9.140625" style="149"/>
    <col min="9965" max="9965" width="13.7109375" style="149" customWidth="1"/>
    <col min="9966" max="9966" width="12.7109375" style="149" customWidth="1"/>
    <col min="9967" max="9967" width="79.7109375" style="149" customWidth="1"/>
    <col min="9968" max="9968" width="15.7109375" style="149" customWidth="1"/>
    <col min="9969" max="9990" width="15.85546875" style="149" customWidth="1"/>
    <col min="9991" max="9991" width="13.28515625" style="149" customWidth="1"/>
    <col min="9992" max="9992" width="9.140625" style="149"/>
    <col min="9993" max="9993" width="10.140625" style="149" bestFit="1" customWidth="1"/>
    <col min="9994" max="10220" width="9.140625" style="149"/>
    <col min="10221" max="10221" width="13.7109375" style="149" customWidth="1"/>
    <col min="10222" max="10222" width="12.7109375" style="149" customWidth="1"/>
    <col min="10223" max="10223" width="79.7109375" style="149" customWidth="1"/>
    <col min="10224" max="10224" width="15.7109375" style="149" customWidth="1"/>
    <col min="10225" max="10246" width="15.85546875" style="149" customWidth="1"/>
    <col min="10247" max="10247" width="13.28515625" style="149" customWidth="1"/>
    <col min="10248" max="10248" width="9.140625" style="149"/>
    <col min="10249" max="10249" width="10.140625" style="149" bestFit="1" customWidth="1"/>
    <col min="10250" max="10476" width="9.140625" style="149"/>
    <col min="10477" max="10477" width="13.7109375" style="149" customWidth="1"/>
    <col min="10478" max="10478" width="12.7109375" style="149" customWidth="1"/>
    <col min="10479" max="10479" width="79.7109375" style="149" customWidth="1"/>
    <col min="10480" max="10480" width="15.7109375" style="149" customWidth="1"/>
    <col min="10481" max="10502" width="15.85546875" style="149" customWidth="1"/>
    <col min="10503" max="10503" width="13.28515625" style="149" customWidth="1"/>
    <col min="10504" max="10504" width="9.140625" style="149"/>
    <col min="10505" max="10505" width="10.140625" style="149" bestFit="1" customWidth="1"/>
    <col min="10506" max="10732" width="9.140625" style="149"/>
    <col min="10733" max="10733" width="13.7109375" style="149" customWidth="1"/>
    <col min="10734" max="10734" width="12.7109375" style="149" customWidth="1"/>
    <col min="10735" max="10735" width="79.7109375" style="149" customWidth="1"/>
    <col min="10736" max="10736" width="15.7109375" style="149" customWidth="1"/>
    <col min="10737" max="10758" width="15.85546875" style="149" customWidth="1"/>
    <col min="10759" max="10759" width="13.28515625" style="149" customWidth="1"/>
    <col min="10760" max="10760" width="9.140625" style="149"/>
    <col min="10761" max="10761" width="10.140625" style="149" bestFit="1" customWidth="1"/>
    <col min="10762" max="10988" width="9.140625" style="149"/>
    <col min="10989" max="10989" width="13.7109375" style="149" customWidth="1"/>
    <col min="10990" max="10990" width="12.7109375" style="149" customWidth="1"/>
    <col min="10991" max="10991" width="79.7109375" style="149" customWidth="1"/>
    <col min="10992" max="10992" width="15.7109375" style="149" customWidth="1"/>
    <col min="10993" max="11014" width="15.85546875" style="149" customWidth="1"/>
    <col min="11015" max="11015" width="13.28515625" style="149" customWidth="1"/>
    <col min="11016" max="11016" width="9.140625" style="149"/>
    <col min="11017" max="11017" width="10.140625" style="149" bestFit="1" customWidth="1"/>
    <col min="11018" max="11244" width="9.140625" style="149"/>
    <col min="11245" max="11245" width="13.7109375" style="149" customWidth="1"/>
    <col min="11246" max="11246" width="12.7109375" style="149" customWidth="1"/>
    <col min="11247" max="11247" width="79.7109375" style="149" customWidth="1"/>
    <col min="11248" max="11248" width="15.7109375" style="149" customWidth="1"/>
    <col min="11249" max="11270" width="15.85546875" style="149" customWidth="1"/>
    <col min="11271" max="11271" width="13.28515625" style="149" customWidth="1"/>
    <col min="11272" max="11272" width="9.140625" style="149"/>
    <col min="11273" max="11273" width="10.140625" style="149" bestFit="1" customWidth="1"/>
    <col min="11274" max="11500" width="9.140625" style="149"/>
    <col min="11501" max="11501" width="13.7109375" style="149" customWidth="1"/>
    <col min="11502" max="11502" width="12.7109375" style="149" customWidth="1"/>
    <col min="11503" max="11503" width="79.7109375" style="149" customWidth="1"/>
    <col min="11504" max="11504" width="15.7109375" style="149" customWidth="1"/>
    <col min="11505" max="11526" width="15.85546875" style="149" customWidth="1"/>
    <col min="11527" max="11527" width="13.28515625" style="149" customWidth="1"/>
    <col min="11528" max="11528" width="9.140625" style="149"/>
    <col min="11529" max="11529" width="10.140625" style="149" bestFit="1" customWidth="1"/>
    <col min="11530" max="11756" width="9.140625" style="149"/>
    <col min="11757" max="11757" width="13.7109375" style="149" customWidth="1"/>
    <col min="11758" max="11758" width="12.7109375" style="149" customWidth="1"/>
    <col min="11759" max="11759" width="79.7109375" style="149" customWidth="1"/>
    <col min="11760" max="11760" width="15.7109375" style="149" customWidth="1"/>
    <col min="11761" max="11782" width="15.85546875" style="149" customWidth="1"/>
    <col min="11783" max="11783" width="13.28515625" style="149" customWidth="1"/>
    <col min="11784" max="11784" width="9.140625" style="149"/>
    <col min="11785" max="11785" width="10.140625" style="149" bestFit="1" customWidth="1"/>
    <col min="11786" max="12012" width="9.140625" style="149"/>
    <col min="12013" max="12013" width="13.7109375" style="149" customWidth="1"/>
    <col min="12014" max="12014" width="12.7109375" style="149" customWidth="1"/>
    <col min="12015" max="12015" width="79.7109375" style="149" customWidth="1"/>
    <col min="12016" max="12016" width="15.7109375" style="149" customWidth="1"/>
    <col min="12017" max="12038" width="15.85546875" style="149" customWidth="1"/>
    <col min="12039" max="12039" width="13.28515625" style="149" customWidth="1"/>
    <col min="12040" max="12040" width="9.140625" style="149"/>
    <col min="12041" max="12041" width="10.140625" style="149" bestFit="1" customWidth="1"/>
    <col min="12042" max="12268" width="9.140625" style="149"/>
    <col min="12269" max="12269" width="13.7109375" style="149" customWidth="1"/>
    <col min="12270" max="12270" width="12.7109375" style="149" customWidth="1"/>
    <col min="12271" max="12271" width="79.7109375" style="149" customWidth="1"/>
    <col min="12272" max="12272" width="15.7109375" style="149" customWidth="1"/>
    <col min="12273" max="12294" width="15.85546875" style="149" customWidth="1"/>
    <col min="12295" max="12295" width="13.28515625" style="149" customWidth="1"/>
    <col min="12296" max="12296" width="9.140625" style="149"/>
    <col min="12297" max="12297" width="10.140625" style="149" bestFit="1" customWidth="1"/>
    <col min="12298" max="12524" width="9.140625" style="149"/>
    <col min="12525" max="12525" width="13.7109375" style="149" customWidth="1"/>
    <col min="12526" max="12526" width="12.7109375" style="149" customWidth="1"/>
    <col min="12527" max="12527" width="79.7109375" style="149" customWidth="1"/>
    <col min="12528" max="12528" width="15.7109375" style="149" customWidth="1"/>
    <col min="12529" max="12550" width="15.85546875" style="149" customWidth="1"/>
    <col min="12551" max="12551" width="13.28515625" style="149" customWidth="1"/>
    <col min="12552" max="12552" width="9.140625" style="149"/>
    <col min="12553" max="12553" width="10.140625" style="149" bestFit="1" customWidth="1"/>
    <col min="12554" max="12780" width="9.140625" style="149"/>
    <col min="12781" max="12781" width="13.7109375" style="149" customWidth="1"/>
    <col min="12782" max="12782" width="12.7109375" style="149" customWidth="1"/>
    <col min="12783" max="12783" width="79.7109375" style="149" customWidth="1"/>
    <col min="12784" max="12784" width="15.7109375" style="149" customWidth="1"/>
    <col min="12785" max="12806" width="15.85546875" style="149" customWidth="1"/>
    <col min="12807" max="12807" width="13.28515625" style="149" customWidth="1"/>
    <col min="12808" max="12808" width="9.140625" style="149"/>
    <col min="12809" max="12809" width="10.140625" style="149" bestFit="1" customWidth="1"/>
    <col min="12810" max="13036" width="9.140625" style="149"/>
    <col min="13037" max="13037" width="13.7109375" style="149" customWidth="1"/>
    <col min="13038" max="13038" width="12.7109375" style="149" customWidth="1"/>
    <col min="13039" max="13039" width="79.7109375" style="149" customWidth="1"/>
    <col min="13040" max="13040" width="15.7109375" style="149" customWidth="1"/>
    <col min="13041" max="13062" width="15.85546875" style="149" customWidth="1"/>
    <col min="13063" max="13063" width="13.28515625" style="149" customWidth="1"/>
    <col min="13064" max="13064" width="9.140625" style="149"/>
    <col min="13065" max="13065" width="10.140625" style="149" bestFit="1" customWidth="1"/>
    <col min="13066" max="13292" width="9.140625" style="149"/>
    <col min="13293" max="13293" width="13.7109375" style="149" customWidth="1"/>
    <col min="13294" max="13294" width="12.7109375" style="149" customWidth="1"/>
    <col min="13295" max="13295" width="79.7109375" style="149" customWidth="1"/>
    <col min="13296" max="13296" width="15.7109375" style="149" customWidth="1"/>
    <col min="13297" max="13318" width="15.85546875" style="149" customWidth="1"/>
    <col min="13319" max="13319" width="13.28515625" style="149" customWidth="1"/>
    <col min="13320" max="13320" width="9.140625" style="149"/>
    <col min="13321" max="13321" width="10.140625" style="149" bestFit="1" customWidth="1"/>
    <col min="13322" max="13548" width="9.140625" style="149"/>
    <col min="13549" max="13549" width="13.7109375" style="149" customWidth="1"/>
    <col min="13550" max="13550" width="12.7109375" style="149" customWidth="1"/>
    <col min="13551" max="13551" width="79.7109375" style="149" customWidth="1"/>
    <col min="13552" max="13552" width="15.7109375" style="149" customWidth="1"/>
    <col min="13553" max="13574" width="15.85546875" style="149" customWidth="1"/>
    <col min="13575" max="13575" width="13.28515625" style="149" customWidth="1"/>
    <col min="13576" max="13576" width="9.140625" style="149"/>
    <col min="13577" max="13577" width="10.140625" style="149" bestFit="1" customWidth="1"/>
    <col min="13578" max="13804" width="9.140625" style="149"/>
    <col min="13805" max="13805" width="13.7109375" style="149" customWidth="1"/>
    <col min="13806" max="13806" width="12.7109375" style="149" customWidth="1"/>
    <col min="13807" max="13807" width="79.7109375" style="149" customWidth="1"/>
    <col min="13808" max="13808" width="15.7109375" style="149" customWidth="1"/>
    <col min="13809" max="13830" width="15.85546875" style="149" customWidth="1"/>
    <col min="13831" max="13831" width="13.28515625" style="149" customWidth="1"/>
    <col min="13832" max="13832" width="9.140625" style="149"/>
    <col min="13833" max="13833" width="10.140625" style="149" bestFit="1" customWidth="1"/>
    <col min="13834" max="14060" width="9.140625" style="149"/>
    <col min="14061" max="14061" width="13.7109375" style="149" customWidth="1"/>
    <col min="14062" max="14062" width="12.7109375" style="149" customWidth="1"/>
    <col min="14063" max="14063" width="79.7109375" style="149" customWidth="1"/>
    <col min="14064" max="14064" width="15.7109375" style="149" customWidth="1"/>
    <col min="14065" max="14086" width="15.85546875" style="149" customWidth="1"/>
    <col min="14087" max="14087" width="13.28515625" style="149" customWidth="1"/>
    <col min="14088" max="14088" width="9.140625" style="149"/>
    <col min="14089" max="14089" width="10.140625" style="149" bestFit="1" customWidth="1"/>
    <col min="14090" max="14316" width="9.140625" style="149"/>
    <col min="14317" max="14317" width="13.7109375" style="149" customWidth="1"/>
    <col min="14318" max="14318" width="12.7109375" style="149" customWidth="1"/>
    <col min="14319" max="14319" width="79.7109375" style="149" customWidth="1"/>
    <col min="14320" max="14320" width="15.7109375" style="149" customWidth="1"/>
    <col min="14321" max="14342" width="15.85546875" style="149" customWidth="1"/>
    <col min="14343" max="14343" width="13.28515625" style="149" customWidth="1"/>
    <col min="14344" max="14344" width="9.140625" style="149"/>
    <col min="14345" max="14345" width="10.140625" style="149" bestFit="1" customWidth="1"/>
    <col min="14346" max="14572" width="9.140625" style="149"/>
    <col min="14573" max="14573" width="13.7109375" style="149" customWidth="1"/>
    <col min="14574" max="14574" width="12.7109375" style="149" customWidth="1"/>
    <col min="14575" max="14575" width="79.7109375" style="149" customWidth="1"/>
    <col min="14576" max="14576" width="15.7109375" style="149" customWidth="1"/>
    <col min="14577" max="14598" width="15.85546875" style="149" customWidth="1"/>
    <col min="14599" max="14599" width="13.28515625" style="149" customWidth="1"/>
    <col min="14600" max="14600" width="9.140625" style="149"/>
    <col min="14601" max="14601" width="10.140625" style="149" bestFit="1" customWidth="1"/>
    <col min="14602" max="14828" width="9.140625" style="149"/>
    <col min="14829" max="14829" width="13.7109375" style="149" customWidth="1"/>
    <col min="14830" max="14830" width="12.7109375" style="149" customWidth="1"/>
    <col min="14831" max="14831" width="79.7109375" style="149" customWidth="1"/>
    <col min="14832" max="14832" width="15.7109375" style="149" customWidth="1"/>
    <col min="14833" max="14854" width="15.85546875" style="149" customWidth="1"/>
    <col min="14855" max="14855" width="13.28515625" style="149" customWidth="1"/>
    <col min="14856" max="14856" width="9.140625" style="149"/>
    <col min="14857" max="14857" width="10.140625" style="149" bestFit="1" customWidth="1"/>
    <col min="14858" max="15084" width="9.140625" style="149"/>
    <col min="15085" max="15085" width="13.7109375" style="149" customWidth="1"/>
    <col min="15086" max="15086" width="12.7109375" style="149" customWidth="1"/>
    <col min="15087" max="15087" width="79.7109375" style="149" customWidth="1"/>
    <col min="15088" max="15088" width="15.7109375" style="149" customWidth="1"/>
    <col min="15089" max="15110" width="15.85546875" style="149" customWidth="1"/>
    <col min="15111" max="15111" width="13.28515625" style="149" customWidth="1"/>
    <col min="15112" max="15112" width="9.140625" style="149"/>
    <col min="15113" max="15113" width="10.140625" style="149" bestFit="1" customWidth="1"/>
    <col min="15114" max="15340" width="9.140625" style="149"/>
    <col min="15341" max="15341" width="13.7109375" style="149" customWidth="1"/>
    <col min="15342" max="15342" width="12.7109375" style="149" customWidth="1"/>
    <col min="15343" max="15343" width="79.7109375" style="149" customWidth="1"/>
    <col min="15344" max="15344" width="15.7109375" style="149" customWidth="1"/>
    <col min="15345" max="15366" width="15.85546875" style="149" customWidth="1"/>
    <col min="15367" max="15367" width="13.28515625" style="149" customWidth="1"/>
    <col min="15368" max="15368" width="9.140625" style="149"/>
    <col min="15369" max="15369" width="10.140625" style="149" bestFit="1" customWidth="1"/>
    <col min="15370" max="15596" width="9.140625" style="149"/>
    <col min="15597" max="15597" width="13.7109375" style="149" customWidth="1"/>
    <col min="15598" max="15598" width="12.7109375" style="149" customWidth="1"/>
    <col min="15599" max="15599" width="79.7109375" style="149" customWidth="1"/>
    <col min="15600" max="15600" width="15.7109375" style="149" customWidth="1"/>
    <col min="15601" max="15622" width="15.85546875" style="149" customWidth="1"/>
    <col min="15623" max="15623" width="13.28515625" style="149" customWidth="1"/>
    <col min="15624" max="15624" width="9.140625" style="149"/>
    <col min="15625" max="15625" width="10.140625" style="149" bestFit="1" customWidth="1"/>
    <col min="15626" max="15852" width="9.140625" style="149"/>
    <col min="15853" max="15853" width="13.7109375" style="149" customWidth="1"/>
    <col min="15854" max="15854" width="12.7109375" style="149" customWidth="1"/>
    <col min="15855" max="15855" width="79.7109375" style="149" customWidth="1"/>
    <col min="15856" max="15856" width="15.7109375" style="149" customWidth="1"/>
    <col min="15857" max="15878" width="15.85546875" style="149" customWidth="1"/>
    <col min="15879" max="15879" width="13.28515625" style="149" customWidth="1"/>
    <col min="15880" max="15880" width="9.140625" style="149"/>
    <col min="15881" max="15881" width="10.140625" style="149" bestFit="1" customWidth="1"/>
    <col min="15882" max="16108" width="9.140625" style="149"/>
    <col min="16109" max="16109" width="13.7109375" style="149" customWidth="1"/>
    <col min="16110" max="16110" width="12.7109375" style="149" customWidth="1"/>
    <col min="16111" max="16111" width="79.7109375" style="149" customWidth="1"/>
    <col min="16112" max="16112" width="15.7109375" style="149" customWidth="1"/>
    <col min="16113" max="16134" width="15.85546875" style="149" customWidth="1"/>
    <col min="16135" max="16135" width="13.28515625" style="149" customWidth="1"/>
    <col min="16136" max="16136" width="9.140625" style="149"/>
    <col min="16137" max="16137" width="10.140625" style="149" bestFit="1" customWidth="1"/>
    <col min="16138" max="16384" width="9.140625" style="149"/>
  </cols>
  <sheetData>
    <row r="1" spans="1:7" ht="21" customHeight="1">
      <c r="A1" s="44" t="s">
        <v>287</v>
      </c>
      <c r="B1" s="45"/>
      <c r="C1" s="146"/>
      <c r="D1" s="147"/>
      <c r="E1" s="260"/>
      <c r="F1" s="260"/>
      <c r="G1" s="148"/>
    </row>
    <row r="2" spans="1:7" ht="15.75" customHeight="1">
      <c r="A2" s="44"/>
      <c r="B2" s="45"/>
      <c r="C2" s="150"/>
      <c r="E2" s="261"/>
      <c r="F2" s="261"/>
    </row>
    <row r="3" spans="1:7" s="154" customFormat="1" ht="24" customHeight="1">
      <c r="A3" s="151" t="s">
        <v>288</v>
      </c>
      <c r="B3" s="151"/>
      <c r="C3" s="151"/>
      <c r="D3" s="152"/>
      <c r="E3" s="262"/>
      <c r="F3" s="262"/>
      <c r="G3" s="153"/>
    </row>
    <row r="4" spans="1:7" s="144" customFormat="1" ht="12.75" hidden="1" customHeight="1">
      <c r="A4" s="141"/>
      <c r="B4" s="142"/>
      <c r="C4" s="155"/>
      <c r="D4" s="156"/>
      <c r="E4" s="263"/>
      <c r="F4" s="263"/>
      <c r="G4" s="156"/>
    </row>
    <row r="5" spans="1:7" s="144" customFormat="1" ht="12.75" hidden="1" customHeight="1">
      <c r="A5" s="141"/>
      <c r="B5" s="142"/>
      <c r="C5" s="155"/>
      <c r="D5" s="156"/>
      <c r="E5" s="263"/>
      <c r="F5" s="263"/>
      <c r="G5" s="156"/>
    </row>
    <row r="6" spans="1:7" s="144" customFormat="1" ht="15.75" customHeight="1" thickBot="1">
      <c r="B6" s="157"/>
      <c r="E6" s="264"/>
      <c r="F6" s="265" t="s">
        <v>4</v>
      </c>
    </row>
    <row r="7" spans="1:7" s="144" customFormat="1" ht="15.75">
      <c r="A7" s="158" t="s">
        <v>27</v>
      </c>
      <c r="B7" s="159" t="s">
        <v>28</v>
      </c>
      <c r="C7" s="158" t="s">
        <v>30</v>
      </c>
      <c r="D7" s="158" t="s">
        <v>31</v>
      </c>
      <c r="E7" s="266" t="s">
        <v>31</v>
      </c>
      <c r="F7" s="227" t="s">
        <v>8</v>
      </c>
      <c r="G7" s="158" t="s">
        <v>289</v>
      </c>
    </row>
    <row r="8" spans="1:7" s="144" customFormat="1" ht="15.75" customHeight="1" thickBot="1">
      <c r="A8" s="160"/>
      <c r="B8" s="161"/>
      <c r="C8" s="162"/>
      <c r="D8" s="163" t="s">
        <v>33</v>
      </c>
      <c r="E8" s="267" t="s">
        <v>34</v>
      </c>
      <c r="F8" s="229" t="s">
        <v>35</v>
      </c>
      <c r="G8" s="163" t="s">
        <v>290</v>
      </c>
    </row>
    <row r="9" spans="1:7" s="144" customFormat="1" ht="16.5" customHeight="1" thickTop="1">
      <c r="A9" s="164">
        <v>20</v>
      </c>
      <c r="B9" s="165"/>
      <c r="C9" s="60" t="s">
        <v>291</v>
      </c>
      <c r="D9" s="99"/>
      <c r="E9" s="238"/>
      <c r="F9" s="238"/>
      <c r="G9" s="99"/>
    </row>
    <row r="10" spans="1:7" s="144" customFormat="1" ht="16.5" customHeight="1">
      <c r="A10" s="164"/>
      <c r="B10" s="165"/>
      <c r="C10" s="60"/>
      <c r="D10" s="99"/>
      <c r="E10" s="238"/>
      <c r="F10" s="238"/>
      <c r="G10" s="99"/>
    </row>
    <row r="11" spans="1:7" s="144" customFormat="1" ht="15" customHeight="1">
      <c r="A11" s="113"/>
      <c r="B11" s="166"/>
      <c r="C11" s="60" t="s">
        <v>292</v>
      </c>
      <c r="D11" s="116"/>
      <c r="E11" s="244"/>
      <c r="F11" s="244"/>
      <c r="G11" s="116"/>
    </row>
    <row r="12" spans="1:7" s="144" customFormat="1" ht="15">
      <c r="A12" s="63"/>
      <c r="B12" s="167">
        <v>2143</v>
      </c>
      <c r="C12" s="117" t="s">
        <v>293</v>
      </c>
      <c r="D12" s="75">
        <v>0</v>
      </c>
      <c r="E12" s="231">
        <v>35.200000000000003</v>
      </c>
      <c r="F12" s="231">
        <v>35.1</v>
      </c>
      <c r="G12" s="116">
        <f>(F12/E12)*100</f>
        <v>99.715909090909079</v>
      </c>
    </row>
    <row r="13" spans="1:7" s="144" customFormat="1" ht="15">
      <c r="A13" s="63"/>
      <c r="B13" s="167">
        <v>2212</v>
      </c>
      <c r="C13" s="117" t="s">
        <v>294</v>
      </c>
      <c r="D13" s="75">
        <v>28305</v>
      </c>
      <c r="E13" s="231">
        <v>29788.5</v>
      </c>
      <c r="F13" s="231">
        <v>12045.6</v>
      </c>
      <c r="G13" s="116">
        <f t="shared" ref="G13:G57" si="0">(F13/E13)*100</f>
        <v>40.437081424039476</v>
      </c>
    </row>
    <row r="14" spans="1:7" s="144" customFormat="1" ht="15" customHeight="1">
      <c r="A14" s="63"/>
      <c r="B14" s="167">
        <v>2219</v>
      </c>
      <c r="C14" s="117" t="s">
        <v>295</v>
      </c>
      <c r="D14" s="75">
        <v>34231</v>
      </c>
      <c r="E14" s="231">
        <v>43786.8</v>
      </c>
      <c r="F14" s="231">
        <v>17665.900000000001</v>
      </c>
      <c r="G14" s="116">
        <f t="shared" si="0"/>
        <v>40.345263869476646</v>
      </c>
    </row>
    <row r="15" spans="1:7" s="144" customFormat="1" ht="15">
      <c r="A15" s="63"/>
      <c r="B15" s="167">
        <v>2221</v>
      </c>
      <c r="C15" s="117" t="s">
        <v>296</v>
      </c>
      <c r="D15" s="75">
        <v>100</v>
      </c>
      <c r="E15" s="231">
        <v>100</v>
      </c>
      <c r="F15" s="231">
        <v>0</v>
      </c>
      <c r="G15" s="116">
        <f t="shared" si="0"/>
        <v>0</v>
      </c>
    </row>
    <row r="16" spans="1:7" s="144" customFormat="1" ht="15" hidden="1">
      <c r="A16" s="63"/>
      <c r="B16" s="167">
        <v>2229</v>
      </c>
      <c r="C16" s="117" t="s">
        <v>297</v>
      </c>
      <c r="D16" s="75"/>
      <c r="E16" s="231"/>
      <c r="F16" s="231">
        <v>0</v>
      </c>
      <c r="G16" s="116" t="e">
        <f t="shared" si="0"/>
        <v>#DIV/0!</v>
      </c>
    </row>
    <row r="17" spans="1:7" s="144" customFormat="1" ht="15" hidden="1">
      <c r="A17" s="63"/>
      <c r="B17" s="167">
        <v>2241</v>
      </c>
      <c r="C17" s="117" t="s">
        <v>298</v>
      </c>
      <c r="D17" s="75"/>
      <c r="E17" s="231"/>
      <c r="F17" s="231">
        <v>0</v>
      </c>
      <c r="G17" s="116" t="e">
        <f t="shared" si="0"/>
        <v>#DIV/0!</v>
      </c>
    </row>
    <row r="18" spans="1:7" s="168" customFormat="1" ht="15.75" hidden="1">
      <c r="A18" s="63"/>
      <c r="B18" s="167">
        <v>2249</v>
      </c>
      <c r="C18" s="117" t="s">
        <v>299</v>
      </c>
      <c r="D18" s="116"/>
      <c r="E18" s="244"/>
      <c r="F18" s="231">
        <v>0</v>
      </c>
      <c r="G18" s="116" t="e">
        <f t="shared" si="0"/>
        <v>#DIV/0!</v>
      </c>
    </row>
    <row r="19" spans="1:7" s="144" customFormat="1" ht="15" hidden="1">
      <c r="A19" s="63"/>
      <c r="B19" s="167">
        <v>2310</v>
      </c>
      <c r="C19" s="117" t="s">
        <v>300</v>
      </c>
      <c r="D19" s="75"/>
      <c r="E19" s="231"/>
      <c r="F19" s="231">
        <v>0</v>
      </c>
      <c r="G19" s="116" t="e">
        <f t="shared" si="0"/>
        <v>#DIV/0!</v>
      </c>
    </row>
    <row r="20" spans="1:7" s="144" customFormat="1" ht="15" hidden="1">
      <c r="A20" s="63"/>
      <c r="B20" s="167">
        <v>2321</v>
      </c>
      <c r="C20" s="117" t="s">
        <v>301</v>
      </c>
      <c r="D20" s="75"/>
      <c r="E20" s="231"/>
      <c r="F20" s="231">
        <v>0</v>
      </c>
      <c r="G20" s="116" t="e">
        <f t="shared" si="0"/>
        <v>#DIV/0!</v>
      </c>
    </row>
    <row r="21" spans="1:7" s="168" customFormat="1" ht="15.75">
      <c r="A21" s="63"/>
      <c r="B21" s="167">
        <v>2331</v>
      </c>
      <c r="C21" s="117" t="s">
        <v>302</v>
      </c>
      <c r="D21" s="116">
        <v>1</v>
      </c>
      <c r="E21" s="244">
        <v>1</v>
      </c>
      <c r="F21" s="231">
        <v>0</v>
      </c>
      <c r="G21" s="116">
        <f t="shared" si="0"/>
        <v>0</v>
      </c>
    </row>
    <row r="22" spans="1:7" s="144" customFormat="1" ht="15">
      <c r="A22" s="63"/>
      <c r="B22" s="167">
        <v>3111</v>
      </c>
      <c r="C22" s="169" t="s">
        <v>303</v>
      </c>
      <c r="D22" s="75">
        <v>1150</v>
      </c>
      <c r="E22" s="231">
        <v>3184.1</v>
      </c>
      <c r="F22" s="231">
        <v>2986.1</v>
      </c>
      <c r="G22" s="116">
        <f t="shared" si="0"/>
        <v>93.781602336610021</v>
      </c>
    </row>
    <row r="23" spans="1:7" s="144" customFormat="1" ht="15">
      <c r="A23" s="63"/>
      <c r="B23" s="167">
        <v>3113</v>
      </c>
      <c r="C23" s="169" t="s">
        <v>304</v>
      </c>
      <c r="D23" s="75">
        <v>6700</v>
      </c>
      <c r="E23" s="231">
        <v>9417.9</v>
      </c>
      <c r="F23" s="231">
        <v>7168.9</v>
      </c>
      <c r="G23" s="116">
        <f t="shared" si="0"/>
        <v>76.119941812930691</v>
      </c>
    </row>
    <row r="24" spans="1:7" s="168" customFormat="1" ht="15.75" hidden="1">
      <c r="A24" s="63"/>
      <c r="B24" s="167">
        <v>3231</v>
      </c>
      <c r="C24" s="117" t="s">
        <v>305</v>
      </c>
      <c r="D24" s="116"/>
      <c r="E24" s="244"/>
      <c r="F24" s="231">
        <v>0</v>
      </c>
      <c r="G24" s="116" t="e">
        <f t="shared" si="0"/>
        <v>#DIV/0!</v>
      </c>
    </row>
    <row r="25" spans="1:7" s="168" customFormat="1" ht="15.75">
      <c r="A25" s="63"/>
      <c r="B25" s="167">
        <v>3313</v>
      </c>
      <c r="C25" s="117" t="s">
        <v>306</v>
      </c>
      <c r="D25" s="116">
        <v>75</v>
      </c>
      <c r="E25" s="244">
        <v>151.30000000000001</v>
      </c>
      <c r="F25" s="231">
        <v>0</v>
      </c>
      <c r="G25" s="116">
        <f t="shared" si="0"/>
        <v>0</v>
      </c>
    </row>
    <row r="26" spans="1:7" s="144" customFormat="1" ht="15">
      <c r="A26" s="69"/>
      <c r="B26" s="167">
        <v>3314</v>
      </c>
      <c r="C26" s="169" t="s">
        <v>307</v>
      </c>
      <c r="D26" s="96">
        <v>1500</v>
      </c>
      <c r="E26" s="230">
        <v>1733.4</v>
      </c>
      <c r="F26" s="231">
        <v>1733.3</v>
      </c>
      <c r="G26" s="116">
        <f t="shared" si="0"/>
        <v>99.994230991115714</v>
      </c>
    </row>
    <row r="27" spans="1:7" s="168" customFormat="1" ht="15.75" hidden="1">
      <c r="A27" s="63"/>
      <c r="B27" s="167">
        <v>3319</v>
      </c>
      <c r="C27" s="169" t="s">
        <v>308</v>
      </c>
      <c r="D27" s="116"/>
      <c r="E27" s="244"/>
      <c r="F27" s="231">
        <v>0</v>
      </c>
      <c r="G27" s="116" t="e">
        <f t="shared" si="0"/>
        <v>#DIV/0!</v>
      </c>
    </row>
    <row r="28" spans="1:7" s="144" customFormat="1" ht="15">
      <c r="A28" s="63"/>
      <c r="B28" s="167">
        <v>3322</v>
      </c>
      <c r="C28" s="169" t="s">
        <v>309</v>
      </c>
      <c r="D28" s="75">
        <v>420</v>
      </c>
      <c r="E28" s="231">
        <v>565</v>
      </c>
      <c r="F28" s="231">
        <v>412.6</v>
      </c>
      <c r="G28" s="116">
        <f t="shared" si="0"/>
        <v>73.026548672566378</v>
      </c>
    </row>
    <row r="29" spans="1:7" s="144" customFormat="1" ht="15">
      <c r="A29" s="63"/>
      <c r="B29" s="167">
        <v>3326</v>
      </c>
      <c r="C29" s="169" t="s">
        <v>310</v>
      </c>
      <c r="D29" s="75">
        <v>0</v>
      </c>
      <c r="E29" s="231">
        <v>50</v>
      </c>
      <c r="F29" s="231">
        <v>0</v>
      </c>
      <c r="G29" s="116">
        <f t="shared" si="0"/>
        <v>0</v>
      </c>
    </row>
    <row r="30" spans="1:7" s="168" customFormat="1" ht="15.75">
      <c r="A30" s="63"/>
      <c r="B30" s="167">
        <v>3392</v>
      </c>
      <c r="C30" s="117" t="s">
        <v>311</v>
      </c>
      <c r="D30" s="116">
        <v>0</v>
      </c>
      <c r="E30" s="244">
        <v>2000</v>
      </c>
      <c r="F30" s="231">
        <v>63.6</v>
      </c>
      <c r="G30" s="116">
        <f t="shared" si="0"/>
        <v>3.18</v>
      </c>
    </row>
    <row r="31" spans="1:7" s="144" customFormat="1" ht="15">
      <c r="A31" s="63"/>
      <c r="B31" s="167">
        <v>3412</v>
      </c>
      <c r="C31" s="169" t="s">
        <v>312</v>
      </c>
      <c r="D31" s="75">
        <v>4500</v>
      </c>
      <c r="E31" s="231">
        <v>5586.3</v>
      </c>
      <c r="F31" s="231">
        <v>1286.0999999999999</v>
      </c>
      <c r="G31" s="116">
        <f t="shared" si="0"/>
        <v>23.022394071209924</v>
      </c>
    </row>
    <row r="32" spans="1:7" s="144" customFormat="1" ht="15">
      <c r="A32" s="63"/>
      <c r="B32" s="167">
        <v>3421</v>
      </c>
      <c r="C32" s="169" t="s">
        <v>313</v>
      </c>
      <c r="D32" s="75">
        <v>730</v>
      </c>
      <c r="E32" s="231">
        <v>4396.1000000000004</v>
      </c>
      <c r="F32" s="231">
        <v>775.5</v>
      </c>
      <c r="G32" s="116">
        <f t="shared" si="0"/>
        <v>17.640636018288937</v>
      </c>
    </row>
    <row r="33" spans="1:7" s="144" customFormat="1" ht="15">
      <c r="A33" s="63"/>
      <c r="B33" s="167">
        <v>3612</v>
      </c>
      <c r="C33" s="169" t="s">
        <v>314</v>
      </c>
      <c r="D33" s="75">
        <v>150</v>
      </c>
      <c r="E33" s="231">
        <v>205</v>
      </c>
      <c r="F33" s="231">
        <v>54.5</v>
      </c>
      <c r="G33" s="116">
        <f t="shared" si="0"/>
        <v>26.585365853658537</v>
      </c>
    </row>
    <row r="34" spans="1:7" s="144" customFormat="1" ht="15">
      <c r="A34" s="63"/>
      <c r="B34" s="167">
        <v>3631</v>
      </c>
      <c r="C34" s="169" t="s">
        <v>315</v>
      </c>
      <c r="D34" s="75">
        <v>8222</v>
      </c>
      <c r="E34" s="231">
        <v>9387.4</v>
      </c>
      <c r="F34" s="231">
        <v>5328.1</v>
      </c>
      <c r="G34" s="116">
        <f t="shared" si="0"/>
        <v>56.757994758932199</v>
      </c>
    </row>
    <row r="35" spans="1:7" s="168" customFormat="1" ht="15.75">
      <c r="A35" s="63"/>
      <c r="B35" s="167">
        <v>3632</v>
      </c>
      <c r="C35" s="117" t="s">
        <v>316</v>
      </c>
      <c r="D35" s="116">
        <v>11000</v>
      </c>
      <c r="E35" s="244">
        <v>11000</v>
      </c>
      <c r="F35" s="231">
        <v>881.4</v>
      </c>
      <c r="G35" s="116">
        <f t="shared" si="0"/>
        <v>8.0127272727272736</v>
      </c>
    </row>
    <row r="36" spans="1:7" s="144" customFormat="1" ht="15">
      <c r="A36" s="63"/>
      <c r="B36" s="167">
        <v>3635</v>
      </c>
      <c r="C36" s="169" t="s">
        <v>317</v>
      </c>
      <c r="D36" s="75">
        <v>3484</v>
      </c>
      <c r="E36" s="231">
        <v>2741.3</v>
      </c>
      <c r="F36" s="231">
        <v>118.9</v>
      </c>
      <c r="G36" s="116">
        <f t="shared" si="0"/>
        <v>4.3373581877211542</v>
      </c>
    </row>
    <row r="37" spans="1:7" s="168" customFormat="1" ht="15.75" hidden="1">
      <c r="A37" s="63"/>
      <c r="B37" s="167">
        <v>3639</v>
      </c>
      <c r="C37" s="117" t="s">
        <v>318</v>
      </c>
      <c r="D37" s="116"/>
      <c r="E37" s="244"/>
      <c r="F37" s="231">
        <v>0</v>
      </c>
      <c r="G37" s="116" t="e">
        <f t="shared" si="0"/>
        <v>#DIV/0!</v>
      </c>
    </row>
    <row r="38" spans="1:7" s="144" customFormat="1" ht="15">
      <c r="A38" s="63"/>
      <c r="B38" s="167">
        <v>3699</v>
      </c>
      <c r="C38" s="169" t="s">
        <v>319</v>
      </c>
      <c r="D38" s="96">
        <v>203</v>
      </c>
      <c r="E38" s="230">
        <v>274.39999999999998</v>
      </c>
      <c r="F38" s="231">
        <v>189.7</v>
      </c>
      <c r="G38" s="116">
        <f t="shared" si="0"/>
        <v>69.132653061224488</v>
      </c>
    </row>
    <row r="39" spans="1:7" s="144" customFormat="1" ht="15">
      <c r="A39" s="63"/>
      <c r="B39" s="167">
        <v>3722</v>
      </c>
      <c r="C39" s="169" t="s">
        <v>320</v>
      </c>
      <c r="D39" s="75">
        <v>20470</v>
      </c>
      <c r="E39" s="231">
        <v>20470</v>
      </c>
      <c r="F39" s="231">
        <v>15353.7</v>
      </c>
      <c r="G39" s="116">
        <f t="shared" si="0"/>
        <v>75.005862237420615</v>
      </c>
    </row>
    <row r="40" spans="1:7" s="168" customFormat="1" ht="15.75">
      <c r="A40" s="63"/>
      <c r="B40" s="167">
        <v>3725</v>
      </c>
      <c r="C40" s="117" t="s">
        <v>321</v>
      </c>
      <c r="D40" s="116">
        <v>500</v>
      </c>
      <c r="E40" s="244">
        <v>500</v>
      </c>
      <c r="F40" s="231">
        <v>84.7</v>
      </c>
      <c r="G40" s="116">
        <f t="shared" si="0"/>
        <v>16.939999999999998</v>
      </c>
    </row>
    <row r="41" spans="1:7" s="144" customFormat="1" ht="15">
      <c r="A41" s="69"/>
      <c r="B41" s="167">
        <v>3726</v>
      </c>
      <c r="C41" s="169" t="s">
        <v>322</v>
      </c>
      <c r="D41" s="96">
        <v>0</v>
      </c>
      <c r="E41" s="230">
        <v>230</v>
      </c>
      <c r="F41" s="231">
        <v>0</v>
      </c>
      <c r="G41" s="116">
        <f t="shared" si="0"/>
        <v>0</v>
      </c>
    </row>
    <row r="42" spans="1:7" s="168" customFormat="1" ht="15.75">
      <c r="A42" s="63"/>
      <c r="B42" s="167">
        <v>3733</v>
      </c>
      <c r="C42" s="117" t="s">
        <v>323</v>
      </c>
      <c r="D42" s="116">
        <v>40</v>
      </c>
      <c r="E42" s="244">
        <v>40</v>
      </c>
      <c r="F42" s="231">
        <v>30.8</v>
      </c>
      <c r="G42" s="116">
        <f t="shared" si="0"/>
        <v>77</v>
      </c>
    </row>
    <row r="43" spans="1:7" s="168" customFormat="1" ht="15.75">
      <c r="A43" s="63"/>
      <c r="B43" s="167">
        <v>3744</v>
      </c>
      <c r="C43" s="117" t="s">
        <v>324</v>
      </c>
      <c r="D43" s="116">
        <v>4550</v>
      </c>
      <c r="E43" s="244">
        <v>0</v>
      </c>
      <c r="F43" s="231">
        <v>0</v>
      </c>
      <c r="G43" s="116" t="e">
        <f t="shared" si="0"/>
        <v>#DIV/0!</v>
      </c>
    </row>
    <row r="44" spans="1:7" s="168" customFormat="1" ht="15.75">
      <c r="A44" s="63"/>
      <c r="B44" s="167">
        <v>3745</v>
      </c>
      <c r="C44" s="117" t="s">
        <v>325</v>
      </c>
      <c r="D44" s="170">
        <v>21774</v>
      </c>
      <c r="E44" s="244">
        <v>21754.7</v>
      </c>
      <c r="F44" s="231">
        <v>14222</v>
      </c>
      <c r="G44" s="116">
        <f t="shared" si="0"/>
        <v>65.374378869853416</v>
      </c>
    </row>
    <row r="45" spans="1:7" s="168" customFormat="1" ht="15.75" hidden="1">
      <c r="A45" s="63"/>
      <c r="B45" s="167">
        <v>4349</v>
      </c>
      <c r="C45" s="117" t="s">
        <v>326</v>
      </c>
      <c r="D45" s="96"/>
      <c r="E45" s="230"/>
      <c r="F45" s="231">
        <v>0</v>
      </c>
      <c r="G45" s="116" t="e">
        <f t="shared" si="0"/>
        <v>#DIV/0!</v>
      </c>
    </row>
    <row r="46" spans="1:7" s="168" customFormat="1" ht="15.75">
      <c r="A46" s="69"/>
      <c r="B46" s="167">
        <v>4351</v>
      </c>
      <c r="C46" s="169" t="s">
        <v>327</v>
      </c>
      <c r="D46" s="96">
        <v>300</v>
      </c>
      <c r="E46" s="230">
        <v>300</v>
      </c>
      <c r="F46" s="231">
        <v>0</v>
      </c>
      <c r="G46" s="116">
        <f t="shared" si="0"/>
        <v>0</v>
      </c>
    </row>
    <row r="47" spans="1:7" s="168" customFormat="1" ht="15.75">
      <c r="A47" s="69"/>
      <c r="B47" s="167">
        <v>4357</v>
      </c>
      <c r="C47" s="169" t="s">
        <v>328</v>
      </c>
      <c r="D47" s="96">
        <v>6160</v>
      </c>
      <c r="E47" s="230">
        <v>7831.2</v>
      </c>
      <c r="F47" s="231">
        <v>866.5</v>
      </c>
      <c r="G47" s="116">
        <f t="shared" si="0"/>
        <v>11.064715496986413</v>
      </c>
    </row>
    <row r="48" spans="1:7" s="168" customFormat="1" ht="15.75">
      <c r="A48" s="69"/>
      <c r="B48" s="167">
        <v>4359</v>
      </c>
      <c r="C48" s="169" t="s">
        <v>329</v>
      </c>
      <c r="D48" s="96">
        <v>0</v>
      </c>
      <c r="E48" s="230">
        <v>82.3</v>
      </c>
      <c r="F48" s="231">
        <v>81.599999999999994</v>
      </c>
      <c r="G48" s="116">
        <f t="shared" si="0"/>
        <v>99.149453219927096</v>
      </c>
    </row>
    <row r="49" spans="1:7" s="168" customFormat="1" ht="15.75">
      <c r="A49" s="69"/>
      <c r="B49" s="167">
        <v>4374</v>
      </c>
      <c r="C49" s="169" t="s">
        <v>330</v>
      </c>
      <c r="D49" s="96">
        <v>200</v>
      </c>
      <c r="E49" s="230">
        <v>207.3</v>
      </c>
      <c r="F49" s="231">
        <v>7.3</v>
      </c>
      <c r="G49" s="116">
        <f t="shared" si="0"/>
        <v>3.5214664737095993</v>
      </c>
    </row>
    <row r="50" spans="1:7" s="144" customFormat="1" ht="15">
      <c r="A50" s="69"/>
      <c r="B50" s="167">
        <v>5311</v>
      </c>
      <c r="C50" s="169" t="s">
        <v>331</v>
      </c>
      <c r="D50" s="96">
        <v>0</v>
      </c>
      <c r="E50" s="230">
        <v>0</v>
      </c>
      <c r="F50" s="231">
        <v>6.1</v>
      </c>
      <c r="G50" s="116" t="e">
        <f t="shared" si="0"/>
        <v>#DIV/0!</v>
      </c>
    </row>
    <row r="51" spans="1:7" s="144" customFormat="1" ht="15">
      <c r="A51" s="69"/>
      <c r="B51" s="167">
        <v>5512</v>
      </c>
      <c r="C51" s="169" t="s">
        <v>332</v>
      </c>
      <c r="D51" s="96">
        <v>0</v>
      </c>
      <c r="E51" s="230">
        <v>100</v>
      </c>
      <c r="F51" s="231">
        <v>0</v>
      </c>
      <c r="G51" s="116">
        <f t="shared" si="0"/>
        <v>0</v>
      </c>
    </row>
    <row r="52" spans="1:7" s="144" customFormat="1" ht="15" hidden="1">
      <c r="A52" s="69"/>
      <c r="B52" s="167">
        <v>5311</v>
      </c>
      <c r="C52" s="169" t="s">
        <v>331</v>
      </c>
      <c r="D52" s="96"/>
      <c r="E52" s="230"/>
      <c r="F52" s="231">
        <v>0</v>
      </c>
      <c r="G52" s="116" t="e">
        <f t="shared" si="0"/>
        <v>#DIV/0!</v>
      </c>
    </row>
    <row r="53" spans="1:7" s="144" customFormat="1" ht="15" hidden="1">
      <c r="A53" s="69"/>
      <c r="B53" s="167">
        <v>6223</v>
      </c>
      <c r="C53" s="169" t="s">
        <v>333</v>
      </c>
      <c r="D53" s="96"/>
      <c r="E53" s="230"/>
      <c r="F53" s="231">
        <v>0</v>
      </c>
      <c r="G53" s="116" t="e">
        <f t="shared" si="0"/>
        <v>#DIV/0!</v>
      </c>
    </row>
    <row r="54" spans="1:7" s="144" customFormat="1" ht="15">
      <c r="A54" s="69"/>
      <c r="B54" s="167">
        <v>6171</v>
      </c>
      <c r="C54" s="169" t="s">
        <v>334</v>
      </c>
      <c r="D54" s="96">
        <v>0</v>
      </c>
      <c r="E54" s="230">
        <v>2600</v>
      </c>
      <c r="F54" s="231">
        <v>6.1</v>
      </c>
      <c r="G54" s="116">
        <f t="shared" si="0"/>
        <v>0.23461538461538459</v>
      </c>
    </row>
    <row r="55" spans="1:7" s="144" customFormat="1" ht="15" hidden="1">
      <c r="A55" s="69"/>
      <c r="B55" s="167">
        <v>6399</v>
      </c>
      <c r="C55" s="169" t="s">
        <v>335</v>
      </c>
      <c r="D55" s="96"/>
      <c r="E55" s="230"/>
      <c r="F55" s="231">
        <v>0</v>
      </c>
      <c r="G55" s="116" t="e">
        <f t="shared" si="0"/>
        <v>#DIV/0!</v>
      </c>
    </row>
    <row r="56" spans="1:7" s="144" customFormat="1" ht="15">
      <c r="A56" s="69"/>
      <c r="B56" s="167">
        <v>6402</v>
      </c>
      <c r="C56" s="171" t="s">
        <v>336</v>
      </c>
      <c r="D56" s="96">
        <v>0</v>
      </c>
      <c r="E56" s="230">
        <v>187.5</v>
      </c>
      <c r="F56" s="231">
        <v>187.5</v>
      </c>
      <c r="G56" s="116">
        <f t="shared" si="0"/>
        <v>100</v>
      </c>
    </row>
    <row r="57" spans="1:7" s="144" customFormat="1" ht="15">
      <c r="A57" s="69">
        <v>6409</v>
      </c>
      <c r="B57" s="167">
        <v>6409</v>
      </c>
      <c r="C57" s="169" t="s">
        <v>337</v>
      </c>
      <c r="D57" s="96">
        <v>2400</v>
      </c>
      <c r="E57" s="230">
        <v>267.7</v>
      </c>
      <c r="F57" s="231">
        <v>0</v>
      </c>
      <c r="G57" s="116">
        <f t="shared" si="0"/>
        <v>0</v>
      </c>
    </row>
    <row r="58" spans="1:7" s="168" customFormat="1" ht="16.5" customHeight="1">
      <c r="A58" s="63"/>
      <c r="B58" s="167"/>
      <c r="C58" s="117"/>
      <c r="D58" s="116"/>
      <c r="E58" s="244"/>
      <c r="F58" s="244"/>
      <c r="G58" s="116"/>
    </row>
    <row r="59" spans="1:7" s="168" customFormat="1" ht="15" customHeight="1" thickBot="1">
      <c r="A59" s="172"/>
      <c r="B59" s="173"/>
      <c r="C59" s="174"/>
      <c r="D59" s="175"/>
      <c r="E59" s="268"/>
      <c r="F59" s="268"/>
      <c r="G59" s="175"/>
    </row>
    <row r="60" spans="1:7" s="144" customFormat="1" ht="18.75" customHeight="1" thickTop="1" thickBot="1">
      <c r="A60" s="176"/>
      <c r="B60" s="177"/>
      <c r="C60" s="178" t="s">
        <v>338</v>
      </c>
      <c r="D60" s="179">
        <f t="shared" ref="D60:F60" si="1">SUM(D12:D59)</f>
        <v>157165</v>
      </c>
      <c r="E60" s="269">
        <f t="shared" si="1"/>
        <v>178974.40000000002</v>
      </c>
      <c r="F60" s="269">
        <f t="shared" si="1"/>
        <v>81591.60000000002</v>
      </c>
      <c r="G60" s="179">
        <f>(F60/E60)*100</f>
        <v>45.588419349359469</v>
      </c>
    </row>
    <row r="61" spans="1:7" s="168" customFormat="1" ht="16.5" customHeight="1">
      <c r="A61" s="155"/>
      <c r="B61" s="180"/>
      <c r="C61" s="155"/>
      <c r="D61" s="156"/>
      <c r="E61" s="270"/>
      <c r="F61" s="260"/>
      <c r="G61" s="148"/>
    </row>
    <row r="62" spans="1:7" s="144" customFormat="1" ht="12.75" hidden="1" customHeight="1">
      <c r="A62" s="141"/>
      <c r="B62" s="142"/>
      <c r="C62" s="155"/>
      <c r="D62" s="156"/>
      <c r="E62" s="263"/>
      <c r="F62" s="263"/>
      <c r="G62" s="156"/>
    </row>
    <row r="63" spans="1:7" s="144" customFormat="1" ht="12.75" hidden="1" customHeight="1">
      <c r="A63" s="141"/>
      <c r="B63" s="142"/>
      <c r="C63" s="155"/>
      <c r="D63" s="156"/>
      <c r="E63" s="263"/>
      <c r="F63" s="263"/>
      <c r="G63" s="156"/>
    </row>
    <row r="64" spans="1:7" s="144" customFormat="1" ht="12.75" hidden="1" customHeight="1">
      <c r="A64" s="141"/>
      <c r="B64" s="142"/>
      <c r="C64" s="155"/>
      <c r="D64" s="156"/>
      <c r="E64" s="263"/>
      <c r="F64" s="263"/>
      <c r="G64" s="156"/>
    </row>
    <row r="65" spans="1:7" s="144" customFormat="1" ht="12.75" hidden="1" customHeight="1">
      <c r="A65" s="141"/>
      <c r="B65" s="142"/>
      <c r="C65" s="155"/>
      <c r="D65" s="156"/>
      <c r="E65" s="263"/>
      <c r="F65" s="263"/>
      <c r="G65" s="156"/>
    </row>
    <row r="66" spans="1:7" s="144" customFormat="1" ht="12.75" hidden="1" customHeight="1">
      <c r="A66" s="141"/>
      <c r="B66" s="142"/>
      <c r="C66" s="155"/>
      <c r="D66" s="156"/>
      <c r="E66" s="263"/>
      <c r="F66" s="263"/>
      <c r="G66" s="156"/>
    </row>
    <row r="67" spans="1:7" s="144" customFormat="1" ht="12.75" hidden="1" customHeight="1">
      <c r="A67" s="141"/>
      <c r="B67" s="142"/>
      <c r="C67" s="155"/>
      <c r="D67" s="156"/>
      <c r="E67" s="263"/>
      <c r="F67" s="263"/>
      <c r="G67" s="156"/>
    </row>
    <row r="68" spans="1:7" s="144" customFormat="1" ht="15.75" customHeight="1" thickBot="1">
      <c r="A68" s="141"/>
      <c r="B68" s="142"/>
      <c r="C68" s="155"/>
      <c r="D68" s="156"/>
      <c r="E68" s="271"/>
      <c r="F68" s="271"/>
      <c r="G68" s="153"/>
    </row>
    <row r="69" spans="1:7" s="144" customFormat="1" ht="15.75">
      <c r="A69" s="158" t="s">
        <v>27</v>
      </c>
      <c r="B69" s="159" t="s">
        <v>28</v>
      </c>
      <c r="C69" s="158" t="s">
        <v>30</v>
      </c>
      <c r="D69" s="158" t="s">
        <v>31</v>
      </c>
      <c r="E69" s="266" t="s">
        <v>31</v>
      </c>
      <c r="F69" s="227" t="s">
        <v>8</v>
      </c>
      <c r="G69" s="158" t="s">
        <v>289</v>
      </c>
    </row>
    <row r="70" spans="1:7" s="144" customFormat="1" ht="15.75" customHeight="1" thickBot="1">
      <c r="A70" s="160"/>
      <c r="B70" s="161"/>
      <c r="C70" s="162"/>
      <c r="D70" s="163" t="s">
        <v>33</v>
      </c>
      <c r="E70" s="267" t="s">
        <v>34</v>
      </c>
      <c r="F70" s="229" t="s">
        <v>35</v>
      </c>
      <c r="G70" s="163" t="s">
        <v>290</v>
      </c>
    </row>
    <row r="71" spans="1:7" s="144" customFormat="1" ht="16.5" customHeight="1" thickTop="1">
      <c r="A71" s="164">
        <v>30</v>
      </c>
      <c r="B71" s="164"/>
      <c r="C71" s="94" t="s">
        <v>79</v>
      </c>
      <c r="D71" s="99"/>
      <c r="E71" s="238"/>
      <c r="F71" s="238"/>
      <c r="G71" s="99"/>
    </row>
    <row r="72" spans="1:7" s="144" customFormat="1" ht="16.5" customHeight="1">
      <c r="A72" s="181">
        <v>31</v>
      </c>
      <c r="B72" s="181"/>
      <c r="C72" s="94"/>
      <c r="D72" s="116"/>
      <c r="E72" s="244"/>
      <c r="F72" s="244"/>
      <c r="G72" s="116"/>
    </row>
    <row r="73" spans="1:7" s="144" customFormat="1" ht="15">
      <c r="A73" s="63"/>
      <c r="B73" s="182">
        <v>3341</v>
      </c>
      <c r="C73" s="141" t="s">
        <v>339</v>
      </c>
      <c r="D73" s="116">
        <v>30</v>
      </c>
      <c r="E73" s="244">
        <v>30</v>
      </c>
      <c r="F73" s="244">
        <v>0</v>
      </c>
      <c r="G73" s="116">
        <f t="shared" ref="G73:G87" si="2">(F73/E73)*100</f>
        <v>0</v>
      </c>
    </row>
    <row r="74" spans="1:7" s="144" customFormat="1" ht="15.75" customHeight="1">
      <c r="A74" s="63"/>
      <c r="B74" s="182">
        <v>3349</v>
      </c>
      <c r="C74" s="117" t="s">
        <v>340</v>
      </c>
      <c r="D74" s="116">
        <v>720</v>
      </c>
      <c r="E74" s="244">
        <v>720</v>
      </c>
      <c r="F74" s="244">
        <v>506.4</v>
      </c>
      <c r="G74" s="116">
        <f t="shared" si="2"/>
        <v>70.333333333333329</v>
      </c>
    </row>
    <row r="75" spans="1:7" s="144" customFormat="1" ht="15.75" customHeight="1">
      <c r="A75" s="63"/>
      <c r="B75" s="182">
        <v>5212</v>
      </c>
      <c r="C75" s="63" t="s">
        <v>341</v>
      </c>
      <c r="D75" s="183">
        <v>20</v>
      </c>
      <c r="E75" s="272">
        <v>20</v>
      </c>
      <c r="F75" s="244">
        <v>0</v>
      </c>
      <c r="G75" s="116">
        <f t="shared" si="2"/>
        <v>0</v>
      </c>
    </row>
    <row r="76" spans="1:7" s="144" customFormat="1" ht="15.75" customHeight="1">
      <c r="A76" s="63"/>
      <c r="B76" s="182">
        <v>5272</v>
      </c>
      <c r="C76" s="63" t="s">
        <v>342</v>
      </c>
      <c r="D76" s="183">
        <v>50</v>
      </c>
      <c r="E76" s="272">
        <v>50</v>
      </c>
      <c r="F76" s="244">
        <v>0</v>
      </c>
      <c r="G76" s="116">
        <f t="shared" si="2"/>
        <v>0</v>
      </c>
    </row>
    <row r="77" spans="1:7" s="144" customFormat="1" ht="15.75" customHeight="1">
      <c r="A77" s="63"/>
      <c r="B77" s="182">
        <v>5279</v>
      </c>
      <c r="C77" s="63" t="s">
        <v>343</v>
      </c>
      <c r="D77" s="183">
        <v>50</v>
      </c>
      <c r="E77" s="272">
        <v>50</v>
      </c>
      <c r="F77" s="244">
        <v>751.8</v>
      </c>
      <c r="G77" s="116">
        <f t="shared" si="2"/>
        <v>1503.6</v>
      </c>
    </row>
    <row r="78" spans="1:7" s="144" customFormat="1" ht="15">
      <c r="A78" s="63"/>
      <c r="B78" s="182">
        <v>5512</v>
      </c>
      <c r="C78" s="141" t="s">
        <v>344</v>
      </c>
      <c r="D78" s="116">
        <v>1823</v>
      </c>
      <c r="E78" s="244">
        <v>1515.5</v>
      </c>
      <c r="F78" s="244">
        <v>0</v>
      </c>
      <c r="G78" s="116">
        <f t="shared" si="2"/>
        <v>0</v>
      </c>
    </row>
    <row r="79" spans="1:7" s="144" customFormat="1" ht="15.75" customHeight="1">
      <c r="A79" s="63"/>
      <c r="B79" s="182">
        <v>6112</v>
      </c>
      <c r="C79" s="117" t="s">
        <v>345</v>
      </c>
      <c r="D79" s="116">
        <v>5331</v>
      </c>
      <c r="E79" s="244">
        <v>5631</v>
      </c>
      <c r="F79" s="244">
        <v>4291.8999999999996</v>
      </c>
      <c r="G79" s="116">
        <f t="shared" si="2"/>
        <v>76.219144024152001</v>
      </c>
    </row>
    <row r="80" spans="1:7" s="144" customFormat="1" ht="15.75" hidden="1" customHeight="1">
      <c r="A80" s="63"/>
      <c r="B80" s="182">
        <v>6114</v>
      </c>
      <c r="C80" s="117" t="s">
        <v>346</v>
      </c>
      <c r="D80" s="116"/>
      <c r="E80" s="244"/>
      <c r="F80" s="244">
        <v>0</v>
      </c>
      <c r="G80" s="116" t="e">
        <f t="shared" si="2"/>
        <v>#DIV/0!</v>
      </c>
    </row>
    <row r="81" spans="1:7" s="144" customFormat="1" ht="15.75" customHeight="1">
      <c r="A81" s="63"/>
      <c r="B81" s="182">
        <v>6115</v>
      </c>
      <c r="C81" s="117" t="s">
        <v>347</v>
      </c>
      <c r="D81" s="116">
        <v>0</v>
      </c>
      <c r="E81" s="244">
        <v>0</v>
      </c>
      <c r="F81" s="244">
        <v>22.5</v>
      </c>
      <c r="G81" s="116" t="e">
        <f t="shared" si="2"/>
        <v>#DIV/0!</v>
      </c>
    </row>
    <row r="82" spans="1:7" s="144" customFormat="1" ht="15.75" hidden="1" customHeight="1">
      <c r="A82" s="63"/>
      <c r="B82" s="182">
        <v>6117</v>
      </c>
      <c r="C82" s="117" t="s">
        <v>348</v>
      </c>
      <c r="D82" s="116"/>
      <c r="E82" s="244"/>
      <c r="F82" s="244">
        <v>0</v>
      </c>
      <c r="G82" s="116" t="e">
        <f t="shared" si="2"/>
        <v>#DIV/0!</v>
      </c>
    </row>
    <row r="83" spans="1:7" s="144" customFormat="1" ht="15.75" hidden="1" customHeight="1">
      <c r="A83" s="63"/>
      <c r="B83" s="182">
        <v>6118</v>
      </c>
      <c r="C83" s="117" t="s">
        <v>349</v>
      </c>
      <c r="D83" s="183"/>
      <c r="E83" s="272"/>
      <c r="F83" s="244">
        <v>0</v>
      </c>
      <c r="G83" s="116" t="e">
        <f t="shared" si="2"/>
        <v>#DIV/0!</v>
      </c>
    </row>
    <row r="84" spans="1:7" s="144" customFormat="1" ht="15.75" hidden="1" customHeight="1">
      <c r="A84" s="63"/>
      <c r="B84" s="182">
        <v>6149</v>
      </c>
      <c r="C84" s="117" t="s">
        <v>350</v>
      </c>
      <c r="D84" s="183"/>
      <c r="E84" s="272"/>
      <c r="F84" s="244">
        <v>0</v>
      </c>
      <c r="G84" s="116" t="e">
        <f t="shared" si="2"/>
        <v>#DIV/0!</v>
      </c>
    </row>
    <row r="85" spans="1:7" s="144" customFormat="1" ht="17.25" customHeight="1">
      <c r="A85" s="182" t="s">
        <v>351</v>
      </c>
      <c r="B85" s="182">
        <v>6171</v>
      </c>
      <c r="C85" s="117" t="s">
        <v>352</v>
      </c>
      <c r="D85" s="116">
        <v>101435</v>
      </c>
      <c r="E85" s="244">
        <v>108415.7</v>
      </c>
      <c r="F85" s="244">
        <v>71162.100000000006</v>
      </c>
      <c r="G85" s="116">
        <f t="shared" si="2"/>
        <v>65.638187089139308</v>
      </c>
    </row>
    <row r="86" spans="1:7" s="144" customFormat="1" ht="15.75" customHeight="1">
      <c r="A86" s="63"/>
      <c r="B86" s="182">
        <v>6173</v>
      </c>
      <c r="C86" s="63" t="s">
        <v>353</v>
      </c>
      <c r="D86" s="183">
        <v>0</v>
      </c>
      <c r="E86" s="272">
        <v>280</v>
      </c>
      <c r="F86" s="244">
        <v>58.1</v>
      </c>
      <c r="G86" s="116">
        <f t="shared" si="2"/>
        <v>20.75</v>
      </c>
    </row>
    <row r="87" spans="1:7" s="144" customFormat="1" ht="17.25" customHeight="1">
      <c r="A87" s="182"/>
      <c r="B87" s="182">
        <v>6402</v>
      </c>
      <c r="C87" s="171" t="s">
        <v>336</v>
      </c>
      <c r="D87" s="116">
        <v>0</v>
      </c>
      <c r="E87" s="244">
        <v>29.9</v>
      </c>
      <c r="F87" s="244">
        <v>29.8</v>
      </c>
      <c r="G87" s="116">
        <f t="shared" si="2"/>
        <v>99.665551839464896</v>
      </c>
    </row>
    <row r="88" spans="1:7" s="144" customFormat="1" ht="15.75" customHeight="1" thickBot="1">
      <c r="A88" s="184"/>
      <c r="B88" s="185"/>
      <c r="C88" s="186"/>
      <c r="D88" s="183"/>
      <c r="E88" s="272"/>
      <c r="F88" s="272"/>
      <c r="G88" s="183"/>
    </row>
    <row r="89" spans="1:7" s="144" customFormat="1" ht="18.75" customHeight="1" thickTop="1" thickBot="1">
      <c r="A89" s="176"/>
      <c r="B89" s="187"/>
      <c r="C89" s="188" t="s">
        <v>354</v>
      </c>
      <c r="D89" s="179">
        <f t="shared" ref="D89:F89" si="3">SUM(D73:D88)</f>
        <v>109459</v>
      </c>
      <c r="E89" s="269">
        <f t="shared" si="3"/>
        <v>116742.09999999999</v>
      </c>
      <c r="F89" s="269">
        <f t="shared" si="3"/>
        <v>76822.60000000002</v>
      </c>
      <c r="G89" s="179">
        <f>(F89/E89)*100</f>
        <v>65.805394968910122</v>
      </c>
    </row>
    <row r="90" spans="1:7" s="144" customFormat="1" ht="15.75" customHeight="1">
      <c r="A90" s="141"/>
      <c r="B90" s="142"/>
      <c r="C90" s="155"/>
      <c r="D90" s="156"/>
      <c r="E90" s="273"/>
      <c r="F90" s="263"/>
      <c r="G90" s="156"/>
    </row>
    <row r="91" spans="1:7" s="144" customFormat="1" ht="12.75" hidden="1" customHeight="1">
      <c r="A91" s="141"/>
      <c r="B91" s="142"/>
      <c r="C91" s="155"/>
      <c r="D91" s="156"/>
      <c r="E91" s="263"/>
      <c r="F91" s="263"/>
      <c r="G91" s="156"/>
    </row>
    <row r="92" spans="1:7" s="144" customFormat="1" ht="12.75" hidden="1" customHeight="1">
      <c r="A92" s="141"/>
      <c r="B92" s="142"/>
      <c r="C92" s="155"/>
      <c r="D92" s="156"/>
      <c r="E92" s="263"/>
      <c r="F92" s="263"/>
      <c r="G92" s="156"/>
    </row>
    <row r="93" spans="1:7" s="144" customFormat="1" ht="12.75" hidden="1" customHeight="1">
      <c r="A93" s="141"/>
      <c r="B93" s="142"/>
      <c r="C93" s="155"/>
      <c r="D93" s="156"/>
      <c r="E93" s="263"/>
      <c r="F93" s="263"/>
      <c r="G93" s="156"/>
    </row>
    <row r="94" spans="1:7" s="144" customFormat="1" ht="12.75" hidden="1" customHeight="1">
      <c r="A94" s="141"/>
      <c r="B94" s="142"/>
      <c r="C94" s="155"/>
      <c r="D94" s="156"/>
      <c r="E94" s="263"/>
      <c r="F94" s="263"/>
      <c r="G94" s="156"/>
    </row>
    <row r="95" spans="1:7" s="144" customFormat="1" ht="15.75" customHeight="1" thickBot="1">
      <c r="A95" s="141"/>
      <c r="B95" s="142"/>
      <c r="C95" s="155"/>
      <c r="D95" s="156"/>
      <c r="E95" s="263"/>
      <c r="F95" s="263"/>
      <c r="G95" s="156"/>
    </row>
    <row r="96" spans="1:7" s="144" customFormat="1" ht="15.75">
      <c r="A96" s="158" t="s">
        <v>27</v>
      </c>
      <c r="B96" s="159" t="s">
        <v>28</v>
      </c>
      <c r="C96" s="158" t="s">
        <v>30</v>
      </c>
      <c r="D96" s="158" t="s">
        <v>31</v>
      </c>
      <c r="E96" s="266" t="s">
        <v>31</v>
      </c>
      <c r="F96" s="227" t="s">
        <v>8</v>
      </c>
      <c r="G96" s="158" t="s">
        <v>289</v>
      </c>
    </row>
    <row r="97" spans="1:7" s="144" customFormat="1" ht="15.75" customHeight="1" thickBot="1">
      <c r="A97" s="160"/>
      <c r="B97" s="161"/>
      <c r="C97" s="162"/>
      <c r="D97" s="163" t="s">
        <v>33</v>
      </c>
      <c r="E97" s="267" t="s">
        <v>34</v>
      </c>
      <c r="F97" s="229" t="s">
        <v>35</v>
      </c>
      <c r="G97" s="163" t="s">
        <v>290</v>
      </c>
    </row>
    <row r="98" spans="1:7" s="144" customFormat="1" ht="16.5" thickTop="1">
      <c r="A98" s="164">
        <v>50</v>
      </c>
      <c r="B98" s="165"/>
      <c r="C98" s="189" t="s">
        <v>355</v>
      </c>
      <c r="D98" s="99"/>
      <c r="E98" s="238"/>
      <c r="F98" s="238"/>
      <c r="G98" s="99"/>
    </row>
    <row r="99" spans="1:7" s="144" customFormat="1" ht="15.75">
      <c r="A99" s="164"/>
      <c r="B99" s="165"/>
      <c r="C99" s="69" t="s">
        <v>356</v>
      </c>
      <c r="D99" s="99"/>
      <c r="E99" s="238"/>
      <c r="F99" s="238"/>
      <c r="G99" s="99"/>
    </row>
    <row r="100" spans="1:7" s="144" customFormat="1" ht="14.25" customHeight="1">
      <c r="A100" s="164"/>
      <c r="B100" s="165"/>
      <c r="C100" s="189"/>
      <c r="D100" s="99"/>
      <c r="E100" s="238"/>
      <c r="F100" s="238"/>
      <c r="G100" s="99"/>
    </row>
    <row r="101" spans="1:7" s="144" customFormat="1" ht="15">
      <c r="A101" s="63"/>
      <c r="B101" s="167">
        <v>2143</v>
      </c>
      <c r="C101" s="63" t="s">
        <v>357</v>
      </c>
      <c r="D101" s="75">
        <v>665</v>
      </c>
      <c r="E101" s="231">
        <v>662</v>
      </c>
      <c r="F101" s="231">
        <v>524.20000000000005</v>
      </c>
      <c r="G101" s="116">
        <f t="shared" ref="G101:G139" si="4">(F101/E101)*100</f>
        <v>79.184290030211486</v>
      </c>
    </row>
    <row r="102" spans="1:7" s="144" customFormat="1" ht="15">
      <c r="A102" s="63"/>
      <c r="B102" s="167">
        <v>3111</v>
      </c>
      <c r="C102" s="63" t="s">
        <v>358</v>
      </c>
      <c r="D102" s="75">
        <v>7900</v>
      </c>
      <c r="E102" s="231">
        <v>8103.2</v>
      </c>
      <c r="F102" s="231">
        <v>6168.1</v>
      </c>
      <c r="G102" s="116">
        <f t="shared" si="4"/>
        <v>76.119310889525124</v>
      </c>
    </row>
    <row r="103" spans="1:7" s="144" customFormat="1" ht="15">
      <c r="A103" s="63"/>
      <c r="B103" s="167">
        <v>3113</v>
      </c>
      <c r="C103" s="63" t="s">
        <v>359</v>
      </c>
      <c r="D103" s="75">
        <v>29350</v>
      </c>
      <c r="E103" s="231">
        <v>29405.3</v>
      </c>
      <c r="F103" s="231">
        <v>22126.5</v>
      </c>
      <c r="G103" s="116">
        <f t="shared" si="4"/>
        <v>75.246639211298643</v>
      </c>
    </row>
    <row r="104" spans="1:7" s="144" customFormat="1" ht="15" hidden="1">
      <c r="A104" s="63"/>
      <c r="B104" s="167">
        <v>3114</v>
      </c>
      <c r="C104" s="63" t="s">
        <v>360</v>
      </c>
      <c r="D104" s="75"/>
      <c r="E104" s="231"/>
      <c r="F104" s="231">
        <v>0</v>
      </c>
      <c r="G104" s="116" t="e">
        <f t="shared" si="4"/>
        <v>#DIV/0!</v>
      </c>
    </row>
    <row r="105" spans="1:7" s="144" customFormat="1" ht="15" hidden="1">
      <c r="A105" s="63"/>
      <c r="B105" s="167">
        <v>3122</v>
      </c>
      <c r="C105" s="63" t="s">
        <v>361</v>
      </c>
      <c r="D105" s="75"/>
      <c r="E105" s="231"/>
      <c r="F105" s="231">
        <v>0</v>
      </c>
      <c r="G105" s="116" t="e">
        <f t="shared" si="4"/>
        <v>#DIV/0!</v>
      </c>
    </row>
    <row r="106" spans="1:7" s="144" customFormat="1" ht="15">
      <c r="A106" s="63"/>
      <c r="B106" s="167">
        <v>3231</v>
      </c>
      <c r="C106" s="63" t="s">
        <v>362</v>
      </c>
      <c r="D106" s="75">
        <v>600</v>
      </c>
      <c r="E106" s="231">
        <v>600</v>
      </c>
      <c r="F106" s="231">
        <v>450</v>
      </c>
      <c r="G106" s="116">
        <f t="shared" si="4"/>
        <v>75</v>
      </c>
    </row>
    <row r="107" spans="1:7" s="144" customFormat="1" ht="15">
      <c r="A107" s="63"/>
      <c r="B107" s="167">
        <v>3313</v>
      </c>
      <c r="C107" s="63" t="s">
        <v>363</v>
      </c>
      <c r="D107" s="75">
        <v>1400</v>
      </c>
      <c r="E107" s="231">
        <v>1320</v>
      </c>
      <c r="F107" s="231">
        <v>1238.9000000000001</v>
      </c>
      <c r="G107" s="116">
        <f t="shared" si="4"/>
        <v>93.856060606060609</v>
      </c>
    </row>
    <row r="108" spans="1:7" s="144" customFormat="1" ht="15">
      <c r="A108" s="63"/>
      <c r="B108" s="167">
        <v>3314</v>
      </c>
      <c r="C108" s="63" t="s">
        <v>364</v>
      </c>
      <c r="D108" s="75">
        <v>7760</v>
      </c>
      <c r="E108" s="231">
        <v>8633</v>
      </c>
      <c r="F108" s="231">
        <v>6378</v>
      </c>
      <c r="G108" s="116">
        <f t="shared" si="4"/>
        <v>73.879300359087225</v>
      </c>
    </row>
    <row r="109" spans="1:7" s="144" customFormat="1" ht="15">
      <c r="A109" s="63"/>
      <c r="B109" s="167">
        <v>3315</v>
      </c>
      <c r="C109" s="63" t="s">
        <v>365</v>
      </c>
      <c r="D109" s="75">
        <v>14501</v>
      </c>
      <c r="E109" s="231">
        <v>14561</v>
      </c>
      <c r="F109" s="231">
        <v>10960</v>
      </c>
      <c r="G109" s="116">
        <f t="shared" si="4"/>
        <v>75.269555662385827</v>
      </c>
    </row>
    <row r="110" spans="1:7" s="144" customFormat="1" ht="15">
      <c r="A110" s="63"/>
      <c r="B110" s="167">
        <v>3319</v>
      </c>
      <c r="C110" s="63" t="s">
        <v>366</v>
      </c>
      <c r="D110" s="75">
        <v>260</v>
      </c>
      <c r="E110" s="231">
        <v>600</v>
      </c>
      <c r="F110" s="231">
        <v>422.2</v>
      </c>
      <c r="G110" s="116">
        <f t="shared" si="4"/>
        <v>70.36666666666666</v>
      </c>
    </row>
    <row r="111" spans="1:7" s="144" customFormat="1" ht="15">
      <c r="A111" s="63"/>
      <c r="B111" s="167">
        <v>3322</v>
      </c>
      <c r="C111" s="63" t="s">
        <v>367</v>
      </c>
      <c r="D111" s="75">
        <v>20</v>
      </c>
      <c r="E111" s="231">
        <v>19.8</v>
      </c>
      <c r="F111" s="231">
        <v>0</v>
      </c>
      <c r="G111" s="116">
        <f t="shared" si="4"/>
        <v>0</v>
      </c>
    </row>
    <row r="112" spans="1:7" s="144" customFormat="1" ht="15">
      <c r="A112" s="63"/>
      <c r="B112" s="167">
        <v>3326</v>
      </c>
      <c r="C112" s="63" t="s">
        <v>368</v>
      </c>
      <c r="D112" s="75">
        <v>20</v>
      </c>
      <c r="E112" s="231">
        <v>20</v>
      </c>
      <c r="F112" s="231">
        <v>0</v>
      </c>
      <c r="G112" s="116">
        <f t="shared" si="4"/>
        <v>0</v>
      </c>
    </row>
    <row r="113" spans="1:7" s="144" customFormat="1" ht="15">
      <c r="A113" s="63"/>
      <c r="B113" s="167">
        <v>3330</v>
      </c>
      <c r="C113" s="63" t="s">
        <v>369</v>
      </c>
      <c r="D113" s="75">
        <v>100</v>
      </c>
      <c r="E113" s="231">
        <v>150</v>
      </c>
      <c r="F113" s="231">
        <v>97</v>
      </c>
      <c r="G113" s="116">
        <f t="shared" si="4"/>
        <v>64.666666666666657</v>
      </c>
    </row>
    <row r="114" spans="1:7" s="144" customFormat="1" ht="15">
      <c r="A114" s="63"/>
      <c r="B114" s="167">
        <v>3392</v>
      </c>
      <c r="C114" s="63" t="s">
        <v>370</v>
      </c>
      <c r="D114" s="75">
        <v>800</v>
      </c>
      <c r="E114" s="231">
        <v>857.9</v>
      </c>
      <c r="F114" s="231">
        <v>807.9</v>
      </c>
      <c r="G114" s="116">
        <f t="shared" si="4"/>
        <v>94.171814896841127</v>
      </c>
    </row>
    <row r="115" spans="1:7" s="144" customFormat="1" ht="15">
      <c r="A115" s="63"/>
      <c r="B115" s="167">
        <v>3412</v>
      </c>
      <c r="C115" s="63" t="s">
        <v>371</v>
      </c>
      <c r="D115" s="75">
        <v>24860</v>
      </c>
      <c r="E115" s="231">
        <v>26724</v>
      </c>
      <c r="F115" s="231">
        <v>20789.2</v>
      </c>
      <c r="G115" s="116">
        <f t="shared" si="4"/>
        <v>77.79224666966023</v>
      </c>
    </row>
    <row r="116" spans="1:7" s="144" customFormat="1" ht="15">
      <c r="A116" s="63"/>
      <c r="B116" s="167">
        <v>3419</v>
      </c>
      <c r="C116" s="63" t="s">
        <v>372</v>
      </c>
      <c r="D116" s="75">
        <v>2350</v>
      </c>
      <c r="E116" s="231">
        <v>2225</v>
      </c>
      <c r="F116" s="231">
        <v>1765</v>
      </c>
      <c r="G116" s="116">
        <f t="shared" si="4"/>
        <v>79.325842696629209</v>
      </c>
    </row>
    <row r="117" spans="1:7" s="144" customFormat="1" ht="15">
      <c r="A117" s="63"/>
      <c r="B117" s="167">
        <v>3421</v>
      </c>
      <c r="C117" s="63" t="s">
        <v>373</v>
      </c>
      <c r="D117" s="75">
        <v>9000</v>
      </c>
      <c r="E117" s="231">
        <v>9592</v>
      </c>
      <c r="F117" s="231">
        <v>9415</v>
      </c>
      <c r="G117" s="116">
        <f t="shared" si="4"/>
        <v>98.154712260216854</v>
      </c>
    </row>
    <row r="118" spans="1:7" s="144" customFormat="1" ht="15">
      <c r="A118" s="63"/>
      <c r="B118" s="167">
        <v>3429</v>
      </c>
      <c r="C118" s="63" t="s">
        <v>374</v>
      </c>
      <c r="D118" s="75">
        <v>2000</v>
      </c>
      <c r="E118" s="231">
        <v>1789.2</v>
      </c>
      <c r="F118" s="231">
        <v>1618.1</v>
      </c>
      <c r="G118" s="116">
        <f t="shared" si="4"/>
        <v>90.437066845517549</v>
      </c>
    </row>
    <row r="119" spans="1:7" s="144" customFormat="1" ht="15">
      <c r="A119" s="63"/>
      <c r="B119" s="167">
        <v>3541</v>
      </c>
      <c r="C119" s="63" t="s">
        <v>375</v>
      </c>
      <c r="D119" s="75">
        <v>512</v>
      </c>
      <c r="E119" s="231">
        <v>512</v>
      </c>
      <c r="F119" s="231">
        <v>355.8</v>
      </c>
      <c r="G119" s="116">
        <f t="shared" si="4"/>
        <v>69.4921875</v>
      </c>
    </row>
    <row r="120" spans="1:7" s="144" customFormat="1" ht="15">
      <c r="A120" s="63"/>
      <c r="B120" s="167">
        <v>3599</v>
      </c>
      <c r="C120" s="63" t="s">
        <v>376</v>
      </c>
      <c r="D120" s="75">
        <v>5</v>
      </c>
      <c r="E120" s="231">
        <v>5</v>
      </c>
      <c r="F120" s="231">
        <v>1.6</v>
      </c>
      <c r="G120" s="116">
        <f t="shared" si="4"/>
        <v>32</v>
      </c>
    </row>
    <row r="121" spans="1:7" s="144" customFormat="1" ht="15" hidden="1">
      <c r="A121" s="63"/>
      <c r="B121" s="167">
        <v>4193</v>
      </c>
      <c r="C121" s="63" t="s">
        <v>377</v>
      </c>
      <c r="D121" s="75"/>
      <c r="E121" s="231"/>
      <c r="F121" s="231">
        <v>0</v>
      </c>
      <c r="G121" s="116" t="e">
        <f t="shared" si="4"/>
        <v>#DIV/0!</v>
      </c>
    </row>
    <row r="122" spans="1:7" s="144" customFormat="1" ht="15">
      <c r="A122" s="190"/>
      <c r="B122" s="167">
        <v>4312</v>
      </c>
      <c r="C122" s="63" t="s">
        <v>378</v>
      </c>
      <c r="D122" s="75">
        <v>561</v>
      </c>
      <c r="E122" s="231">
        <v>1133.0999999999999</v>
      </c>
      <c r="F122" s="231">
        <v>572</v>
      </c>
      <c r="G122" s="116">
        <f t="shared" si="4"/>
        <v>50.480981378519104</v>
      </c>
    </row>
    <row r="123" spans="1:7" s="144" customFormat="1" ht="15">
      <c r="A123" s="190"/>
      <c r="B123" s="167">
        <v>4329</v>
      </c>
      <c r="C123" s="63" t="s">
        <v>379</v>
      </c>
      <c r="D123" s="75">
        <v>40</v>
      </c>
      <c r="E123" s="231">
        <v>40</v>
      </c>
      <c r="F123" s="231">
        <v>40</v>
      </c>
      <c r="G123" s="116">
        <f t="shared" si="4"/>
        <v>100</v>
      </c>
    </row>
    <row r="124" spans="1:7" s="144" customFormat="1" ht="15">
      <c r="A124" s="63"/>
      <c r="B124" s="167">
        <v>4333</v>
      </c>
      <c r="C124" s="63" t="s">
        <v>380</v>
      </c>
      <c r="D124" s="75">
        <v>878</v>
      </c>
      <c r="E124" s="231">
        <v>878</v>
      </c>
      <c r="F124" s="231">
        <v>552.6</v>
      </c>
      <c r="G124" s="116">
        <f t="shared" si="4"/>
        <v>62.938496583143511</v>
      </c>
    </row>
    <row r="125" spans="1:7" s="144" customFormat="1" ht="15" customHeight="1">
      <c r="A125" s="63"/>
      <c r="B125" s="167">
        <v>4339</v>
      </c>
      <c r="C125" s="63" t="s">
        <v>381</v>
      </c>
      <c r="D125" s="75">
        <v>0</v>
      </c>
      <c r="E125" s="231">
        <v>1134.2</v>
      </c>
      <c r="F125" s="231">
        <v>0</v>
      </c>
      <c r="G125" s="116">
        <f t="shared" si="4"/>
        <v>0</v>
      </c>
    </row>
    <row r="126" spans="1:7" s="144" customFormat="1" ht="15">
      <c r="A126" s="63"/>
      <c r="B126" s="167">
        <v>4342</v>
      </c>
      <c r="C126" s="63" t="s">
        <v>382</v>
      </c>
      <c r="D126" s="75">
        <v>20</v>
      </c>
      <c r="E126" s="231">
        <v>20</v>
      </c>
      <c r="F126" s="231">
        <v>0</v>
      </c>
      <c r="G126" s="116">
        <f t="shared" si="4"/>
        <v>0</v>
      </c>
    </row>
    <row r="127" spans="1:7" s="144" customFormat="1" ht="15">
      <c r="A127" s="63"/>
      <c r="B127" s="167">
        <v>4343</v>
      </c>
      <c r="C127" s="63" t="s">
        <v>383</v>
      </c>
      <c r="D127" s="75">
        <v>50</v>
      </c>
      <c r="E127" s="231">
        <v>50</v>
      </c>
      <c r="F127" s="231">
        <v>0</v>
      </c>
      <c r="G127" s="116">
        <f t="shared" si="4"/>
        <v>0</v>
      </c>
    </row>
    <row r="128" spans="1:7" s="144" customFormat="1" ht="15">
      <c r="A128" s="63"/>
      <c r="B128" s="167">
        <v>4349</v>
      </c>
      <c r="C128" s="63" t="s">
        <v>384</v>
      </c>
      <c r="D128" s="75">
        <v>1052</v>
      </c>
      <c r="E128" s="231">
        <v>1783</v>
      </c>
      <c r="F128" s="231">
        <v>1650.8</v>
      </c>
      <c r="G128" s="116">
        <f t="shared" si="4"/>
        <v>92.585530005608518</v>
      </c>
    </row>
    <row r="129" spans="1:7" s="144" customFormat="1" ht="15">
      <c r="A129" s="190"/>
      <c r="B129" s="191">
        <v>4351</v>
      </c>
      <c r="C129" s="190" t="s">
        <v>385</v>
      </c>
      <c r="D129" s="75">
        <v>2782</v>
      </c>
      <c r="E129" s="231">
        <v>2785</v>
      </c>
      <c r="F129" s="231">
        <v>1666.5</v>
      </c>
      <c r="G129" s="116">
        <f t="shared" si="4"/>
        <v>59.838420107719926</v>
      </c>
    </row>
    <row r="130" spans="1:7" s="144" customFormat="1" ht="15">
      <c r="A130" s="190"/>
      <c r="B130" s="191">
        <v>4356</v>
      </c>
      <c r="C130" s="190" t="s">
        <v>386</v>
      </c>
      <c r="D130" s="75">
        <v>988</v>
      </c>
      <c r="E130" s="231">
        <v>1678.4</v>
      </c>
      <c r="F130" s="231">
        <v>899.5</v>
      </c>
      <c r="G130" s="116">
        <f t="shared" si="4"/>
        <v>53.592707340324118</v>
      </c>
    </row>
    <row r="131" spans="1:7" s="144" customFormat="1" ht="15">
      <c r="A131" s="190"/>
      <c r="B131" s="191">
        <v>4357</v>
      </c>
      <c r="C131" s="190" t="s">
        <v>387</v>
      </c>
      <c r="D131" s="75">
        <v>14290</v>
      </c>
      <c r="E131" s="231">
        <v>33396.5</v>
      </c>
      <c r="F131" s="231">
        <v>26781.4</v>
      </c>
      <c r="G131" s="116">
        <f t="shared" si="4"/>
        <v>80.192235713323257</v>
      </c>
    </row>
    <row r="132" spans="1:7" s="144" customFormat="1" ht="15">
      <c r="A132" s="190"/>
      <c r="B132" s="191">
        <v>4359</v>
      </c>
      <c r="C132" s="192" t="s">
        <v>388</v>
      </c>
      <c r="D132" s="75">
        <v>714</v>
      </c>
      <c r="E132" s="231">
        <v>1066.7</v>
      </c>
      <c r="F132" s="231">
        <v>444.4</v>
      </c>
      <c r="G132" s="116">
        <f t="shared" si="4"/>
        <v>41.661198087559761</v>
      </c>
    </row>
    <row r="133" spans="1:7" s="144" customFormat="1" ht="15">
      <c r="A133" s="63"/>
      <c r="B133" s="167">
        <v>4371</v>
      </c>
      <c r="C133" s="193" t="s">
        <v>389</v>
      </c>
      <c r="D133" s="75">
        <v>583</v>
      </c>
      <c r="E133" s="231">
        <v>583</v>
      </c>
      <c r="F133" s="231">
        <v>291.5</v>
      </c>
      <c r="G133" s="116">
        <f t="shared" si="4"/>
        <v>50</v>
      </c>
    </row>
    <row r="134" spans="1:7" s="144" customFormat="1" ht="15">
      <c r="A134" s="63"/>
      <c r="B134" s="167">
        <v>4374</v>
      </c>
      <c r="C134" s="63" t="s">
        <v>390</v>
      </c>
      <c r="D134" s="75">
        <v>657</v>
      </c>
      <c r="E134" s="231">
        <v>657</v>
      </c>
      <c r="F134" s="231">
        <v>504.8</v>
      </c>
      <c r="G134" s="116">
        <f t="shared" si="4"/>
        <v>76.834094368340942</v>
      </c>
    </row>
    <row r="135" spans="1:7" s="144" customFormat="1" ht="15">
      <c r="A135" s="190"/>
      <c r="B135" s="191">
        <v>4399</v>
      </c>
      <c r="C135" s="190" t="s">
        <v>391</v>
      </c>
      <c r="D135" s="194">
        <v>55</v>
      </c>
      <c r="E135" s="232">
        <v>55</v>
      </c>
      <c r="F135" s="231">
        <v>1.8</v>
      </c>
      <c r="G135" s="116">
        <f t="shared" si="4"/>
        <v>3.2727272727272729</v>
      </c>
    </row>
    <row r="136" spans="1:7" s="144" customFormat="1" ht="15" hidden="1">
      <c r="A136" s="190"/>
      <c r="B136" s="191">
        <v>6402</v>
      </c>
      <c r="C136" s="190" t="s">
        <v>392</v>
      </c>
      <c r="D136" s="183"/>
      <c r="E136" s="272"/>
      <c r="F136" s="231">
        <v>0</v>
      </c>
      <c r="G136" s="116" t="e">
        <f t="shared" si="4"/>
        <v>#DIV/0!</v>
      </c>
    </row>
    <row r="137" spans="1:7" s="144" customFormat="1" ht="15" hidden="1" customHeight="1">
      <c r="A137" s="190"/>
      <c r="B137" s="191">
        <v>6409</v>
      </c>
      <c r="C137" s="190" t="s">
        <v>393</v>
      </c>
      <c r="D137" s="183"/>
      <c r="E137" s="272"/>
      <c r="F137" s="231">
        <v>0</v>
      </c>
      <c r="G137" s="116" t="e">
        <f t="shared" si="4"/>
        <v>#DIV/0!</v>
      </c>
    </row>
    <row r="138" spans="1:7" s="144" customFormat="1" ht="15">
      <c r="A138" s="63"/>
      <c r="B138" s="167">
        <v>6223</v>
      </c>
      <c r="C138" s="63" t="s">
        <v>394</v>
      </c>
      <c r="D138" s="75">
        <v>70</v>
      </c>
      <c r="E138" s="231">
        <v>70</v>
      </c>
      <c r="F138" s="231">
        <v>0</v>
      </c>
      <c r="G138" s="116">
        <f t="shared" si="4"/>
        <v>0</v>
      </c>
    </row>
    <row r="139" spans="1:7" s="144" customFormat="1" ht="15">
      <c r="A139" s="63"/>
      <c r="B139" s="167">
        <v>6402</v>
      </c>
      <c r="C139" s="63" t="s">
        <v>395</v>
      </c>
      <c r="D139" s="75">
        <v>0</v>
      </c>
      <c r="E139" s="231">
        <v>133.69999999999999</v>
      </c>
      <c r="F139" s="231">
        <v>133.6</v>
      </c>
      <c r="G139" s="116">
        <f t="shared" si="4"/>
        <v>99.925205684367995</v>
      </c>
    </row>
    <row r="140" spans="1:7" s="144" customFormat="1" ht="15" customHeight="1" thickBot="1">
      <c r="A140" s="190"/>
      <c r="B140" s="191"/>
      <c r="C140" s="190"/>
      <c r="D140" s="183"/>
      <c r="E140" s="272"/>
      <c r="F140" s="272" t="s">
        <v>396</v>
      </c>
      <c r="G140" s="116"/>
    </row>
    <row r="141" spans="1:7" s="144" customFormat="1" ht="18.75" customHeight="1" thickTop="1" thickBot="1">
      <c r="A141" s="176"/>
      <c r="B141" s="177"/>
      <c r="C141" s="195" t="s">
        <v>397</v>
      </c>
      <c r="D141" s="179">
        <f t="shared" ref="D141:F141" si="5">SUM(D101:D140)</f>
        <v>124843</v>
      </c>
      <c r="E141" s="269">
        <f t="shared" si="5"/>
        <v>151243.00000000003</v>
      </c>
      <c r="F141" s="269">
        <f t="shared" si="5"/>
        <v>116656.40000000002</v>
      </c>
      <c r="G141" s="179">
        <f>(F141/E141)*100</f>
        <v>77.131768081828582</v>
      </c>
    </row>
    <row r="142" spans="1:7" s="144" customFormat="1" ht="15.75" customHeight="1">
      <c r="A142" s="141"/>
      <c r="B142" s="142"/>
      <c r="C142" s="155"/>
      <c r="D142" s="196"/>
      <c r="E142" s="274"/>
      <c r="F142" s="274"/>
      <c r="G142" s="196"/>
    </row>
    <row r="143" spans="1:7" s="144" customFormat="1" ht="15.75" hidden="1" customHeight="1">
      <c r="A143" s="141"/>
      <c r="B143" s="142"/>
      <c r="C143" s="155"/>
      <c r="D143" s="156"/>
      <c r="E143" s="263"/>
      <c r="F143" s="263"/>
      <c r="G143" s="156"/>
    </row>
    <row r="144" spans="1:7" s="144" customFormat="1" ht="12.75" hidden="1" customHeight="1">
      <c r="A144" s="141"/>
      <c r="C144" s="142"/>
      <c r="D144" s="156"/>
      <c r="E144" s="263"/>
      <c r="F144" s="263"/>
      <c r="G144" s="156"/>
    </row>
    <row r="145" spans="1:7" s="144" customFormat="1" ht="12.75" hidden="1" customHeight="1">
      <c r="A145" s="141"/>
      <c r="B145" s="142"/>
      <c r="C145" s="155"/>
      <c r="D145" s="156"/>
      <c r="E145" s="263"/>
      <c r="F145" s="263"/>
      <c r="G145" s="156"/>
    </row>
    <row r="146" spans="1:7" s="144" customFormat="1" ht="12.75" hidden="1" customHeight="1">
      <c r="A146" s="141"/>
      <c r="B146" s="142"/>
      <c r="C146" s="155"/>
      <c r="D146" s="156"/>
      <c r="E146" s="263"/>
      <c r="F146" s="263"/>
      <c r="G146" s="156"/>
    </row>
    <row r="147" spans="1:7" s="144" customFormat="1" ht="12.75" hidden="1" customHeight="1">
      <c r="A147" s="141"/>
      <c r="B147" s="142"/>
      <c r="C147" s="155"/>
      <c r="D147" s="156"/>
      <c r="E147" s="263"/>
      <c r="F147" s="263"/>
      <c r="G147" s="156"/>
    </row>
    <row r="148" spans="1:7" s="144" customFormat="1" ht="12.75" hidden="1" customHeight="1">
      <c r="A148" s="141"/>
      <c r="B148" s="142"/>
      <c r="C148" s="155"/>
      <c r="D148" s="156"/>
      <c r="E148" s="263"/>
      <c r="F148" s="263"/>
      <c r="G148" s="156"/>
    </row>
    <row r="149" spans="1:7" s="144" customFormat="1" ht="12.75" hidden="1" customHeight="1">
      <c r="A149" s="141"/>
      <c r="B149" s="142"/>
      <c r="C149" s="155"/>
      <c r="D149" s="156"/>
      <c r="E149" s="263"/>
      <c r="F149" s="263"/>
      <c r="G149" s="156"/>
    </row>
    <row r="150" spans="1:7" s="144" customFormat="1" ht="12.75" hidden="1" customHeight="1">
      <c r="A150" s="141"/>
      <c r="B150" s="142"/>
      <c r="C150" s="155"/>
      <c r="D150" s="156"/>
      <c r="E150" s="260"/>
      <c r="F150" s="260"/>
      <c r="G150" s="148"/>
    </row>
    <row r="151" spans="1:7" s="144" customFormat="1" ht="12.75" hidden="1" customHeight="1">
      <c r="A151" s="141"/>
      <c r="B151" s="142"/>
      <c r="C151" s="155"/>
      <c r="D151" s="156"/>
      <c r="E151" s="263"/>
      <c r="F151" s="263"/>
      <c r="G151" s="156"/>
    </row>
    <row r="152" spans="1:7" s="144" customFormat="1" ht="12.75" hidden="1" customHeight="1">
      <c r="A152" s="141"/>
      <c r="B152" s="142"/>
      <c r="C152" s="155"/>
      <c r="D152" s="156"/>
      <c r="E152" s="263"/>
      <c r="F152" s="263"/>
      <c r="G152" s="156"/>
    </row>
    <row r="153" spans="1:7" s="144" customFormat="1" ht="18" hidden="1" customHeight="1">
      <c r="A153" s="141"/>
      <c r="B153" s="142"/>
      <c r="C153" s="155"/>
      <c r="D153" s="156"/>
      <c r="E153" s="260"/>
      <c r="F153" s="260"/>
      <c r="G153" s="148"/>
    </row>
    <row r="154" spans="1:7" s="144" customFormat="1" ht="15.75" customHeight="1" thickBot="1">
      <c r="A154" s="141"/>
      <c r="B154" s="142"/>
      <c r="C154" s="155"/>
      <c r="D154" s="156"/>
      <c r="E154" s="271"/>
      <c r="F154" s="271"/>
      <c r="G154" s="153"/>
    </row>
    <row r="155" spans="1:7" s="144" customFormat="1" ht="15.75">
      <c r="A155" s="158" t="s">
        <v>27</v>
      </c>
      <c r="B155" s="159" t="s">
        <v>28</v>
      </c>
      <c r="C155" s="158" t="s">
        <v>30</v>
      </c>
      <c r="D155" s="158" t="s">
        <v>31</v>
      </c>
      <c r="E155" s="266" t="s">
        <v>31</v>
      </c>
      <c r="F155" s="227" t="s">
        <v>8</v>
      </c>
      <c r="G155" s="158" t="s">
        <v>289</v>
      </c>
    </row>
    <row r="156" spans="1:7" s="144" customFormat="1" ht="15.75" customHeight="1" thickBot="1">
      <c r="A156" s="160"/>
      <c r="B156" s="161"/>
      <c r="C156" s="162"/>
      <c r="D156" s="163" t="s">
        <v>33</v>
      </c>
      <c r="E156" s="267" t="s">
        <v>34</v>
      </c>
      <c r="F156" s="229" t="s">
        <v>35</v>
      </c>
      <c r="G156" s="163" t="s">
        <v>290</v>
      </c>
    </row>
    <row r="157" spans="1:7" s="144" customFormat="1" ht="16.5" thickTop="1">
      <c r="A157" s="164">
        <v>60</v>
      </c>
      <c r="B157" s="165"/>
      <c r="C157" s="189" t="s">
        <v>159</v>
      </c>
      <c r="D157" s="99"/>
      <c r="E157" s="238"/>
      <c r="F157" s="238"/>
      <c r="G157" s="99"/>
    </row>
    <row r="158" spans="1:7" s="144" customFormat="1" ht="15.75">
      <c r="A158" s="113"/>
      <c r="B158" s="166"/>
      <c r="C158" s="113"/>
      <c r="D158" s="116"/>
      <c r="E158" s="244"/>
      <c r="F158" s="244"/>
      <c r="G158" s="116"/>
    </row>
    <row r="159" spans="1:7" s="144" customFormat="1" ht="15">
      <c r="A159" s="63"/>
      <c r="B159" s="167">
        <v>1014</v>
      </c>
      <c r="C159" s="63" t="s">
        <v>398</v>
      </c>
      <c r="D159" s="64">
        <v>650</v>
      </c>
      <c r="E159" s="231">
        <v>620</v>
      </c>
      <c r="F159" s="231">
        <v>342.4</v>
      </c>
      <c r="G159" s="116">
        <f t="shared" ref="G159:G170" si="6">(F159/E159)*100</f>
        <v>55.225806451612904</v>
      </c>
    </row>
    <row r="160" spans="1:7" s="144" customFormat="1" ht="15" hidden="1" customHeight="1">
      <c r="A160" s="190"/>
      <c r="B160" s="191">
        <v>1031</v>
      </c>
      <c r="C160" s="190" t="s">
        <v>399</v>
      </c>
      <c r="D160" s="79"/>
      <c r="E160" s="232"/>
      <c r="F160" s="231">
        <v>0</v>
      </c>
      <c r="G160" s="116" t="e">
        <f t="shared" si="6"/>
        <v>#DIV/0!</v>
      </c>
    </row>
    <row r="161" spans="1:7" s="144" customFormat="1" ht="15">
      <c r="A161" s="63"/>
      <c r="B161" s="167">
        <v>1036</v>
      </c>
      <c r="C161" s="63" t="s">
        <v>400</v>
      </c>
      <c r="D161" s="64">
        <v>0</v>
      </c>
      <c r="E161" s="231">
        <v>100.9</v>
      </c>
      <c r="F161" s="231">
        <v>100.9</v>
      </c>
      <c r="G161" s="116">
        <f t="shared" si="6"/>
        <v>100</v>
      </c>
    </row>
    <row r="162" spans="1:7" s="144" customFormat="1" ht="15" customHeight="1">
      <c r="A162" s="190"/>
      <c r="B162" s="191">
        <v>1037</v>
      </c>
      <c r="C162" s="190" t="s">
        <v>401</v>
      </c>
      <c r="D162" s="79">
        <v>0</v>
      </c>
      <c r="E162" s="232">
        <v>107.4</v>
      </c>
      <c r="F162" s="231">
        <v>107.4</v>
      </c>
      <c r="G162" s="116">
        <f t="shared" si="6"/>
        <v>100</v>
      </c>
    </row>
    <row r="163" spans="1:7" s="144" customFormat="1" ht="15" hidden="1">
      <c r="A163" s="190"/>
      <c r="B163" s="191">
        <v>1039</v>
      </c>
      <c r="C163" s="190" t="s">
        <v>402</v>
      </c>
      <c r="D163" s="79"/>
      <c r="E163" s="232"/>
      <c r="F163" s="231">
        <v>0</v>
      </c>
      <c r="G163" s="116" t="e">
        <f t="shared" si="6"/>
        <v>#DIV/0!</v>
      </c>
    </row>
    <row r="164" spans="1:7" s="144" customFormat="1" ht="15">
      <c r="A164" s="190"/>
      <c r="B164" s="191">
        <v>1070</v>
      </c>
      <c r="C164" s="190" t="s">
        <v>403</v>
      </c>
      <c r="D164" s="79">
        <v>7</v>
      </c>
      <c r="E164" s="232">
        <v>7</v>
      </c>
      <c r="F164" s="231">
        <v>7</v>
      </c>
      <c r="G164" s="116">
        <f t="shared" si="6"/>
        <v>100</v>
      </c>
    </row>
    <row r="165" spans="1:7" s="144" customFormat="1" ht="15" hidden="1">
      <c r="A165" s="190"/>
      <c r="B165" s="191">
        <v>2331</v>
      </c>
      <c r="C165" s="190" t="s">
        <v>404</v>
      </c>
      <c r="D165" s="79"/>
      <c r="E165" s="232"/>
      <c r="F165" s="231">
        <v>0</v>
      </c>
      <c r="G165" s="116" t="e">
        <f t="shared" si="6"/>
        <v>#DIV/0!</v>
      </c>
    </row>
    <row r="166" spans="1:7" s="144" customFormat="1" ht="15">
      <c r="A166" s="190"/>
      <c r="B166" s="191">
        <v>3322</v>
      </c>
      <c r="C166" s="190" t="s">
        <v>405</v>
      </c>
      <c r="D166" s="64">
        <v>30</v>
      </c>
      <c r="E166" s="231">
        <v>30</v>
      </c>
      <c r="F166" s="231">
        <v>0</v>
      </c>
      <c r="G166" s="116">
        <f t="shared" si="6"/>
        <v>0</v>
      </c>
    </row>
    <row r="167" spans="1:7" s="144" customFormat="1" ht="15">
      <c r="A167" s="190"/>
      <c r="B167" s="191">
        <v>3739</v>
      </c>
      <c r="C167" s="190" t="s">
        <v>406</v>
      </c>
      <c r="D167" s="64">
        <v>50</v>
      </c>
      <c r="E167" s="231">
        <v>50</v>
      </c>
      <c r="F167" s="231">
        <v>0</v>
      </c>
      <c r="G167" s="116">
        <f t="shared" si="6"/>
        <v>0</v>
      </c>
    </row>
    <row r="168" spans="1:7" s="144" customFormat="1" ht="15">
      <c r="A168" s="63"/>
      <c r="B168" s="167">
        <v>3749</v>
      </c>
      <c r="C168" s="63" t="s">
        <v>407</v>
      </c>
      <c r="D168" s="64">
        <v>70</v>
      </c>
      <c r="E168" s="231">
        <v>100</v>
      </c>
      <c r="F168" s="231">
        <v>15.9</v>
      </c>
      <c r="G168" s="116">
        <f t="shared" si="6"/>
        <v>15.9</v>
      </c>
    </row>
    <row r="169" spans="1:7" s="144" customFormat="1" ht="15">
      <c r="A169" s="63"/>
      <c r="B169" s="167">
        <v>6171</v>
      </c>
      <c r="C169" s="63" t="s">
        <v>408</v>
      </c>
      <c r="D169" s="64">
        <v>10</v>
      </c>
      <c r="E169" s="231">
        <v>10</v>
      </c>
      <c r="F169" s="231">
        <v>3</v>
      </c>
      <c r="G169" s="116">
        <f t="shared" si="6"/>
        <v>30</v>
      </c>
    </row>
    <row r="170" spans="1:7" s="144" customFormat="1" ht="15">
      <c r="A170" s="63"/>
      <c r="B170" s="167">
        <v>6402</v>
      </c>
      <c r="C170" s="171" t="s">
        <v>336</v>
      </c>
      <c r="D170" s="64">
        <v>0</v>
      </c>
      <c r="E170" s="231">
        <v>108.4</v>
      </c>
      <c r="F170" s="231">
        <v>108.2</v>
      </c>
      <c r="G170" s="116">
        <f t="shared" si="6"/>
        <v>99.815498154981555</v>
      </c>
    </row>
    <row r="171" spans="1:7" s="144" customFormat="1" ht="15.75" thickBot="1">
      <c r="A171" s="197"/>
      <c r="B171" s="198"/>
      <c r="C171" s="197"/>
      <c r="D171" s="183"/>
      <c r="E171" s="272"/>
      <c r="F171" s="272"/>
      <c r="G171" s="183"/>
    </row>
    <row r="172" spans="1:7" s="144" customFormat="1" ht="18.75" customHeight="1" thickTop="1" thickBot="1">
      <c r="A172" s="199"/>
      <c r="B172" s="200"/>
      <c r="C172" s="201" t="s">
        <v>409</v>
      </c>
      <c r="D172" s="179">
        <f>SUM(D157:D171)</f>
        <v>817</v>
      </c>
      <c r="E172" s="269">
        <f>SUM(E157:E171)</f>
        <v>1133.7</v>
      </c>
      <c r="F172" s="269">
        <f t="shared" ref="F172" si="7">SUM(F157:F171)</f>
        <v>684.8</v>
      </c>
      <c r="G172" s="179">
        <f>(F172/E172)*100</f>
        <v>60.403986945400014</v>
      </c>
    </row>
    <row r="173" spans="1:7" s="144" customFormat="1" ht="12.75" customHeight="1">
      <c r="A173" s="141"/>
      <c r="B173" s="142"/>
      <c r="C173" s="155"/>
      <c r="D173" s="156"/>
      <c r="E173" s="263"/>
      <c r="F173" s="263"/>
      <c r="G173" s="156"/>
    </row>
    <row r="174" spans="1:7" s="144" customFormat="1" ht="12.75" hidden="1" customHeight="1">
      <c r="A174" s="141"/>
      <c r="B174" s="142"/>
      <c r="C174" s="155"/>
      <c r="D174" s="156"/>
      <c r="E174" s="263"/>
      <c r="F174" s="263"/>
      <c r="G174" s="156"/>
    </row>
    <row r="175" spans="1:7" s="144" customFormat="1" ht="12.75" hidden="1" customHeight="1">
      <c r="A175" s="141"/>
      <c r="B175" s="142"/>
      <c r="C175" s="155"/>
      <c r="D175" s="156"/>
      <c r="E175" s="263"/>
      <c r="F175" s="263"/>
      <c r="G175" s="156"/>
    </row>
    <row r="176" spans="1:7" s="144" customFormat="1" ht="12.75" hidden="1" customHeight="1">
      <c r="A176" s="141"/>
      <c r="B176" s="142"/>
      <c r="C176" s="155"/>
      <c r="D176" s="156"/>
      <c r="E176" s="263"/>
      <c r="F176" s="263"/>
      <c r="G176" s="156"/>
    </row>
    <row r="177" spans="1:82" s="144" customFormat="1" ht="12.75" hidden="1" customHeight="1">
      <c r="B177" s="157"/>
      <c r="E177" s="264"/>
      <c r="F177" s="264"/>
    </row>
    <row r="178" spans="1:82" s="144" customFormat="1" ht="12.75" customHeight="1">
      <c r="B178" s="157"/>
      <c r="E178" s="264"/>
      <c r="F178" s="264"/>
    </row>
    <row r="179" spans="1:82" s="144" customFormat="1" ht="12.75" customHeight="1" thickBot="1">
      <c r="B179" s="157"/>
      <c r="E179" s="264"/>
      <c r="F179" s="264"/>
    </row>
    <row r="180" spans="1:82" s="144" customFormat="1" ht="15.75">
      <c r="A180" s="158" t="s">
        <v>27</v>
      </c>
      <c r="B180" s="159" t="s">
        <v>28</v>
      </c>
      <c r="C180" s="158" t="s">
        <v>30</v>
      </c>
      <c r="D180" s="158" t="s">
        <v>31</v>
      </c>
      <c r="E180" s="266" t="s">
        <v>31</v>
      </c>
      <c r="F180" s="227" t="s">
        <v>8</v>
      </c>
      <c r="G180" s="158" t="s">
        <v>289</v>
      </c>
    </row>
    <row r="181" spans="1:82" s="144" customFormat="1" ht="15.75" customHeight="1" thickBot="1">
      <c r="A181" s="160"/>
      <c r="B181" s="161"/>
      <c r="C181" s="162"/>
      <c r="D181" s="163" t="s">
        <v>33</v>
      </c>
      <c r="E181" s="267" t="s">
        <v>34</v>
      </c>
      <c r="F181" s="229" t="s">
        <v>35</v>
      </c>
      <c r="G181" s="163" t="s">
        <v>290</v>
      </c>
    </row>
    <row r="182" spans="1:82" s="144" customFormat="1" ht="16.5" thickTop="1">
      <c r="A182" s="164">
        <v>80</v>
      </c>
      <c r="B182" s="164"/>
      <c r="C182" s="189" t="s">
        <v>178</v>
      </c>
      <c r="D182" s="99"/>
      <c r="E182" s="238"/>
      <c r="F182" s="238"/>
      <c r="G182" s="99"/>
    </row>
    <row r="183" spans="1:82" s="144" customFormat="1" ht="15.75">
      <c r="A183" s="113"/>
      <c r="B183" s="181"/>
      <c r="C183" s="113"/>
      <c r="D183" s="116"/>
      <c r="E183" s="244"/>
      <c r="F183" s="244"/>
      <c r="G183" s="116"/>
    </row>
    <row r="184" spans="1:82" s="144" customFormat="1" ht="15">
      <c r="A184" s="63"/>
      <c r="B184" s="182">
        <v>2219</v>
      </c>
      <c r="C184" s="63" t="s">
        <v>410</v>
      </c>
      <c r="D184" s="119">
        <v>400</v>
      </c>
      <c r="E184" s="231">
        <v>405</v>
      </c>
      <c r="F184" s="231">
        <v>218.9</v>
      </c>
      <c r="G184" s="116">
        <f t="shared" ref="G184:G189" si="8">(F184/E184)*100</f>
        <v>54.049382716049386</v>
      </c>
    </row>
    <row r="185" spans="1:82" s="141" customFormat="1" ht="15">
      <c r="A185" s="63"/>
      <c r="B185" s="182">
        <v>2221</v>
      </c>
      <c r="C185" s="63" t="s">
        <v>411</v>
      </c>
      <c r="D185" s="119">
        <v>19347</v>
      </c>
      <c r="E185" s="231">
        <v>19347</v>
      </c>
      <c r="F185" s="231">
        <v>14739.5</v>
      </c>
      <c r="G185" s="116">
        <f t="shared" si="8"/>
        <v>76.184938233317823</v>
      </c>
      <c r="H185" s="144"/>
      <c r="I185" s="144"/>
      <c r="J185" s="144"/>
      <c r="K185" s="144"/>
      <c r="L185" s="144"/>
      <c r="M185" s="144"/>
      <c r="N185" s="144"/>
      <c r="O185" s="144"/>
      <c r="P185" s="144"/>
      <c r="Q185" s="144"/>
      <c r="R185" s="144"/>
      <c r="S185" s="144"/>
      <c r="T185" s="144"/>
      <c r="U185" s="144"/>
      <c r="V185" s="144"/>
      <c r="W185" s="144"/>
      <c r="X185" s="144"/>
      <c r="Y185" s="144"/>
      <c r="Z185" s="144"/>
      <c r="AA185" s="144"/>
      <c r="AB185" s="144"/>
      <c r="AC185" s="144"/>
      <c r="AD185" s="144"/>
      <c r="AE185" s="144"/>
      <c r="AF185" s="144"/>
      <c r="AG185" s="144"/>
      <c r="AH185" s="144"/>
      <c r="AI185" s="144"/>
      <c r="AJ185" s="144"/>
      <c r="AK185" s="144"/>
      <c r="AL185" s="144"/>
      <c r="AM185" s="144"/>
      <c r="AN185" s="144"/>
      <c r="AO185" s="144"/>
      <c r="AP185" s="144"/>
      <c r="AQ185" s="144"/>
      <c r="AR185" s="144"/>
      <c r="AS185" s="144"/>
      <c r="AT185" s="144"/>
      <c r="AU185" s="144"/>
      <c r="AV185" s="144"/>
      <c r="AW185" s="144"/>
      <c r="AX185" s="144"/>
      <c r="AY185" s="144"/>
      <c r="AZ185" s="144"/>
      <c r="BA185" s="144"/>
      <c r="BB185" s="144"/>
      <c r="BC185" s="144"/>
      <c r="BD185" s="144"/>
      <c r="BE185" s="144"/>
      <c r="BF185" s="144"/>
      <c r="BG185" s="144"/>
      <c r="BH185" s="144"/>
      <c r="BI185" s="144"/>
      <c r="BJ185" s="144"/>
      <c r="BK185" s="144"/>
      <c r="BL185" s="144"/>
      <c r="BM185" s="144"/>
      <c r="BN185" s="144"/>
      <c r="BO185" s="144"/>
      <c r="BP185" s="144"/>
      <c r="BQ185" s="144"/>
      <c r="BR185" s="144"/>
      <c r="BS185" s="144"/>
      <c r="BT185" s="144"/>
      <c r="BU185" s="144"/>
      <c r="BV185" s="144"/>
      <c r="BW185" s="144"/>
      <c r="BX185" s="144"/>
      <c r="BY185" s="144"/>
      <c r="BZ185" s="144"/>
      <c r="CA185" s="144"/>
      <c r="CB185" s="144"/>
      <c r="CC185" s="144"/>
      <c r="CD185" s="144"/>
    </row>
    <row r="186" spans="1:82" s="141" customFormat="1" ht="15">
      <c r="A186" s="63"/>
      <c r="B186" s="182">
        <v>2229</v>
      </c>
      <c r="C186" s="63" t="s">
        <v>297</v>
      </c>
      <c r="D186" s="119">
        <v>0</v>
      </c>
      <c r="E186" s="231">
        <v>125</v>
      </c>
      <c r="F186" s="231">
        <v>124.4</v>
      </c>
      <c r="G186" s="116">
        <f t="shared" si="8"/>
        <v>99.52000000000001</v>
      </c>
      <c r="H186" s="144"/>
      <c r="I186" s="144"/>
      <c r="J186" s="144"/>
      <c r="K186" s="144"/>
      <c r="L186" s="144"/>
      <c r="M186" s="144"/>
      <c r="N186" s="144"/>
      <c r="O186" s="144"/>
      <c r="P186" s="144"/>
      <c r="Q186" s="144"/>
      <c r="R186" s="144"/>
      <c r="S186" s="144"/>
      <c r="T186" s="144"/>
      <c r="U186" s="144"/>
      <c r="V186" s="144"/>
      <c r="W186" s="144"/>
      <c r="X186" s="144"/>
      <c r="Y186" s="144"/>
      <c r="Z186" s="144"/>
      <c r="AA186" s="144"/>
      <c r="AB186" s="144"/>
      <c r="AC186" s="144"/>
      <c r="AD186" s="144"/>
      <c r="AE186" s="144"/>
      <c r="AF186" s="144"/>
      <c r="AG186" s="144"/>
      <c r="AH186" s="144"/>
      <c r="AI186" s="144"/>
      <c r="AJ186" s="144"/>
      <c r="AK186" s="144"/>
      <c r="AL186" s="144"/>
      <c r="AM186" s="144"/>
      <c r="AN186" s="144"/>
      <c r="AO186" s="144"/>
      <c r="AP186" s="144"/>
      <c r="AQ186" s="144"/>
      <c r="AR186" s="144"/>
      <c r="AS186" s="144"/>
      <c r="AT186" s="144"/>
      <c r="AU186" s="144"/>
      <c r="AV186" s="144"/>
      <c r="AW186" s="144"/>
      <c r="AX186" s="144"/>
      <c r="AY186" s="144"/>
      <c r="AZ186" s="144"/>
      <c r="BA186" s="144"/>
      <c r="BB186" s="144"/>
      <c r="BC186" s="144"/>
      <c r="BD186" s="144"/>
      <c r="BE186" s="144"/>
      <c r="BF186" s="144"/>
      <c r="BG186" s="144"/>
      <c r="BH186" s="144"/>
      <c r="BI186" s="144"/>
      <c r="BJ186" s="144"/>
      <c r="BK186" s="144"/>
      <c r="BL186" s="144"/>
      <c r="BM186" s="144"/>
      <c r="BN186" s="144"/>
      <c r="BO186" s="144"/>
      <c r="BP186" s="144"/>
      <c r="BQ186" s="144"/>
      <c r="BR186" s="144"/>
      <c r="BS186" s="144"/>
      <c r="BT186" s="144"/>
      <c r="BU186" s="144"/>
      <c r="BV186" s="144"/>
      <c r="BW186" s="144"/>
      <c r="BX186" s="144"/>
      <c r="BY186" s="144"/>
      <c r="BZ186" s="144"/>
      <c r="CA186" s="144"/>
      <c r="CB186" s="144"/>
      <c r="CC186" s="144"/>
      <c r="CD186" s="144"/>
    </row>
    <row r="187" spans="1:82" s="141" customFormat="1" ht="15">
      <c r="A187" s="63"/>
      <c r="B187" s="182">
        <v>2299</v>
      </c>
      <c r="C187" s="63" t="s">
        <v>412</v>
      </c>
      <c r="D187" s="64">
        <v>0</v>
      </c>
      <c r="E187" s="231">
        <v>0</v>
      </c>
      <c r="F187" s="231">
        <v>1</v>
      </c>
      <c r="G187" s="116" t="e">
        <f t="shared" si="8"/>
        <v>#DIV/0!</v>
      </c>
      <c r="H187" s="144"/>
      <c r="I187" s="144"/>
      <c r="J187" s="144"/>
      <c r="K187" s="144"/>
      <c r="L187" s="144"/>
      <c r="M187" s="144"/>
      <c r="N187" s="144"/>
      <c r="O187" s="144"/>
      <c r="P187" s="144"/>
      <c r="Q187" s="144"/>
      <c r="R187" s="144"/>
      <c r="S187" s="144"/>
      <c r="T187" s="144"/>
      <c r="U187" s="144"/>
      <c r="V187" s="144"/>
      <c r="W187" s="144"/>
      <c r="X187" s="144"/>
      <c r="Y187" s="144"/>
      <c r="Z187" s="144"/>
      <c r="AA187" s="144"/>
      <c r="AB187" s="144"/>
      <c r="AC187" s="144"/>
      <c r="AD187" s="144"/>
      <c r="AE187" s="144"/>
      <c r="AF187" s="144"/>
      <c r="AG187" s="144"/>
      <c r="AH187" s="144"/>
      <c r="AI187" s="144"/>
      <c r="AJ187" s="144"/>
      <c r="AK187" s="144"/>
      <c r="AL187" s="144"/>
      <c r="AM187" s="144"/>
      <c r="AN187" s="144"/>
      <c r="AO187" s="144"/>
      <c r="AP187" s="144"/>
      <c r="AQ187" s="144"/>
      <c r="AR187" s="144"/>
      <c r="AS187" s="144"/>
      <c r="AT187" s="144"/>
      <c r="AU187" s="144"/>
      <c r="AV187" s="144"/>
      <c r="AW187" s="144"/>
      <c r="AX187" s="144"/>
      <c r="AY187" s="144"/>
      <c r="AZ187" s="144"/>
      <c r="BA187" s="144"/>
      <c r="BB187" s="144"/>
      <c r="BC187" s="144"/>
      <c r="BD187" s="144"/>
      <c r="BE187" s="144"/>
      <c r="BF187" s="144"/>
      <c r="BG187" s="144"/>
      <c r="BH187" s="144"/>
      <c r="BI187" s="144"/>
      <c r="BJ187" s="144"/>
      <c r="BK187" s="144"/>
      <c r="BL187" s="144"/>
      <c r="BM187" s="144"/>
      <c r="BN187" s="144"/>
      <c r="BO187" s="144"/>
      <c r="BP187" s="144"/>
      <c r="BQ187" s="144"/>
      <c r="BR187" s="144"/>
      <c r="BS187" s="144"/>
      <c r="BT187" s="144"/>
      <c r="BU187" s="144"/>
      <c r="BV187" s="144"/>
      <c r="BW187" s="144"/>
      <c r="BX187" s="144"/>
      <c r="BY187" s="144"/>
      <c r="BZ187" s="144"/>
      <c r="CA187" s="144"/>
      <c r="CB187" s="144"/>
      <c r="CC187" s="144"/>
      <c r="CD187" s="144"/>
    </row>
    <row r="188" spans="1:82" s="141" customFormat="1" ht="15">
      <c r="A188" s="190"/>
      <c r="B188" s="202">
        <v>3399</v>
      </c>
      <c r="C188" s="190" t="s">
        <v>413</v>
      </c>
      <c r="D188" s="116">
        <v>150</v>
      </c>
      <c r="E188" s="244">
        <v>150</v>
      </c>
      <c r="F188" s="231">
        <v>105.4</v>
      </c>
      <c r="G188" s="116">
        <f t="shared" si="8"/>
        <v>70.266666666666666</v>
      </c>
      <c r="H188" s="144"/>
      <c r="I188" s="144"/>
      <c r="J188" s="144"/>
      <c r="K188" s="144"/>
      <c r="L188" s="144"/>
      <c r="M188" s="144"/>
      <c r="N188" s="144"/>
      <c r="O188" s="144"/>
      <c r="P188" s="144"/>
      <c r="Q188" s="144"/>
      <c r="R188" s="144"/>
      <c r="S188" s="144"/>
      <c r="T188" s="144"/>
      <c r="U188" s="144"/>
      <c r="V188" s="144"/>
      <c r="W188" s="144"/>
      <c r="X188" s="144"/>
      <c r="Y188" s="144"/>
      <c r="Z188" s="144"/>
      <c r="AA188" s="144"/>
      <c r="AB188" s="144"/>
      <c r="AC188" s="144"/>
      <c r="AD188" s="144"/>
      <c r="AE188" s="144"/>
      <c r="AF188" s="144"/>
      <c r="AG188" s="144"/>
      <c r="AH188" s="144"/>
      <c r="AI188" s="144"/>
      <c r="AJ188" s="144"/>
      <c r="AK188" s="144"/>
      <c r="AL188" s="144"/>
      <c r="AM188" s="144"/>
      <c r="AN188" s="144"/>
      <c r="AO188" s="144"/>
      <c r="AP188" s="144"/>
      <c r="AQ188" s="144"/>
      <c r="AR188" s="144"/>
      <c r="AS188" s="144"/>
      <c r="AT188" s="144"/>
      <c r="AU188" s="144"/>
      <c r="AV188" s="144"/>
      <c r="AW188" s="144"/>
      <c r="AX188" s="144"/>
      <c r="AY188" s="144"/>
      <c r="AZ188" s="144"/>
      <c r="BA188" s="144"/>
      <c r="BB188" s="144"/>
      <c r="BC188" s="144"/>
      <c r="BD188" s="144"/>
      <c r="BE188" s="144"/>
      <c r="BF188" s="144"/>
      <c r="BG188" s="144"/>
      <c r="BH188" s="144"/>
      <c r="BI188" s="144"/>
      <c r="BJ188" s="144"/>
      <c r="BK188" s="144"/>
      <c r="BL188" s="144"/>
      <c r="BM188" s="144"/>
      <c r="BN188" s="144"/>
      <c r="BO188" s="144"/>
      <c r="BP188" s="144"/>
      <c r="BQ188" s="144"/>
      <c r="BR188" s="144"/>
      <c r="BS188" s="144"/>
      <c r="BT188" s="144"/>
      <c r="BU188" s="144"/>
      <c r="BV188" s="144"/>
      <c r="BW188" s="144"/>
      <c r="BX188" s="144"/>
      <c r="BY188" s="144"/>
      <c r="BZ188" s="144"/>
      <c r="CA188" s="144"/>
      <c r="CB188" s="144"/>
      <c r="CC188" s="144"/>
      <c r="CD188" s="144"/>
    </row>
    <row r="189" spans="1:82" s="141" customFormat="1" ht="15">
      <c r="A189" s="190"/>
      <c r="B189" s="202">
        <v>6171</v>
      </c>
      <c r="C189" s="190" t="s">
        <v>414</v>
      </c>
      <c r="D189" s="116">
        <v>0</v>
      </c>
      <c r="E189" s="244">
        <v>1</v>
      </c>
      <c r="F189" s="231">
        <v>28.5</v>
      </c>
      <c r="G189" s="116">
        <f t="shared" si="8"/>
        <v>2850</v>
      </c>
      <c r="H189" s="144"/>
      <c r="I189" s="144"/>
      <c r="J189" s="144"/>
      <c r="K189" s="144"/>
      <c r="L189" s="144"/>
      <c r="M189" s="144"/>
      <c r="N189" s="144"/>
      <c r="O189" s="144"/>
      <c r="P189" s="144"/>
      <c r="Q189" s="144"/>
      <c r="R189" s="144"/>
      <c r="S189" s="144"/>
      <c r="T189" s="144"/>
      <c r="U189" s="144"/>
      <c r="V189" s="144"/>
      <c r="W189" s="144"/>
      <c r="X189" s="144"/>
      <c r="Y189" s="144"/>
      <c r="Z189" s="144"/>
      <c r="AA189" s="144"/>
      <c r="AB189" s="144"/>
      <c r="AC189" s="144"/>
      <c r="AD189" s="144"/>
      <c r="AE189" s="144"/>
      <c r="AF189" s="144"/>
      <c r="AG189" s="144"/>
      <c r="AH189" s="144"/>
      <c r="AI189" s="144"/>
      <c r="AJ189" s="144"/>
      <c r="AK189" s="144"/>
      <c r="AL189" s="144"/>
      <c r="AM189" s="144"/>
      <c r="AN189" s="144"/>
      <c r="AO189" s="144"/>
      <c r="AP189" s="144"/>
      <c r="AQ189" s="144"/>
      <c r="AR189" s="144"/>
      <c r="AS189" s="144"/>
      <c r="AT189" s="144"/>
      <c r="AU189" s="144"/>
      <c r="AV189" s="144"/>
      <c r="AW189" s="144"/>
      <c r="AX189" s="144"/>
      <c r="AY189" s="144"/>
      <c r="AZ189" s="144"/>
      <c r="BA189" s="144"/>
      <c r="BB189" s="144"/>
      <c r="BC189" s="144"/>
      <c r="BD189" s="144"/>
      <c r="BE189" s="144"/>
      <c r="BF189" s="144"/>
      <c r="BG189" s="144"/>
      <c r="BH189" s="144"/>
      <c r="BI189" s="144"/>
      <c r="BJ189" s="144"/>
      <c r="BK189" s="144"/>
      <c r="BL189" s="144"/>
      <c r="BM189" s="144"/>
      <c r="BN189" s="144"/>
      <c r="BO189" s="144"/>
      <c r="BP189" s="144"/>
      <c r="BQ189" s="144"/>
      <c r="BR189" s="144"/>
      <c r="BS189" s="144"/>
      <c r="BT189" s="144"/>
      <c r="BU189" s="144"/>
      <c r="BV189" s="144"/>
      <c r="BW189" s="144"/>
      <c r="BX189" s="144"/>
      <c r="BY189" s="144"/>
      <c r="BZ189" s="144"/>
      <c r="CA189" s="144"/>
      <c r="CB189" s="144"/>
      <c r="CC189" s="144"/>
      <c r="CD189" s="144"/>
    </row>
    <row r="190" spans="1:82" s="141" customFormat="1" ht="15" hidden="1">
      <c r="A190" s="190"/>
      <c r="B190" s="202">
        <v>6402</v>
      </c>
      <c r="C190" s="190" t="s">
        <v>415</v>
      </c>
      <c r="D190" s="116"/>
      <c r="E190" s="244"/>
      <c r="F190" s="231">
        <v>0</v>
      </c>
      <c r="G190" s="116" t="e">
        <f>(#REF!/E190)*100</f>
        <v>#REF!</v>
      </c>
      <c r="H190" s="144"/>
      <c r="I190" s="144"/>
      <c r="J190" s="144"/>
      <c r="K190" s="144"/>
      <c r="L190" s="144"/>
      <c r="M190" s="144"/>
      <c r="N190" s="144"/>
      <c r="O190" s="144"/>
      <c r="P190" s="144"/>
      <c r="Q190" s="144"/>
      <c r="R190" s="144"/>
      <c r="S190" s="144"/>
      <c r="T190" s="144"/>
      <c r="U190" s="144"/>
      <c r="V190" s="144"/>
      <c r="W190" s="144"/>
      <c r="X190" s="144"/>
      <c r="Y190" s="144"/>
      <c r="Z190" s="144"/>
      <c r="AA190" s="144"/>
      <c r="AB190" s="144"/>
      <c r="AC190" s="144"/>
      <c r="AD190" s="144"/>
      <c r="AE190" s="144"/>
      <c r="AF190" s="144"/>
      <c r="AG190" s="144"/>
      <c r="AH190" s="144"/>
      <c r="AI190" s="144"/>
      <c r="AJ190" s="144"/>
      <c r="AK190" s="144"/>
      <c r="AL190" s="144"/>
      <c r="AM190" s="144"/>
      <c r="AN190" s="144"/>
      <c r="AO190" s="144"/>
      <c r="AP190" s="144"/>
      <c r="AQ190" s="144"/>
      <c r="AR190" s="144"/>
      <c r="AS190" s="144"/>
      <c r="AT190" s="144"/>
      <c r="AU190" s="144"/>
      <c r="AV190" s="144"/>
      <c r="AW190" s="144"/>
      <c r="AX190" s="144"/>
      <c r="AY190" s="144"/>
      <c r="AZ190" s="144"/>
      <c r="BA190" s="144"/>
      <c r="BB190" s="144"/>
      <c r="BC190" s="144"/>
      <c r="BD190" s="144"/>
      <c r="BE190" s="144"/>
      <c r="BF190" s="144"/>
      <c r="BG190" s="144"/>
      <c r="BH190" s="144"/>
      <c r="BI190" s="144"/>
      <c r="BJ190" s="144"/>
      <c r="BK190" s="144"/>
      <c r="BL190" s="144"/>
      <c r="BM190" s="144"/>
      <c r="BN190" s="144"/>
      <c r="BO190" s="144"/>
      <c r="BP190" s="144"/>
      <c r="BQ190" s="144"/>
      <c r="BR190" s="144"/>
      <c r="BS190" s="144"/>
      <c r="BT190" s="144"/>
      <c r="BU190" s="144"/>
      <c r="BV190" s="144"/>
      <c r="BW190" s="144"/>
      <c r="BX190" s="144"/>
      <c r="BY190" s="144"/>
      <c r="BZ190" s="144"/>
      <c r="CA190" s="144"/>
      <c r="CB190" s="144"/>
      <c r="CC190" s="144"/>
      <c r="CD190" s="144"/>
    </row>
    <row r="191" spans="1:82" s="141" customFormat="1" ht="15" hidden="1">
      <c r="A191" s="190"/>
      <c r="B191" s="202">
        <v>6409</v>
      </c>
      <c r="C191" s="190" t="s">
        <v>416</v>
      </c>
      <c r="D191" s="116"/>
      <c r="E191" s="244"/>
      <c r="F191" s="231">
        <v>0</v>
      </c>
      <c r="G191" s="116" t="e">
        <f>(#REF!/E191)*100</f>
        <v>#REF!</v>
      </c>
      <c r="H191" s="144"/>
      <c r="I191" s="144"/>
      <c r="J191" s="144"/>
      <c r="K191" s="144"/>
      <c r="L191" s="144"/>
      <c r="M191" s="144"/>
      <c r="N191" s="144"/>
      <c r="O191" s="144"/>
      <c r="P191" s="144"/>
      <c r="Q191" s="144"/>
      <c r="R191" s="144"/>
      <c r="S191" s="144"/>
      <c r="T191" s="144"/>
      <c r="U191" s="144"/>
      <c r="V191" s="144"/>
      <c r="W191" s="144"/>
      <c r="X191" s="144"/>
      <c r="Y191" s="144"/>
      <c r="Z191" s="144"/>
      <c r="AA191" s="144"/>
      <c r="AB191" s="144"/>
      <c r="AC191" s="144"/>
      <c r="AD191" s="144"/>
      <c r="AE191" s="144"/>
      <c r="AF191" s="144"/>
      <c r="AG191" s="144"/>
      <c r="AH191" s="144"/>
      <c r="AI191" s="144"/>
      <c r="AJ191" s="144"/>
      <c r="AK191" s="144"/>
      <c r="AL191" s="144"/>
      <c r="AM191" s="144"/>
      <c r="AN191" s="144"/>
      <c r="AO191" s="144"/>
      <c r="AP191" s="144"/>
      <c r="AQ191" s="144"/>
      <c r="AR191" s="144"/>
      <c r="AS191" s="144"/>
      <c r="AT191" s="144"/>
      <c r="AU191" s="144"/>
      <c r="AV191" s="144"/>
      <c r="AW191" s="144"/>
      <c r="AX191" s="144"/>
      <c r="AY191" s="144"/>
      <c r="AZ191" s="144"/>
      <c r="BA191" s="144"/>
      <c r="BB191" s="144"/>
      <c r="BC191" s="144"/>
      <c r="BD191" s="144"/>
      <c r="BE191" s="144"/>
      <c r="BF191" s="144"/>
      <c r="BG191" s="144"/>
      <c r="BH191" s="144"/>
      <c r="BI191" s="144"/>
      <c r="BJ191" s="144"/>
      <c r="BK191" s="144"/>
      <c r="BL191" s="144"/>
      <c r="BM191" s="144"/>
      <c r="BN191" s="144"/>
      <c r="BO191" s="144"/>
      <c r="BP191" s="144"/>
      <c r="BQ191" s="144"/>
      <c r="BR191" s="144"/>
      <c r="BS191" s="144"/>
      <c r="BT191" s="144"/>
      <c r="BU191" s="144"/>
      <c r="BV191" s="144"/>
      <c r="BW191" s="144"/>
      <c r="BX191" s="144"/>
      <c r="BY191" s="144"/>
      <c r="BZ191" s="144"/>
      <c r="CA191" s="144"/>
      <c r="CB191" s="144"/>
      <c r="CC191" s="144"/>
      <c r="CD191" s="144"/>
    </row>
    <row r="192" spans="1:82" s="141" customFormat="1" ht="15.75" thickBot="1">
      <c r="A192" s="186"/>
      <c r="B192" s="185"/>
      <c r="C192" s="186"/>
      <c r="D192" s="203"/>
      <c r="E192" s="275"/>
      <c r="F192" s="275"/>
      <c r="G192" s="203"/>
      <c r="H192" s="144"/>
      <c r="I192" s="144"/>
      <c r="J192" s="144"/>
      <c r="K192" s="144"/>
      <c r="L192" s="144"/>
      <c r="M192" s="144"/>
      <c r="N192" s="144"/>
      <c r="O192" s="144"/>
      <c r="P192" s="144"/>
      <c r="Q192" s="144"/>
      <c r="R192" s="144"/>
      <c r="S192" s="144"/>
      <c r="T192" s="144"/>
      <c r="U192" s="144"/>
      <c r="V192" s="144"/>
      <c r="W192" s="144"/>
      <c r="X192" s="144"/>
      <c r="Y192" s="144"/>
      <c r="Z192" s="144"/>
      <c r="AA192" s="144"/>
      <c r="AB192" s="144"/>
      <c r="AC192" s="144"/>
      <c r="AD192" s="144"/>
      <c r="AE192" s="144"/>
      <c r="AF192" s="144"/>
      <c r="AG192" s="144"/>
      <c r="AH192" s="144"/>
      <c r="AI192" s="144"/>
      <c r="AJ192" s="144"/>
      <c r="AK192" s="144"/>
      <c r="AL192" s="144"/>
      <c r="AM192" s="144"/>
      <c r="AN192" s="144"/>
      <c r="AO192" s="144"/>
      <c r="AP192" s="144"/>
      <c r="AQ192" s="144"/>
      <c r="AR192" s="144"/>
      <c r="AS192" s="144"/>
      <c r="AT192" s="144"/>
      <c r="AU192" s="144"/>
      <c r="AV192" s="144"/>
      <c r="AW192" s="144"/>
      <c r="AX192" s="144"/>
      <c r="AY192" s="144"/>
      <c r="AZ192" s="144"/>
      <c r="BA192" s="144"/>
      <c r="BB192" s="144"/>
      <c r="BC192" s="144"/>
      <c r="BD192" s="144"/>
      <c r="BE192" s="144"/>
      <c r="BF192" s="144"/>
      <c r="BG192" s="144"/>
      <c r="BH192" s="144"/>
      <c r="BI192" s="144"/>
      <c r="BJ192" s="144"/>
      <c r="BK192" s="144"/>
      <c r="BL192" s="144"/>
      <c r="BM192" s="144"/>
      <c r="BN192" s="144"/>
      <c r="BO192" s="144"/>
      <c r="BP192" s="144"/>
      <c r="BQ192" s="144"/>
      <c r="BR192" s="144"/>
      <c r="BS192" s="144"/>
      <c r="BT192" s="144"/>
      <c r="BU192" s="144"/>
      <c r="BV192" s="144"/>
      <c r="BW192" s="144"/>
      <c r="BX192" s="144"/>
      <c r="BY192" s="144"/>
      <c r="BZ192" s="144"/>
      <c r="CA192" s="144"/>
      <c r="CB192" s="144"/>
      <c r="CC192" s="144"/>
      <c r="CD192" s="144"/>
    </row>
    <row r="193" spans="1:82" s="141" customFormat="1" ht="18.75" customHeight="1" thickTop="1" thickBot="1">
      <c r="A193" s="199"/>
      <c r="B193" s="204"/>
      <c r="C193" s="201" t="s">
        <v>417</v>
      </c>
      <c r="D193" s="179">
        <f t="shared" ref="D193:F193" si="9">SUM(D184:D191)</f>
        <v>19897</v>
      </c>
      <c r="E193" s="269">
        <f t="shared" si="9"/>
        <v>20028</v>
      </c>
      <c r="F193" s="269">
        <f t="shared" si="9"/>
        <v>15217.699999999999</v>
      </c>
      <c r="G193" s="179">
        <f>(F193/E193)*100</f>
        <v>75.982125024965043</v>
      </c>
      <c r="H193" s="144"/>
      <c r="I193" s="144"/>
      <c r="J193" s="144"/>
      <c r="K193" s="144"/>
      <c r="L193" s="144"/>
      <c r="M193" s="144"/>
      <c r="N193" s="144"/>
      <c r="O193" s="144"/>
      <c r="P193" s="144"/>
      <c r="Q193" s="144"/>
      <c r="R193" s="144"/>
      <c r="S193" s="144"/>
      <c r="T193" s="144"/>
      <c r="U193" s="144"/>
      <c r="V193" s="144"/>
      <c r="W193" s="144"/>
      <c r="X193" s="144"/>
      <c r="Y193" s="144"/>
      <c r="Z193" s="144"/>
      <c r="AA193" s="144"/>
      <c r="AB193" s="144"/>
      <c r="AC193" s="144"/>
      <c r="AD193" s="144"/>
      <c r="AE193" s="144"/>
      <c r="AF193" s="144"/>
      <c r="AG193" s="144"/>
      <c r="AH193" s="144"/>
      <c r="AI193" s="144"/>
      <c r="AJ193" s="144"/>
      <c r="AK193" s="144"/>
      <c r="AL193" s="144"/>
      <c r="AM193" s="144"/>
      <c r="AN193" s="144"/>
      <c r="AO193" s="144"/>
      <c r="AP193" s="144"/>
      <c r="AQ193" s="144"/>
      <c r="AR193" s="144"/>
      <c r="AS193" s="144"/>
      <c r="AT193" s="144"/>
      <c r="AU193" s="144"/>
      <c r="AV193" s="144"/>
      <c r="AW193" s="144"/>
      <c r="AX193" s="144"/>
      <c r="AY193" s="144"/>
      <c r="AZ193" s="144"/>
      <c r="BA193" s="144"/>
      <c r="BB193" s="144"/>
      <c r="BC193" s="144"/>
      <c r="BD193" s="144"/>
      <c r="BE193" s="144"/>
      <c r="BF193" s="144"/>
      <c r="BG193" s="144"/>
      <c r="BH193" s="144"/>
      <c r="BI193" s="144"/>
      <c r="BJ193" s="144"/>
      <c r="BK193" s="144"/>
      <c r="BL193" s="144"/>
      <c r="BM193" s="144"/>
      <c r="BN193" s="144"/>
      <c r="BO193" s="144"/>
      <c r="BP193" s="144"/>
      <c r="BQ193" s="144"/>
      <c r="BR193" s="144"/>
      <c r="BS193" s="144"/>
      <c r="BT193" s="144"/>
      <c r="BU193" s="144"/>
      <c r="BV193" s="144"/>
      <c r="BW193" s="144"/>
      <c r="BX193" s="144"/>
      <c r="BY193" s="144"/>
      <c r="BZ193" s="144"/>
      <c r="CA193" s="144"/>
      <c r="CB193" s="144"/>
      <c r="CC193" s="144"/>
      <c r="CD193" s="144"/>
    </row>
    <row r="194" spans="1:82" s="141" customFormat="1" ht="15.75" customHeight="1">
      <c r="B194" s="142"/>
      <c r="C194" s="155"/>
      <c r="D194" s="156"/>
      <c r="E194" s="263"/>
      <c r="F194" s="263"/>
      <c r="G194" s="156"/>
      <c r="H194" s="144"/>
      <c r="I194" s="144"/>
      <c r="J194" s="144"/>
      <c r="K194" s="144"/>
      <c r="L194" s="144"/>
      <c r="M194" s="144"/>
      <c r="N194" s="144"/>
      <c r="O194" s="144"/>
      <c r="P194" s="144"/>
      <c r="Q194" s="144"/>
      <c r="R194" s="144"/>
      <c r="S194" s="144"/>
      <c r="T194" s="144"/>
      <c r="U194" s="144"/>
      <c r="V194" s="144"/>
      <c r="W194" s="144"/>
      <c r="X194" s="144"/>
      <c r="Y194" s="144"/>
      <c r="Z194" s="144"/>
      <c r="AA194" s="144"/>
      <c r="AB194" s="144"/>
      <c r="AC194" s="144"/>
      <c r="AD194" s="144"/>
      <c r="AE194" s="144"/>
      <c r="AF194" s="144"/>
      <c r="AG194" s="144"/>
      <c r="AH194" s="144"/>
      <c r="AI194" s="144"/>
      <c r="AJ194" s="144"/>
      <c r="AK194" s="144"/>
      <c r="AL194" s="144"/>
      <c r="AM194" s="144"/>
      <c r="AN194" s="144"/>
      <c r="AO194" s="144"/>
      <c r="AP194" s="144"/>
      <c r="AQ194" s="144"/>
      <c r="AR194" s="144"/>
      <c r="AS194" s="144"/>
      <c r="AT194" s="144"/>
      <c r="AU194" s="144"/>
      <c r="AV194" s="144"/>
      <c r="AW194" s="144"/>
      <c r="AX194" s="144"/>
      <c r="AY194" s="144"/>
      <c r="AZ194" s="144"/>
      <c r="BA194" s="144"/>
      <c r="BB194" s="144"/>
      <c r="BC194" s="144"/>
      <c r="BD194" s="144"/>
      <c r="BE194" s="144"/>
      <c r="BF194" s="144"/>
      <c r="BG194" s="144"/>
      <c r="BH194" s="144"/>
      <c r="BI194" s="144"/>
      <c r="BJ194" s="144"/>
      <c r="BK194" s="144"/>
      <c r="BL194" s="144"/>
      <c r="BM194" s="144"/>
      <c r="BN194" s="144"/>
      <c r="BO194" s="144"/>
      <c r="BP194" s="144"/>
      <c r="BQ194" s="144"/>
      <c r="BR194" s="144"/>
      <c r="BS194" s="144"/>
      <c r="BT194" s="144"/>
      <c r="BU194" s="144"/>
      <c r="BV194" s="144"/>
      <c r="BW194" s="144"/>
      <c r="BX194" s="144"/>
      <c r="BY194" s="144"/>
      <c r="BZ194" s="144"/>
      <c r="CA194" s="144"/>
      <c r="CB194" s="144"/>
      <c r="CC194" s="144"/>
      <c r="CD194" s="144"/>
    </row>
    <row r="195" spans="1:82" s="141" customFormat="1" ht="12.75" hidden="1" customHeight="1">
      <c r="B195" s="142"/>
      <c r="C195" s="155"/>
      <c r="D195" s="156"/>
      <c r="E195" s="263"/>
      <c r="F195" s="263"/>
      <c r="G195" s="156"/>
      <c r="H195" s="144"/>
      <c r="I195" s="144"/>
      <c r="J195" s="144"/>
      <c r="K195" s="144"/>
      <c r="L195" s="144"/>
      <c r="M195" s="144"/>
      <c r="N195" s="144"/>
      <c r="O195" s="144"/>
      <c r="P195" s="144"/>
      <c r="Q195" s="144"/>
      <c r="R195" s="144"/>
      <c r="S195" s="144"/>
      <c r="T195" s="144"/>
      <c r="U195" s="144"/>
      <c r="V195" s="144"/>
      <c r="W195" s="144"/>
      <c r="X195" s="144"/>
      <c r="Y195" s="144"/>
      <c r="Z195" s="144"/>
      <c r="AA195" s="144"/>
      <c r="AB195" s="144"/>
      <c r="AC195" s="144"/>
      <c r="AD195" s="144"/>
      <c r="AE195" s="144"/>
      <c r="AF195" s="144"/>
      <c r="AG195" s="144"/>
      <c r="AH195" s="144"/>
      <c r="AI195" s="144"/>
      <c r="AJ195" s="144"/>
      <c r="AK195" s="144"/>
      <c r="AL195" s="144"/>
      <c r="AM195" s="144"/>
      <c r="AN195" s="144"/>
      <c r="AO195" s="144"/>
      <c r="AP195" s="144"/>
      <c r="AQ195" s="144"/>
      <c r="AR195" s="144"/>
      <c r="AS195" s="144"/>
      <c r="AT195" s="144"/>
      <c r="AU195" s="144"/>
      <c r="AV195" s="144"/>
      <c r="AW195" s="144"/>
      <c r="AX195" s="144"/>
      <c r="AY195" s="144"/>
      <c r="AZ195" s="144"/>
      <c r="BA195" s="144"/>
      <c r="BB195" s="144"/>
      <c r="BC195" s="144"/>
      <c r="BD195" s="144"/>
      <c r="BE195" s="144"/>
      <c r="BF195" s="144"/>
      <c r="BG195" s="144"/>
      <c r="BH195" s="144"/>
      <c r="BI195" s="144"/>
      <c r="BJ195" s="144"/>
      <c r="BK195" s="144"/>
      <c r="BL195" s="144"/>
      <c r="BM195" s="144"/>
      <c r="BN195" s="144"/>
      <c r="BO195" s="144"/>
      <c r="BP195" s="144"/>
      <c r="BQ195" s="144"/>
      <c r="BR195" s="144"/>
      <c r="BS195" s="144"/>
      <c r="BT195" s="144"/>
      <c r="BU195" s="144"/>
      <c r="BV195" s="144"/>
      <c r="BW195" s="144"/>
      <c r="BX195" s="144"/>
      <c r="BY195" s="144"/>
      <c r="BZ195" s="144"/>
      <c r="CA195" s="144"/>
      <c r="CB195" s="144"/>
      <c r="CC195" s="144"/>
      <c r="CD195" s="144"/>
    </row>
    <row r="196" spans="1:82" s="141" customFormat="1" ht="12.75" hidden="1" customHeight="1">
      <c r="B196" s="142"/>
      <c r="C196" s="155"/>
      <c r="D196" s="156"/>
      <c r="E196" s="263"/>
      <c r="F196" s="263"/>
      <c r="G196" s="156"/>
      <c r="H196" s="144"/>
      <c r="I196" s="144"/>
      <c r="J196" s="144"/>
      <c r="K196" s="144"/>
      <c r="L196" s="144"/>
      <c r="M196" s="144"/>
      <c r="N196" s="144"/>
      <c r="O196" s="144"/>
      <c r="P196" s="144"/>
      <c r="Q196" s="144"/>
      <c r="R196" s="144"/>
      <c r="S196" s="144"/>
      <c r="T196" s="144"/>
      <c r="U196" s="144"/>
      <c r="V196" s="144"/>
      <c r="W196" s="144"/>
      <c r="X196" s="144"/>
      <c r="Y196" s="144"/>
      <c r="Z196" s="144"/>
      <c r="AA196" s="144"/>
      <c r="AB196" s="144"/>
      <c r="AC196" s="144"/>
      <c r="AD196" s="144"/>
      <c r="AE196" s="144"/>
      <c r="AF196" s="144"/>
      <c r="AG196" s="144"/>
      <c r="AH196" s="144"/>
      <c r="AI196" s="144"/>
      <c r="AJ196" s="144"/>
      <c r="AK196" s="144"/>
      <c r="AL196" s="144"/>
      <c r="AM196" s="144"/>
      <c r="AN196" s="144"/>
      <c r="AO196" s="144"/>
      <c r="AP196" s="144"/>
      <c r="AQ196" s="144"/>
      <c r="AR196" s="144"/>
      <c r="AS196" s="144"/>
      <c r="AT196" s="144"/>
      <c r="AU196" s="144"/>
      <c r="AV196" s="144"/>
      <c r="AW196" s="144"/>
      <c r="AX196" s="144"/>
      <c r="AY196" s="144"/>
      <c r="AZ196" s="144"/>
      <c r="BA196" s="144"/>
      <c r="BB196" s="144"/>
      <c r="BC196" s="144"/>
      <c r="BD196" s="144"/>
      <c r="BE196" s="144"/>
      <c r="BF196" s="144"/>
      <c r="BG196" s="144"/>
      <c r="BH196" s="144"/>
      <c r="BI196" s="144"/>
      <c r="BJ196" s="144"/>
      <c r="BK196" s="144"/>
      <c r="BL196" s="144"/>
      <c r="BM196" s="144"/>
      <c r="BN196" s="144"/>
      <c r="BO196" s="144"/>
      <c r="BP196" s="144"/>
      <c r="BQ196" s="144"/>
      <c r="BR196" s="144"/>
      <c r="BS196" s="144"/>
      <c r="BT196" s="144"/>
      <c r="BU196" s="144"/>
      <c r="BV196" s="144"/>
      <c r="BW196" s="144"/>
      <c r="BX196" s="144"/>
      <c r="BY196" s="144"/>
      <c r="BZ196" s="144"/>
      <c r="CA196" s="144"/>
      <c r="CB196" s="144"/>
      <c r="CC196" s="144"/>
      <c r="CD196" s="144"/>
    </row>
    <row r="197" spans="1:82" s="141" customFormat="1" ht="12.75" hidden="1" customHeight="1">
      <c r="B197" s="142"/>
      <c r="C197" s="155"/>
      <c r="D197" s="156"/>
      <c r="E197" s="263"/>
      <c r="F197" s="263"/>
      <c r="G197" s="156"/>
      <c r="H197" s="144"/>
      <c r="I197" s="144"/>
      <c r="J197" s="144"/>
      <c r="K197" s="144"/>
      <c r="L197" s="144"/>
      <c r="M197" s="144"/>
      <c r="N197" s="144"/>
      <c r="O197" s="144"/>
      <c r="P197" s="144"/>
      <c r="Q197" s="144"/>
      <c r="R197" s="144"/>
      <c r="S197" s="144"/>
      <c r="T197" s="144"/>
      <c r="U197" s="144"/>
      <c r="V197" s="144"/>
      <c r="W197" s="144"/>
      <c r="X197" s="144"/>
      <c r="Y197" s="144"/>
      <c r="Z197" s="144"/>
      <c r="AA197" s="144"/>
      <c r="AB197" s="144"/>
      <c r="AC197" s="144"/>
      <c r="AD197" s="144"/>
      <c r="AE197" s="144"/>
      <c r="AF197" s="144"/>
      <c r="AG197" s="144"/>
      <c r="AH197" s="144"/>
      <c r="AI197" s="144"/>
      <c r="AJ197" s="144"/>
      <c r="AK197" s="144"/>
      <c r="AL197" s="144"/>
      <c r="AM197" s="144"/>
      <c r="AN197" s="144"/>
      <c r="AO197" s="144"/>
      <c r="AP197" s="144"/>
      <c r="AQ197" s="144"/>
      <c r="AR197" s="144"/>
      <c r="AS197" s="144"/>
      <c r="AT197" s="144"/>
      <c r="AU197" s="144"/>
      <c r="AV197" s="144"/>
      <c r="AW197" s="144"/>
      <c r="AX197" s="144"/>
      <c r="AY197" s="144"/>
      <c r="AZ197" s="144"/>
      <c r="BA197" s="144"/>
      <c r="BB197" s="144"/>
      <c r="BC197" s="144"/>
      <c r="BD197" s="144"/>
      <c r="BE197" s="144"/>
      <c r="BF197" s="144"/>
      <c r="BG197" s="144"/>
      <c r="BH197" s="144"/>
      <c r="BI197" s="144"/>
      <c r="BJ197" s="144"/>
      <c r="BK197" s="144"/>
      <c r="BL197" s="144"/>
      <c r="BM197" s="144"/>
      <c r="BN197" s="144"/>
      <c r="BO197" s="144"/>
      <c r="BP197" s="144"/>
      <c r="BQ197" s="144"/>
      <c r="BR197" s="144"/>
      <c r="BS197" s="144"/>
      <c r="BT197" s="144"/>
      <c r="BU197" s="144"/>
      <c r="BV197" s="144"/>
      <c r="BW197" s="144"/>
      <c r="BX197" s="144"/>
      <c r="BY197" s="144"/>
      <c r="BZ197" s="144"/>
      <c r="CA197" s="144"/>
      <c r="CB197" s="144"/>
      <c r="CC197" s="144"/>
      <c r="CD197" s="144"/>
    </row>
    <row r="198" spans="1:82" s="141" customFormat="1" ht="12.75" hidden="1" customHeight="1">
      <c r="B198" s="142"/>
      <c r="C198" s="155"/>
      <c r="D198" s="156"/>
      <c r="E198" s="263"/>
      <c r="F198" s="263"/>
      <c r="G198" s="156"/>
      <c r="H198" s="144"/>
      <c r="I198" s="144"/>
      <c r="J198" s="144"/>
      <c r="K198" s="144"/>
      <c r="L198" s="144"/>
      <c r="M198" s="144"/>
      <c r="N198" s="144"/>
      <c r="O198" s="144"/>
      <c r="P198" s="144"/>
      <c r="Q198" s="144"/>
      <c r="R198" s="144"/>
      <c r="S198" s="144"/>
      <c r="T198" s="144"/>
      <c r="U198" s="144"/>
      <c r="V198" s="144"/>
      <c r="W198" s="144"/>
      <c r="X198" s="144"/>
      <c r="Y198" s="144"/>
      <c r="Z198" s="144"/>
      <c r="AA198" s="144"/>
      <c r="AB198" s="144"/>
      <c r="AC198" s="144"/>
      <c r="AD198" s="144"/>
      <c r="AE198" s="144"/>
      <c r="AF198" s="144"/>
      <c r="AG198" s="144"/>
      <c r="AH198" s="144"/>
      <c r="AI198" s="144"/>
      <c r="AJ198" s="144"/>
      <c r="AK198" s="144"/>
      <c r="AL198" s="144"/>
      <c r="AM198" s="144"/>
      <c r="AN198" s="144"/>
      <c r="AO198" s="144"/>
      <c r="AP198" s="144"/>
      <c r="AQ198" s="144"/>
      <c r="AR198" s="144"/>
      <c r="AS198" s="144"/>
      <c r="AT198" s="144"/>
      <c r="AU198" s="144"/>
      <c r="AV198" s="144"/>
      <c r="AW198" s="144"/>
      <c r="AX198" s="144"/>
      <c r="AY198" s="144"/>
      <c r="AZ198" s="144"/>
      <c r="BA198" s="144"/>
      <c r="BB198" s="144"/>
      <c r="BC198" s="144"/>
      <c r="BD198" s="144"/>
      <c r="BE198" s="144"/>
      <c r="BF198" s="144"/>
      <c r="BG198" s="144"/>
      <c r="BH198" s="144"/>
      <c r="BI198" s="144"/>
      <c r="BJ198" s="144"/>
      <c r="BK198" s="144"/>
      <c r="BL198" s="144"/>
      <c r="BM198" s="144"/>
      <c r="BN198" s="144"/>
      <c r="BO198" s="144"/>
      <c r="BP198" s="144"/>
      <c r="BQ198" s="144"/>
      <c r="BR198" s="144"/>
      <c r="BS198" s="144"/>
      <c r="BT198" s="144"/>
      <c r="BU198" s="144"/>
      <c r="BV198" s="144"/>
      <c r="BW198" s="144"/>
      <c r="BX198" s="144"/>
      <c r="BY198" s="144"/>
      <c r="BZ198" s="144"/>
      <c r="CA198" s="144"/>
      <c r="CB198" s="144"/>
      <c r="CC198" s="144"/>
      <c r="CD198" s="144"/>
    </row>
    <row r="199" spans="1:82" s="141" customFormat="1" ht="12.75" hidden="1" customHeight="1">
      <c r="B199" s="142"/>
      <c r="C199" s="155"/>
      <c r="D199" s="156"/>
      <c r="E199" s="263"/>
      <c r="F199" s="263"/>
      <c r="G199" s="156"/>
      <c r="H199" s="144"/>
      <c r="I199" s="144"/>
      <c r="J199" s="144"/>
      <c r="K199" s="144"/>
      <c r="L199" s="144"/>
      <c r="M199" s="144"/>
      <c r="N199" s="144"/>
      <c r="O199" s="144"/>
      <c r="P199" s="144"/>
      <c r="Q199" s="144"/>
      <c r="R199" s="144"/>
      <c r="S199" s="144"/>
      <c r="T199" s="144"/>
      <c r="U199" s="144"/>
      <c r="V199" s="144"/>
      <c r="W199" s="144"/>
      <c r="X199" s="144"/>
      <c r="Y199" s="144"/>
      <c r="Z199" s="144"/>
      <c r="AA199" s="144"/>
      <c r="AB199" s="144"/>
      <c r="AC199" s="144"/>
      <c r="AD199" s="144"/>
      <c r="AE199" s="144"/>
      <c r="AF199" s="144"/>
      <c r="AG199" s="144"/>
      <c r="AH199" s="144"/>
      <c r="AI199" s="144"/>
      <c r="AJ199" s="144"/>
      <c r="AK199" s="144"/>
      <c r="AL199" s="144"/>
      <c r="AM199" s="144"/>
      <c r="AN199" s="144"/>
      <c r="AO199" s="144"/>
      <c r="AP199" s="144"/>
      <c r="AQ199" s="144"/>
      <c r="AR199" s="144"/>
      <c r="AS199" s="144"/>
      <c r="AT199" s="144"/>
      <c r="AU199" s="144"/>
      <c r="AV199" s="144"/>
      <c r="AW199" s="144"/>
      <c r="AX199" s="144"/>
      <c r="AY199" s="144"/>
      <c r="AZ199" s="144"/>
      <c r="BA199" s="144"/>
      <c r="BB199" s="144"/>
      <c r="BC199" s="144"/>
      <c r="BD199" s="144"/>
      <c r="BE199" s="144"/>
      <c r="BF199" s="144"/>
      <c r="BG199" s="144"/>
      <c r="BH199" s="144"/>
      <c r="BI199" s="144"/>
      <c r="BJ199" s="144"/>
      <c r="BK199" s="144"/>
      <c r="BL199" s="144"/>
      <c r="BM199" s="144"/>
      <c r="BN199" s="144"/>
      <c r="BO199" s="144"/>
      <c r="BP199" s="144"/>
      <c r="BQ199" s="144"/>
      <c r="BR199" s="144"/>
      <c r="BS199" s="144"/>
      <c r="BT199" s="144"/>
      <c r="BU199" s="144"/>
      <c r="BV199" s="144"/>
      <c r="BW199" s="144"/>
      <c r="BX199" s="144"/>
      <c r="BY199" s="144"/>
      <c r="BZ199" s="144"/>
      <c r="CA199" s="144"/>
      <c r="CB199" s="144"/>
      <c r="CC199" s="144"/>
      <c r="CD199" s="144"/>
    </row>
    <row r="200" spans="1:82" s="141" customFormat="1" ht="12.75" hidden="1" customHeight="1">
      <c r="B200" s="142"/>
      <c r="C200" s="155"/>
      <c r="D200" s="156"/>
      <c r="E200" s="263"/>
      <c r="F200" s="263"/>
      <c r="G200" s="156"/>
      <c r="H200" s="144"/>
      <c r="I200" s="144"/>
      <c r="J200" s="144"/>
      <c r="K200" s="144"/>
      <c r="L200" s="144"/>
      <c r="M200" s="144"/>
      <c r="N200" s="144"/>
      <c r="O200" s="144"/>
      <c r="P200" s="144"/>
      <c r="Q200" s="144"/>
      <c r="R200" s="144"/>
      <c r="S200" s="144"/>
      <c r="T200" s="144"/>
      <c r="U200" s="144"/>
      <c r="V200" s="144"/>
      <c r="W200" s="144"/>
      <c r="X200" s="144"/>
      <c r="Y200" s="144"/>
      <c r="Z200" s="144"/>
      <c r="AA200" s="144"/>
      <c r="AB200" s="144"/>
      <c r="AC200" s="144"/>
      <c r="AD200" s="144"/>
      <c r="AE200" s="144"/>
      <c r="AF200" s="144"/>
      <c r="AG200" s="144"/>
      <c r="AH200" s="144"/>
      <c r="AI200" s="144"/>
      <c r="AJ200" s="144"/>
      <c r="AK200" s="144"/>
      <c r="AL200" s="144"/>
      <c r="AM200" s="144"/>
      <c r="AN200" s="144"/>
      <c r="AO200" s="144"/>
      <c r="AP200" s="144"/>
      <c r="AQ200" s="144"/>
      <c r="AR200" s="144"/>
      <c r="AS200" s="144"/>
      <c r="AT200" s="144"/>
      <c r="AU200" s="144"/>
      <c r="AV200" s="144"/>
      <c r="AW200" s="144"/>
      <c r="AX200" s="144"/>
      <c r="AY200" s="144"/>
      <c r="AZ200" s="144"/>
      <c r="BA200" s="144"/>
      <c r="BB200" s="144"/>
      <c r="BC200" s="144"/>
      <c r="BD200" s="144"/>
      <c r="BE200" s="144"/>
      <c r="BF200" s="144"/>
      <c r="BG200" s="144"/>
      <c r="BH200" s="144"/>
      <c r="BI200" s="144"/>
      <c r="BJ200" s="144"/>
      <c r="BK200" s="144"/>
      <c r="BL200" s="144"/>
      <c r="BM200" s="144"/>
      <c r="BN200" s="144"/>
      <c r="BO200" s="144"/>
      <c r="BP200" s="144"/>
      <c r="BQ200" s="144"/>
      <c r="BR200" s="144"/>
      <c r="BS200" s="144"/>
      <c r="BT200" s="144"/>
      <c r="BU200" s="144"/>
      <c r="BV200" s="144"/>
      <c r="BW200" s="144"/>
      <c r="BX200" s="144"/>
      <c r="BY200" s="144"/>
      <c r="BZ200" s="144"/>
      <c r="CA200" s="144"/>
      <c r="CB200" s="144"/>
      <c r="CC200" s="144"/>
      <c r="CD200" s="144"/>
    </row>
    <row r="201" spans="1:82" s="141" customFormat="1" ht="12.75" customHeight="1">
      <c r="B201" s="142"/>
      <c r="C201" s="155"/>
      <c r="D201" s="156"/>
      <c r="E201" s="263"/>
      <c r="F201" s="263"/>
      <c r="G201" s="156"/>
      <c r="H201" s="144"/>
      <c r="I201" s="144"/>
      <c r="J201" s="144"/>
      <c r="K201" s="144"/>
      <c r="L201" s="144"/>
      <c r="M201" s="144"/>
      <c r="N201" s="144"/>
      <c r="O201" s="144"/>
      <c r="P201" s="144"/>
      <c r="Q201" s="144"/>
      <c r="R201" s="144"/>
      <c r="S201" s="144"/>
      <c r="T201" s="144"/>
      <c r="U201" s="144"/>
      <c r="V201" s="144"/>
      <c r="W201" s="144"/>
      <c r="X201" s="144"/>
      <c r="Y201" s="144"/>
      <c r="Z201" s="144"/>
      <c r="AA201" s="144"/>
      <c r="AB201" s="144"/>
      <c r="AC201" s="144"/>
      <c r="AD201" s="144"/>
      <c r="AE201" s="144"/>
      <c r="AF201" s="144"/>
      <c r="AG201" s="144"/>
      <c r="AH201" s="144"/>
      <c r="AI201" s="144"/>
      <c r="AJ201" s="144"/>
      <c r="AK201" s="144"/>
      <c r="AL201" s="144"/>
      <c r="AM201" s="144"/>
      <c r="AN201" s="144"/>
      <c r="AO201" s="144"/>
      <c r="AP201" s="144"/>
      <c r="AQ201" s="144"/>
      <c r="AR201" s="144"/>
      <c r="AS201" s="144"/>
      <c r="AT201" s="144"/>
      <c r="AU201" s="144"/>
      <c r="AV201" s="144"/>
      <c r="AW201" s="144"/>
      <c r="AX201" s="144"/>
      <c r="AY201" s="144"/>
      <c r="AZ201" s="144"/>
      <c r="BA201" s="144"/>
      <c r="BB201" s="144"/>
      <c r="BC201" s="144"/>
      <c r="BD201" s="144"/>
      <c r="BE201" s="144"/>
      <c r="BF201" s="144"/>
      <c r="BG201" s="144"/>
      <c r="BH201" s="144"/>
      <c r="BI201" s="144"/>
      <c r="BJ201" s="144"/>
      <c r="BK201" s="144"/>
      <c r="BL201" s="144"/>
      <c r="BM201" s="144"/>
      <c r="BN201" s="144"/>
      <c r="BO201" s="144"/>
      <c r="BP201" s="144"/>
      <c r="BQ201" s="144"/>
      <c r="BR201" s="144"/>
      <c r="BS201" s="144"/>
      <c r="BT201" s="144"/>
      <c r="BU201" s="144"/>
      <c r="BV201" s="144"/>
      <c r="BW201" s="144"/>
      <c r="BX201" s="144"/>
      <c r="BY201" s="144"/>
      <c r="BZ201" s="144"/>
      <c r="CA201" s="144"/>
      <c r="CB201" s="144"/>
      <c r="CC201" s="144"/>
      <c r="CD201" s="144"/>
    </row>
    <row r="202" spans="1:82" s="141" customFormat="1" ht="15.75" customHeight="1" thickBot="1">
      <c r="B202" s="142"/>
      <c r="C202" s="155"/>
      <c r="D202" s="156"/>
      <c r="E202" s="260"/>
      <c r="F202" s="260"/>
      <c r="G202" s="148"/>
      <c r="H202" s="144"/>
      <c r="I202" s="144"/>
      <c r="J202" s="144"/>
      <c r="K202" s="144"/>
      <c r="L202" s="144"/>
      <c r="M202" s="144"/>
      <c r="N202" s="144"/>
      <c r="O202" s="144"/>
      <c r="P202" s="144"/>
      <c r="Q202" s="144"/>
      <c r="R202" s="144"/>
      <c r="S202" s="144"/>
      <c r="T202" s="144"/>
      <c r="U202" s="144"/>
      <c r="V202" s="144"/>
      <c r="W202" s="144"/>
      <c r="X202" s="144"/>
      <c r="Y202" s="144"/>
      <c r="Z202" s="144"/>
      <c r="AA202" s="144"/>
      <c r="AB202" s="144"/>
      <c r="AC202" s="144"/>
      <c r="AD202" s="144"/>
      <c r="AE202" s="144"/>
      <c r="AF202" s="144"/>
      <c r="AG202" s="144"/>
      <c r="AH202" s="144"/>
      <c r="AI202" s="144"/>
      <c r="AJ202" s="144"/>
      <c r="AK202" s="144"/>
      <c r="AL202" s="144"/>
      <c r="AM202" s="144"/>
      <c r="AN202" s="144"/>
      <c r="AO202" s="144"/>
      <c r="AP202" s="144"/>
      <c r="AQ202" s="144"/>
      <c r="AR202" s="144"/>
      <c r="AS202" s="144"/>
      <c r="AT202" s="144"/>
      <c r="AU202" s="144"/>
      <c r="AV202" s="144"/>
      <c r="AW202" s="144"/>
      <c r="AX202" s="144"/>
      <c r="AY202" s="144"/>
      <c r="AZ202" s="144"/>
      <c r="BA202" s="144"/>
      <c r="BB202" s="144"/>
      <c r="BC202" s="144"/>
      <c r="BD202" s="144"/>
      <c r="BE202" s="144"/>
      <c r="BF202" s="144"/>
      <c r="BG202" s="144"/>
      <c r="BH202" s="144"/>
      <c r="BI202" s="144"/>
      <c r="BJ202" s="144"/>
      <c r="BK202" s="144"/>
      <c r="BL202" s="144"/>
      <c r="BM202" s="144"/>
      <c r="BN202" s="144"/>
      <c r="BO202" s="144"/>
      <c r="BP202" s="144"/>
      <c r="BQ202" s="144"/>
      <c r="BR202" s="144"/>
      <c r="BS202" s="144"/>
      <c r="BT202" s="144"/>
      <c r="BU202" s="144"/>
      <c r="BV202" s="144"/>
      <c r="BW202" s="144"/>
      <c r="BX202" s="144"/>
      <c r="BY202" s="144"/>
      <c r="BZ202" s="144"/>
      <c r="CA202" s="144"/>
      <c r="CB202" s="144"/>
      <c r="CC202" s="144"/>
      <c r="CD202" s="144"/>
    </row>
    <row r="203" spans="1:82" s="141" customFormat="1" ht="15.75" customHeight="1">
      <c r="A203" s="158" t="s">
        <v>27</v>
      </c>
      <c r="B203" s="159" t="s">
        <v>28</v>
      </c>
      <c r="C203" s="158" t="s">
        <v>30</v>
      </c>
      <c r="D203" s="158" t="s">
        <v>31</v>
      </c>
      <c r="E203" s="266" t="s">
        <v>31</v>
      </c>
      <c r="F203" s="227" t="s">
        <v>8</v>
      </c>
      <c r="G203" s="158" t="s">
        <v>289</v>
      </c>
      <c r="H203" s="144"/>
      <c r="I203" s="144"/>
      <c r="J203" s="144"/>
      <c r="K203" s="144"/>
      <c r="L203" s="144"/>
      <c r="M203" s="144"/>
      <c r="N203" s="144"/>
      <c r="O203" s="144"/>
      <c r="P203" s="144"/>
      <c r="Q203" s="144"/>
      <c r="R203" s="144"/>
      <c r="S203" s="144"/>
      <c r="T203" s="144"/>
      <c r="U203" s="144"/>
      <c r="V203" s="144"/>
      <c r="W203" s="144"/>
      <c r="X203" s="144"/>
      <c r="Y203" s="144"/>
      <c r="Z203" s="144"/>
      <c r="AA203" s="144"/>
      <c r="AB203" s="144"/>
      <c r="AC203" s="144"/>
      <c r="AD203" s="144"/>
      <c r="AE203" s="144"/>
      <c r="AF203" s="144"/>
      <c r="AG203" s="144"/>
      <c r="AH203" s="144"/>
      <c r="AI203" s="144"/>
      <c r="AJ203" s="144"/>
      <c r="AK203" s="144"/>
      <c r="AL203" s="144"/>
      <c r="AM203" s="144"/>
      <c r="AN203" s="144"/>
      <c r="AO203" s="144"/>
      <c r="AP203" s="144"/>
      <c r="AQ203" s="144"/>
      <c r="AR203" s="144"/>
      <c r="AS203" s="144"/>
      <c r="AT203" s="144"/>
      <c r="AU203" s="144"/>
      <c r="AV203" s="144"/>
      <c r="AW203" s="144"/>
      <c r="AX203" s="144"/>
      <c r="AY203" s="144"/>
      <c r="AZ203" s="144"/>
      <c r="BA203" s="144"/>
      <c r="BB203" s="144"/>
      <c r="BC203" s="144"/>
      <c r="BD203" s="144"/>
      <c r="BE203" s="144"/>
      <c r="BF203" s="144"/>
      <c r="BG203" s="144"/>
      <c r="BH203" s="144"/>
      <c r="BI203" s="144"/>
      <c r="BJ203" s="144"/>
      <c r="BK203" s="144"/>
      <c r="BL203" s="144"/>
      <c r="BM203" s="144"/>
      <c r="BN203" s="144"/>
      <c r="BO203" s="144"/>
      <c r="BP203" s="144"/>
      <c r="BQ203" s="144"/>
      <c r="BR203" s="144"/>
      <c r="BS203" s="144"/>
      <c r="BT203" s="144"/>
      <c r="BU203" s="144"/>
      <c r="BV203" s="144"/>
      <c r="BW203" s="144"/>
      <c r="BX203" s="144"/>
      <c r="BY203" s="144"/>
      <c r="BZ203" s="144"/>
      <c r="CA203" s="144"/>
      <c r="CB203" s="144"/>
      <c r="CC203" s="144"/>
      <c r="CD203" s="144"/>
    </row>
    <row r="204" spans="1:82" s="144" customFormat="1" ht="15.75" customHeight="1" thickBot="1">
      <c r="A204" s="160"/>
      <c r="B204" s="161"/>
      <c r="C204" s="162"/>
      <c r="D204" s="163" t="s">
        <v>33</v>
      </c>
      <c r="E204" s="267" t="s">
        <v>34</v>
      </c>
      <c r="F204" s="229" t="s">
        <v>35</v>
      </c>
      <c r="G204" s="163" t="s">
        <v>290</v>
      </c>
    </row>
    <row r="205" spans="1:82" s="144" customFormat="1" ht="16.5" thickTop="1">
      <c r="A205" s="164">
        <v>90</v>
      </c>
      <c r="B205" s="164"/>
      <c r="C205" s="189" t="s">
        <v>192</v>
      </c>
      <c r="D205" s="99"/>
      <c r="E205" s="238"/>
      <c r="F205" s="238"/>
      <c r="G205" s="99"/>
    </row>
    <row r="206" spans="1:82" s="144" customFormat="1" ht="15.75">
      <c r="A206" s="113"/>
      <c r="B206" s="181"/>
      <c r="C206" s="113"/>
      <c r="D206" s="116"/>
      <c r="E206" s="244"/>
      <c r="F206" s="244"/>
      <c r="G206" s="116"/>
    </row>
    <row r="207" spans="1:82" s="144" customFormat="1" ht="15">
      <c r="A207" s="63"/>
      <c r="B207" s="182">
        <v>2219</v>
      </c>
      <c r="C207" s="63" t="s">
        <v>295</v>
      </c>
      <c r="D207" s="116">
        <v>2134</v>
      </c>
      <c r="E207" s="244">
        <v>2506</v>
      </c>
      <c r="F207" s="244">
        <v>1773.6</v>
      </c>
      <c r="G207" s="116">
        <f t="shared" ref="G207:G211" si="10">(F207/E207)*100</f>
        <v>70.774142059058249</v>
      </c>
    </row>
    <row r="208" spans="1:82" s="144" customFormat="1" ht="15">
      <c r="A208" s="63"/>
      <c r="B208" s="182">
        <v>4349</v>
      </c>
      <c r="C208" s="63" t="s">
        <v>418</v>
      </c>
      <c r="D208" s="116">
        <v>614</v>
      </c>
      <c r="E208" s="244">
        <v>2036</v>
      </c>
      <c r="F208" s="244">
        <v>1064.7</v>
      </c>
      <c r="G208" s="116">
        <f t="shared" si="10"/>
        <v>52.293713163064837</v>
      </c>
    </row>
    <row r="209" spans="1:82" s="144" customFormat="1" ht="15">
      <c r="A209" s="63"/>
      <c r="B209" s="182">
        <v>5311</v>
      </c>
      <c r="C209" s="63" t="s">
        <v>419</v>
      </c>
      <c r="D209" s="116">
        <v>21739</v>
      </c>
      <c r="E209" s="244">
        <v>23790.400000000001</v>
      </c>
      <c r="F209" s="244">
        <v>17417.900000000001</v>
      </c>
      <c r="G209" s="116">
        <f t="shared" si="10"/>
        <v>73.213985473132027</v>
      </c>
    </row>
    <row r="210" spans="1:82" s="144" customFormat="1" ht="15.75">
      <c r="A210" s="181"/>
      <c r="B210" s="205">
        <v>6402</v>
      </c>
      <c r="C210" s="171" t="s">
        <v>420</v>
      </c>
      <c r="D210" s="75">
        <v>0</v>
      </c>
      <c r="E210" s="231">
        <v>2.6</v>
      </c>
      <c r="F210" s="244">
        <v>2.6</v>
      </c>
      <c r="G210" s="116">
        <f t="shared" si="10"/>
        <v>100</v>
      </c>
    </row>
    <row r="211" spans="1:82" s="144" customFormat="1" ht="15.75">
      <c r="A211" s="181"/>
      <c r="B211" s="205">
        <v>6409</v>
      </c>
      <c r="C211" s="171" t="s">
        <v>421</v>
      </c>
      <c r="D211" s="75">
        <v>0</v>
      </c>
      <c r="E211" s="231">
        <v>0</v>
      </c>
      <c r="F211" s="244">
        <v>0.2</v>
      </c>
      <c r="G211" s="116" t="e">
        <f t="shared" si="10"/>
        <v>#DIV/0!</v>
      </c>
    </row>
    <row r="212" spans="1:82" s="144" customFormat="1" ht="16.5" thickBot="1">
      <c r="A212" s="184"/>
      <c r="B212" s="184"/>
      <c r="C212" s="206"/>
      <c r="D212" s="207"/>
      <c r="E212" s="276"/>
      <c r="F212" s="276"/>
      <c r="G212" s="207"/>
    </row>
    <row r="213" spans="1:82" s="144" customFormat="1" ht="18.75" customHeight="1" thickTop="1" thickBot="1">
      <c r="A213" s="199"/>
      <c r="B213" s="204"/>
      <c r="C213" s="201" t="s">
        <v>422</v>
      </c>
      <c r="D213" s="179">
        <f t="shared" ref="D213:F213" si="11">SUM(D205:D212)</f>
        <v>24487</v>
      </c>
      <c r="E213" s="269">
        <f t="shared" si="11"/>
        <v>28335</v>
      </c>
      <c r="F213" s="269">
        <f t="shared" si="11"/>
        <v>20259</v>
      </c>
      <c r="G213" s="179">
        <f>(F213/E213)*100</f>
        <v>71.498147167813656</v>
      </c>
    </row>
    <row r="214" spans="1:82" s="144" customFormat="1" ht="15.75" customHeight="1">
      <c r="A214" s="141"/>
      <c r="B214" s="142"/>
      <c r="C214" s="155"/>
      <c r="D214" s="156"/>
      <c r="E214" s="263"/>
      <c r="F214" s="263"/>
      <c r="G214" s="156"/>
    </row>
    <row r="215" spans="1:82" s="144" customFormat="1" ht="15.75" customHeight="1" thickBot="1">
      <c r="A215" s="141"/>
      <c r="B215" s="142"/>
      <c r="C215" s="155"/>
      <c r="D215" s="156"/>
      <c r="E215" s="263"/>
      <c r="F215" s="263"/>
      <c r="G215" s="156"/>
    </row>
    <row r="216" spans="1:82" s="141" customFormat="1" ht="15.75" customHeight="1">
      <c r="A216" s="158" t="s">
        <v>27</v>
      </c>
      <c r="B216" s="159" t="s">
        <v>28</v>
      </c>
      <c r="C216" s="158" t="s">
        <v>30</v>
      </c>
      <c r="D216" s="158" t="s">
        <v>31</v>
      </c>
      <c r="E216" s="266" t="s">
        <v>31</v>
      </c>
      <c r="F216" s="227" t="s">
        <v>8</v>
      </c>
      <c r="G216" s="158" t="s">
        <v>289</v>
      </c>
      <c r="H216" s="144"/>
      <c r="I216" s="144"/>
      <c r="J216" s="144"/>
      <c r="K216" s="144"/>
      <c r="L216" s="144"/>
      <c r="M216" s="144"/>
      <c r="N216" s="144"/>
      <c r="O216" s="144"/>
      <c r="P216" s="144"/>
      <c r="Q216" s="144"/>
      <c r="R216" s="144"/>
      <c r="S216" s="144"/>
      <c r="T216" s="144"/>
      <c r="U216" s="144"/>
      <c r="V216" s="144"/>
      <c r="W216" s="144"/>
      <c r="X216" s="144"/>
      <c r="Y216" s="144"/>
      <c r="Z216" s="144"/>
      <c r="AA216" s="144"/>
      <c r="AB216" s="144"/>
      <c r="AC216" s="144"/>
      <c r="AD216" s="144"/>
      <c r="AE216" s="144"/>
      <c r="AF216" s="144"/>
      <c r="AG216" s="144"/>
      <c r="AH216" s="144"/>
      <c r="AI216" s="144"/>
      <c r="AJ216" s="144"/>
      <c r="AK216" s="144"/>
      <c r="AL216" s="144"/>
      <c r="AM216" s="144"/>
      <c r="AN216" s="144"/>
      <c r="AO216" s="144"/>
      <c r="AP216" s="144"/>
      <c r="AQ216" s="144"/>
      <c r="AR216" s="144"/>
      <c r="AS216" s="144"/>
      <c r="AT216" s="144"/>
      <c r="AU216" s="144"/>
      <c r="AV216" s="144"/>
      <c r="AW216" s="144"/>
      <c r="AX216" s="144"/>
      <c r="AY216" s="144"/>
      <c r="AZ216" s="144"/>
      <c r="BA216" s="144"/>
      <c r="BB216" s="144"/>
      <c r="BC216" s="144"/>
      <c r="BD216" s="144"/>
      <c r="BE216" s="144"/>
      <c r="BF216" s="144"/>
      <c r="BG216" s="144"/>
      <c r="BH216" s="144"/>
      <c r="BI216" s="144"/>
      <c r="BJ216" s="144"/>
      <c r="BK216" s="144"/>
      <c r="BL216" s="144"/>
      <c r="BM216" s="144"/>
      <c r="BN216" s="144"/>
      <c r="BO216" s="144"/>
      <c r="BP216" s="144"/>
      <c r="BQ216" s="144"/>
      <c r="BR216" s="144"/>
      <c r="BS216" s="144"/>
      <c r="BT216" s="144"/>
      <c r="BU216" s="144"/>
      <c r="BV216" s="144"/>
      <c r="BW216" s="144"/>
      <c r="BX216" s="144"/>
      <c r="BY216" s="144"/>
      <c r="BZ216" s="144"/>
      <c r="CA216" s="144"/>
      <c r="CB216" s="144"/>
      <c r="CC216" s="144"/>
      <c r="CD216" s="144"/>
    </row>
    <row r="217" spans="1:82" s="144" customFormat="1" ht="15.75" customHeight="1" thickBot="1">
      <c r="A217" s="160"/>
      <c r="B217" s="161"/>
      <c r="C217" s="162"/>
      <c r="D217" s="163" t="s">
        <v>33</v>
      </c>
      <c r="E217" s="267" t="s">
        <v>34</v>
      </c>
      <c r="F217" s="229" t="s">
        <v>35</v>
      </c>
      <c r="G217" s="163" t="s">
        <v>290</v>
      </c>
    </row>
    <row r="218" spans="1:82" s="144" customFormat="1" ht="16.5" thickTop="1">
      <c r="A218" s="164">
        <v>100</v>
      </c>
      <c r="B218" s="164"/>
      <c r="C218" s="113" t="s">
        <v>210</v>
      </c>
      <c r="D218" s="99"/>
      <c r="E218" s="238"/>
      <c r="F218" s="238"/>
      <c r="G218" s="99"/>
    </row>
    <row r="219" spans="1:82" s="144" customFormat="1" ht="15.75">
      <c r="A219" s="113"/>
      <c r="B219" s="181"/>
      <c r="C219" s="113"/>
      <c r="D219" s="116"/>
      <c r="E219" s="244"/>
      <c r="F219" s="244"/>
      <c r="G219" s="116"/>
    </row>
    <row r="220" spans="1:82" s="144" customFormat="1" ht="15.75">
      <c r="A220" s="113"/>
      <c r="B220" s="181"/>
      <c r="C220" s="113"/>
      <c r="D220" s="116"/>
      <c r="E220" s="244"/>
      <c r="F220" s="244"/>
      <c r="G220" s="116"/>
    </row>
    <row r="221" spans="1:82" s="144" customFormat="1" ht="15.75">
      <c r="A221" s="181"/>
      <c r="B221" s="205">
        <v>2169</v>
      </c>
      <c r="C221" s="171" t="s">
        <v>423</v>
      </c>
      <c r="D221" s="75">
        <v>300</v>
      </c>
      <c r="E221" s="231">
        <v>300</v>
      </c>
      <c r="F221" s="231">
        <v>7.4</v>
      </c>
      <c r="G221" s="116">
        <f t="shared" ref="G221" si="12">(F221/E221)*100</f>
        <v>2.4666666666666668</v>
      </c>
    </row>
    <row r="222" spans="1:82" s="144" customFormat="1" ht="15.75" hidden="1">
      <c r="A222" s="181"/>
      <c r="B222" s="205">
        <v>6171</v>
      </c>
      <c r="C222" s="171" t="s">
        <v>424</v>
      </c>
      <c r="D222" s="75"/>
      <c r="E222" s="231"/>
      <c r="F222" s="231">
        <v>0</v>
      </c>
      <c r="G222" s="116" t="e">
        <f>(#REF!/E222)*100</f>
        <v>#REF!</v>
      </c>
    </row>
    <row r="223" spans="1:82" s="144" customFormat="1" ht="16.5" thickBot="1">
      <c r="A223" s="184"/>
      <c r="B223" s="208"/>
      <c r="C223" s="209"/>
      <c r="D223" s="210"/>
      <c r="E223" s="249"/>
      <c r="F223" s="249"/>
      <c r="G223" s="116"/>
    </row>
    <row r="224" spans="1:82" s="144" customFormat="1" ht="18.75" customHeight="1" thickTop="1" thickBot="1">
      <c r="A224" s="199"/>
      <c r="B224" s="204"/>
      <c r="C224" s="201" t="s">
        <v>425</v>
      </c>
      <c r="D224" s="179">
        <f t="shared" ref="D224:F224" si="13">SUM(D218:D223)</f>
        <v>300</v>
      </c>
      <c r="E224" s="269">
        <f t="shared" si="13"/>
        <v>300</v>
      </c>
      <c r="F224" s="269">
        <f t="shared" si="13"/>
        <v>7.4</v>
      </c>
      <c r="G224" s="179">
        <f>(F224/E224)*100</f>
        <v>2.4666666666666668</v>
      </c>
    </row>
    <row r="225" spans="1:7" s="144" customFormat="1" ht="12.75" customHeight="1">
      <c r="A225" s="141"/>
      <c r="B225" s="142"/>
      <c r="C225" s="155"/>
      <c r="D225" s="156"/>
      <c r="E225" s="263"/>
      <c r="F225" s="263"/>
      <c r="G225" s="156"/>
    </row>
    <row r="226" spans="1:7" s="144" customFormat="1" ht="12.75" customHeight="1">
      <c r="A226" s="141"/>
      <c r="B226" s="142"/>
      <c r="C226" s="155"/>
      <c r="D226" s="156"/>
      <c r="E226" s="263"/>
      <c r="F226" s="263"/>
      <c r="G226" s="156"/>
    </row>
    <row r="227" spans="1:7" s="144" customFormat="1" ht="12.75" customHeight="1" thickBot="1">
      <c r="B227" s="157"/>
      <c r="E227" s="264"/>
      <c r="F227" s="264"/>
    </row>
    <row r="228" spans="1:7" s="144" customFormat="1" ht="15.75">
      <c r="A228" s="158" t="s">
        <v>27</v>
      </c>
      <c r="B228" s="159" t="s">
        <v>28</v>
      </c>
      <c r="C228" s="158" t="s">
        <v>30</v>
      </c>
      <c r="D228" s="158" t="s">
        <v>31</v>
      </c>
      <c r="E228" s="266" t="s">
        <v>31</v>
      </c>
      <c r="F228" s="227" t="s">
        <v>8</v>
      </c>
      <c r="G228" s="158" t="s">
        <v>289</v>
      </c>
    </row>
    <row r="229" spans="1:7" s="144" customFormat="1" ht="15.75" customHeight="1" thickBot="1">
      <c r="A229" s="160"/>
      <c r="B229" s="161"/>
      <c r="C229" s="162"/>
      <c r="D229" s="163" t="s">
        <v>33</v>
      </c>
      <c r="E229" s="267" t="s">
        <v>34</v>
      </c>
      <c r="F229" s="229" t="s">
        <v>35</v>
      </c>
      <c r="G229" s="163" t="s">
        <v>290</v>
      </c>
    </row>
    <row r="230" spans="1:7" s="144" customFormat="1" ht="16.5" thickTop="1">
      <c r="A230" s="164">
        <v>110</v>
      </c>
      <c r="B230" s="164"/>
      <c r="C230" s="189" t="s">
        <v>213</v>
      </c>
      <c r="D230" s="99"/>
      <c r="E230" s="238"/>
      <c r="F230" s="238"/>
      <c r="G230" s="99"/>
    </row>
    <row r="231" spans="1:7" s="144" customFormat="1" ht="15" customHeight="1">
      <c r="A231" s="113"/>
      <c r="B231" s="181"/>
      <c r="C231" s="113"/>
      <c r="D231" s="116"/>
      <c r="E231" s="244"/>
      <c r="F231" s="244"/>
      <c r="G231" s="116"/>
    </row>
    <row r="232" spans="1:7" s="144" customFormat="1" ht="15" customHeight="1">
      <c r="A232" s="63"/>
      <c r="B232" s="182">
        <v>6171</v>
      </c>
      <c r="C232" s="63" t="s">
        <v>426</v>
      </c>
      <c r="D232" s="116">
        <v>0</v>
      </c>
      <c r="E232" s="244">
        <v>0</v>
      </c>
      <c r="F232" s="244">
        <v>50.9</v>
      </c>
      <c r="G232" s="116" t="e">
        <f t="shared" ref="G232:G237" si="14">(F232/E232)*100</f>
        <v>#DIV/0!</v>
      </c>
    </row>
    <row r="233" spans="1:7" s="144" customFormat="1" ht="15">
      <c r="A233" s="63"/>
      <c r="B233" s="182">
        <v>6310</v>
      </c>
      <c r="C233" s="63" t="s">
        <v>427</v>
      </c>
      <c r="D233" s="116">
        <v>799</v>
      </c>
      <c r="E233" s="244">
        <v>799</v>
      </c>
      <c r="F233" s="244">
        <v>498.5</v>
      </c>
      <c r="G233" s="116">
        <f t="shared" si="14"/>
        <v>62.390488110137674</v>
      </c>
    </row>
    <row r="234" spans="1:7" s="144" customFormat="1" ht="15">
      <c r="A234" s="63"/>
      <c r="B234" s="182">
        <v>6399</v>
      </c>
      <c r="C234" s="63" t="s">
        <v>428</v>
      </c>
      <c r="D234" s="116">
        <v>12311</v>
      </c>
      <c r="E234" s="244">
        <v>11181</v>
      </c>
      <c r="F234" s="244">
        <v>10517.7</v>
      </c>
      <c r="G234" s="116">
        <f t="shared" si="14"/>
        <v>94.067614703514906</v>
      </c>
    </row>
    <row r="235" spans="1:7" s="144" customFormat="1" ht="15" hidden="1">
      <c r="A235" s="63"/>
      <c r="B235" s="182">
        <v>6402</v>
      </c>
      <c r="C235" s="171" t="s">
        <v>420</v>
      </c>
      <c r="D235" s="116"/>
      <c r="E235" s="244"/>
      <c r="F235" s="244">
        <v>0</v>
      </c>
      <c r="G235" s="116" t="e">
        <f t="shared" si="14"/>
        <v>#DIV/0!</v>
      </c>
    </row>
    <row r="236" spans="1:7" s="144" customFormat="1" ht="15">
      <c r="A236" s="63"/>
      <c r="B236" s="182">
        <v>6409</v>
      </c>
      <c r="C236" s="63" t="s">
        <v>429</v>
      </c>
      <c r="D236" s="116">
        <v>0</v>
      </c>
      <c r="E236" s="244">
        <v>0</v>
      </c>
      <c r="F236" s="244">
        <v>1</v>
      </c>
      <c r="G236" s="116" t="e">
        <f t="shared" si="14"/>
        <v>#DIV/0!</v>
      </c>
    </row>
    <row r="237" spans="1:7" s="168" customFormat="1" ht="15.75" customHeight="1">
      <c r="A237" s="189"/>
      <c r="B237" s="164">
        <v>6409</v>
      </c>
      <c r="C237" s="189" t="s">
        <v>430</v>
      </c>
      <c r="D237" s="211">
        <v>5000</v>
      </c>
      <c r="E237" s="277">
        <v>561.5</v>
      </c>
      <c r="F237" s="238">
        <v>0</v>
      </c>
      <c r="G237" s="116">
        <f t="shared" si="14"/>
        <v>0</v>
      </c>
    </row>
    <row r="238" spans="1:7" s="144" customFormat="1" ht="15.75" thickBot="1">
      <c r="A238" s="186"/>
      <c r="B238" s="185"/>
      <c r="C238" s="186"/>
      <c r="D238" s="212"/>
      <c r="E238" s="278"/>
      <c r="F238" s="278"/>
      <c r="G238" s="212"/>
    </row>
    <row r="239" spans="1:7" s="144" customFormat="1" ht="18.75" customHeight="1" thickTop="1" thickBot="1">
      <c r="A239" s="199"/>
      <c r="B239" s="204"/>
      <c r="C239" s="201" t="s">
        <v>431</v>
      </c>
      <c r="D239" s="213">
        <f t="shared" ref="D239:F239" si="15">SUM(D231:D237)</f>
        <v>18110</v>
      </c>
      <c r="E239" s="279">
        <f t="shared" si="15"/>
        <v>12541.5</v>
      </c>
      <c r="F239" s="279">
        <f t="shared" si="15"/>
        <v>11068.1</v>
      </c>
      <c r="G239" s="179">
        <f>(F239/E239)*100</f>
        <v>88.251804010684538</v>
      </c>
    </row>
    <row r="240" spans="1:7" s="144" customFormat="1" ht="12.75" customHeight="1">
      <c r="A240" s="141"/>
      <c r="B240" s="142"/>
      <c r="C240" s="155"/>
      <c r="D240" s="156"/>
      <c r="E240" s="263"/>
      <c r="F240" s="263"/>
      <c r="G240" s="156"/>
    </row>
    <row r="241" spans="1:7" s="144" customFormat="1" ht="13.5" hidden="1" customHeight="1">
      <c r="A241" s="141"/>
      <c r="B241" s="142"/>
      <c r="C241" s="155"/>
      <c r="D241" s="156"/>
      <c r="E241" s="263"/>
      <c r="F241" s="263"/>
      <c r="G241" s="156"/>
    </row>
    <row r="242" spans="1:7" s="144" customFormat="1" ht="13.5" hidden="1" customHeight="1">
      <c r="A242" s="141"/>
      <c r="B242" s="142"/>
      <c r="C242" s="155"/>
      <c r="D242" s="156"/>
      <c r="E242" s="263"/>
      <c r="F242" s="263"/>
      <c r="G242" s="156"/>
    </row>
    <row r="243" spans="1:7" s="144" customFormat="1" ht="13.5" hidden="1" customHeight="1">
      <c r="A243" s="141"/>
      <c r="B243" s="142"/>
      <c r="C243" s="155"/>
      <c r="D243" s="156"/>
      <c r="E243" s="263"/>
      <c r="F243" s="263"/>
      <c r="G243" s="156"/>
    </row>
    <row r="244" spans="1:7" s="144" customFormat="1" ht="13.5" hidden="1" customHeight="1">
      <c r="A244" s="141"/>
      <c r="B244" s="142"/>
      <c r="C244" s="155"/>
      <c r="D244" s="156"/>
      <c r="E244" s="263"/>
      <c r="F244" s="263"/>
      <c r="G244" s="156"/>
    </row>
    <row r="245" spans="1:7" s="144" customFormat="1" ht="13.5" hidden="1" customHeight="1">
      <c r="A245" s="141"/>
      <c r="B245" s="142"/>
      <c r="C245" s="155"/>
      <c r="D245" s="156"/>
      <c r="E245" s="263"/>
      <c r="F245" s="263"/>
      <c r="G245" s="156"/>
    </row>
    <row r="246" spans="1:7" s="144" customFormat="1" ht="12.75" customHeight="1">
      <c r="A246" s="141"/>
      <c r="B246" s="142"/>
      <c r="C246" s="155"/>
      <c r="D246" s="156"/>
      <c r="E246" s="263"/>
      <c r="F246" s="263"/>
      <c r="G246" s="156"/>
    </row>
    <row r="247" spans="1:7" s="144" customFormat="1" ht="12.75" customHeight="1" thickBot="1">
      <c r="A247" s="141"/>
      <c r="B247" s="142"/>
      <c r="C247" s="155"/>
      <c r="D247" s="156"/>
      <c r="E247" s="263"/>
      <c r="F247" s="263"/>
      <c r="G247" s="156"/>
    </row>
    <row r="248" spans="1:7" s="144" customFormat="1" ht="15.75">
      <c r="A248" s="158" t="s">
        <v>27</v>
      </c>
      <c r="B248" s="159" t="s">
        <v>28</v>
      </c>
      <c r="C248" s="158" t="s">
        <v>30</v>
      </c>
      <c r="D248" s="158" t="s">
        <v>31</v>
      </c>
      <c r="E248" s="266" t="s">
        <v>31</v>
      </c>
      <c r="F248" s="227" t="s">
        <v>8</v>
      </c>
      <c r="G248" s="158" t="s">
        <v>289</v>
      </c>
    </row>
    <row r="249" spans="1:7" s="144" customFormat="1" ht="15.75" customHeight="1" thickBot="1">
      <c r="A249" s="160"/>
      <c r="B249" s="161"/>
      <c r="C249" s="162"/>
      <c r="D249" s="163" t="s">
        <v>33</v>
      </c>
      <c r="E249" s="267" t="s">
        <v>34</v>
      </c>
      <c r="F249" s="229" t="s">
        <v>35</v>
      </c>
      <c r="G249" s="163" t="s">
        <v>290</v>
      </c>
    </row>
    <row r="250" spans="1:7" s="144" customFormat="1" ht="16.5" thickTop="1">
      <c r="A250" s="164">
        <v>120</v>
      </c>
      <c r="B250" s="164"/>
      <c r="C250" s="94" t="s">
        <v>240</v>
      </c>
      <c r="D250" s="99"/>
      <c r="E250" s="238"/>
      <c r="F250" s="238"/>
      <c r="G250" s="99"/>
    </row>
    <row r="251" spans="1:7" s="144" customFormat="1" ht="15" customHeight="1">
      <c r="A251" s="113"/>
      <c r="B251" s="181"/>
      <c r="C251" s="94"/>
      <c r="D251" s="116"/>
      <c r="E251" s="244"/>
      <c r="F251" s="244"/>
      <c r="G251" s="116"/>
    </row>
    <row r="252" spans="1:7" s="144" customFormat="1" ht="15" customHeight="1">
      <c r="A252" s="113"/>
      <c r="B252" s="181"/>
      <c r="C252" s="94"/>
      <c r="D252" s="183"/>
      <c r="E252" s="272"/>
      <c r="F252" s="272"/>
      <c r="G252" s="116"/>
    </row>
    <row r="253" spans="1:7" s="168" customFormat="1" ht="15.75" hidden="1">
      <c r="A253" s="63"/>
      <c r="B253" s="167">
        <v>2221</v>
      </c>
      <c r="C253" s="117" t="s">
        <v>296</v>
      </c>
      <c r="D253" s="116"/>
      <c r="E253" s="244"/>
      <c r="F253" s="272">
        <v>0</v>
      </c>
      <c r="G253" s="116" t="e">
        <f>(#REF!/E253)*100</f>
        <v>#REF!</v>
      </c>
    </row>
    <row r="254" spans="1:7" s="144" customFormat="1" ht="15" customHeight="1">
      <c r="A254" s="113"/>
      <c r="B254" s="182">
        <v>2310</v>
      </c>
      <c r="C254" s="63" t="s">
        <v>432</v>
      </c>
      <c r="D254" s="183">
        <v>20</v>
      </c>
      <c r="E254" s="272">
        <v>20</v>
      </c>
      <c r="F254" s="272">
        <v>0</v>
      </c>
      <c r="G254" s="116">
        <f t="shared" ref="G254:G267" si="16">(F254/E254)*100</f>
        <v>0</v>
      </c>
    </row>
    <row r="255" spans="1:7" s="144" customFormat="1" ht="15.75" hidden="1" customHeight="1">
      <c r="A255" s="113"/>
      <c r="B255" s="182">
        <v>2321</v>
      </c>
      <c r="C255" s="63" t="s">
        <v>433</v>
      </c>
      <c r="D255" s="183"/>
      <c r="E255" s="272"/>
      <c r="F255" s="272">
        <v>0</v>
      </c>
      <c r="G255" s="116" t="e">
        <f t="shared" si="16"/>
        <v>#DIV/0!</v>
      </c>
    </row>
    <row r="256" spans="1:7" s="144" customFormat="1" ht="15" customHeight="1">
      <c r="A256" s="113"/>
      <c r="B256" s="182">
        <v>3313</v>
      </c>
      <c r="C256" s="63" t="s">
        <v>434</v>
      </c>
      <c r="D256" s="183">
        <v>0</v>
      </c>
      <c r="E256" s="272">
        <v>85</v>
      </c>
      <c r="F256" s="272">
        <v>14.5</v>
      </c>
      <c r="G256" s="116">
        <f t="shared" si="16"/>
        <v>17.058823529411764</v>
      </c>
    </row>
    <row r="257" spans="1:7" s="144" customFormat="1" ht="15">
      <c r="A257" s="63"/>
      <c r="B257" s="182">
        <v>3412</v>
      </c>
      <c r="C257" s="63" t="s">
        <v>312</v>
      </c>
      <c r="D257" s="116">
        <v>0</v>
      </c>
      <c r="E257" s="244">
        <v>9</v>
      </c>
      <c r="F257" s="272">
        <v>4.5999999999999996</v>
      </c>
      <c r="G257" s="116">
        <f t="shared" si="16"/>
        <v>51.111111111111107</v>
      </c>
    </row>
    <row r="258" spans="1:7" s="144" customFormat="1" ht="15">
      <c r="A258" s="63"/>
      <c r="B258" s="182">
        <v>3612</v>
      </c>
      <c r="C258" s="63" t="s">
        <v>435</v>
      </c>
      <c r="D258" s="116">
        <v>9776</v>
      </c>
      <c r="E258" s="244">
        <v>9322.7999999999993</v>
      </c>
      <c r="F258" s="272">
        <v>4858.8</v>
      </c>
      <c r="G258" s="116">
        <f t="shared" si="16"/>
        <v>52.117389625434427</v>
      </c>
    </row>
    <row r="259" spans="1:7" s="144" customFormat="1" ht="15">
      <c r="A259" s="63"/>
      <c r="B259" s="182">
        <v>3613</v>
      </c>
      <c r="C259" s="63" t="s">
        <v>436</v>
      </c>
      <c r="D259" s="116">
        <v>8540</v>
      </c>
      <c r="E259" s="244">
        <v>8733.7000000000007</v>
      </c>
      <c r="F259" s="272">
        <v>5942.9</v>
      </c>
      <c r="G259" s="116">
        <f t="shared" si="16"/>
        <v>68.045616405418087</v>
      </c>
    </row>
    <row r="260" spans="1:7" s="144" customFormat="1" ht="15">
      <c r="A260" s="63"/>
      <c r="B260" s="182">
        <v>3632</v>
      </c>
      <c r="C260" s="63" t="s">
        <v>316</v>
      </c>
      <c r="D260" s="116">
        <v>1621</v>
      </c>
      <c r="E260" s="244">
        <v>1571</v>
      </c>
      <c r="F260" s="272">
        <v>820.4</v>
      </c>
      <c r="G260" s="116">
        <f t="shared" si="16"/>
        <v>52.221514958625079</v>
      </c>
    </row>
    <row r="261" spans="1:7" s="144" customFormat="1" ht="15">
      <c r="A261" s="63"/>
      <c r="B261" s="182">
        <v>3634</v>
      </c>
      <c r="C261" s="63" t="s">
        <v>437</v>
      </c>
      <c r="D261" s="116">
        <v>1610</v>
      </c>
      <c r="E261" s="244">
        <v>1610</v>
      </c>
      <c r="F261" s="272">
        <v>528.29999999999995</v>
      </c>
      <c r="G261" s="116">
        <f t="shared" si="16"/>
        <v>32.813664596273291</v>
      </c>
    </row>
    <row r="262" spans="1:7" s="144" customFormat="1" ht="15">
      <c r="A262" s="63"/>
      <c r="B262" s="182">
        <v>3639</v>
      </c>
      <c r="C262" s="63" t="s">
        <v>438</v>
      </c>
      <c r="D262" s="116">
        <f>9117-8300-215-12</f>
        <v>590</v>
      </c>
      <c r="E262" s="244">
        <f>9626-8150-12-365</f>
        <v>1099</v>
      </c>
      <c r="F262" s="272">
        <f>1271.5-287.3-95.6-0</f>
        <v>888.6</v>
      </c>
      <c r="G262" s="116">
        <f t="shared" si="16"/>
        <v>80.855323020928111</v>
      </c>
    </row>
    <row r="263" spans="1:7" s="144" customFormat="1" ht="15" customHeight="1">
      <c r="A263" s="63"/>
      <c r="B263" s="182">
        <v>3639</v>
      </c>
      <c r="C263" s="63" t="s">
        <v>439</v>
      </c>
      <c r="D263" s="116">
        <f>215+12</f>
        <v>227</v>
      </c>
      <c r="E263" s="244">
        <f>365+12</f>
        <v>377</v>
      </c>
      <c r="F263" s="272">
        <v>95.6</v>
      </c>
      <c r="G263" s="116">
        <f t="shared" si="16"/>
        <v>25.358090185676392</v>
      </c>
    </row>
    <row r="264" spans="1:7" s="144" customFormat="1" ht="15">
      <c r="A264" s="63"/>
      <c r="B264" s="182">
        <v>3639</v>
      </c>
      <c r="C264" s="63" t="s">
        <v>440</v>
      </c>
      <c r="D264" s="116">
        <v>8300</v>
      </c>
      <c r="E264" s="244">
        <v>8150</v>
      </c>
      <c r="F264" s="272">
        <v>287.2</v>
      </c>
      <c r="G264" s="116">
        <f t="shared" si="16"/>
        <v>3.5239263803680982</v>
      </c>
    </row>
    <row r="265" spans="1:7" s="144" customFormat="1" ht="15">
      <c r="A265" s="63"/>
      <c r="B265" s="182">
        <v>3729</v>
      </c>
      <c r="C265" s="63" t="s">
        <v>441</v>
      </c>
      <c r="D265" s="116">
        <v>1</v>
      </c>
      <c r="E265" s="244">
        <v>1</v>
      </c>
      <c r="F265" s="272">
        <v>0.5</v>
      </c>
      <c r="G265" s="116">
        <f t="shared" si="16"/>
        <v>50</v>
      </c>
    </row>
    <row r="266" spans="1:7" s="144" customFormat="1" ht="15">
      <c r="A266" s="63"/>
      <c r="B266" s="182">
        <v>4349</v>
      </c>
      <c r="C266" s="63" t="s">
        <v>442</v>
      </c>
      <c r="D266" s="116">
        <v>0</v>
      </c>
      <c r="E266" s="244">
        <v>115.5</v>
      </c>
      <c r="F266" s="272">
        <v>111.2</v>
      </c>
      <c r="G266" s="116">
        <f t="shared" si="16"/>
        <v>96.277056277056289</v>
      </c>
    </row>
    <row r="267" spans="1:7" s="144" customFormat="1" ht="15">
      <c r="A267" s="190"/>
      <c r="B267" s="202">
        <v>5512</v>
      </c>
      <c r="C267" s="190" t="s">
        <v>443</v>
      </c>
      <c r="D267" s="183">
        <v>0</v>
      </c>
      <c r="E267" s="272">
        <v>399.5</v>
      </c>
      <c r="F267" s="272">
        <v>136.69999999999999</v>
      </c>
      <c r="G267" s="116">
        <f t="shared" si="16"/>
        <v>34.217772215269079</v>
      </c>
    </row>
    <row r="268" spans="1:7" s="144" customFormat="1" ht="15.75" thickBot="1">
      <c r="A268" s="190"/>
      <c r="B268" s="185"/>
      <c r="C268" s="186"/>
      <c r="D268" s="212"/>
      <c r="E268" s="278"/>
      <c r="F268" s="278"/>
      <c r="G268" s="212"/>
    </row>
    <row r="269" spans="1:7" s="144" customFormat="1" ht="15" hidden="1" customHeight="1" thickBot="1">
      <c r="A269" s="184"/>
      <c r="B269" s="214"/>
      <c r="C269" s="215"/>
      <c r="D269" s="207"/>
      <c r="E269" s="276"/>
      <c r="F269" s="276"/>
      <c r="G269" s="207"/>
    </row>
    <row r="270" spans="1:7" s="144" customFormat="1" ht="18.75" customHeight="1" thickTop="1" thickBot="1">
      <c r="A270" s="176"/>
      <c r="B270" s="204"/>
      <c r="C270" s="201" t="s">
        <v>444</v>
      </c>
      <c r="D270" s="213">
        <f t="shared" ref="D270:F270" si="17">SUM(D253:D268)</f>
        <v>30685</v>
      </c>
      <c r="E270" s="279">
        <f t="shared" si="17"/>
        <v>31493.5</v>
      </c>
      <c r="F270" s="279">
        <f t="shared" si="17"/>
        <v>13689.300000000001</v>
      </c>
      <c r="G270" s="179">
        <f>(F270/E270)*100</f>
        <v>43.467064632384464</v>
      </c>
    </row>
    <row r="271" spans="1:7" s="144" customFormat="1" ht="12.75" customHeight="1">
      <c r="A271" s="141"/>
      <c r="B271" s="142"/>
      <c r="C271" s="155"/>
      <c r="D271" s="156"/>
      <c r="E271" s="263"/>
      <c r="F271" s="263"/>
      <c r="G271" s="156"/>
    </row>
    <row r="272" spans="1:7" s="144" customFormat="1" ht="12.75" customHeight="1">
      <c r="A272" s="141"/>
      <c r="B272" s="142"/>
      <c r="C272" s="155"/>
      <c r="D272" s="156"/>
      <c r="E272" s="263"/>
      <c r="F272" s="263"/>
      <c r="G272" s="156"/>
    </row>
    <row r="273" spans="1:7" s="144" customFormat="1" ht="12.75" customHeight="1" thickBot="1">
      <c r="E273" s="264"/>
      <c r="F273" s="264"/>
    </row>
    <row r="274" spans="1:7" s="144" customFormat="1" ht="15.75">
      <c r="A274" s="158" t="s">
        <v>27</v>
      </c>
      <c r="B274" s="159" t="s">
        <v>28</v>
      </c>
      <c r="C274" s="158" t="s">
        <v>30</v>
      </c>
      <c r="D274" s="158" t="s">
        <v>31</v>
      </c>
      <c r="E274" s="266" t="s">
        <v>31</v>
      </c>
      <c r="F274" s="227" t="s">
        <v>8</v>
      </c>
      <c r="G274" s="158" t="s">
        <v>289</v>
      </c>
    </row>
    <row r="275" spans="1:7" s="144" customFormat="1" ht="15.75" customHeight="1" thickBot="1">
      <c r="A275" s="160"/>
      <c r="B275" s="161"/>
      <c r="C275" s="162"/>
      <c r="D275" s="163" t="s">
        <v>33</v>
      </c>
      <c r="E275" s="267" t="s">
        <v>34</v>
      </c>
      <c r="F275" s="229" t="s">
        <v>35</v>
      </c>
      <c r="G275" s="163" t="s">
        <v>290</v>
      </c>
    </row>
    <row r="276" spans="1:7" s="144" customFormat="1" ht="38.25" customHeight="1" thickTop="1" thickBot="1">
      <c r="A276" s="201"/>
      <c r="B276" s="216"/>
      <c r="C276" s="217" t="s">
        <v>445</v>
      </c>
      <c r="D276" s="218">
        <f>SUM(D60,D89,D141,D172,D193,D213,D224,D239,D270,)</f>
        <v>485763</v>
      </c>
      <c r="E276" s="280">
        <f>SUM(E60,E89,E141,E172,E193,E213,E224,E239,E270)</f>
        <v>540791.19999999995</v>
      </c>
      <c r="F276" s="280">
        <f t="shared" ref="F276" si="18">SUM(F60,F89,F141,F172,F193,F213,F224,F239,F270,)</f>
        <v>335996.90000000008</v>
      </c>
      <c r="G276" s="219">
        <f>(F276/E276)*100</f>
        <v>62.130615291077241</v>
      </c>
    </row>
    <row r="277" spans="1:7" ht="15">
      <c r="A277" s="50"/>
      <c r="B277" s="50"/>
      <c r="C277" s="50"/>
      <c r="D277" s="50"/>
      <c r="E277" s="281"/>
      <c r="F277" s="281"/>
      <c r="G277" s="50"/>
    </row>
    <row r="278" spans="1:7" ht="15" customHeight="1">
      <c r="A278" s="50"/>
      <c r="B278" s="50"/>
      <c r="C278" s="50"/>
      <c r="D278" s="50"/>
      <c r="E278" s="281"/>
      <c r="F278" s="281"/>
      <c r="G278" s="50"/>
    </row>
    <row r="279" spans="1:7" ht="15" customHeight="1">
      <c r="A279" s="50"/>
      <c r="B279" s="50"/>
      <c r="C279" s="50"/>
      <c r="D279" s="50"/>
      <c r="E279" s="281"/>
      <c r="F279" s="281"/>
      <c r="G279" s="50"/>
    </row>
    <row r="280" spans="1:7" ht="15" customHeight="1">
      <c r="A280" s="50"/>
      <c r="B280" s="50"/>
      <c r="C280" s="50"/>
      <c r="D280" s="50"/>
      <c r="E280" s="281"/>
      <c r="F280" s="281"/>
      <c r="G280" s="50"/>
    </row>
    <row r="281" spans="1:7" ht="15">
      <c r="A281" s="50"/>
      <c r="B281" s="50"/>
      <c r="C281" s="50"/>
      <c r="D281" s="50"/>
      <c r="E281" s="281"/>
      <c r="F281" s="281"/>
      <c r="G281" s="50"/>
    </row>
    <row r="282" spans="1:7" ht="15">
      <c r="A282" s="50"/>
      <c r="B282" s="50"/>
      <c r="C282" s="50"/>
      <c r="D282" s="50"/>
      <c r="E282" s="281"/>
      <c r="F282" s="281"/>
      <c r="G282" s="50"/>
    </row>
    <row r="283" spans="1:7" ht="15">
      <c r="A283" s="50"/>
      <c r="B283" s="50"/>
      <c r="C283" s="51"/>
      <c r="D283" s="50"/>
      <c r="E283" s="281"/>
      <c r="F283" s="281"/>
      <c r="G283" s="50"/>
    </row>
    <row r="284" spans="1:7" ht="15">
      <c r="A284" s="50"/>
      <c r="B284" s="50"/>
      <c r="C284" s="50"/>
      <c r="D284" s="50"/>
      <c r="E284" s="281"/>
      <c r="F284" s="281"/>
      <c r="G284" s="50"/>
    </row>
    <row r="285" spans="1:7" ht="15">
      <c r="A285" s="50"/>
      <c r="B285" s="50"/>
      <c r="C285" s="50"/>
      <c r="D285" s="50"/>
      <c r="E285" s="281"/>
      <c r="F285" s="281"/>
      <c r="G285" s="50"/>
    </row>
    <row r="286" spans="1:7" ht="15">
      <c r="A286" s="50"/>
      <c r="B286" s="50"/>
      <c r="C286" s="50"/>
      <c r="D286" s="50"/>
      <c r="E286" s="281"/>
      <c r="F286" s="281"/>
      <c r="G286" s="50"/>
    </row>
    <row r="287" spans="1:7" ht="15">
      <c r="A287" s="50"/>
      <c r="B287" s="50"/>
      <c r="C287" s="50"/>
      <c r="D287" s="50"/>
      <c r="E287" s="281"/>
      <c r="F287" s="281"/>
      <c r="G287" s="50"/>
    </row>
    <row r="288" spans="1:7" ht="15">
      <c r="A288" s="50"/>
      <c r="B288" s="50"/>
      <c r="C288" s="50"/>
      <c r="D288" s="50"/>
      <c r="E288" s="281"/>
      <c r="F288" s="281"/>
      <c r="G288" s="50"/>
    </row>
    <row r="289" spans="1:7" ht="15">
      <c r="A289" s="50"/>
      <c r="B289" s="50"/>
      <c r="C289" s="50"/>
      <c r="D289" s="50"/>
      <c r="E289" s="281"/>
      <c r="F289" s="281"/>
      <c r="G289" s="50"/>
    </row>
    <row r="290" spans="1:7" ht="15">
      <c r="A290" s="50"/>
      <c r="B290" s="50"/>
      <c r="C290" s="50"/>
      <c r="D290" s="50"/>
      <c r="E290" s="281"/>
      <c r="F290" s="281"/>
      <c r="G290" s="50"/>
    </row>
    <row r="291" spans="1:7" ht="15">
      <c r="A291" s="50"/>
      <c r="B291" s="50"/>
      <c r="C291" s="50"/>
      <c r="D291" s="50"/>
      <c r="E291" s="281"/>
      <c r="F291" s="281"/>
      <c r="G291" s="50"/>
    </row>
    <row r="292" spans="1:7" ht="15">
      <c r="A292" s="50"/>
      <c r="B292" s="50"/>
      <c r="C292" s="50"/>
      <c r="D292" s="50"/>
      <c r="E292" s="281"/>
      <c r="F292" s="281"/>
      <c r="G292" s="50"/>
    </row>
    <row r="293" spans="1:7" ht="15">
      <c r="A293" s="50"/>
      <c r="B293" s="50"/>
      <c r="C293" s="50"/>
      <c r="D293" s="50"/>
      <c r="E293" s="281"/>
      <c r="F293" s="281"/>
      <c r="G293" s="50"/>
    </row>
    <row r="294" spans="1:7" ht="15">
      <c r="A294" s="50"/>
      <c r="B294" s="50"/>
      <c r="C294" s="50"/>
      <c r="D294" s="50"/>
      <c r="E294" s="281"/>
      <c r="F294" s="281"/>
      <c r="G294" s="50"/>
    </row>
    <row r="295" spans="1:7" ht="15">
      <c r="A295" s="50"/>
      <c r="B295" s="50"/>
      <c r="C295" s="50"/>
      <c r="D295" s="50"/>
      <c r="E295" s="281"/>
      <c r="F295" s="281"/>
      <c r="G295" s="50"/>
    </row>
    <row r="296" spans="1:7" ht="15">
      <c r="A296" s="50"/>
      <c r="B296" s="50"/>
      <c r="C296" s="50"/>
      <c r="D296" s="50"/>
      <c r="E296" s="281"/>
      <c r="F296" s="281"/>
      <c r="G296" s="50"/>
    </row>
    <row r="297" spans="1:7" ht="15">
      <c r="A297" s="50"/>
      <c r="B297" s="50"/>
      <c r="C297" s="50"/>
      <c r="D297" s="50"/>
      <c r="E297" s="281"/>
      <c r="F297" s="281"/>
      <c r="G297" s="50"/>
    </row>
  </sheetData>
  <pageMargins left="0.28000000000000003" right="0.17" top="0.27559055118110237" bottom="0.47244094488188981" header="0.31496062992125984" footer="0.35433070866141736"/>
  <pageSetup paperSize="9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H147"/>
  <sheetViews>
    <sheetView topLeftCell="A103" workbookViewId="0">
      <selection activeCell="A142" sqref="A142:G142"/>
    </sheetView>
  </sheetViews>
  <sheetFormatPr defaultRowHeight="12.75"/>
  <cols>
    <col min="1" max="1" width="9.140625" style="348"/>
    <col min="2" max="2" width="10.28515625" style="348" customWidth="1"/>
    <col min="3" max="3" width="15.7109375" style="349" customWidth="1"/>
    <col min="4" max="4" width="15.7109375" style="350" customWidth="1"/>
    <col min="5" max="5" width="90.28515625" style="314" customWidth="1"/>
    <col min="6" max="6" width="14.42578125" style="314" customWidth="1"/>
    <col min="7" max="7" width="14.5703125" style="314" hidden="1" customWidth="1"/>
    <col min="8" max="257" width="9.140625" style="314"/>
    <col min="258" max="258" width="10.28515625" style="314" customWidth="1"/>
    <col min="259" max="260" width="15.7109375" style="314" customWidth="1"/>
    <col min="261" max="261" width="90.28515625" style="314" customWidth="1"/>
    <col min="262" max="262" width="14.42578125" style="314" customWidth="1"/>
    <col min="263" max="263" width="0" style="314" hidden="1" customWidth="1"/>
    <col min="264" max="513" width="9.140625" style="314"/>
    <col min="514" max="514" width="10.28515625" style="314" customWidth="1"/>
    <col min="515" max="516" width="15.7109375" style="314" customWidth="1"/>
    <col min="517" max="517" width="90.28515625" style="314" customWidth="1"/>
    <col min="518" max="518" width="14.42578125" style="314" customWidth="1"/>
    <col min="519" max="519" width="0" style="314" hidden="1" customWidth="1"/>
    <col min="520" max="769" width="9.140625" style="314"/>
    <col min="770" max="770" width="10.28515625" style="314" customWidth="1"/>
    <col min="771" max="772" width="15.7109375" style="314" customWidth="1"/>
    <col min="773" max="773" width="90.28515625" style="314" customWidth="1"/>
    <col min="774" max="774" width="14.42578125" style="314" customWidth="1"/>
    <col min="775" max="775" width="0" style="314" hidden="1" customWidth="1"/>
    <col min="776" max="1025" width="9.140625" style="314"/>
    <col min="1026" max="1026" width="10.28515625" style="314" customWidth="1"/>
    <col min="1027" max="1028" width="15.7109375" style="314" customWidth="1"/>
    <col min="1029" max="1029" width="90.28515625" style="314" customWidth="1"/>
    <col min="1030" max="1030" width="14.42578125" style="314" customWidth="1"/>
    <col min="1031" max="1031" width="0" style="314" hidden="1" customWidth="1"/>
    <col min="1032" max="1281" width="9.140625" style="314"/>
    <col min="1282" max="1282" width="10.28515625" style="314" customWidth="1"/>
    <col min="1283" max="1284" width="15.7109375" style="314" customWidth="1"/>
    <col min="1285" max="1285" width="90.28515625" style="314" customWidth="1"/>
    <col min="1286" max="1286" width="14.42578125" style="314" customWidth="1"/>
    <col min="1287" max="1287" width="0" style="314" hidden="1" customWidth="1"/>
    <col min="1288" max="1537" width="9.140625" style="314"/>
    <col min="1538" max="1538" width="10.28515625" style="314" customWidth="1"/>
    <col min="1539" max="1540" width="15.7109375" style="314" customWidth="1"/>
    <col min="1541" max="1541" width="90.28515625" style="314" customWidth="1"/>
    <col min="1542" max="1542" width="14.42578125" style="314" customWidth="1"/>
    <col min="1543" max="1543" width="0" style="314" hidden="1" customWidth="1"/>
    <col min="1544" max="1793" width="9.140625" style="314"/>
    <col min="1794" max="1794" width="10.28515625" style="314" customWidth="1"/>
    <col min="1795" max="1796" width="15.7109375" style="314" customWidth="1"/>
    <col min="1797" max="1797" width="90.28515625" style="314" customWidth="1"/>
    <col min="1798" max="1798" width="14.42578125" style="314" customWidth="1"/>
    <col min="1799" max="1799" width="0" style="314" hidden="1" customWidth="1"/>
    <col min="1800" max="2049" width="9.140625" style="314"/>
    <col min="2050" max="2050" width="10.28515625" style="314" customWidth="1"/>
    <col min="2051" max="2052" width="15.7109375" style="314" customWidth="1"/>
    <col min="2053" max="2053" width="90.28515625" style="314" customWidth="1"/>
    <col min="2054" max="2054" width="14.42578125" style="314" customWidth="1"/>
    <col min="2055" max="2055" width="0" style="314" hidden="1" customWidth="1"/>
    <col min="2056" max="2305" width="9.140625" style="314"/>
    <col min="2306" max="2306" width="10.28515625" style="314" customWidth="1"/>
    <col min="2307" max="2308" width="15.7109375" style="314" customWidth="1"/>
    <col min="2309" max="2309" width="90.28515625" style="314" customWidth="1"/>
    <col min="2310" max="2310" width="14.42578125" style="314" customWidth="1"/>
    <col min="2311" max="2311" width="0" style="314" hidden="1" customWidth="1"/>
    <col min="2312" max="2561" width="9.140625" style="314"/>
    <col min="2562" max="2562" width="10.28515625" style="314" customWidth="1"/>
    <col min="2563" max="2564" width="15.7109375" style="314" customWidth="1"/>
    <col min="2565" max="2565" width="90.28515625" style="314" customWidth="1"/>
    <col min="2566" max="2566" width="14.42578125" style="314" customWidth="1"/>
    <col min="2567" max="2567" width="0" style="314" hidden="1" customWidth="1"/>
    <col min="2568" max="2817" width="9.140625" style="314"/>
    <col min="2818" max="2818" width="10.28515625" style="314" customWidth="1"/>
    <col min="2819" max="2820" width="15.7109375" style="314" customWidth="1"/>
    <col min="2821" max="2821" width="90.28515625" style="314" customWidth="1"/>
    <col min="2822" max="2822" width="14.42578125" style="314" customWidth="1"/>
    <col min="2823" max="2823" width="0" style="314" hidden="1" customWidth="1"/>
    <col min="2824" max="3073" width="9.140625" style="314"/>
    <col min="3074" max="3074" width="10.28515625" style="314" customWidth="1"/>
    <col min="3075" max="3076" width="15.7109375" style="314" customWidth="1"/>
    <col min="3077" max="3077" width="90.28515625" style="314" customWidth="1"/>
    <col min="3078" max="3078" width="14.42578125" style="314" customWidth="1"/>
    <col min="3079" max="3079" width="0" style="314" hidden="1" customWidth="1"/>
    <col min="3080" max="3329" width="9.140625" style="314"/>
    <col min="3330" max="3330" width="10.28515625" style="314" customWidth="1"/>
    <col min="3331" max="3332" width="15.7109375" style="314" customWidth="1"/>
    <col min="3333" max="3333" width="90.28515625" style="314" customWidth="1"/>
    <col min="3334" max="3334" width="14.42578125" style="314" customWidth="1"/>
    <col min="3335" max="3335" width="0" style="314" hidden="1" customWidth="1"/>
    <col min="3336" max="3585" width="9.140625" style="314"/>
    <col min="3586" max="3586" width="10.28515625" style="314" customWidth="1"/>
    <col min="3587" max="3588" width="15.7109375" style="314" customWidth="1"/>
    <col min="3589" max="3589" width="90.28515625" style="314" customWidth="1"/>
    <col min="3590" max="3590" width="14.42578125" style="314" customWidth="1"/>
    <col min="3591" max="3591" width="0" style="314" hidden="1" customWidth="1"/>
    <col min="3592" max="3841" width="9.140625" style="314"/>
    <col min="3842" max="3842" width="10.28515625" style="314" customWidth="1"/>
    <col min="3843" max="3844" width="15.7109375" style="314" customWidth="1"/>
    <col min="3845" max="3845" width="90.28515625" style="314" customWidth="1"/>
    <col min="3846" max="3846" width="14.42578125" style="314" customWidth="1"/>
    <col min="3847" max="3847" width="0" style="314" hidden="1" customWidth="1"/>
    <col min="3848" max="4097" width="9.140625" style="314"/>
    <col min="4098" max="4098" width="10.28515625" style="314" customWidth="1"/>
    <col min="4099" max="4100" width="15.7109375" style="314" customWidth="1"/>
    <col min="4101" max="4101" width="90.28515625" style="314" customWidth="1"/>
    <col min="4102" max="4102" width="14.42578125" style="314" customWidth="1"/>
    <col min="4103" max="4103" width="0" style="314" hidden="1" customWidth="1"/>
    <col min="4104" max="4353" width="9.140625" style="314"/>
    <col min="4354" max="4354" width="10.28515625" style="314" customWidth="1"/>
    <col min="4355" max="4356" width="15.7109375" style="314" customWidth="1"/>
    <col min="4357" max="4357" width="90.28515625" style="314" customWidth="1"/>
    <col min="4358" max="4358" width="14.42578125" style="314" customWidth="1"/>
    <col min="4359" max="4359" width="0" style="314" hidden="1" customWidth="1"/>
    <col min="4360" max="4609" width="9.140625" style="314"/>
    <col min="4610" max="4610" width="10.28515625" style="314" customWidth="1"/>
    <col min="4611" max="4612" width="15.7109375" style="314" customWidth="1"/>
    <col min="4613" max="4613" width="90.28515625" style="314" customWidth="1"/>
    <col min="4614" max="4614" width="14.42578125" style="314" customWidth="1"/>
    <col min="4615" max="4615" width="0" style="314" hidden="1" customWidth="1"/>
    <col min="4616" max="4865" width="9.140625" style="314"/>
    <col min="4866" max="4866" width="10.28515625" style="314" customWidth="1"/>
    <col min="4867" max="4868" width="15.7109375" style="314" customWidth="1"/>
    <col min="4869" max="4869" width="90.28515625" style="314" customWidth="1"/>
    <col min="4870" max="4870" width="14.42578125" style="314" customWidth="1"/>
    <col min="4871" max="4871" width="0" style="314" hidden="1" customWidth="1"/>
    <col min="4872" max="5121" width="9.140625" style="314"/>
    <col min="5122" max="5122" width="10.28515625" style="314" customWidth="1"/>
    <col min="5123" max="5124" width="15.7109375" style="314" customWidth="1"/>
    <col min="5125" max="5125" width="90.28515625" style="314" customWidth="1"/>
    <col min="5126" max="5126" width="14.42578125" style="314" customWidth="1"/>
    <col min="5127" max="5127" width="0" style="314" hidden="1" customWidth="1"/>
    <col min="5128" max="5377" width="9.140625" style="314"/>
    <col min="5378" max="5378" width="10.28515625" style="314" customWidth="1"/>
    <col min="5379" max="5380" width="15.7109375" style="314" customWidth="1"/>
    <col min="5381" max="5381" width="90.28515625" style="314" customWidth="1"/>
    <col min="5382" max="5382" width="14.42578125" style="314" customWidth="1"/>
    <col min="5383" max="5383" width="0" style="314" hidden="1" customWidth="1"/>
    <col min="5384" max="5633" width="9.140625" style="314"/>
    <col min="5634" max="5634" width="10.28515625" style="314" customWidth="1"/>
    <col min="5635" max="5636" width="15.7109375" style="314" customWidth="1"/>
    <col min="5637" max="5637" width="90.28515625" style="314" customWidth="1"/>
    <col min="5638" max="5638" width="14.42578125" style="314" customWidth="1"/>
    <col min="5639" max="5639" width="0" style="314" hidden="1" customWidth="1"/>
    <col min="5640" max="5889" width="9.140625" style="314"/>
    <col min="5890" max="5890" width="10.28515625" style="314" customWidth="1"/>
    <col min="5891" max="5892" width="15.7109375" style="314" customWidth="1"/>
    <col min="5893" max="5893" width="90.28515625" style="314" customWidth="1"/>
    <col min="5894" max="5894" width="14.42578125" style="314" customWidth="1"/>
    <col min="5895" max="5895" width="0" style="314" hidden="1" customWidth="1"/>
    <col min="5896" max="6145" width="9.140625" style="314"/>
    <col min="6146" max="6146" width="10.28515625" style="314" customWidth="1"/>
    <col min="6147" max="6148" width="15.7109375" style="314" customWidth="1"/>
    <col min="6149" max="6149" width="90.28515625" style="314" customWidth="1"/>
    <col min="6150" max="6150" width="14.42578125" style="314" customWidth="1"/>
    <col min="6151" max="6151" width="0" style="314" hidden="1" customWidth="1"/>
    <col min="6152" max="6401" width="9.140625" style="314"/>
    <col min="6402" max="6402" width="10.28515625" style="314" customWidth="1"/>
    <col min="6403" max="6404" width="15.7109375" style="314" customWidth="1"/>
    <col min="6405" max="6405" width="90.28515625" style="314" customWidth="1"/>
    <col min="6406" max="6406" width="14.42578125" style="314" customWidth="1"/>
    <col min="6407" max="6407" width="0" style="314" hidden="1" customWidth="1"/>
    <col min="6408" max="6657" width="9.140625" style="314"/>
    <col min="6658" max="6658" width="10.28515625" style="314" customWidth="1"/>
    <col min="6659" max="6660" width="15.7109375" style="314" customWidth="1"/>
    <col min="6661" max="6661" width="90.28515625" style="314" customWidth="1"/>
    <col min="6662" max="6662" width="14.42578125" style="314" customWidth="1"/>
    <col min="6663" max="6663" width="0" style="314" hidden="1" customWidth="1"/>
    <col min="6664" max="6913" width="9.140625" style="314"/>
    <col min="6914" max="6914" width="10.28515625" style="314" customWidth="1"/>
    <col min="6915" max="6916" width="15.7109375" style="314" customWidth="1"/>
    <col min="6917" max="6917" width="90.28515625" style="314" customWidth="1"/>
    <col min="6918" max="6918" width="14.42578125" style="314" customWidth="1"/>
    <col min="6919" max="6919" width="0" style="314" hidden="1" customWidth="1"/>
    <col min="6920" max="7169" width="9.140625" style="314"/>
    <col min="7170" max="7170" width="10.28515625" style="314" customWidth="1"/>
    <col min="7171" max="7172" width="15.7109375" style="314" customWidth="1"/>
    <col min="7173" max="7173" width="90.28515625" style="314" customWidth="1"/>
    <col min="7174" max="7174" width="14.42578125" style="314" customWidth="1"/>
    <col min="7175" max="7175" width="0" style="314" hidden="1" customWidth="1"/>
    <col min="7176" max="7425" width="9.140625" style="314"/>
    <col min="7426" max="7426" width="10.28515625" style="314" customWidth="1"/>
    <col min="7427" max="7428" width="15.7109375" style="314" customWidth="1"/>
    <col min="7429" max="7429" width="90.28515625" style="314" customWidth="1"/>
    <col min="7430" max="7430" width="14.42578125" style="314" customWidth="1"/>
    <col min="7431" max="7431" width="0" style="314" hidden="1" customWidth="1"/>
    <col min="7432" max="7681" width="9.140625" style="314"/>
    <col min="7682" max="7682" width="10.28515625" style="314" customWidth="1"/>
    <col min="7683" max="7684" width="15.7109375" style="314" customWidth="1"/>
    <col min="7685" max="7685" width="90.28515625" style="314" customWidth="1"/>
    <col min="7686" max="7686" width="14.42578125" style="314" customWidth="1"/>
    <col min="7687" max="7687" width="0" style="314" hidden="1" customWidth="1"/>
    <col min="7688" max="7937" width="9.140625" style="314"/>
    <col min="7938" max="7938" width="10.28515625" style="314" customWidth="1"/>
    <col min="7939" max="7940" width="15.7109375" style="314" customWidth="1"/>
    <col min="7941" max="7941" width="90.28515625" style="314" customWidth="1"/>
    <col min="7942" max="7942" width="14.42578125" style="314" customWidth="1"/>
    <col min="7943" max="7943" width="0" style="314" hidden="1" customWidth="1"/>
    <col min="7944" max="8193" width="9.140625" style="314"/>
    <col min="8194" max="8194" width="10.28515625" style="314" customWidth="1"/>
    <col min="8195" max="8196" width="15.7109375" style="314" customWidth="1"/>
    <col min="8197" max="8197" width="90.28515625" style="314" customWidth="1"/>
    <col min="8198" max="8198" width="14.42578125" style="314" customWidth="1"/>
    <col min="8199" max="8199" width="0" style="314" hidden="1" customWidth="1"/>
    <col min="8200" max="8449" width="9.140625" style="314"/>
    <col min="8450" max="8450" width="10.28515625" style="314" customWidth="1"/>
    <col min="8451" max="8452" width="15.7109375" style="314" customWidth="1"/>
    <col min="8453" max="8453" width="90.28515625" style="314" customWidth="1"/>
    <col min="8454" max="8454" width="14.42578125" style="314" customWidth="1"/>
    <col min="8455" max="8455" width="0" style="314" hidden="1" customWidth="1"/>
    <col min="8456" max="8705" width="9.140625" style="314"/>
    <col min="8706" max="8706" width="10.28515625" style="314" customWidth="1"/>
    <col min="8707" max="8708" width="15.7109375" style="314" customWidth="1"/>
    <col min="8709" max="8709" width="90.28515625" style="314" customWidth="1"/>
    <col min="8710" max="8710" width="14.42578125" style="314" customWidth="1"/>
    <col min="8711" max="8711" width="0" style="314" hidden="1" customWidth="1"/>
    <col min="8712" max="8961" width="9.140625" style="314"/>
    <col min="8962" max="8962" width="10.28515625" style="314" customWidth="1"/>
    <col min="8963" max="8964" width="15.7109375" style="314" customWidth="1"/>
    <col min="8965" max="8965" width="90.28515625" style="314" customWidth="1"/>
    <col min="8966" max="8966" width="14.42578125" style="314" customWidth="1"/>
    <col min="8967" max="8967" width="0" style="314" hidden="1" customWidth="1"/>
    <col min="8968" max="9217" width="9.140625" style="314"/>
    <col min="9218" max="9218" width="10.28515625" style="314" customWidth="1"/>
    <col min="9219" max="9220" width="15.7109375" style="314" customWidth="1"/>
    <col min="9221" max="9221" width="90.28515625" style="314" customWidth="1"/>
    <col min="9222" max="9222" width="14.42578125" style="314" customWidth="1"/>
    <col min="9223" max="9223" width="0" style="314" hidden="1" customWidth="1"/>
    <col min="9224" max="9473" width="9.140625" style="314"/>
    <col min="9474" max="9474" width="10.28515625" style="314" customWidth="1"/>
    <col min="9475" max="9476" width="15.7109375" style="314" customWidth="1"/>
    <col min="9477" max="9477" width="90.28515625" style="314" customWidth="1"/>
    <col min="9478" max="9478" width="14.42578125" style="314" customWidth="1"/>
    <col min="9479" max="9479" width="0" style="314" hidden="1" customWidth="1"/>
    <col min="9480" max="9729" width="9.140625" style="314"/>
    <col min="9730" max="9730" width="10.28515625" style="314" customWidth="1"/>
    <col min="9731" max="9732" width="15.7109375" style="314" customWidth="1"/>
    <col min="9733" max="9733" width="90.28515625" style="314" customWidth="1"/>
    <col min="9734" max="9734" width="14.42578125" style="314" customWidth="1"/>
    <col min="9735" max="9735" width="0" style="314" hidden="1" customWidth="1"/>
    <col min="9736" max="9985" width="9.140625" style="314"/>
    <col min="9986" max="9986" width="10.28515625" style="314" customWidth="1"/>
    <col min="9987" max="9988" width="15.7109375" style="314" customWidth="1"/>
    <col min="9989" max="9989" width="90.28515625" style="314" customWidth="1"/>
    <col min="9990" max="9990" width="14.42578125" style="314" customWidth="1"/>
    <col min="9991" max="9991" width="0" style="314" hidden="1" customWidth="1"/>
    <col min="9992" max="10241" width="9.140625" style="314"/>
    <col min="10242" max="10242" width="10.28515625" style="314" customWidth="1"/>
    <col min="10243" max="10244" width="15.7109375" style="314" customWidth="1"/>
    <col min="10245" max="10245" width="90.28515625" style="314" customWidth="1"/>
    <col min="10246" max="10246" width="14.42578125" style="314" customWidth="1"/>
    <col min="10247" max="10247" width="0" style="314" hidden="1" customWidth="1"/>
    <col min="10248" max="10497" width="9.140625" style="314"/>
    <col min="10498" max="10498" width="10.28515625" style="314" customWidth="1"/>
    <col min="10499" max="10500" width="15.7109375" style="314" customWidth="1"/>
    <col min="10501" max="10501" width="90.28515625" style="314" customWidth="1"/>
    <col min="10502" max="10502" width="14.42578125" style="314" customWidth="1"/>
    <col min="10503" max="10503" width="0" style="314" hidden="1" customWidth="1"/>
    <col min="10504" max="10753" width="9.140625" style="314"/>
    <col min="10754" max="10754" width="10.28515625" style="314" customWidth="1"/>
    <col min="10755" max="10756" width="15.7109375" style="314" customWidth="1"/>
    <col min="10757" max="10757" width="90.28515625" style="314" customWidth="1"/>
    <col min="10758" max="10758" width="14.42578125" style="314" customWidth="1"/>
    <col min="10759" max="10759" width="0" style="314" hidden="1" customWidth="1"/>
    <col min="10760" max="11009" width="9.140625" style="314"/>
    <col min="11010" max="11010" width="10.28515625" style="314" customWidth="1"/>
    <col min="11011" max="11012" width="15.7109375" style="314" customWidth="1"/>
    <col min="11013" max="11013" width="90.28515625" style="314" customWidth="1"/>
    <col min="11014" max="11014" width="14.42578125" style="314" customWidth="1"/>
    <col min="11015" max="11015" width="0" style="314" hidden="1" customWidth="1"/>
    <col min="11016" max="11265" width="9.140625" style="314"/>
    <col min="11266" max="11266" width="10.28515625" style="314" customWidth="1"/>
    <col min="11267" max="11268" width="15.7109375" style="314" customWidth="1"/>
    <col min="11269" max="11269" width="90.28515625" style="314" customWidth="1"/>
    <col min="11270" max="11270" width="14.42578125" style="314" customWidth="1"/>
    <col min="11271" max="11271" width="0" style="314" hidden="1" customWidth="1"/>
    <col min="11272" max="11521" width="9.140625" style="314"/>
    <col min="11522" max="11522" width="10.28515625" style="314" customWidth="1"/>
    <col min="11523" max="11524" width="15.7109375" style="314" customWidth="1"/>
    <col min="11525" max="11525" width="90.28515625" style="314" customWidth="1"/>
    <col min="11526" max="11526" width="14.42578125" style="314" customWidth="1"/>
    <col min="11527" max="11527" width="0" style="314" hidden="1" customWidth="1"/>
    <col min="11528" max="11777" width="9.140625" style="314"/>
    <col min="11778" max="11778" width="10.28515625" style="314" customWidth="1"/>
    <col min="11779" max="11780" width="15.7109375" style="314" customWidth="1"/>
    <col min="11781" max="11781" width="90.28515625" style="314" customWidth="1"/>
    <col min="11782" max="11782" width="14.42578125" style="314" customWidth="1"/>
    <col min="11783" max="11783" width="0" style="314" hidden="1" customWidth="1"/>
    <col min="11784" max="12033" width="9.140625" style="314"/>
    <col min="12034" max="12034" width="10.28515625" style="314" customWidth="1"/>
    <col min="12035" max="12036" width="15.7109375" style="314" customWidth="1"/>
    <col min="12037" max="12037" width="90.28515625" style="314" customWidth="1"/>
    <col min="12038" max="12038" width="14.42578125" style="314" customWidth="1"/>
    <col min="12039" max="12039" width="0" style="314" hidden="1" customWidth="1"/>
    <col min="12040" max="12289" width="9.140625" style="314"/>
    <col min="12290" max="12290" width="10.28515625" style="314" customWidth="1"/>
    <col min="12291" max="12292" width="15.7109375" style="314" customWidth="1"/>
    <col min="12293" max="12293" width="90.28515625" style="314" customWidth="1"/>
    <col min="12294" max="12294" width="14.42578125" style="314" customWidth="1"/>
    <col min="12295" max="12295" width="0" style="314" hidden="1" customWidth="1"/>
    <col min="12296" max="12545" width="9.140625" style="314"/>
    <col min="12546" max="12546" width="10.28515625" style="314" customWidth="1"/>
    <col min="12547" max="12548" width="15.7109375" style="314" customWidth="1"/>
    <col min="12549" max="12549" width="90.28515625" style="314" customWidth="1"/>
    <col min="12550" max="12550" width="14.42578125" style="314" customWidth="1"/>
    <col min="12551" max="12551" width="0" style="314" hidden="1" customWidth="1"/>
    <col min="12552" max="12801" width="9.140625" style="314"/>
    <col min="12802" max="12802" width="10.28515625" style="314" customWidth="1"/>
    <col min="12803" max="12804" width="15.7109375" style="314" customWidth="1"/>
    <col min="12805" max="12805" width="90.28515625" style="314" customWidth="1"/>
    <col min="12806" max="12806" width="14.42578125" style="314" customWidth="1"/>
    <col min="12807" max="12807" width="0" style="314" hidden="1" customWidth="1"/>
    <col min="12808" max="13057" width="9.140625" style="314"/>
    <col min="13058" max="13058" width="10.28515625" style="314" customWidth="1"/>
    <col min="13059" max="13060" width="15.7109375" style="314" customWidth="1"/>
    <col min="13061" max="13061" width="90.28515625" style="314" customWidth="1"/>
    <col min="13062" max="13062" width="14.42578125" style="314" customWidth="1"/>
    <col min="13063" max="13063" width="0" style="314" hidden="1" customWidth="1"/>
    <col min="13064" max="13313" width="9.140625" style="314"/>
    <col min="13314" max="13314" width="10.28515625" style="314" customWidth="1"/>
    <col min="13315" max="13316" width="15.7109375" style="314" customWidth="1"/>
    <col min="13317" max="13317" width="90.28515625" style="314" customWidth="1"/>
    <col min="13318" max="13318" width="14.42578125" style="314" customWidth="1"/>
    <col min="13319" max="13319" width="0" style="314" hidden="1" customWidth="1"/>
    <col min="13320" max="13569" width="9.140625" style="314"/>
    <col min="13570" max="13570" width="10.28515625" style="314" customWidth="1"/>
    <col min="13571" max="13572" width="15.7109375" style="314" customWidth="1"/>
    <col min="13573" max="13573" width="90.28515625" style="314" customWidth="1"/>
    <col min="13574" max="13574" width="14.42578125" style="314" customWidth="1"/>
    <col min="13575" max="13575" width="0" style="314" hidden="1" customWidth="1"/>
    <col min="13576" max="13825" width="9.140625" style="314"/>
    <col min="13826" max="13826" width="10.28515625" style="314" customWidth="1"/>
    <col min="13827" max="13828" width="15.7109375" style="314" customWidth="1"/>
    <col min="13829" max="13829" width="90.28515625" style="314" customWidth="1"/>
    <col min="13830" max="13830" width="14.42578125" style="314" customWidth="1"/>
    <col min="13831" max="13831" width="0" style="314" hidden="1" customWidth="1"/>
    <col min="13832" max="14081" width="9.140625" style="314"/>
    <col min="14082" max="14082" width="10.28515625" style="314" customWidth="1"/>
    <col min="14083" max="14084" width="15.7109375" style="314" customWidth="1"/>
    <col min="14085" max="14085" width="90.28515625" style="314" customWidth="1"/>
    <col min="14086" max="14086" width="14.42578125" style="314" customWidth="1"/>
    <col min="14087" max="14087" width="0" style="314" hidden="1" customWidth="1"/>
    <col min="14088" max="14337" width="9.140625" style="314"/>
    <col min="14338" max="14338" width="10.28515625" style="314" customWidth="1"/>
    <col min="14339" max="14340" width="15.7109375" style="314" customWidth="1"/>
    <col min="14341" max="14341" width="90.28515625" style="314" customWidth="1"/>
    <col min="14342" max="14342" width="14.42578125" style="314" customWidth="1"/>
    <col min="14343" max="14343" width="0" style="314" hidden="1" customWidth="1"/>
    <col min="14344" max="14593" width="9.140625" style="314"/>
    <col min="14594" max="14594" width="10.28515625" style="314" customWidth="1"/>
    <col min="14595" max="14596" width="15.7109375" style="314" customWidth="1"/>
    <col min="14597" max="14597" width="90.28515625" style="314" customWidth="1"/>
    <col min="14598" max="14598" width="14.42578125" style="314" customWidth="1"/>
    <col min="14599" max="14599" width="0" style="314" hidden="1" customWidth="1"/>
    <col min="14600" max="14849" width="9.140625" style="314"/>
    <col min="14850" max="14850" width="10.28515625" style="314" customWidth="1"/>
    <col min="14851" max="14852" width="15.7109375" style="314" customWidth="1"/>
    <col min="14853" max="14853" width="90.28515625" style="314" customWidth="1"/>
    <col min="14854" max="14854" width="14.42578125" style="314" customWidth="1"/>
    <col min="14855" max="14855" width="0" style="314" hidden="1" customWidth="1"/>
    <col min="14856" max="15105" width="9.140625" style="314"/>
    <col min="15106" max="15106" width="10.28515625" style="314" customWidth="1"/>
    <col min="15107" max="15108" width="15.7109375" style="314" customWidth="1"/>
    <col min="15109" max="15109" width="90.28515625" style="314" customWidth="1"/>
    <col min="15110" max="15110" width="14.42578125" style="314" customWidth="1"/>
    <col min="15111" max="15111" width="0" style="314" hidden="1" customWidth="1"/>
    <col min="15112" max="15361" width="9.140625" style="314"/>
    <col min="15362" max="15362" width="10.28515625" style="314" customWidth="1"/>
    <col min="15363" max="15364" width="15.7109375" style="314" customWidth="1"/>
    <col min="15365" max="15365" width="90.28515625" style="314" customWidth="1"/>
    <col min="15366" max="15366" width="14.42578125" style="314" customWidth="1"/>
    <col min="15367" max="15367" width="0" style="314" hidden="1" customWidth="1"/>
    <col min="15368" max="15617" width="9.140625" style="314"/>
    <col min="15618" max="15618" width="10.28515625" style="314" customWidth="1"/>
    <col min="15619" max="15620" width="15.7109375" style="314" customWidth="1"/>
    <col min="15621" max="15621" width="90.28515625" style="314" customWidth="1"/>
    <col min="15622" max="15622" width="14.42578125" style="314" customWidth="1"/>
    <col min="15623" max="15623" width="0" style="314" hidden="1" customWidth="1"/>
    <col min="15624" max="15873" width="9.140625" style="314"/>
    <col min="15874" max="15874" width="10.28515625" style="314" customWidth="1"/>
    <col min="15875" max="15876" width="15.7109375" style="314" customWidth="1"/>
    <col min="15877" max="15877" width="90.28515625" style="314" customWidth="1"/>
    <col min="15878" max="15878" width="14.42578125" style="314" customWidth="1"/>
    <col min="15879" max="15879" width="0" style="314" hidden="1" customWidth="1"/>
    <col min="15880" max="16129" width="9.140625" style="314"/>
    <col min="16130" max="16130" width="10.28515625" style="314" customWidth="1"/>
    <col min="16131" max="16132" width="15.7109375" style="314" customWidth="1"/>
    <col min="16133" max="16133" width="90.28515625" style="314" customWidth="1"/>
    <col min="16134" max="16134" width="14.42578125" style="314" customWidth="1"/>
    <col min="16135" max="16135" width="0" style="314" hidden="1" customWidth="1"/>
    <col min="16136" max="16384" width="9.140625" style="314"/>
  </cols>
  <sheetData>
    <row r="2" spans="1:7">
      <c r="A2" s="318" t="s">
        <v>515</v>
      </c>
      <c r="B2" s="318"/>
      <c r="C2" s="318"/>
      <c r="D2" s="318"/>
      <c r="E2" s="318"/>
      <c r="F2" s="318"/>
    </row>
    <row r="4" spans="1:7" s="322" customFormat="1" ht="21.75" customHeight="1">
      <c r="A4" s="319" t="s">
        <v>447</v>
      </c>
      <c r="B4" s="319" t="s">
        <v>448</v>
      </c>
      <c r="C4" s="320" t="s">
        <v>516</v>
      </c>
      <c r="D4" s="321" t="s">
        <v>517</v>
      </c>
      <c r="E4" s="319" t="s">
        <v>449</v>
      </c>
      <c r="F4" s="319" t="s">
        <v>27</v>
      </c>
      <c r="G4" s="319" t="s">
        <v>518</v>
      </c>
    </row>
    <row r="5" spans="1:7">
      <c r="A5" s="323"/>
      <c r="B5" s="324"/>
      <c r="C5" s="315"/>
      <c r="D5" s="325">
        <v>25966</v>
      </c>
      <c r="E5" s="326" t="s">
        <v>519</v>
      </c>
      <c r="F5" s="316" t="s">
        <v>453</v>
      </c>
      <c r="G5" s="323" t="s">
        <v>520</v>
      </c>
    </row>
    <row r="6" spans="1:7">
      <c r="A6" s="323">
        <v>29</v>
      </c>
      <c r="B6" s="324">
        <v>42396</v>
      </c>
      <c r="C6" s="315"/>
      <c r="D6" s="327"/>
      <c r="E6" s="326" t="s">
        <v>521</v>
      </c>
      <c r="F6" s="316" t="s">
        <v>475</v>
      </c>
      <c r="G6" s="316"/>
    </row>
    <row r="7" spans="1:7">
      <c r="A7" s="323"/>
      <c r="B7" s="323"/>
      <c r="C7" s="315"/>
      <c r="D7" s="327">
        <v>164.1</v>
      </c>
      <c r="E7" s="326" t="s">
        <v>522</v>
      </c>
      <c r="F7" s="316" t="s">
        <v>475</v>
      </c>
      <c r="G7" s="316"/>
    </row>
    <row r="8" spans="1:7">
      <c r="A8" s="323"/>
      <c r="B8" s="323"/>
      <c r="C8" s="315"/>
      <c r="D8" s="327">
        <v>219.9</v>
      </c>
      <c r="E8" s="326" t="s">
        <v>523</v>
      </c>
      <c r="F8" s="316" t="s">
        <v>475</v>
      </c>
      <c r="G8" s="316"/>
    </row>
    <row r="9" spans="1:7">
      <c r="A9" s="323"/>
      <c r="B9" s="323"/>
      <c r="C9" s="315"/>
      <c r="D9" s="327">
        <v>692.7</v>
      </c>
      <c r="E9" s="326" t="s">
        <v>524</v>
      </c>
      <c r="F9" s="316" t="s">
        <v>475</v>
      </c>
      <c r="G9" s="316"/>
    </row>
    <row r="10" spans="1:7">
      <c r="A10" s="323"/>
      <c r="B10" s="323"/>
      <c r="C10" s="315"/>
      <c r="D10" s="327">
        <v>2385</v>
      </c>
      <c r="E10" s="326" t="s">
        <v>525</v>
      </c>
      <c r="F10" s="316" t="s">
        <v>475</v>
      </c>
      <c r="G10" s="316"/>
    </row>
    <row r="11" spans="1:7">
      <c r="A11" s="323"/>
      <c r="B11" s="323"/>
      <c r="C11" s="315"/>
      <c r="D11" s="327">
        <v>1085.4000000000001</v>
      </c>
      <c r="E11" s="326" t="s">
        <v>526</v>
      </c>
      <c r="F11" s="316" t="s">
        <v>475</v>
      </c>
      <c r="G11" s="316"/>
    </row>
    <row r="12" spans="1:7">
      <c r="A12" s="323"/>
      <c r="B12" s="323"/>
      <c r="C12" s="315"/>
      <c r="D12" s="327">
        <v>541.4</v>
      </c>
      <c r="E12" s="326" t="s">
        <v>527</v>
      </c>
      <c r="F12" s="316" t="s">
        <v>475</v>
      </c>
      <c r="G12" s="323" t="s">
        <v>528</v>
      </c>
    </row>
    <row r="13" spans="1:7">
      <c r="A13" s="323"/>
      <c r="B13" s="323"/>
      <c r="C13" s="315"/>
      <c r="D13" s="327">
        <v>76.3</v>
      </c>
      <c r="E13" s="326" t="s">
        <v>529</v>
      </c>
      <c r="F13" s="316" t="s">
        <v>475</v>
      </c>
      <c r="G13" s="316"/>
    </row>
    <row r="14" spans="1:7">
      <c r="A14" s="323"/>
      <c r="B14" s="323"/>
      <c r="C14" s="315"/>
      <c r="D14" s="327">
        <v>38.5</v>
      </c>
      <c r="E14" s="326" t="s">
        <v>530</v>
      </c>
      <c r="F14" s="316" t="s">
        <v>475</v>
      </c>
      <c r="G14" s="316"/>
    </row>
    <row r="15" spans="1:7">
      <c r="A15" s="323"/>
      <c r="B15" s="323"/>
      <c r="C15" s="315"/>
      <c r="D15" s="327">
        <v>705.5</v>
      </c>
      <c r="E15" s="326" t="s">
        <v>531</v>
      </c>
      <c r="F15" s="316" t="s">
        <v>475</v>
      </c>
      <c r="G15" s="316"/>
    </row>
    <row r="16" spans="1:7">
      <c r="A16" s="323"/>
      <c r="B16" s="323"/>
      <c r="C16" s="315"/>
      <c r="D16" s="327">
        <v>500</v>
      </c>
      <c r="E16" s="326" t="s">
        <v>532</v>
      </c>
      <c r="F16" s="316" t="s">
        <v>475</v>
      </c>
      <c r="G16" s="316"/>
    </row>
    <row r="17" spans="1:7">
      <c r="A17" s="323"/>
      <c r="B17" s="323"/>
      <c r="C17" s="315"/>
      <c r="D17" s="327">
        <v>1500</v>
      </c>
      <c r="E17" s="326" t="s">
        <v>533</v>
      </c>
      <c r="F17" s="316" t="s">
        <v>475</v>
      </c>
      <c r="G17" s="316"/>
    </row>
    <row r="18" spans="1:7">
      <c r="A18" s="323"/>
      <c r="B18" s="323"/>
      <c r="C18" s="315"/>
      <c r="D18" s="327">
        <v>1548</v>
      </c>
      <c r="E18" s="317" t="s">
        <v>534</v>
      </c>
      <c r="F18" s="316" t="s">
        <v>475</v>
      </c>
      <c r="G18" s="323" t="s">
        <v>535</v>
      </c>
    </row>
    <row r="19" spans="1:7" hidden="1">
      <c r="A19" s="323">
        <v>32</v>
      </c>
      <c r="B19" s="324">
        <v>40954</v>
      </c>
      <c r="C19" s="315"/>
      <c r="D19" s="327">
        <v>0</v>
      </c>
      <c r="E19" s="326"/>
      <c r="F19" s="316" t="s">
        <v>475</v>
      </c>
      <c r="G19" s="316"/>
    </row>
    <row r="20" spans="1:7" hidden="1">
      <c r="A20" s="323">
        <v>33</v>
      </c>
      <c r="B20" s="324">
        <v>40968</v>
      </c>
      <c r="C20" s="315"/>
      <c r="D20" s="327">
        <v>0</v>
      </c>
      <c r="E20" s="326"/>
      <c r="F20" s="316" t="s">
        <v>475</v>
      </c>
      <c r="G20" s="316"/>
    </row>
    <row r="21" spans="1:7">
      <c r="A21" s="323"/>
      <c r="B21" s="324"/>
      <c r="C21" s="315"/>
      <c r="D21" s="327">
        <v>66.5</v>
      </c>
      <c r="E21" s="326" t="s">
        <v>536</v>
      </c>
      <c r="F21" s="316" t="s">
        <v>475</v>
      </c>
      <c r="G21" s="316"/>
    </row>
    <row r="22" spans="1:7">
      <c r="A22" s="323"/>
      <c r="B22" s="324"/>
      <c r="C22" s="315"/>
      <c r="D22" s="327">
        <v>24</v>
      </c>
      <c r="E22" s="326" t="s">
        <v>537</v>
      </c>
      <c r="F22" s="316" t="s">
        <v>475</v>
      </c>
      <c r="G22" s="316"/>
    </row>
    <row r="23" spans="1:7">
      <c r="A23" s="323"/>
      <c r="B23" s="324"/>
      <c r="C23" s="315"/>
      <c r="D23" s="327">
        <v>407</v>
      </c>
      <c r="E23" s="326" t="s">
        <v>538</v>
      </c>
      <c r="F23" s="316" t="s">
        <v>475</v>
      </c>
      <c r="G23" s="316"/>
    </row>
    <row r="24" spans="1:7">
      <c r="A24" s="323"/>
      <c r="B24" s="324"/>
      <c r="C24" s="315"/>
      <c r="D24" s="327">
        <v>108.4</v>
      </c>
      <c r="E24" s="326" t="s">
        <v>539</v>
      </c>
      <c r="F24" s="316" t="s">
        <v>540</v>
      </c>
      <c r="G24" s="316"/>
    </row>
    <row r="25" spans="1:7">
      <c r="A25" s="323"/>
      <c r="B25" s="324"/>
      <c r="C25" s="315"/>
      <c r="D25" s="327">
        <v>2.6</v>
      </c>
      <c r="E25" s="326" t="s">
        <v>541</v>
      </c>
      <c r="F25" s="316" t="s">
        <v>457</v>
      </c>
      <c r="G25" s="316"/>
    </row>
    <row r="26" spans="1:7">
      <c r="A26" s="323"/>
      <c r="B26" s="324"/>
      <c r="C26" s="315"/>
      <c r="D26" s="327">
        <v>884.4</v>
      </c>
      <c r="E26" s="326" t="s">
        <v>542</v>
      </c>
      <c r="F26" s="316" t="s">
        <v>457</v>
      </c>
      <c r="G26" s="316"/>
    </row>
    <row r="27" spans="1:7">
      <c r="A27" s="323"/>
      <c r="B27" s="324"/>
      <c r="C27" s="328">
        <v>0</v>
      </c>
      <c r="D27" s="325">
        <f>SUM(D5:D26)</f>
        <v>36915.700000000004</v>
      </c>
      <c r="E27" s="329" t="s">
        <v>543</v>
      </c>
      <c r="F27" s="328">
        <f>D27-C27</f>
        <v>36915.700000000004</v>
      </c>
      <c r="G27" s="316"/>
    </row>
    <row r="28" spans="1:7">
      <c r="A28" s="323">
        <v>30</v>
      </c>
      <c r="B28" s="324">
        <v>42410</v>
      </c>
      <c r="C28" s="315"/>
      <c r="D28" s="327">
        <v>29.9</v>
      </c>
      <c r="E28" s="326" t="s">
        <v>544</v>
      </c>
      <c r="F28" s="316" t="s">
        <v>462</v>
      </c>
      <c r="G28" s="316"/>
    </row>
    <row r="29" spans="1:7">
      <c r="A29" s="323"/>
      <c r="B29" s="323"/>
      <c r="C29" s="315"/>
      <c r="D29" s="327">
        <v>243</v>
      </c>
      <c r="E29" s="326" t="s">
        <v>545</v>
      </c>
      <c r="F29" s="316" t="s">
        <v>472</v>
      </c>
      <c r="G29" s="323" t="s">
        <v>546</v>
      </c>
    </row>
    <row r="30" spans="1:7">
      <c r="A30" s="323"/>
      <c r="B30" s="323"/>
      <c r="C30" s="328">
        <v>0</v>
      </c>
      <c r="D30" s="325">
        <f>SUM(D27:D29)</f>
        <v>37188.600000000006</v>
      </c>
      <c r="E30" s="329" t="s">
        <v>547</v>
      </c>
      <c r="F30" s="328">
        <f>D30-C30</f>
        <v>37188.600000000006</v>
      </c>
      <c r="G30" s="323" t="s">
        <v>548</v>
      </c>
    </row>
    <row r="31" spans="1:7">
      <c r="A31" s="323">
        <v>33</v>
      </c>
      <c r="B31" s="324">
        <v>42452</v>
      </c>
      <c r="C31" s="315">
        <v>4550</v>
      </c>
      <c r="D31" s="327"/>
      <c r="E31" s="317" t="s">
        <v>549</v>
      </c>
      <c r="F31" s="316" t="s">
        <v>475</v>
      </c>
      <c r="G31" s="316"/>
    </row>
    <row r="32" spans="1:7">
      <c r="A32" s="323"/>
      <c r="B32" s="323"/>
      <c r="C32" s="315">
        <v>11</v>
      </c>
      <c r="D32" s="327"/>
      <c r="E32" s="326" t="s">
        <v>550</v>
      </c>
      <c r="F32" s="316" t="s">
        <v>460</v>
      </c>
      <c r="G32" s="316"/>
    </row>
    <row r="33" spans="1:7">
      <c r="A33" s="323"/>
      <c r="B33" s="324"/>
      <c r="C33" s="328">
        <f>SUM(C6:C32)</f>
        <v>4561</v>
      </c>
      <c r="D33" s="325">
        <f>SUM(D30:D32)</f>
        <v>37188.600000000006</v>
      </c>
      <c r="E33" s="329" t="s">
        <v>551</v>
      </c>
      <c r="F33" s="328">
        <f>D33-C33</f>
        <v>32627.600000000006</v>
      </c>
      <c r="G33" s="316"/>
    </row>
    <row r="34" spans="1:7">
      <c r="A34" s="323"/>
      <c r="B34" s="324"/>
      <c r="C34" s="328">
        <f>SUM(C33)</f>
        <v>4561</v>
      </c>
      <c r="D34" s="325">
        <f>SUM(D33)</f>
        <v>37188.600000000006</v>
      </c>
      <c r="E34" s="329" t="s">
        <v>552</v>
      </c>
      <c r="F34" s="328">
        <f>D34-C34</f>
        <v>32627.600000000006</v>
      </c>
      <c r="G34" s="316"/>
    </row>
    <row r="35" spans="1:7" hidden="1">
      <c r="A35" s="323"/>
      <c r="B35" s="323"/>
      <c r="C35" s="315"/>
      <c r="D35" s="325"/>
      <c r="E35" s="329"/>
      <c r="F35" s="328"/>
      <c r="G35" s="316"/>
    </row>
    <row r="36" spans="1:7" hidden="1">
      <c r="A36" s="323"/>
      <c r="B36" s="323"/>
      <c r="C36" s="315"/>
      <c r="D36" s="327"/>
      <c r="E36" s="330"/>
      <c r="F36" s="316"/>
      <c r="G36" s="316"/>
    </row>
    <row r="37" spans="1:7" hidden="1">
      <c r="A37" s="323"/>
      <c r="B37" s="324"/>
      <c r="C37" s="315"/>
      <c r="D37" s="327"/>
      <c r="E37" s="326"/>
      <c r="F37" s="316"/>
      <c r="G37" s="316"/>
    </row>
    <row r="38" spans="1:7" hidden="1">
      <c r="A38" s="323"/>
      <c r="B38" s="324"/>
      <c r="C38" s="315"/>
      <c r="D38" s="327"/>
      <c r="E38" s="326"/>
      <c r="F38" s="316"/>
      <c r="G38" s="316"/>
    </row>
    <row r="39" spans="1:7" hidden="1">
      <c r="A39" s="323"/>
      <c r="B39" s="324"/>
      <c r="C39" s="315"/>
      <c r="D39" s="327"/>
      <c r="E39" s="326"/>
      <c r="F39" s="316"/>
      <c r="G39" s="316"/>
    </row>
    <row r="40" spans="1:7" hidden="1">
      <c r="A40" s="323"/>
      <c r="B40" s="324"/>
      <c r="C40" s="315"/>
      <c r="D40" s="327"/>
      <c r="E40" s="330"/>
      <c r="F40" s="316"/>
      <c r="G40" s="316"/>
    </row>
    <row r="41" spans="1:7" hidden="1">
      <c r="A41" s="323"/>
      <c r="B41" s="324"/>
      <c r="C41" s="315"/>
      <c r="D41" s="315"/>
      <c r="E41" s="326"/>
      <c r="F41" s="316"/>
      <c r="G41" s="316"/>
    </row>
    <row r="42" spans="1:7" hidden="1">
      <c r="A42" s="323"/>
      <c r="B42" s="324"/>
      <c r="C42" s="315"/>
      <c r="D42" s="315"/>
      <c r="E42" s="326"/>
      <c r="F42" s="316"/>
      <c r="G42" s="316"/>
    </row>
    <row r="43" spans="1:7" hidden="1">
      <c r="A43" s="323"/>
      <c r="B43" s="324"/>
      <c r="C43" s="315"/>
      <c r="D43" s="315"/>
      <c r="E43" s="331"/>
      <c r="F43" s="316"/>
      <c r="G43" s="316"/>
    </row>
    <row r="44" spans="1:7" hidden="1">
      <c r="A44" s="323"/>
      <c r="B44" s="324"/>
      <c r="C44" s="315"/>
      <c r="D44" s="315"/>
      <c r="E44" s="326"/>
      <c r="F44" s="316"/>
      <c r="G44" s="316"/>
    </row>
    <row r="45" spans="1:7" hidden="1">
      <c r="A45" s="323"/>
      <c r="B45" s="324"/>
      <c r="C45" s="315"/>
      <c r="D45" s="315"/>
      <c r="E45" s="326"/>
      <c r="F45" s="316"/>
      <c r="G45" s="316"/>
    </row>
    <row r="46" spans="1:7" hidden="1">
      <c r="A46" s="323"/>
      <c r="B46" s="324"/>
      <c r="C46" s="315"/>
      <c r="D46" s="315"/>
      <c r="E46" s="326"/>
      <c r="F46" s="316"/>
      <c r="G46" s="316"/>
    </row>
    <row r="47" spans="1:7" hidden="1">
      <c r="A47" s="323"/>
      <c r="B47" s="324"/>
      <c r="C47" s="315"/>
      <c r="D47" s="315"/>
      <c r="E47" s="326"/>
      <c r="F47" s="316"/>
      <c r="G47" s="316"/>
    </row>
    <row r="48" spans="1:7" hidden="1">
      <c r="A48" s="323"/>
      <c r="B48" s="324"/>
      <c r="C48" s="315"/>
      <c r="D48" s="315"/>
      <c r="E48" s="331"/>
      <c r="F48" s="316"/>
      <c r="G48" s="316"/>
    </row>
    <row r="49" spans="1:7" hidden="1">
      <c r="A49" s="323"/>
      <c r="B49" s="324"/>
      <c r="C49" s="315"/>
      <c r="D49" s="315"/>
      <c r="E49" s="326"/>
      <c r="F49" s="316"/>
      <c r="G49" s="316"/>
    </row>
    <row r="50" spans="1:7" hidden="1">
      <c r="A50" s="323"/>
      <c r="B50" s="324"/>
      <c r="C50" s="315"/>
      <c r="D50" s="315"/>
      <c r="E50" s="326"/>
      <c r="F50" s="316"/>
      <c r="G50" s="316"/>
    </row>
    <row r="51" spans="1:7" hidden="1">
      <c r="A51" s="323"/>
      <c r="B51" s="324"/>
      <c r="C51" s="315"/>
      <c r="D51" s="315"/>
      <c r="E51" s="326"/>
      <c r="F51" s="316"/>
      <c r="G51" s="316"/>
    </row>
    <row r="52" spans="1:7" hidden="1">
      <c r="A52" s="323"/>
      <c r="B52" s="324"/>
      <c r="C52" s="315"/>
      <c r="D52" s="315"/>
      <c r="E52" s="331"/>
      <c r="F52" s="316"/>
      <c r="G52" s="316"/>
    </row>
    <row r="53" spans="1:7" hidden="1">
      <c r="A53" s="323"/>
      <c r="B53" s="324"/>
      <c r="C53" s="315"/>
      <c r="D53" s="315"/>
      <c r="E53" s="326"/>
      <c r="F53" s="316"/>
      <c r="G53" s="316"/>
    </row>
    <row r="54" spans="1:7" hidden="1">
      <c r="A54" s="323"/>
      <c r="B54" s="324"/>
      <c r="C54" s="315"/>
      <c r="D54" s="315"/>
      <c r="E54" s="326"/>
      <c r="F54" s="316"/>
      <c r="G54" s="316"/>
    </row>
    <row r="55" spans="1:7" hidden="1">
      <c r="A55" s="323"/>
      <c r="B55" s="324"/>
      <c r="C55" s="315"/>
      <c r="D55" s="315"/>
      <c r="E55" s="326"/>
      <c r="F55" s="316"/>
      <c r="G55" s="316"/>
    </row>
    <row r="56" spans="1:7" hidden="1">
      <c r="A56" s="323"/>
      <c r="B56" s="324"/>
      <c r="C56" s="315"/>
      <c r="D56" s="315"/>
      <c r="E56" s="331"/>
      <c r="F56" s="316"/>
      <c r="G56" s="316"/>
    </row>
    <row r="57" spans="1:7" hidden="1">
      <c r="A57" s="323"/>
      <c r="B57" s="324"/>
      <c r="C57" s="315"/>
      <c r="D57" s="315"/>
      <c r="E57" s="317"/>
      <c r="F57" s="316"/>
      <c r="G57" s="316"/>
    </row>
    <row r="58" spans="1:7" hidden="1">
      <c r="A58" s="323"/>
      <c r="B58" s="324"/>
      <c r="C58" s="315"/>
      <c r="D58" s="315"/>
      <c r="E58" s="317"/>
      <c r="F58" s="316"/>
      <c r="G58" s="316"/>
    </row>
    <row r="59" spans="1:7" hidden="1">
      <c r="A59" s="323"/>
      <c r="B59" s="324"/>
      <c r="C59" s="315"/>
      <c r="D59" s="315"/>
      <c r="E59" s="317"/>
      <c r="F59" s="316"/>
      <c r="G59" s="316"/>
    </row>
    <row r="60" spans="1:7" hidden="1">
      <c r="A60" s="323"/>
      <c r="B60" s="324"/>
      <c r="C60" s="315"/>
      <c r="D60" s="315"/>
      <c r="E60" s="331"/>
      <c r="F60" s="316"/>
      <c r="G60" s="316"/>
    </row>
    <row r="61" spans="1:7" hidden="1">
      <c r="A61" s="323"/>
      <c r="B61" s="324"/>
      <c r="C61" s="315"/>
      <c r="D61" s="326"/>
      <c r="E61" s="316"/>
      <c r="F61" s="316"/>
      <c r="G61" s="326"/>
    </row>
    <row r="62" spans="1:7" hidden="1">
      <c r="A62" s="323"/>
      <c r="B62" s="324"/>
      <c r="C62" s="315"/>
      <c r="D62" s="326"/>
      <c r="E62" s="316"/>
      <c r="F62" s="316"/>
      <c r="G62" s="326"/>
    </row>
    <row r="63" spans="1:7" hidden="1">
      <c r="A63" s="323"/>
      <c r="B63" s="324"/>
      <c r="C63" s="315"/>
      <c r="D63" s="326"/>
      <c r="E63" s="316"/>
      <c r="F63" s="316"/>
      <c r="G63" s="326"/>
    </row>
    <row r="64" spans="1:7" hidden="1">
      <c r="A64" s="323"/>
      <c r="B64" s="324"/>
      <c r="C64" s="315"/>
      <c r="D64" s="332"/>
      <c r="E64" s="316"/>
      <c r="F64" s="316"/>
      <c r="G64" s="326"/>
    </row>
    <row r="65" spans="1:7" hidden="1">
      <c r="A65" s="323"/>
      <c r="B65" s="324"/>
      <c r="C65" s="315"/>
      <c r="D65" s="315"/>
      <c r="E65" s="333"/>
      <c r="F65" s="316"/>
      <c r="G65" s="326"/>
    </row>
    <row r="66" spans="1:7" s="322" customFormat="1" hidden="1">
      <c r="A66" s="334"/>
      <c r="B66" s="335"/>
      <c r="C66" s="328"/>
      <c r="D66" s="328"/>
      <c r="E66" s="328"/>
      <c r="F66" s="332"/>
      <c r="G66" s="336"/>
    </row>
    <row r="67" spans="1:7" hidden="1">
      <c r="A67" s="323"/>
      <c r="B67" s="324"/>
      <c r="C67" s="315"/>
      <c r="D67" s="315"/>
      <c r="E67" s="316"/>
      <c r="F67" s="316"/>
      <c r="G67" s="326"/>
    </row>
    <row r="68" spans="1:7" hidden="1">
      <c r="A68" s="323"/>
      <c r="B68" s="323"/>
      <c r="C68" s="315"/>
      <c r="D68" s="315"/>
      <c r="E68" s="326"/>
      <c r="F68" s="316"/>
      <c r="G68" s="316"/>
    </row>
    <row r="69" spans="1:7" s="322" customFormat="1" hidden="1">
      <c r="A69" s="334"/>
      <c r="B69" s="334"/>
      <c r="C69" s="328"/>
      <c r="D69" s="328"/>
      <c r="E69" s="329"/>
      <c r="F69" s="328"/>
      <c r="G69" s="330"/>
    </row>
    <row r="70" spans="1:7" hidden="1">
      <c r="A70" s="323"/>
      <c r="B70" s="324"/>
      <c r="C70" s="315"/>
      <c r="D70" s="315"/>
      <c r="E70" s="326"/>
      <c r="F70" s="316"/>
      <c r="G70" s="316"/>
    </row>
    <row r="71" spans="1:7" hidden="1">
      <c r="A71" s="323"/>
      <c r="B71" s="324"/>
      <c r="C71" s="315"/>
      <c r="D71" s="315"/>
      <c r="E71" s="326"/>
      <c r="F71" s="316"/>
      <c r="G71" s="316"/>
    </row>
    <row r="72" spans="1:7" hidden="1">
      <c r="A72" s="323"/>
      <c r="B72" s="324"/>
      <c r="C72" s="315"/>
      <c r="D72" s="315"/>
      <c r="E72" s="326"/>
      <c r="F72" s="316"/>
      <c r="G72" s="316"/>
    </row>
    <row r="73" spans="1:7" hidden="1">
      <c r="A73" s="323"/>
      <c r="B73" s="324"/>
      <c r="C73" s="315"/>
      <c r="D73" s="315"/>
      <c r="E73" s="326"/>
      <c r="F73" s="316"/>
      <c r="G73" s="316"/>
    </row>
    <row r="74" spans="1:7" s="322" customFormat="1" hidden="1">
      <c r="A74" s="334"/>
      <c r="B74" s="335"/>
      <c r="C74" s="328"/>
      <c r="D74" s="328"/>
      <c r="E74" s="329"/>
      <c r="F74" s="328"/>
      <c r="G74" s="330"/>
    </row>
    <row r="75" spans="1:7" hidden="1">
      <c r="A75" s="323"/>
      <c r="B75" s="324"/>
      <c r="C75" s="315"/>
      <c r="D75" s="315"/>
      <c r="E75" s="326"/>
      <c r="F75" s="317"/>
      <c r="G75" s="316"/>
    </row>
    <row r="76" spans="1:7" hidden="1">
      <c r="A76" s="323"/>
      <c r="B76" s="324"/>
      <c r="C76" s="315"/>
      <c r="D76" s="315"/>
      <c r="E76" s="326"/>
      <c r="F76" s="317"/>
      <c r="G76" s="316"/>
    </row>
    <row r="77" spans="1:7" hidden="1">
      <c r="A77" s="323"/>
      <c r="B77" s="324"/>
      <c r="C77" s="315"/>
      <c r="D77" s="328"/>
      <c r="E77" s="326"/>
      <c r="F77" s="317"/>
      <c r="G77" s="316"/>
    </row>
    <row r="78" spans="1:7" s="322" customFormat="1" hidden="1">
      <c r="A78" s="334"/>
      <c r="B78" s="334"/>
      <c r="C78" s="328"/>
      <c r="D78" s="328"/>
      <c r="E78" s="329"/>
      <c r="F78" s="328"/>
      <c r="G78" s="330"/>
    </row>
    <row r="79" spans="1:7" hidden="1">
      <c r="A79" s="323"/>
      <c r="B79" s="324"/>
      <c r="C79" s="315"/>
      <c r="D79" s="315"/>
      <c r="E79" s="326"/>
      <c r="F79" s="317"/>
      <c r="G79" s="316"/>
    </row>
    <row r="80" spans="1:7" hidden="1">
      <c r="A80" s="323"/>
      <c r="B80" s="324"/>
      <c r="C80" s="315"/>
      <c r="D80" s="315"/>
      <c r="E80" s="326"/>
      <c r="F80" s="317"/>
      <c r="G80" s="316"/>
    </row>
    <row r="81" spans="1:7" s="322" customFormat="1" hidden="1">
      <c r="A81" s="334"/>
      <c r="B81" s="335"/>
      <c r="C81" s="328"/>
      <c r="D81" s="328"/>
      <c r="E81" s="329"/>
      <c r="F81" s="328"/>
      <c r="G81" s="330"/>
    </row>
    <row r="82" spans="1:7" hidden="1">
      <c r="A82" s="323"/>
      <c r="B82" s="324"/>
      <c r="C82" s="315"/>
      <c r="D82" s="315"/>
      <c r="E82" s="316"/>
      <c r="F82" s="317"/>
      <c r="G82" s="316"/>
    </row>
    <row r="83" spans="1:7" s="337" customFormat="1" hidden="1">
      <c r="A83" s="316"/>
      <c r="B83" s="316"/>
      <c r="C83" s="317"/>
      <c r="D83" s="315"/>
      <c r="E83" s="316"/>
      <c r="F83" s="317"/>
      <c r="G83" s="316"/>
    </row>
    <row r="84" spans="1:7" s="322" customFormat="1" hidden="1">
      <c r="A84" s="334"/>
      <c r="B84" s="335"/>
      <c r="C84" s="328"/>
      <c r="D84" s="328"/>
      <c r="E84" s="329"/>
      <c r="F84" s="328"/>
      <c r="G84" s="330"/>
    </row>
    <row r="85" spans="1:7" hidden="1">
      <c r="A85" s="323"/>
      <c r="B85" s="324"/>
      <c r="C85" s="315"/>
      <c r="D85" s="315"/>
      <c r="E85" s="326"/>
      <c r="F85" s="317"/>
      <c r="G85" s="316"/>
    </row>
    <row r="86" spans="1:7" hidden="1">
      <c r="A86" s="323"/>
      <c r="B86" s="324"/>
      <c r="C86" s="315"/>
      <c r="D86" s="315"/>
      <c r="E86" s="326"/>
      <c r="F86" s="317"/>
      <c r="G86" s="316"/>
    </row>
    <row r="87" spans="1:7" s="322" customFormat="1" hidden="1">
      <c r="A87" s="334"/>
      <c r="B87" s="335"/>
      <c r="C87" s="328"/>
      <c r="D87" s="328"/>
      <c r="E87" s="329"/>
      <c r="F87" s="328"/>
      <c r="G87" s="330"/>
    </row>
    <row r="88" spans="1:7" hidden="1">
      <c r="A88" s="323"/>
      <c r="B88" s="324"/>
      <c r="C88" s="315"/>
      <c r="D88" s="315"/>
      <c r="E88" s="326"/>
      <c r="F88" s="317"/>
      <c r="G88" s="316"/>
    </row>
    <row r="89" spans="1:7" hidden="1">
      <c r="A89" s="323"/>
      <c r="B89" s="324"/>
      <c r="C89" s="315"/>
      <c r="D89" s="315"/>
      <c r="E89" s="326"/>
      <c r="F89" s="317"/>
      <c r="G89" s="316"/>
    </row>
    <row r="90" spans="1:7" hidden="1">
      <c r="A90" s="323"/>
      <c r="B90" s="324"/>
      <c r="C90" s="315"/>
      <c r="D90" s="315"/>
      <c r="E90" s="326"/>
      <c r="F90" s="317"/>
      <c r="G90" s="316"/>
    </row>
    <row r="91" spans="1:7" hidden="1">
      <c r="A91" s="323"/>
      <c r="B91" s="324"/>
      <c r="C91" s="315"/>
      <c r="D91" s="315"/>
      <c r="E91" s="316"/>
      <c r="F91" s="317"/>
      <c r="G91" s="316"/>
    </row>
    <row r="92" spans="1:7" hidden="1">
      <c r="A92" s="323"/>
      <c r="B92" s="324"/>
      <c r="C92" s="315"/>
      <c r="D92" s="315"/>
      <c r="E92" s="316"/>
      <c r="F92" s="317"/>
      <c r="G92" s="316"/>
    </row>
    <row r="93" spans="1:7" hidden="1">
      <c r="A93" s="323"/>
      <c r="B93" s="324"/>
      <c r="C93" s="315"/>
      <c r="D93" s="315"/>
      <c r="E93" s="316"/>
      <c r="F93" s="317"/>
      <c r="G93" s="316"/>
    </row>
    <row r="94" spans="1:7" s="322" customFormat="1" hidden="1">
      <c r="A94" s="334"/>
      <c r="B94" s="335"/>
      <c r="C94" s="328"/>
      <c r="D94" s="328"/>
      <c r="E94" s="336"/>
      <c r="F94" s="328"/>
      <c r="G94" s="330"/>
    </row>
    <row r="95" spans="1:7" hidden="1">
      <c r="A95" s="323"/>
      <c r="B95" s="324"/>
      <c r="C95" s="315"/>
      <c r="D95" s="315"/>
      <c r="E95" s="316"/>
      <c r="F95" s="317"/>
      <c r="G95" s="316"/>
    </row>
    <row r="96" spans="1:7" hidden="1">
      <c r="A96" s="323"/>
      <c r="B96" s="324"/>
      <c r="C96" s="315"/>
      <c r="D96" s="315"/>
      <c r="E96" s="316"/>
      <c r="F96" s="317"/>
      <c r="G96" s="316"/>
    </row>
    <row r="97" spans="1:7" hidden="1">
      <c r="A97" s="323"/>
      <c r="B97" s="324"/>
      <c r="C97" s="315"/>
      <c r="D97" s="315"/>
      <c r="E97" s="316"/>
      <c r="F97" s="317"/>
      <c r="G97" s="316"/>
    </row>
    <row r="98" spans="1:7" hidden="1">
      <c r="A98" s="323"/>
      <c r="B98" s="324"/>
      <c r="C98" s="315"/>
      <c r="D98" s="315"/>
      <c r="E98" s="316"/>
      <c r="F98" s="317"/>
      <c r="G98" s="316"/>
    </row>
    <row r="99" spans="1:7" hidden="1">
      <c r="A99" s="323"/>
      <c r="B99" s="324"/>
      <c r="C99" s="315"/>
      <c r="D99" s="315"/>
      <c r="E99" s="326"/>
      <c r="F99" s="317"/>
      <c r="G99" s="316"/>
    </row>
    <row r="100" spans="1:7" hidden="1">
      <c r="A100" s="323"/>
      <c r="B100" s="324"/>
      <c r="C100" s="315"/>
      <c r="D100" s="315"/>
      <c r="E100" s="326"/>
      <c r="F100" s="317"/>
      <c r="G100" s="316"/>
    </row>
    <row r="101" spans="1:7" s="322" customFormat="1" hidden="1">
      <c r="A101" s="334"/>
      <c r="B101" s="335"/>
      <c r="C101" s="328"/>
      <c r="D101" s="328"/>
      <c r="E101" s="336"/>
      <c r="F101" s="328"/>
      <c r="G101" s="330"/>
    </row>
    <row r="102" spans="1:7" hidden="1">
      <c r="A102" s="323"/>
      <c r="B102" s="324"/>
      <c r="C102" s="315"/>
      <c r="D102" s="315"/>
      <c r="E102" s="326"/>
      <c r="F102" s="317"/>
      <c r="G102" s="316"/>
    </row>
    <row r="103" spans="1:7">
      <c r="A103" s="323">
        <v>36</v>
      </c>
      <c r="B103" s="324">
        <v>42494</v>
      </c>
      <c r="C103" s="315"/>
      <c r="D103" s="315">
        <v>1721.8</v>
      </c>
      <c r="E103" s="326" t="s">
        <v>553</v>
      </c>
      <c r="F103" s="316" t="s">
        <v>475</v>
      </c>
      <c r="G103" s="316"/>
    </row>
    <row r="104" spans="1:7">
      <c r="A104" s="323"/>
      <c r="B104" s="324"/>
      <c r="C104" s="315"/>
      <c r="D104" s="315">
        <v>1134.2</v>
      </c>
      <c r="E104" s="326" t="s">
        <v>554</v>
      </c>
      <c r="F104" s="317" t="s">
        <v>462</v>
      </c>
      <c r="G104" s="316"/>
    </row>
    <row r="105" spans="1:7">
      <c r="A105" s="323"/>
      <c r="B105" s="324"/>
      <c r="C105" s="328">
        <f>SUM(C34)</f>
        <v>4561</v>
      </c>
      <c r="D105" s="328">
        <f>SUM(D34:D104)</f>
        <v>40044.600000000006</v>
      </c>
      <c r="E105" s="329" t="s">
        <v>485</v>
      </c>
      <c r="F105" s="328">
        <f>D105-C105</f>
        <v>35483.600000000006</v>
      </c>
      <c r="G105" s="316"/>
    </row>
    <row r="106" spans="1:7">
      <c r="A106" s="323">
        <v>39</v>
      </c>
      <c r="B106" s="324">
        <v>42543</v>
      </c>
      <c r="C106" s="315">
        <v>1351.9</v>
      </c>
      <c r="D106" s="315"/>
      <c r="E106" s="326" t="s">
        <v>555</v>
      </c>
      <c r="F106" s="316" t="s">
        <v>475</v>
      </c>
      <c r="G106" s="316"/>
    </row>
    <row r="107" spans="1:7">
      <c r="A107" s="323"/>
      <c r="B107" s="324"/>
      <c r="C107" s="315"/>
      <c r="D107" s="315">
        <v>3332.5</v>
      </c>
      <c r="E107" s="326" t="s">
        <v>556</v>
      </c>
      <c r="F107" s="316" t="s">
        <v>475</v>
      </c>
      <c r="G107" s="316"/>
    </row>
    <row r="108" spans="1:7">
      <c r="A108" s="323"/>
      <c r="B108" s="324"/>
      <c r="C108" s="315"/>
      <c r="D108" s="315">
        <v>2250</v>
      </c>
      <c r="E108" s="326" t="s">
        <v>557</v>
      </c>
      <c r="F108" s="316" t="s">
        <v>475</v>
      </c>
      <c r="G108" s="316"/>
    </row>
    <row r="109" spans="1:7">
      <c r="A109" s="323"/>
      <c r="B109" s="324"/>
      <c r="C109" s="315"/>
      <c r="D109" s="315">
        <v>1052</v>
      </c>
      <c r="E109" s="326" t="s">
        <v>558</v>
      </c>
      <c r="F109" s="316" t="s">
        <v>475</v>
      </c>
      <c r="G109" s="316"/>
    </row>
    <row r="110" spans="1:7" s="322" customFormat="1">
      <c r="A110" s="334"/>
      <c r="B110" s="335"/>
      <c r="C110" s="328">
        <f>SUM(C105:C109)</f>
        <v>5912.9</v>
      </c>
      <c r="D110" s="328">
        <f>SUM(D105:D109)</f>
        <v>46679.100000000006</v>
      </c>
      <c r="E110" s="329" t="s">
        <v>497</v>
      </c>
      <c r="F110" s="328">
        <f>D110-C110</f>
        <v>40766.200000000004</v>
      </c>
      <c r="G110" s="330"/>
    </row>
    <row r="111" spans="1:7">
      <c r="A111" s="323">
        <v>42</v>
      </c>
      <c r="B111" s="324">
        <v>42578</v>
      </c>
      <c r="C111" s="315"/>
      <c r="D111" s="315">
        <v>151</v>
      </c>
      <c r="E111" s="326" t="s">
        <v>559</v>
      </c>
      <c r="F111" s="316" t="s">
        <v>472</v>
      </c>
      <c r="G111" s="316"/>
    </row>
    <row r="112" spans="1:7" s="322" customFormat="1">
      <c r="A112" s="334"/>
      <c r="B112" s="335"/>
      <c r="C112" s="328">
        <f>SUM(C110:C111)</f>
        <v>5912.9</v>
      </c>
      <c r="D112" s="328">
        <f>SUM(D110:D111)</f>
        <v>46830.100000000006</v>
      </c>
      <c r="E112" s="329" t="s">
        <v>503</v>
      </c>
      <c r="F112" s="328">
        <f>D112-C112</f>
        <v>40917.200000000004</v>
      </c>
      <c r="G112" s="330"/>
    </row>
    <row r="113" spans="1:7">
      <c r="A113" s="323"/>
      <c r="B113" s="324"/>
      <c r="C113" s="315"/>
      <c r="D113" s="315">
        <v>2000</v>
      </c>
      <c r="E113" s="326" t="s">
        <v>560</v>
      </c>
      <c r="F113" s="316" t="s">
        <v>475</v>
      </c>
      <c r="G113" s="316"/>
    </row>
    <row r="114" spans="1:7">
      <c r="A114" s="323"/>
      <c r="B114" s="324"/>
      <c r="C114" s="315"/>
      <c r="D114" s="315">
        <v>2500</v>
      </c>
      <c r="E114" s="326" t="s">
        <v>561</v>
      </c>
      <c r="F114" s="316" t="s">
        <v>475</v>
      </c>
      <c r="G114" s="316"/>
    </row>
    <row r="115" spans="1:7">
      <c r="A115" s="323"/>
      <c r="B115" s="324"/>
      <c r="C115" s="315"/>
      <c r="D115" s="315">
        <v>1000</v>
      </c>
      <c r="E115" s="326" t="s">
        <v>562</v>
      </c>
      <c r="F115" s="316" t="s">
        <v>475</v>
      </c>
      <c r="G115" s="316"/>
    </row>
    <row r="116" spans="1:7">
      <c r="A116" s="323"/>
      <c r="B116" s="324"/>
      <c r="C116" s="315"/>
      <c r="D116" s="315">
        <v>100</v>
      </c>
      <c r="E116" s="326" t="s">
        <v>563</v>
      </c>
      <c r="F116" s="316" t="s">
        <v>475</v>
      </c>
      <c r="G116" s="316"/>
    </row>
    <row r="117" spans="1:7">
      <c r="A117" s="323"/>
      <c r="B117" s="324"/>
      <c r="C117" s="315"/>
      <c r="D117" s="315">
        <v>250</v>
      </c>
      <c r="E117" s="326" t="s">
        <v>564</v>
      </c>
      <c r="F117" s="316" t="s">
        <v>457</v>
      </c>
      <c r="G117" s="316"/>
    </row>
    <row r="118" spans="1:7">
      <c r="A118" s="323"/>
      <c r="B118" s="324"/>
      <c r="C118" s="315"/>
      <c r="D118" s="315">
        <v>839</v>
      </c>
      <c r="E118" s="326" t="s">
        <v>565</v>
      </c>
      <c r="F118" s="316" t="s">
        <v>457</v>
      </c>
      <c r="G118" s="316"/>
    </row>
    <row r="119" spans="1:7" s="322" customFormat="1">
      <c r="A119" s="334"/>
      <c r="B119" s="335"/>
      <c r="C119" s="328">
        <f>SUM(C112:C118)</f>
        <v>5912.9</v>
      </c>
      <c r="D119" s="328">
        <f>SUM(D112:D118)</f>
        <v>53519.100000000006</v>
      </c>
      <c r="E119" s="329" t="s">
        <v>506</v>
      </c>
      <c r="F119" s="328">
        <f>D119-C119</f>
        <v>47606.200000000004</v>
      </c>
      <c r="G119" s="330"/>
    </row>
    <row r="120" spans="1:7">
      <c r="A120" s="323">
        <v>46</v>
      </c>
      <c r="B120" s="324">
        <v>42634</v>
      </c>
      <c r="C120" s="315"/>
      <c r="D120" s="315">
        <v>202</v>
      </c>
      <c r="E120" s="316" t="s">
        <v>566</v>
      </c>
      <c r="F120" s="317" t="s">
        <v>457</v>
      </c>
      <c r="G120" s="316"/>
    </row>
    <row r="121" spans="1:7" s="322" customFormat="1">
      <c r="A121" s="323"/>
      <c r="B121" s="324"/>
      <c r="C121" s="315">
        <v>2553.1999999999998</v>
      </c>
      <c r="D121" s="328"/>
      <c r="E121" s="316" t="s">
        <v>567</v>
      </c>
      <c r="F121" s="317" t="s">
        <v>453</v>
      </c>
      <c r="G121" s="330"/>
    </row>
    <row r="122" spans="1:7" s="322" customFormat="1">
      <c r="A122" s="334"/>
      <c r="B122" s="335"/>
      <c r="C122" s="328">
        <f>SUM(C119:C121)</f>
        <v>8466.0999999999985</v>
      </c>
      <c r="D122" s="328">
        <f>SUM(D119:D121)</f>
        <v>53721.100000000006</v>
      </c>
      <c r="E122" s="329" t="s">
        <v>568</v>
      </c>
      <c r="F122" s="328">
        <f>D122-C122</f>
        <v>45255.000000000007</v>
      </c>
      <c r="G122" s="330"/>
    </row>
    <row r="123" spans="1:7" s="338" customFormat="1" hidden="1">
      <c r="A123" s="330"/>
      <c r="B123" s="330"/>
      <c r="C123" s="328"/>
      <c r="D123" s="328"/>
      <c r="E123" s="329" t="s">
        <v>569</v>
      </c>
      <c r="F123" s="328">
        <v>45255</v>
      </c>
      <c r="G123" s="330"/>
    </row>
    <row r="124" spans="1:7" s="337" customFormat="1" hidden="1">
      <c r="A124" s="339">
        <v>49</v>
      </c>
      <c r="B124" s="340">
        <v>42676</v>
      </c>
      <c r="C124" s="315"/>
      <c r="D124" s="315">
        <v>613</v>
      </c>
      <c r="E124" s="316" t="s">
        <v>570</v>
      </c>
      <c r="F124" s="317" t="s">
        <v>462</v>
      </c>
      <c r="G124" s="316"/>
    </row>
    <row r="125" spans="1:7" s="337" customFormat="1" hidden="1">
      <c r="A125" s="316"/>
      <c r="B125" s="316"/>
      <c r="C125" s="315"/>
      <c r="D125" s="315">
        <v>46</v>
      </c>
      <c r="E125" s="316" t="s">
        <v>571</v>
      </c>
      <c r="F125" s="317" t="s">
        <v>462</v>
      </c>
      <c r="G125" s="316"/>
    </row>
    <row r="126" spans="1:7" s="338" customFormat="1" hidden="1">
      <c r="A126" s="330"/>
      <c r="B126" s="330"/>
      <c r="C126" s="328">
        <f>SUM(C122:C125)</f>
        <v>8466.0999999999985</v>
      </c>
      <c r="D126" s="328">
        <f>SUM(D122:D125)</f>
        <v>54380.100000000006</v>
      </c>
      <c r="E126" s="329" t="s">
        <v>572</v>
      </c>
      <c r="F126" s="328">
        <f>D126-C126</f>
        <v>45914.000000000007</v>
      </c>
      <c r="G126" s="330"/>
    </row>
    <row r="127" spans="1:7" s="337" customFormat="1" hidden="1">
      <c r="A127" s="323">
        <v>210</v>
      </c>
      <c r="B127" s="340">
        <v>42718</v>
      </c>
      <c r="C127" s="315"/>
      <c r="D127" s="315">
        <v>210</v>
      </c>
      <c r="E127" s="316" t="s">
        <v>573</v>
      </c>
      <c r="F127" s="317" t="s">
        <v>462</v>
      </c>
      <c r="G127" s="316"/>
    </row>
    <row r="128" spans="1:7" s="337" customFormat="1" ht="12" hidden="1" customHeight="1">
      <c r="A128" s="316"/>
      <c r="B128" s="316"/>
      <c r="C128" s="315"/>
      <c r="D128" s="315">
        <v>210</v>
      </c>
      <c r="E128" s="316" t="s">
        <v>574</v>
      </c>
      <c r="F128" s="317" t="s">
        <v>540</v>
      </c>
      <c r="G128" s="316"/>
    </row>
    <row r="129" spans="1:8" s="338" customFormat="1" ht="12" hidden="1" customHeight="1">
      <c r="A129" s="330"/>
      <c r="B129" s="330"/>
      <c r="C129" s="328">
        <f>SUM(C126:C128)</f>
        <v>8466.0999999999985</v>
      </c>
      <c r="D129" s="328">
        <f>SUM(D126:D128)</f>
        <v>54800.100000000006</v>
      </c>
      <c r="E129" s="329" t="s">
        <v>575</v>
      </c>
      <c r="F129" s="328">
        <f>D129-C129</f>
        <v>46334.000000000007</v>
      </c>
      <c r="G129" s="330"/>
    </row>
    <row r="130" spans="1:8" s="338" customFormat="1" hidden="1">
      <c r="A130" s="330"/>
      <c r="B130" s="330"/>
      <c r="C130" s="328"/>
      <c r="D130" s="328"/>
      <c r="E130" s="329"/>
      <c r="F130" s="328"/>
      <c r="G130" s="330"/>
    </row>
    <row r="131" spans="1:8" ht="25.5" hidden="1" customHeight="1">
      <c r="A131" s="341"/>
      <c r="B131" s="341"/>
      <c r="C131" s="342"/>
      <c r="D131" s="342"/>
      <c r="E131" s="343"/>
      <c r="F131" s="342"/>
      <c r="G131" s="344"/>
    </row>
    <row r="132" spans="1:8">
      <c r="A132" s="345" t="s">
        <v>396</v>
      </c>
      <c r="B132" s="345"/>
      <c r="C132" s="345"/>
      <c r="D132" s="345"/>
      <c r="E132" s="345"/>
      <c r="F132" s="345"/>
      <c r="G132" s="345"/>
    </row>
    <row r="133" spans="1:8">
      <c r="A133" s="345"/>
      <c r="B133" s="345"/>
      <c r="C133" s="345"/>
      <c r="D133" s="345"/>
      <c r="E133" s="345"/>
      <c r="F133" s="345"/>
      <c r="G133" s="345"/>
    </row>
    <row r="134" spans="1:8">
      <c r="A134" s="345"/>
      <c r="B134" s="345"/>
      <c r="C134" s="345"/>
      <c r="D134" s="345"/>
      <c r="E134" s="345"/>
      <c r="F134" s="345"/>
      <c r="G134" s="345"/>
      <c r="H134" s="346"/>
    </row>
    <row r="135" spans="1:8">
      <c r="A135" s="337"/>
      <c r="B135" s="337"/>
      <c r="C135" s="337"/>
      <c r="D135" s="337"/>
      <c r="E135" s="347"/>
      <c r="F135" s="337"/>
      <c r="G135" s="337"/>
    </row>
    <row r="136" spans="1:8">
      <c r="A136" s="345"/>
      <c r="B136" s="345"/>
      <c r="C136" s="345"/>
      <c r="D136" s="345"/>
      <c r="E136" s="345"/>
      <c r="F136" s="345"/>
      <c r="G136" s="345"/>
    </row>
    <row r="137" spans="1:8">
      <c r="A137" s="345"/>
      <c r="B137" s="345"/>
      <c r="C137" s="345"/>
      <c r="D137" s="345"/>
      <c r="E137" s="345"/>
      <c r="F137" s="345"/>
      <c r="G137" s="345"/>
    </row>
    <row r="138" spans="1:8">
      <c r="A138" s="345"/>
      <c r="B138" s="345"/>
      <c r="C138" s="345"/>
      <c r="D138" s="345"/>
      <c r="E138" s="345"/>
      <c r="F138" s="345"/>
      <c r="G138" s="345"/>
    </row>
    <row r="139" spans="1:8">
      <c r="A139" s="345"/>
      <c r="B139" s="345"/>
      <c r="C139" s="345"/>
      <c r="D139" s="345"/>
      <c r="E139" s="345"/>
      <c r="F139" s="345"/>
      <c r="G139" s="345"/>
    </row>
    <row r="140" spans="1:8">
      <c r="A140" s="345"/>
      <c r="B140" s="345"/>
      <c r="C140" s="345"/>
      <c r="D140" s="345"/>
      <c r="E140" s="345"/>
      <c r="F140" s="345"/>
      <c r="G140" s="345"/>
    </row>
    <row r="141" spans="1:8">
      <c r="A141" s="345"/>
      <c r="B141" s="345"/>
      <c r="C141" s="345"/>
      <c r="D141" s="345"/>
      <c r="E141" s="345"/>
      <c r="F141" s="345"/>
      <c r="G141" s="345"/>
    </row>
    <row r="142" spans="1:8">
      <c r="A142" s="345"/>
      <c r="B142" s="345"/>
      <c r="C142" s="345"/>
      <c r="D142" s="345"/>
      <c r="E142" s="345"/>
      <c r="F142" s="345"/>
      <c r="G142" s="345"/>
    </row>
    <row r="143" spans="1:8">
      <c r="A143" s="345"/>
      <c r="B143" s="345"/>
      <c r="C143" s="345"/>
      <c r="D143" s="345"/>
      <c r="E143" s="345"/>
      <c r="F143" s="345"/>
      <c r="G143" s="345"/>
    </row>
    <row r="144" spans="1:8">
      <c r="A144" s="345"/>
      <c r="B144" s="345"/>
      <c r="C144" s="345"/>
      <c r="D144" s="345"/>
      <c r="E144" s="345"/>
      <c r="F144" s="345"/>
      <c r="G144" s="345"/>
    </row>
    <row r="145" spans="1:7">
      <c r="A145" s="345"/>
      <c r="B145" s="345"/>
      <c r="C145" s="345"/>
      <c r="D145" s="345"/>
      <c r="E145" s="345"/>
      <c r="F145" s="345"/>
      <c r="G145" s="345"/>
    </row>
    <row r="146" spans="1:7">
      <c r="A146" s="345"/>
      <c r="B146" s="345"/>
      <c r="C146" s="345"/>
      <c r="D146" s="345"/>
      <c r="E146" s="345"/>
      <c r="F146" s="345"/>
      <c r="G146" s="345"/>
    </row>
    <row r="147" spans="1:7">
      <c r="A147" s="345"/>
      <c r="B147" s="345"/>
      <c r="C147" s="345"/>
      <c r="D147" s="345"/>
      <c r="E147" s="345"/>
      <c r="F147" s="345"/>
      <c r="G147" s="345"/>
    </row>
  </sheetData>
  <mergeCells count="16">
    <mergeCell ref="A144:G144"/>
    <mergeCell ref="A145:G145"/>
    <mergeCell ref="A146:G146"/>
    <mergeCell ref="A147:G147"/>
    <mergeCell ref="A138:G138"/>
    <mergeCell ref="A139:G139"/>
    <mergeCell ref="A140:G140"/>
    <mergeCell ref="A141:G141"/>
    <mergeCell ref="A142:G142"/>
    <mergeCell ref="A143:G143"/>
    <mergeCell ref="A2:F2"/>
    <mergeCell ref="A132:G132"/>
    <mergeCell ref="A133:G133"/>
    <mergeCell ref="A134:H134"/>
    <mergeCell ref="A136:G136"/>
    <mergeCell ref="A137:G137"/>
  </mergeCells>
  <pageMargins left="0.43307086614173229" right="0.27559055118110237" top="0.23622047244094491" bottom="0.19685039370078741" header="0.15748031496062992" footer="0.15748031496062992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G127"/>
  <sheetViews>
    <sheetView topLeftCell="A95" workbookViewId="0">
      <selection activeCell="A114" sqref="A114:XFD118"/>
    </sheetView>
  </sheetViews>
  <sheetFormatPr defaultRowHeight="12.75"/>
  <cols>
    <col min="1" max="1" width="4.85546875" style="291" customWidth="1"/>
    <col min="2" max="2" width="10.42578125" style="291" customWidth="1"/>
    <col min="3" max="3" width="11.5703125" style="291" customWidth="1"/>
    <col min="4" max="4" width="92.28515625" style="291" customWidth="1"/>
    <col min="5" max="5" width="13" style="291" customWidth="1"/>
    <col min="6" max="6" width="11.28515625" style="291" hidden="1" customWidth="1"/>
    <col min="7" max="7" width="12.28515625" style="291" hidden="1" customWidth="1"/>
    <col min="8" max="8" width="9.7109375" style="291" bestFit="1" customWidth="1"/>
    <col min="9" max="256" width="9.140625" style="291"/>
    <col min="257" max="257" width="4.85546875" style="291" customWidth="1"/>
    <col min="258" max="258" width="10.42578125" style="291" customWidth="1"/>
    <col min="259" max="259" width="11.5703125" style="291" customWidth="1"/>
    <col min="260" max="260" width="92.28515625" style="291" customWidth="1"/>
    <col min="261" max="261" width="13" style="291" customWidth="1"/>
    <col min="262" max="263" width="0" style="291" hidden="1" customWidth="1"/>
    <col min="264" max="264" width="9.7109375" style="291" bestFit="1" customWidth="1"/>
    <col min="265" max="512" width="9.140625" style="291"/>
    <col min="513" max="513" width="4.85546875" style="291" customWidth="1"/>
    <col min="514" max="514" width="10.42578125" style="291" customWidth="1"/>
    <col min="515" max="515" width="11.5703125" style="291" customWidth="1"/>
    <col min="516" max="516" width="92.28515625" style="291" customWidth="1"/>
    <col min="517" max="517" width="13" style="291" customWidth="1"/>
    <col min="518" max="519" width="0" style="291" hidden="1" customWidth="1"/>
    <col min="520" max="520" width="9.7109375" style="291" bestFit="1" customWidth="1"/>
    <col min="521" max="768" width="9.140625" style="291"/>
    <col min="769" max="769" width="4.85546875" style="291" customWidth="1"/>
    <col min="770" max="770" width="10.42578125" style="291" customWidth="1"/>
    <col min="771" max="771" width="11.5703125" style="291" customWidth="1"/>
    <col min="772" max="772" width="92.28515625" style="291" customWidth="1"/>
    <col min="773" max="773" width="13" style="291" customWidth="1"/>
    <col min="774" max="775" width="0" style="291" hidden="1" customWidth="1"/>
    <col min="776" max="776" width="9.7109375" style="291" bestFit="1" customWidth="1"/>
    <col min="777" max="1024" width="9.140625" style="291"/>
    <col min="1025" max="1025" width="4.85546875" style="291" customWidth="1"/>
    <col min="1026" max="1026" width="10.42578125" style="291" customWidth="1"/>
    <col min="1027" max="1027" width="11.5703125" style="291" customWidth="1"/>
    <col min="1028" max="1028" width="92.28515625" style="291" customWidth="1"/>
    <col min="1029" max="1029" width="13" style="291" customWidth="1"/>
    <col min="1030" max="1031" width="0" style="291" hidden="1" customWidth="1"/>
    <col min="1032" max="1032" width="9.7109375" style="291" bestFit="1" customWidth="1"/>
    <col min="1033" max="1280" width="9.140625" style="291"/>
    <col min="1281" max="1281" width="4.85546875" style="291" customWidth="1"/>
    <col min="1282" max="1282" width="10.42578125" style="291" customWidth="1"/>
    <col min="1283" max="1283" width="11.5703125" style="291" customWidth="1"/>
    <col min="1284" max="1284" width="92.28515625" style="291" customWidth="1"/>
    <col min="1285" max="1285" width="13" style="291" customWidth="1"/>
    <col min="1286" max="1287" width="0" style="291" hidden="1" customWidth="1"/>
    <col min="1288" max="1288" width="9.7109375" style="291" bestFit="1" customWidth="1"/>
    <col min="1289" max="1536" width="9.140625" style="291"/>
    <col min="1537" max="1537" width="4.85546875" style="291" customWidth="1"/>
    <col min="1538" max="1538" width="10.42578125" style="291" customWidth="1"/>
    <col min="1539" max="1539" width="11.5703125" style="291" customWidth="1"/>
    <col min="1540" max="1540" width="92.28515625" style="291" customWidth="1"/>
    <col min="1541" max="1541" width="13" style="291" customWidth="1"/>
    <col min="1542" max="1543" width="0" style="291" hidden="1" customWidth="1"/>
    <col min="1544" max="1544" width="9.7109375" style="291" bestFit="1" customWidth="1"/>
    <col min="1545" max="1792" width="9.140625" style="291"/>
    <col min="1793" max="1793" width="4.85546875" style="291" customWidth="1"/>
    <col min="1794" max="1794" width="10.42578125" style="291" customWidth="1"/>
    <col min="1795" max="1795" width="11.5703125" style="291" customWidth="1"/>
    <col min="1796" max="1796" width="92.28515625" style="291" customWidth="1"/>
    <col min="1797" max="1797" width="13" style="291" customWidth="1"/>
    <col min="1798" max="1799" width="0" style="291" hidden="1" customWidth="1"/>
    <col min="1800" max="1800" width="9.7109375" style="291" bestFit="1" customWidth="1"/>
    <col min="1801" max="2048" width="9.140625" style="291"/>
    <col min="2049" max="2049" width="4.85546875" style="291" customWidth="1"/>
    <col min="2050" max="2050" width="10.42578125" style="291" customWidth="1"/>
    <col min="2051" max="2051" width="11.5703125" style="291" customWidth="1"/>
    <col min="2052" max="2052" width="92.28515625" style="291" customWidth="1"/>
    <col min="2053" max="2053" width="13" style="291" customWidth="1"/>
    <col min="2054" max="2055" width="0" style="291" hidden="1" customWidth="1"/>
    <col min="2056" max="2056" width="9.7109375" style="291" bestFit="1" customWidth="1"/>
    <col min="2057" max="2304" width="9.140625" style="291"/>
    <col min="2305" max="2305" width="4.85546875" style="291" customWidth="1"/>
    <col min="2306" max="2306" width="10.42578125" style="291" customWidth="1"/>
    <col min="2307" max="2307" width="11.5703125" style="291" customWidth="1"/>
    <col min="2308" max="2308" width="92.28515625" style="291" customWidth="1"/>
    <col min="2309" max="2309" width="13" style="291" customWidth="1"/>
    <col min="2310" max="2311" width="0" style="291" hidden="1" customWidth="1"/>
    <col min="2312" max="2312" width="9.7109375" style="291" bestFit="1" customWidth="1"/>
    <col min="2313" max="2560" width="9.140625" style="291"/>
    <col min="2561" max="2561" width="4.85546875" style="291" customWidth="1"/>
    <col min="2562" max="2562" width="10.42578125" style="291" customWidth="1"/>
    <col min="2563" max="2563" width="11.5703125" style="291" customWidth="1"/>
    <col min="2564" max="2564" width="92.28515625" style="291" customWidth="1"/>
    <col min="2565" max="2565" width="13" style="291" customWidth="1"/>
    <col min="2566" max="2567" width="0" style="291" hidden="1" customWidth="1"/>
    <col min="2568" max="2568" width="9.7109375" style="291" bestFit="1" customWidth="1"/>
    <col min="2569" max="2816" width="9.140625" style="291"/>
    <col min="2817" max="2817" width="4.85546875" style="291" customWidth="1"/>
    <col min="2818" max="2818" width="10.42578125" style="291" customWidth="1"/>
    <col min="2819" max="2819" width="11.5703125" style="291" customWidth="1"/>
    <col min="2820" max="2820" width="92.28515625" style="291" customWidth="1"/>
    <col min="2821" max="2821" width="13" style="291" customWidth="1"/>
    <col min="2822" max="2823" width="0" style="291" hidden="1" customWidth="1"/>
    <col min="2824" max="2824" width="9.7109375" style="291" bestFit="1" customWidth="1"/>
    <col min="2825" max="3072" width="9.140625" style="291"/>
    <col min="3073" max="3073" width="4.85546875" style="291" customWidth="1"/>
    <col min="3074" max="3074" width="10.42578125" style="291" customWidth="1"/>
    <col min="3075" max="3075" width="11.5703125" style="291" customWidth="1"/>
    <col min="3076" max="3076" width="92.28515625" style="291" customWidth="1"/>
    <col min="3077" max="3077" width="13" style="291" customWidth="1"/>
    <col min="3078" max="3079" width="0" style="291" hidden="1" customWidth="1"/>
    <col min="3080" max="3080" width="9.7109375" style="291" bestFit="1" customWidth="1"/>
    <col min="3081" max="3328" width="9.140625" style="291"/>
    <col min="3329" max="3329" width="4.85546875" style="291" customWidth="1"/>
    <col min="3330" max="3330" width="10.42578125" style="291" customWidth="1"/>
    <col min="3331" max="3331" width="11.5703125" style="291" customWidth="1"/>
    <col min="3332" max="3332" width="92.28515625" style="291" customWidth="1"/>
    <col min="3333" max="3333" width="13" style="291" customWidth="1"/>
    <col min="3334" max="3335" width="0" style="291" hidden="1" customWidth="1"/>
    <col min="3336" max="3336" width="9.7109375" style="291" bestFit="1" customWidth="1"/>
    <col min="3337" max="3584" width="9.140625" style="291"/>
    <col min="3585" max="3585" width="4.85546875" style="291" customWidth="1"/>
    <col min="3586" max="3586" width="10.42578125" style="291" customWidth="1"/>
    <col min="3587" max="3587" width="11.5703125" style="291" customWidth="1"/>
    <col min="3588" max="3588" width="92.28515625" style="291" customWidth="1"/>
    <col min="3589" max="3589" width="13" style="291" customWidth="1"/>
    <col min="3590" max="3591" width="0" style="291" hidden="1" customWidth="1"/>
    <col min="3592" max="3592" width="9.7109375" style="291" bestFit="1" customWidth="1"/>
    <col min="3593" max="3840" width="9.140625" style="291"/>
    <col min="3841" max="3841" width="4.85546875" style="291" customWidth="1"/>
    <col min="3842" max="3842" width="10.42578125" style="291" customWidth="1"/>
    <col min="3843" max="3843" width="11.5703125" style="291" customWidth="1"/>
    <col min="3844" max="3844" width="92.28515625" style="291" customWidth="1"/>
    <col min="3845" max="3845" width="13" style="291" customWidth="1"/>
    <col min="3846" max="3847" width="0" style="291" hidden="1" customWidth="1"/>
    <col min="3848" max="3848" width="9.7109375" style="291" bestFit="1" customWidth="1"/>
    <col min="3849" max="4096" width="9.140625" style="291"/>
    <col min="4097" max="4097" width="4.85546875" style="291" customWidth="1"/>
    <col min="4098" max="4098" width="10.42578125" style="291" customWidth="1"/>
    <col min="4099" max="4099" width="11.5703125" style="291" customWidth="1"/>
    <col min="4100" max="4100" width="92.28515625" style="291" customWidth="1"/>
    <col min="4101" max="4101" width="13" style="291" customWidth="1"/>
    <col min="4102" max="4103" width="0" style="291" hidden="1" customWidth="1"/>
    <col min="4104" max="4104" width="9.7109375" style="291" bestFit="1" customWidth="1"/>
    <col min="4105" max="4352" width="9.140625" style="291"/>
    <col min="4353" max="4353" width="4.85546875" style="291" customWidth="1"/>
    <col min="4354" max="4354" width="10.42578125" style="291" customWidth="1"/>
    <col min="4355" max="4355" width="11.5703125" style="291" customWidth="1"/>
    <col min="4356" max="4356" width="92.28515625" style="291" customWidth="1"/>
    <col min="4357" max="4357" width="13" style="291" customWidth="1"/>
    <col min="4358" max="4359" width="0" style="291" hidden="1" customWidth="1"/>
    <col min="4360" max="4360" width="9.7109375" style="291" bestFit="1" customWidth="1"/>
    <col min="4361" max="4608" width="9.140625" style="291"/>
    <col min="4609" max="4609" width="4.85546875" style="291" customWidth="1"/>
    <col min="4610" max="4610" width="10.42578125" style="291" customWidth="1"/>
    <col min="4611" max="4611" width="11.5703125" style="291" customWidth="1"/>
    <col min="4612" max="4612" width="92.28515625" style="291" customWidth="1"/>
    <col min="4613" max="4613" width="13" style="291" customWidth="1"/>
    <col min="4614" max="4615" width="0" style="291" hidden="1" customWidth="1"/>
    <col min="4616" max="4616" width="9.7109375" style="291" bestFit="1" customWidth="1"/>
    <col min="4617" max="4864" width="9.140625" style="291"/>
    <col min="4865" max="4865" width="4.85546875" style="291" customWidth="1"/>
    <col min="4866" max="4866" width="10.42578125" style="291" customWidth="1"/>
    <col min="4867" max="4867" width="11.5703125" style="291" customWidth="1"/>
    <col min="4868" max="4868" width="92.28515625" style="291" customWidth="1"/>
    <col min="4869" max="4869" width="13" style="291" customWidth="1"/>
    <col min="4870" max="4871" width="0" style="291" hidden="1" customWidth="1"/>
    <col min="4872" max="4872" width="9.7109375" style="291" bestFit="1" customWidth="1"/>
    <col min="4873" max="5120" width="9.140625" style="291"/>
    <col min="5121" max="5121" width="4.85546875" style="291" customWidth="1"/>
    <col min="5122" max="5122" width="10.42578125" style="291" customWidth="1"/>
    <col min="5123" max="5123" width="11.5703125" style="291" customWidth="1"/>
    <col min="5124" max="5124" width="92.28515625" style="291" customWidth="1"/>
    <col min="5125" max="5125" width="13" style="291" customWidth="1"/>
    <col min="5126" max="5127" width="0" style="291" hidden="1" customWidth="1"/>
    <col min="5128" max="5128" width="9.7109375" style="291" bestFit="1" customWidth="1"/>
    <col min="5129" max="5376" width="9.140625" style="291"/>
    <col min="5377" max="5377" width="4.85546875" style="291" customWidth="1"/>
    <col min="5378" max="5378" width="10.42578125" style="291" customWidth="1"/>
    <col min="5379" max="5379" width="11.5703125" style="291" customWidth="1"/>
    <col min="5380" max="5380" width="92.28515625" style="291" customWidth="1"/>
    <col min="5381" max="5381" width="13" style="291" customWidth="1"/>
    <col min="5382" max="5383" width="0" style="291" hidden="1" customWidth="1"/>
    <col min="5384" max="5384" width="9.7109375" style="291" bestFit="1" customWidth="1"/>
    <col min="5385" max="5632" width="9.140625" style="291"/>
    <col min="5633" max="5633" width="4.85546875" style="291" customWidth="1"/>
    <col min="5634" max="5634" width="10.42578125" style="291" customWidth="1"/>
    <col min="5635" max="5635" width="11.5703125" style="291" customWidth="1"/>
    <col min="5636" max="5636" width="92.28515625" style="291" customWidth="1"/>
    <col min="5637" max="5637" width="13" style="291" customWidth="1"/>
    <col min="5638" max="5639" width="0" style="291" hidden="1" customWidth="1"/>
    <col min="5640" max="5640" width="9.7109375" style="291" bestFit="1" customWidth="1"/>
    <col min="5641" max="5888" width="9.140625" style="291"/>
    <col min="5889" max="5889" width="4.85546875" style="291" customWidth="1"/>
    <col min="5890" max="5890" width="10.42578125" style="291" customWidth="1"/>
    <col min="5891" max="5891" width="11.5703125" style="291" customWidth="1"/>
    <col min="5892" max="5892" width="92.28515625" style="291" customWidth="1"/>
    <col min="5893" max="5893" width="13" style="291" customWidth="1"/>
    <col min="5894" max="5895" width="0" style="291" hidden="1" customWidth="1"/>
    <col min="5896" max="5896" width="9.7109375" style="291" bestFit="1" customWidth="1"/>
    <col min="5897" max="6144" width="9.140625" style="291"/>
    <col min="6145" max="6145" width="4.85546875" style="291" customWidth="1"/>
    <col min="6146" max="6146" width="10.42578125" style="291" customWidth="1"/>
    <col min="6147" max="6147" width="11.5703125" style="291" customWidth="1"/>
    <col min="6148" max="6148" width="92.28515625" style="291" customWidth="1"/>
    <col min="6149" max="6149" width="13" style="291" customWidth="1"/>
    <col min="6150" max="6151" width="0" style="291" hidden="1" customWidth="1"/>
    <col min="6152" max="6152" width="9.7109375" style="291" bestFit="1" customWidth="1"/>
    <col min="6153" max="6400" width="9.140625" style="291"/>
    <col min="6401" max="6401" width="4.85546875" style="291" customWidth="1"/>
    <col min="6402" max="6402" width="10.42578125" style="291" customWidth="1"/>
    <col min="6403" max="6403" width="11.5703125" style="291" customWidth="1"/>
    <col min="6404" max="6404" width="92.28515625" style="291" customWidth="1"/>
    <col min="6405" max="6405" width="13" style="291" customWidth="1"/>
    <col min="6406" max="6407" width="0" style="291" hidden="1" customWidth="1"/>
    <col min="6408" max="6408" width="9.7109375" style="291" bestFit="1" customWidth="1"/>
    <col min="6409" max="6656" width="9.140625" style="291"/>
    <col min="6657" max="6657" width="4.85546875" style="291" customWidth="1"/>
    <col min="6658" max="6658" width="10.42578125" style="291" customWidth="1"/>
    <col min="6659" max="6659" width="11.5703125" style="291" customWidth="1"/>
    <col min="6660" max="6660" width="92.28515625" style="291" customWidth="1"/>
    <col min="6661" max="6661" width="13" style="291" customWidth="1"/>
    <col min="6662" max="6663" width="0" style="291" hidden="1" customWidth="1"/>
    <col min="6664" max="6664" width="9.7109375" style="291" bestFit="1" customWidth="1"/>
    <col min="6665" max="6912" width="9.140625" style="291"/>
    <col min="6913" max="6913" width="4.85546875" style="291" customWidth="1"/>
    <col min="6914" max="6914" width="10.42578125" style="291" customWidth="1"/>
    <col min="6915" max="6915" width="11.5703125" style="291" customWidth="1"/>
    <col min="6916" max="6916" width="92.28515625" style="291" customWidth="1"/>
    <col min="6917" max="6917" width="13" style="291" customWidth="1"/>
    <col min="6918" max="6919" width="0" style="291" hidden="1" customWidth="1"/>
    <col min="6920" max="6920" width="9.7109375" style="291" bestFit="1" customWidth="1"/>
    <col min="6921" max="7168" width="9.140625" style="291"/>
    <col min="7169" max="7169" width="4.85546875" style="291" customWidth="1"/>
    <col min="7170" max="7170" width="10.42578125" style="291" customWidth="1"/>
    <col min="7171" max="7171" width="11.5703125" style="291" customWidth="1"/>
    <col min="7172" max="7172" width="92.28515625" style="291" customWidth="1"/>
    <col min="7173" max="7173" width="13" style="291" customWidth="1"/>
    <col min="7174" max="7175" width="0" style="291" hidden="1" customWidth="1"/>
    <col min="7176" max="7176" width="9.7109375" style="291" bestFit="1" customWidth="1"/>
    <col min="7177" max="7424" width="9.140625" style="291"/>
    <col min="7425" max="7425" width="4.85546875" style="291" customWidth="1"/>
    <col min="7426" max="7426" width="10.42578125" style="291" customWidth="1"/>
    <col min="7427" max="7427" width="11.5703125" style="291" customWidth="1"/>
    <col min="7428" max="7428" width="92.28515625" style="291" customWidth="1"/>
    <col min="7429" max="7429" width="13" style="291" customWidth="1"/>
    <col min="7430" max="7431" width="0" style="291" hidden="1" customWidth="1"/>
    <col min="7432" max="7432" width="9.7109375" style="291" bestFit="1" customWidth="1"/>
    <col min="7433" max="7680" width="9.140625" style="291"/>
    <col min="7681" max="7681" width="4.85546875" style="291" customWidth="1"/>
    <col min="7682" max="7682" width="10.42578125" style="291" customWidth="1"/>
    <col min="7683" max="7683" width="11.5703125" style="291" customWidth="1"/>
    <col min="7684" max="7684" width="92.28515625" style="291" customWidth="1"/>
    <col min="7685" max="7685" width="13" style="291" customWidth="1"/>
    <col min="7686" max="7687" width="0" style="291" hidden="1" customWidth="1"/>
    <col min="7688" max="7688" width="9.7109375" style="291" bestFit="1" customWidth="1"/>
    <col min="7689" max="7936" width="9.140625" style="291"/>
    <col min="7937" max="7937" width="4.85546875" style="291" customWidth="1"/>
    <col min="7938" max="7938" width="10.42578125" style="291" customWidth="1"/>
    <col min="7939" max="7939" width="11.5703125" style="291" customWidth="1"/>
    <col min="7940" max="7940" width="92.28515625" style="291" customWidth="1"/>
    <col min="7941" max="7941" width="13" style="291" customWidth="1"/>
    <col min="7942" max="7943" width="0" style="291" hidden="1" customWidth="1"/>
    <col min="7944" max="7944" width="9.7109375" style="291" bestFit="1" customWidth="1"/>
    <col min="7945" max="8192" width="9.140625" style="291"/>
    <col min="8193" max="8193" width="4.85546875" style="291" customWidth="1"/>
    <col min="8194" max="8194" width="10.42578125" style="291" customWidth="1"/>
    <col min="8195" max="8195" width="11.5703125" style="291" customWidth="1"/>
    <col min="8196" max="8196" width="92.28515625" style="291" customWidth="1"/>
    <col min="8197" max="8197" width="13" style="291" customWidth="1"/>
    <col min="8198" max="8199" width="0" style="291" hidden="1" customWidth="1"/>
    <col min="8200" max="8200" width="9.7109375" style="291" bestFit="1" customWidth="1"/>
    <col min="8201" max="8448" width="9.140625" style="291"/>
    <col min="8449" max="8449" width="4.85546875" style="291" customWidth="1"/>
    <col min="8450" max="8450" width="10.42578125" style="291" customWidth="1"/>
    <col min="8451" max="8451" width="11.5703125" style="291" customWidth="1"/>
    <col min="8452" max="8452" width="92.28515625" style="291" customWidth="1"/>
    <col min="8453" max="8453" width="13" style="291" customWidth="1"/>
    <col min="8454" max="8455" width="0" style="291" hidden="1" customWidth="1"/>
    <col min="8456" max="8456" width="9.7109375" style="291" bestFit="1" customWidth="1"/>
    <col min="8457" max="8704" width="9.140625" style="291"/>
    <col min="8705" max="8705" width="4.85546875" style="291" customWidth="1"/>
    <col min="8706" max="8706" width="10.42578125" style="291" customWidth="1"/>
    <col min="8707" max="8707" width="11.5703125" style="291" customWidth="1"/>
    <col min="8708" max="8708" width="92.28515625" style="291" customWidth="1"/>
    <col min="8709" max="8709" width="13" style="291" customWidth="1"/>
    <col min="8710" max="8711" width="0" style="291" hidden="1" customWidth="1"/>
    <col min="8712" max="8712" width="9.7109375" style="291" bestFit="1" customWidth="1"/>
    <col min="8713" max="8960" width="9.140625" style="291"/>
    <col min="8961" max="8961" width="4.85546875" style="291" customWidth="1"/>
    <col min="8962" max="8962" width="10.42578125" style="291" customWidth="1"/>
    <col min="8963" max="8963" width="11.5703125" style="291" customWidth="1"/>
    <col min="8964" max="8964" width="92.28515625" style="291" customWidth="1"/>
    <col min="8965" max="8965" width="13" style="291" customWidth="1"/>
    <col min="8966" max="8967" width="0" style="291" hidden="1" customWidth="1"/>
    <col min="8968" max="8968" width="9.7109375" style="291" bestFit="1" customWidth="1"/>
    <col min="8969" max="9216" width="9.140625" style="291"/>
    <col min="9217" max="9217" width="4.85546875" style="291" customWidth="1"/>
    <col min="9218" max="9218" width="10.42578125" style="291" customWidth="1"/>
    <col min="9219" max="9219" width="11.5703125" style="291" customWidth="1"/>
    <col min="9220" max="9220" width="92.28515625" style="291" customWidth="1"/>
    <col min="9221" max="9221" width="13" style="291" customWidth="1"/>
    <col min="9222" max="9223" width="0" style="291" hidden="1" customWidth="1"/>
    <col min="9224" max="9224" width="9.7109375" style="291" bestFit="1" customWidth="1"/>
    <col min="9225" max="9472" width="9.140625" style="291"/>
    <col min="9473" max="9473" width="4.85546875" style="291" customWidth="1"/>
    <col min="9474" max="9474" width="10.42578125" style="291" customWidth="1"/>
    <col min="9475" max="9475" width="11.5703125" style="291" customWidth="1"/>
    <col min="9476" max="9476" width="92.28515625" style="291" customWidth="1"/>
    <col min="9477" max="9477" width="13" style="291" customWidth="1"/>
    <col min="9478" max="9479" width="0" style="291" hidden="1" customWidth="1"/>
    <col min="9480" max="9480" width="9.7109375" style="291" bestFit="1" customWidth="1"/>
    <col min="9481" max="9728" width="9.140625" style="291"/>
    <col min="9729" max="9729" width="4.85546875" style="291" customWidth="1"/>
    <col min="9730" max="9730" width="10.42578125" style="291" customWidth="1"/>
    <col min="9731" max="9731" width="11.5703125" style="291" customWidth="1"/>
    <col min="9732" max="9732" width="92.28515625" style="291" customWidth="1"/>
    <col min="9733" max="9733" width="13" style="291" customWidth="1"/>
    <col min="9734" max="9735" width="0" style="291" hidden="1" customWidth="1"/>
    <col min="9736" max="9736" width="9.7109375" style="291" bestFit="1" customWidth="1"/>
    <col min="9737" max="9984" width="9.140625" style="291"/>
    <col min="9985" max="9985" width="4.85546875" style="291" customWidth="1"/>
    <col min="9986" max="9986" width="10.42578125" style="291" customWidth="1"/>
    <col min="9987" max="9987" width="11.5703125" style="291" customWidth="1"/>
    <col min="9988" max="9988" width="92.28515625" style="291" customWidth="1"/>
    <col min="9989" max="9989" width="13" style="291" customWidth="1"/>
    <col min="9990" max="9991" width="0" style="291" hidden="1" customWidth="1"/>
    <col min="9992" max="9992" width="9.7109375" style="291" bestFit="1" customWidth="1"/>
    <col min="9993" max="10240" width="9.140625" style="291"/>
    <col min="10241" max="10241" width="4.85546875" style="291" customWidth="1"/>
    <col min="10242" max="10242" width="10.42578125" style="291" customWidth="1"/>
    <col min="10243" max="10243" width="11.5703125" style="291" customWidth="1"/>
    <col min="10244" max="10244" width="92.28515625" style="291" customWidth="1"/>
    <col min="10245" max="10245" width="13" style="291" customWidth="1"/>
    <col min="10246" max="10247" width="0" style="291" hidden="1" customWidth="1"/>
    <col min="10248" max="10248" width="9.7109375" style="291" bestFit="1" customWidth="1"/>
    <col min="10249" max="10496" width="9.140625" style="291"/>
    <col min="10497" max="10497" width="4.85546875" style="291" customWidth="1"/>
    <col min="10498" max="10498" width="10.42578125" style="291" customWidth="1"/>
    <col min="10499" max="10499" width="11.5703125" style="291" customWidth="1"/>
    <col min="10500" max="10500" width="92.28515625" style="291" customWidth="1"/>
    <col min="10501" max="10501" width="13" style="291" customWidth="1"/>
    <col min="10502" max="10503" width="0" style="291" hidden="1" customWidth="1"/>
    <col min="10504" max="10504" width="9.7109375" style="291" bestFit="1" customWidth="1"/>
    <col min="10505" max="10752" width="9.140625" style="291"/>
    <col min="10753" max="10753" width="4.85546875" style="291" customWidth="1"/>
    <col min="10754" max="10754" width="10.42578125" style="291" customWidth="1"/>
    <col min="10755" max="10755" width="11.5703125" style="291" customWidth="1"/>
    <col min="10756" max="10756" width="92.28515625" style="291" customWidth="1"/>
    <col min="10757" max="10757" width="13" style="291" customWidth="1"/>
    <col min="10758" max="10759" width="0" style="291" hidden="1" customWidth="1"/>
    <col min="10760" max="10760" width="9.7109375" style="291" bestFit="1" customWidth="1"/>
    <col min="10761" max="11008" width="9.140625" style="291"/>
    <col min="11009" max="11009" width="4.85546875" style="291" customWidth="1"/>
    <col min="11010" max="11010" width="10.42578125" style="291" customWidth="1"/>
    <col min="11011" max="11011" width="11.5703125" style="291" customWidth="1"/>
    <col min="11012" max="11012" width="92.28515625" style="291" customWidth="1"/>
    <col min="11013" max="11013" width="13" style="291" customWidth="1"/>
    <col min="11014" max="11015" width="0" style="291" hidden="1" customWidth="1"/>
    <col min="11016" max="11016" width="9.7109375" style="291" bestFit="1" customWidth="1"/>
    <col min="11017" max="11264" width="9.140625" style="291"/>
    <col min="11265" max="11265" width="4.85546875" style="291" customWidth="1"/>
    <col min="11266" max="11266" width="10.42578125" style="291" customWidth="1"/>
    <col min="11267" max="11267" width="11.5703125" style="291" customWidth="1"/>
    <col min="11268" max="11268" width="92.28515625" style="291" customWidth="1"/>
    <col min="11269" max="11269" width="13" style="291" customWidth="1"/>
    <col min="11270" max="11271" width="0" style="291" hidden="1" customWidth="1"/>
    <col min="11272" max="11272" width="9.7109375" style="291" bestFit="1" customWidth="1"/>
    <col min="11273" max="11520" width="9.140625" style="291"/>
    <col min="11521" max="11521" width="4.85546875" style="291" customWidth="1"/>
    <col min="11522" max="11522" width="10.42578125" style="291" customWidth="1"/>
    <col min="11523" max="11523" width="11.5703125" style="291" customWidth="1"/>
    <col min="11524" max="11524" width="92.28515625" style="291" customWidth="1"/>
    <col min="11525" max="11525" width="13" style="291" customWidth="1"/>
    <col min="11526" max="11527" width="0" style="291" hidden="1" customWidth="1"/>
    <col min="11528" max="11528" width="9.7109375" style="291" bestFit="1" customWidth="1"/>
    <col min="11529" max="11776" width="9.140625" style="291"/>
    <col min="11777" max="11777" width="4.85546875" style="291" customWidth="1"/>
    <col min="11778" max="11778" width="10.42578125" style="291" customWidth="1"/>
    <col min="11779" max="11779" width="11.5703125" style="291" customWidth="1"/>
    <col min="11780" max="11780" width="92.28515625" style="291" customWidth="1"/>
    <col min="11781" max="11781" width="13" style="291" customWidth="1"/>
    <col min="11782" max="11783" width="0" style="291" hidden="1" customWidth="1"/>
    <col min="11784" max="11784" width="9.7109375" style="291" bestFit="1" customWidth="1"/>
    <col min="11785" max="12032" width="9.140625" style="291"/>
    <col min="12033" max="12033" width="4.85546875" style="291" customWidth="1"/>
    <col min="12034" max="12034" width="10.42578125" style="291" customWidth="1"/>
    <col min="12035" max="12035" width="11.5703125" style="291" customWidth="1"/>
    <col min="12036" max="12036" width="92.28515625" style="291" customWidth="1"/>
    <col min="12037" max="12037" width="13" style="291" customWidth="1"/>
    <col min="12038" max="12039" width="0" style="291" hidden="1" customWidth="1"/>
    <col min="12040" max="12040" width="9.7109375" style="291" bestFit="1" customWidth="1"/>
    <col min="12041" max="12288" width="9.140625" style="291"/>
    <col min="12289" max="12289" width="4.85546875" style="291" customWidth="1"/>
    <col min="12290" max="12290" width="10.42578125" style="291" customWidth="1"/>
    <col min="12291" max="12291" width="11.5703125" style="291" customWidth="1"/>
    <col min="12292" max="12292" width="92.28515625" style="291" customWidth="1"/>
    <col min="12293" max="12293" width="13" style="291" customWidth="1"/>
    <col min="12294" max="12295" width="0" style="291" hidden="1" customWidth="1"/>
    <col min="12296" max="12296" width="9.7109375" style="291" bestFit="1" customWidth="1"/>
    <col min="12297" max="12544" width="9.140625" style="291"/>
    <col min="12545" max="12545" width="4.85546875" style="291" customWidth="1"/>
    <col min="12546" max="12546" width="10.42578125" style="291" customWidth="1"/>
    <col min="12547" max="12547" width="11.5703125" style="291" customWidth="1"/>
    <col min="12548" max="12548" width="92.28515625" style="291" customWidth="1"/>
    <col min="12549" max="12549" width="13" style="291" customWidth="1"/>
    <col min="12550" max="12551" width="0" style="291" hidden="1" customWidth="1"/>
    <col min="12552" max="12552" width="9.7109375" style="291" bestFit="1" customWidth="1"/>
    <col min="12553" max="12800" width="9.140625" style="291"/>
    <col min="12801" max="12801" width="4.85546875" style="291" customWidth="1"/>
    <col min="12802" max="12802" width="10.42578125" style="291" customWidth="1"/>
    <col min="12803" max="12803" width="11.5703125" style="291" customWidth="1"/>
    <col min="12804" max="12804" width="92.28515625" style="291" customWidth="1"/>
    <col min="12805" max="12805" width="13" style="291" customWidth="1"/>
    <col min="12806" max="12807" width="0" style="291" hidden="1" customWidth="1"/>
    <col min="12808" max="12808" width="9.7109375" style="291" bestFit="1" customWidth="1"/>
    <col min="12809" max="13056" width="9.140625" style="291"/>
    <col min="13057" max="13057" width="4.85546875" style="291" customWidth="1"/>
    <col min="13058" max="13058" width="10.42578125" style="291" customWidth="1"/>
    <col min="13059" max="13059" width="11.5703125" style="291" customWidth="1"/>
    <col min="13060" max="13060" width="92.28515625" style="291" customWidth="1"/>
    <col min="13061" max="13061" width="13" style="291" customWidth="1"/>
    <col min="13062" max="13063" width="0" style="291" hidden="1" customWidth="1"/>
    <col min="13064" max="13064" width="9.7109375" style="291" bestFit="1" customWidth="1"/>
    <col min="13065" max="13312" width="9.140625" style="291"/>
    <col min="13313" max="13313" width="4.85546875" style="291" customWidth="1"/>
    <col min="13314" max="13314" width="10.42578125" style="291" customWidth="1"/>
    <col min="13315" max="13315" width="11.5703125" style="291" customWidth="1"/>
    <col min="13316" max="13316" width="92.28515625" style="291" customWidth="1"/>
    <col min="13317" max="13317" width="13" style="291" customWidth="1"/>
    <col min="13318" max="13319" width="0" style="291" hidden="1" customWidth="1"/>
    <col min="13320" max="13320" width="9.7109375" style="291" bestFit="1" customWidth="1"/>
    <col min="13321" max="13568" width="9.140625" style="291"/>
    <col min="13569" max="13569" width="4.85546875" style="291" customWidth="1"/>
    <col min="13570" max="13570" width="10.42578125" style="291" customWidth="1"/>
    <col min="13571" max="13571" width="11.5703125" style="291" customWidth="1"/>
    <col min="13572" max="13572" width="92.28515625" style="291" customWidth="1"/>
    <col min="13573" max="13573" width="13" style="291" customWidth="1"/>
    <col min="13574" max="13575" width="0" style="291" hidden="1" customWidth="1"/>
    <col min="13576" max="13576" width="9.7109375" style="291" bestFit="1" customWidth="1"/>
    <col min="13577" max="13824" width="9.140625" style="291"/>
    <col min="13825" max="13825" width="4.85546875" style="291" customWidth="1"/>
    <col min="13826" max="13826" width="10.42578125" style="291" customWidth="1"/>
    <col min="13827" max="13827" width="11.5703125" style="291" customWidth="1"/>
    <col min="13828" max="13828" width="92.28515625" style="291" customWidth="1"/>
    <col min="13829" max="13829" width="13" style="291" customWidth="1"/>
    <col min="13830" max="13831" width="0" style="291" hidden="1" customWidth="1"/>
    <col min="13832" max="13832" width="9.7109375" style="291" bestFit="1" customWidth="1"/>
    <col min="13833" max="14080" width="9.140625" style="291"/>
    <col min="14081" max="14081" width="4.85546875" style="291" customWidth="1"/>
    <col min="14082" max="14082" width="10.42578125" style="291" customWidth="1"/>
    <col min="14083" max="14083" width="11.5703125" style="291" customWidth="1"/>
    <col min="14084" max="14084" width="92.28515625" style="291" customWidth="1"/>
    <col min="14085" max="14085" width="13" style="291" customWidth="1"/>
    <col min="14086" max="14087" width="0" style="291" hidden="1" customWidth="1"/>
    <col min="14088" max="14088" width="9.7109375" style="291" bestFit="1" customWidth="1"/>
    <col min="14089" max="14336" width="9.140625" style="291"/>
    <col min="14337" max="14337" width="4.85546875" style="291" customWidth="1"/>
    <col min="14338" max="14338" width="10.42578125" style="291" customWidth="1"/>
    <col min="14339" max="14339" width="11.5703125" style="291" customWidth="1"/>
    <col min="14340" max="14340" width="92.28515625" style="291" customWidth="1"/>
    <col min="14341" max="14341" width="13" style="291" customWidth="1"/>
    <col min="14342" max="14343" width="0" style="291" hidden="1" customWidth="1"/>
    <col min="14344" max="14344" width="9.7109375" style="291" bestFit="1" customWidth="1"/>
    <col min="14345" max="14592" width="9.140625" style="291"/>
    <col min="14593" max="14593" width="4.85546875" style="291" customWidth="1"/>
    <col min="14594" max="14594" width="10.42578125" style="291" customWidth="1"/>
    <col min="14595" max="14595" width="11.5703125" style="291" customWidth="1"/>
    <col min="14596" max="14596" width="92.28515625" style="291" customWidth="1"/>
    <col min="14597" max="14597" width="13" style="291" customWidth="1"/>
    <col min="14598" max="14599" width="0" style="291" hidden="1" customWidth="1"/>
    <col min="14600" max="14600" width="9.7109375" style="291" bestFit="1" customWidth="1"/>
    <col min="14601" max="14848" width="9.140625" style="291"/>
    <col min="14849" max="14849" width="4.85546875" style="291" customWidth="1"/>
    <col min="14850" max="14850" width="10.42578125" style="291" customWidth="1"/>
    <col min="14851" max="14851" width="11.5703125" style="291" customWidth="1"/>
    <col min="14852" max="14852" width="92.28515625" style="291" customWidth="1"/>
    <col min="14853" max="14853" width="13" style="291" customWidth="1"/>
    <col min="14854" max="14855" width="0" style="291" hidden="1" customWidth="1"/>
    <col min="14856" max="14856" width="9.7109375" style="291" bestFit="1" customWidth="1"/>
    <col min="14857" max="15104" width="9.140625" style="291"/>
    <col min="15105" max="15105" width="4.85546875" style="291" customWidth="1"/>
    <col min="15106" max="15106" width="10.42578125" style="291" customWidth="1"/>
    <col min="15107" max="15107" width="11.5703125" style="291" customWidth="1"/>
    <col min="15108" max="15108" width="92.28515625" style="291" customWidth="1"/>
    <col min="15109" max="15109" width="13" style="291" customWidth="1"/>
    <col min="15110" max="15111" width="0" style="291" hidden="1" customWidth="1"/>
    <col min="15112" max="15112" width="9.7109375" style="291" bestFit="1" customWidth="1"/>
    <col min="15113" max="15360" width="9.140625" style="291"/>
    <col min="15361" max="15361" width="4.85546875" style="291" customWidth="1"/>
    <col min="15362" max="15362" width="10.42578125" style="291" customWidth="1"/>
    <col min="15363" max="15363" width="11.5703125" style="291" customWidth="1"/>
    <col min="15364" max="15364" width="92.28515625" style="291" customWidth="1"/>
    <col min="15365" max="15365" width="13" style="291" customWidth="1"/>
    <col min="15366" max="15367" width="0" style="291" hidden="1" customWidth="1"/>
    <col min="15368" max="15368" width="9.7109375" style="291" bestFit="1" customWidth="1"/>
    <col min="15369" max="15616" width="9.140625" style="291"/>
    <col min="15617" max="15617" width="4.85546875" style="291" customWidth="1"/>
    <col min="15618" max="15618" width="10.42578125" style="291" customWidth="1"/>
    <col min="15619" max="15619" width="11.5703125" style="291" customWidth="1"/>
    <col min="15620" max="15620" width="92.28515625" style="291" customWidth="1"/>
    <col min="15621" max="15621" width="13" style="291" customWidth="1"/>
    <col min="15622" max="15623" width="0" style="291" hidden="1" customWidth="1"/>
    <col min="15624" max="15624" width="9.7109375" style="291" bestFit="1" customWidth="1"/>
    <col min="15625" max="15872" width="9.140625" style="291"/>
    <col min="15873" max="15873" width="4.85546875" style="291" customWidth="1"/>
    <col min="15874" max="15874" width="10.42578125" style="291" customWidth="1"/>
    <col min="15875" max="15875" width="11.5703125" style="291" customWidth="1"/>
    <col min="15876" max="15876" width="92.28515625" style="291" customWidth="1"/>
    <col min="15877" max="15877" width="13" style="291" customWidth="1"/>
    <col min="15878" max="15879" width="0" style="291" hidden="1" customWidth="1"/>
    <col min="15880" max="15880" width="9.7109375" style="291" bestFit="1" customWidth="1"/>
    <col min="15881" max="16128" width="9.140625" style="291"/>
    <col min="16129" max="16129" width="4.85546875" style="291" customWidth="1"/>
    <col min="16130" max="16130" width="10.42578125" style="291" customWidth="1"/>
    <col min="16131" max="16131" width="11.5703125" style="291" customWidth="1"/>
    <col min="16132" max="16132" width="92.28515625" style="291" customWidth="1"/>
    <col min="16133" max="16133" width="13" style="291" customWidth="1"/>
    <col min="16134" max="16135" width="0" style="291" hidden="1" customWidth="1"/>
    <col min="16136" max="16136" width="9.7109375" style="291" bestFit="1" customWidth="1"/>
    <col min="16137" max="16384" width="9.140625" style="291"/>
  </cols>
  <sheetData>
    <row r="2" spans="1:7">
      <c r="A2" s="290" t="s">
        <v>446</v>
      </c>
      <c r="B2" s="290"/>
      <c r="C2" s="290"/>
      <c r="D2" s="290"/>
      <c r="E2" s="290"/>
      <c r="F2" s="290"/>
      <c r="G2" s="290"/>
    </row>
    <row r="3" spans="1:7" ht="12" customHeight="1">
      <c r="A3" s="292"/>
      <c r="B3" s="292"/>
      <c r="C3" s="292"/>
      <c r="D3" s="292"/>
      <c r="E3" s="292"/>
      <c r="F3" s="292"/>
      <c r="G3" s="292"/>
    </row>
    <row r="4" spans="1:7">
      <c r="C4" s="293" t="s">
        <v>4</v>
      </c>
      <c r="D4" s="293"/>
      <c r="E4" s="293"/>
      <c r="F4" s="293"/>
      <c r="G4" s="293"/>
    </row>
    <row r="5" spans="1:7" ht="23.25" customHeight="1">
      <c r="A5" s="294" t="s">
        <v>447</v>
      </c>
      <c r="B5" s="294" t="s">
        <v>448</v>
      </c>
      <c r="C5" s="294" t="s">
        <v>4</v>
      </c>
      <c r="D5" s="294" t="s">
        <v>449</v>
      </c>
      <c r="E5" s="294" t="s">
        <v>27</v>
      </c>
      <c r="F5" s="295" t="s">
        <v>450</v>
      </c>
      <c r="G5" s="295" t="s">
        <v>451</v>
      </c>
    </row>
    <row r="6" spans="1:7" ht="17.25" customHeight="1">
      <c r="A6" s="296"/>
      <c r="B6" s="297"/>
      <c r="C6" s="298">
        <v>5000</v>
      </c>
      <c r="D6" s="299" t="s">
        <v>452</v>
      </c>
      <c r="E6" s="300" t="s">
        <v>453</v>
      </c>
      <c r="F6" s="301"/>
      <c r="G6" s="301"/>
    </row>
    <row r="7" spans="1:7">
      <c r="A7" s="296">
        <v>30</v>
      </c>
      <c r="B7" s="302">
        <v>42410</v>
      </c>
      <c r="C7" s="301">
        <v>680.9</v>
      </c>
      <c r="D7" s="297" t="s">
        <v>454</v>
      </c>
      <c r="E7" s="303" t="s">
        <v>453</v>
      </c>
      <c r="F7" s="301"/>
      <c r="G7" s="301"/>
    </row>
    <row r="8" spans="1:7">
      <c r="A8" s="296"/>
      <c r="B8" s="302"/>
      <c r="C8" s="301"/>
      <c r="D8" s="297" t="s">
        <v>455</v>
      </c>
      <c r="E8" s="303"/>
      <c r="F8" s="301"/>
      <c r="G8" s="301"/>
    </row>
    <row r="9" spans="1:7">
      <c r="A9" s="296">
        <v>31</v>
      </c>
      <c r="B9" s="302">
        <v>42424</v>
      </c>
      <c r="C9" s="301">
        <v>-86</v>
      </c>
      <c r="D9" s="297" t="s">
        <v>456</v>
      </c>
      <c r="E9" s="303" t="s">
        <v>457</v>
      </c>
      <c r="F9" s="301"/>
      <c r="G9" s="301"/>
    </row>
    <row r="10" spans="1:7">
      <c r="A10" s="296"/>
      <c r="B10" s="297"/>
      <c r="C10" s="298">
        <f>SUM(C6:C9)</f>
        <v>5594.9</v>
      </c>
      <c r="D10" s="299" t="s">
        <v>458</v>
      </c>
      <c r="E10" s="303"/>
      <c r="F10" s="301"/>
      <c r="G10" s="301"/>
    </row>
    <row r="11" spans="1:7" s="305" customFormat="1">
      <c r="A11" s="296">
        <v>32</v>
      </c>
      <c r="B11" s="304">
        <v>42438</v>
      </c>
      <c r="C11" s="301">
        <v>-82</v>
      </c>
      <c r="D11" s="297" t="s">
        <v>459</v>
      </c>
      <c r="E11" s="303" t="s">
        <v>460</v>
      </c>
      <c r="F11" s="298"/>
      <c r="G11" s="298"/>
    </row>
    <row r="12" spans="1:7">
      <c r="A12" s="296"/>
      <c r="B12" s="297"/>
      <c r="C12" s="301">
        <v>-10</v>
      </c>
      <c r="D12" s="297" t="s">
        <v>461</v>
      </c>
      <c r="E12" s="303" t="s">
        <v>462</v>
      </c>
      <c r="F12" s="301"/>
      <c r="G12" s="301"/>
    </row>
    <row r="13" spans="1:7">
      <c r="A13" s="296">
        <v>33</v>
      </c>
      <c r="B13" s="302">
        <v>42452</v>
      </c>
      <c r="C13" s="301">
        <v>-20</v>
      </c>
      <c r="D13" s="297" t="s">
        <v>463</v>
      </c>
      <c r="E13" s="303" t="s">
        <v>462</v>
      </c>
      <c r="F13" s="301"/>
      <c r="G13" s="301"/>
    </row>
    <row r="14" spans="1:7">
      <c r="A14" s="296"/>
      <c r="B14" s="302"/>
      <c r="C14" s="301">
        <v>-250</v>
      </c>
      <c r="D14" s="297" t="s">
        <v>464</v>
      </c>
      <c r="E14" s="303" t="s">
        <v>462</v>
      </c>
      <c r="F14" s="301"/>
      <c r="G14" s="301"/>
    </row>
    <row r="15" spans="1:7">
      <c r="A15" s="296"/>
      <c r="B15" s="302"/>
      <c r="C15" s="301">
        <v>-250</v>
      </c>
      <c r="D15" s="297" t="s">
        <v>465</v>
      </c>
      <c r="E15" s="303" t="s">
        <v>462</v>
      </c>
      <c r="F15" s="301"/>
      <c r="G15" s="301"/>
    </row>
    <row r="16" spans="1:7">
      <c r="A16" s="296"/>
      <c r="B16" s="302"/>
      <c r="C16" s="301">
        <v>-512</v>
      </c>
      <c r="D16" s="297" t="s">
        <v>466</v>
      </c>
      <c r="E16" s="303" t="s">
        <v>457</v>
      </c>
      <c r="F16" s="301"/>
      <c r="G16" s="301"/>
    </row>
    <row r="17" spans="1:7">
      <c r="A17" s="296"/>
      <c r="B17" s="297"/>
      <c r="C17" s="298">
        <f>SUM(C10:C16)</f>
        <v>4470.8999999999996</v>
      </c>
      <c r="D17" s="299" t="s">
        <v>467</v>
      </c>
      <c r="E17" s="303"/>
      <c r="F17" s="301"/>
      <c r="G17" s="301"/>
    </row>
    <row r="18" spans="1:7">
      <c r="A18" s="296">
        <v>34</v>
      </c>
      <c r="B18" s="302">
        <v>42466</v>
      </c>
      <c r="C18" s="298"/>
      <c r="D18" s="299" t="s">
        <v>468</v>
      </c>
      <c r="E18" s="303"/>
      <c r="F18" s="301"/>
      <c r="G18" s="301"/>
    </row>
    <row r="19" spans="1:7">
      <c r="A19" s="296">
        <v>35</v>
      </c>
      <c r="B19" s="302">
        <v>42480</v>
      </c>
      <c r="C19" s="301">
        <v>-12.1</v>
      </c>
      <c r="D19" s="297" t="s">
        <v>469</v>
      </c>
      <c r="E19" s="303"/>
      <c r="F19" s="301"/>
      <c r="G19" s="301"/>
    </row>
    <row r="20" spans="1:7">
      <c r="A20" s="296"/>
      <c r="B20" s="302"/>
      <c r="C20" s="306">
        <v>-50</v>
      </c>
      <c r="D20" s="297" t="s">
        <v>470</v>
      </c>
      <c r="E20" s="303"/>
      <c r="F20" s="301"/>
      <c r="G20" s="301"/>
    </row>
    <row r="21" spans="1:7">
      <c r="A21" s="296"/>
      <c r="B21" s="297"/>
      <c r="C21" s="301">
        <v>1036</v>
      </c>
      <c r="D21" s="297" t="s">
        <v>471</v>
      </c>
      <c r="E21" s="303" t="s">
        <v>472</v>
      </c>
      <c r="F21" s="301"/>
      <c r="G21" s="301"/>
    </row>
    <row r="22" spans="1:7" hidden="1">
      <c r="A22" s="296"/>
      <c r="B22" s="297"/>
      <c r="C22" s="301"/>
      <c r="D22" s="297"/>
      <c r="E22" s="303"/>
      <c r="F22" s="301"/>
      <c r="G22" s="301"/>
    </row>
    <row r="23" spans="1:7" hidden="1">
      <c r="A23" s="296"/>
      <c r="B23" s="297"/>
      <c r="C23" s="301"/>
      <c r="D23" s="297"/>
      <c r="E23" s="303"/>
      <c r="F23" s="301"/>
      <c r="G23" s="301"/>
    </row>
    <row r="24" spans="1:7" hidden="1">
      <c r="A24" s="296"/>
      <c r="B24" s="297"/>
      <c r="C24" s="306"/>
      <c r="D24" s="297"/>
      <c r="E24" s="303"/>
      <c r="F24" s="301"/>
      <c r="G24" s="301"/>
    </row>
    <row r="25" spans="1:7" hidden="1">
      <c r="A25" s="296"/>
      <c r="B25" s="297"/>
      <c r="C25" s="306"/>
      <c r="D25" s="297"/>
      <c r="E25" s="303"/>
      <c r="F25" s="301"/>
      <c r="G25" s="301"/>
    </row>
    <row r="26" spans="1:7" hidden="1">
      <c r="A26" s="296"/>
      <c r="B26" s="302"/>
      <c r="C26" s="306"/>
      <c r="D26" s="297"/>
      <c r="E26" s="303"/>
      <c r="F26" s="301"/>
      <c r="G26" s="301"/>
    </row>
    <row r="27" spans="1:7" hidden="1">
      <c r="A27" s="302"/>
      <c r="B27" s="297"/>
      <c r="C27" s="301"/>
      <c r="D27" s="297"/>
      <c r="E27" s="303"/>
      <c r="F27" s="301"/>
      <c r="G27" s="301"/>
    </row>
    <row r="28" spans="1:7" s="305" customFormat="1" hidden="1">
      <c r="A28" s="307"/>
      <c r="B28" s="299"/>
      <c r="C28" s="298"/>
      <c r="D28" s="299"/>
      <c r="E28" s="300"/>
      <c r="F28" s="298"/>
      <c r="G28" s="298"/>
    </row>
    <row r="29" spans="1:7" hidden="1">
      <c r="A29" s="296"/>
      <c r="B29" s="302"/>
      <c r="C29" s="301"/>
      <c r="D29" s="297"/>
      <c r="E29" s="303"/>
      <c r="F29" s="301"/>
      <c r="G29" s="301"/>
    </row>
    <row r="30" spans="1:7" hidden="1">
      <c r="A30" s="296"/>
      <c r="B30" s="297"/>
      <c r="C30" s="301"/>
      <c r="D30" s="297"/>
      <c r="E30" s="303"/>
      <c r="F30" s="301"/>
      <c r="G30" s="301"/>
    </row>
    <row r="31" spans="1:7" hidden="1">
      <c r="A31" s="302"/>
      <c r="B31" s="297"/>
      <c r="C31" s="298"/>
      <c r="D31" s="299"/>
      <c r="E31" s="308"/>
      <c r="F31" s="301"/>
      <c r="G31" s="301"/>
    </row>
    <row r="32" spans="1:7" hidden="1">
      <c r="A32" s="309"/>
      <c r="B32" s="302"/>
      <c r="C32" s="301"/>
      <c r="D32" s="297"/>
      <c r="E32" s="303"/>
      <c r="F32" s="301"/>
      <c r="G32" s="301"/>
    </row>
    <row r="33" spans="1:7" s="305" customFormat="1" hidden="1">
      <c r="A33" s="307"/>
      <c r="B33" s="299"/>
      <c r="C33" s="301"/>
      <c r="D33" s="297"/>
      <c r="E33" s="303"/>
      <c r="F33" s="298"/>
      <c r="G33" s="298"/>
    </row>
    <row r="34" spans="1:7" s="305" customFormat="1" hidden="1">
      <c r="A34" s="307"/>
      <c r="B34" s="299"/>
      <c r="C34" s="301"/>
      <c r="D34" s="297"/>
      <c r="E34" s="303"/>
      <c r="F34" s="298"/>
      <c r="G34" s="298"/>
    </row>
    <row r="35" spans="1:7" hidden="1">
      <c r="A35" s="309"/>
      <c r="B35" s="302"/>
      <c r="C35" s="301"/>
      <c r="D35" s="297"/>
      <c r="E35" s="303"/>
      <c r="F35" s="301"/>
      <c r="G35" s="301"/>
    </row>
    <row r="36" spans="1:7" hidden="1">
      <c r="A36" s="302"/>
      <c r="B36" s="297"/>
      <c r="C36" s="301"/>
      <c r="D36" s="297"/>
      <c r="E36" s="303"/>
      <c r="F36" s="301"/>
      <c r="G36" s="301"/>
    </row>
    <row r="37" spans="1:7" hidden="1">
      <c r="A37" s="302"/>
      <c r="B37" s="297"/>
      <c r="C37" s="301"/>
      <c r="D37" s="297"/>
      <c r="E37" s="308"/>
      <c r="F37" s="301"/>
      <c r="G37" s="301"/>
    </row>
    <row r="38" spans="1:7" hidden="1">
      <c r="A38" s="302"/>
      <c r="B38" s="297"/>
      <c r="C38" s="301"/>
      <c r="D38" s="297"/>
      <c r="E38" s="308"/>
      <c r="F38" s="301"/>
      <c r="G38" s="301"/>
    </row>
    <row r="39" spans="1:7" hidden="1">
      <c r="A39" s="302"/>
      <c r="B39" s="297"/>
      <c r="C39" s="298"/>
      <c r="D39" s="299"/>
      <c r="E39" s="308"/>
      <c r="F39" s="301"/>
      <c r="G39" s="301"/>
    </row>
    <row r="40" spans="1:7" hidden="1">
      <c r="A40" s="302"/>
      <c r="B40" s="297"/>
      <c r="C40" s="301"/>
      <c r="D40" s="297"/>
      <c r="E40" s="308"/>
      <c r="F40" s="301"/>
      <c r="G40" s="301"/>
    </row>
    <row r="41" spans="1:7" hidden="1">
      <c r="A41" s="302"/>
      <c r="B41" s="297"/>
      <c r="C41" s="301"/>
      <c r="D41" s="297"/>
      <c r="E41" s="308"/>
      <c r="F41" s="301"/>
      <c r="G41" s="301"/>
    </row>
    <row r="42" spans="1:7" hidden="1">
      <c r="A42" s="302"/>
      <c r="B42" s="297"/>
      <c r="C42" s="301"/>
      <c r="D42" s="297"/>
      <c r="E42" s="308"/>
      <c r="F42" s="301"/>
      <c r="G42" s="301"/>
    </row>
    <row r="43" spans="1:7" hidden="1">
      <c r="A43" s="302"/>
      <c r="B43" s="297"/>
      <c r="C43" s="298"/>
      <c r="D43" s="299"/>
      <c r="E43" s="308"/>
      <c r="F43" s="301"/>
      <c r="G43" s="301"/>
    </row>
    <row r="44" spans="1:7" hidden="1">
      <c r="A44" s="302"/>
      <c r="B44" s="297"/>
      <c r="C44" s="301"/>
      <c r="D44" s="297"/>
      <c r="E44" s="308"/>
      <c r="F44" s="301"/>
      <c r="G44" s="301"/>
    </row>
    <row r="45" spans="1:7" hidden="1">
      <c r="A45" s="302"/>
      <c r="B45" s="297"/>
      <c r="C45" s="301"/>
      <c r="D45" s="297"/>
      <c r="E45" s="308"/>
      <c r="F45" s="301"/>
      <c r="G45" s="301"/>
    </row>
    <row r="46" spans="1:7" hidden="1">
      <c r="A46" s="302"/>
      <c r="B46" s="297"/>
      <c r="C46" s="301"/>
      <c r="D46" s="297"/>
      <c r="E46" s="308"/>
      <c r="F46" s="301"/>
      <c r="G46" s="301"/>
    </row>
    <row r="47" spans="1:7" hidden="1">
      <c r="A47" s="302"/>
      <c r="B47" s="297"/>
      <c r="C47" s="301"/>
      <c r="D47" s="297"/>
      <c r="E47" s="308"/>
      <c r="F47" s="301"/>
      <c r="G47" s="301"/>
    </row>
    <row r="48" spans="1:7" s="305" customFormat="1" hidden="1">
      <c r="A48" s="307"/>
      <c r="B48" s="299"/>
      <c r="C48" s="301"/>
      <c r="D48" s="297"/>
      <c r="E48" s="310"/>
      <c r="F48" s="298"/>
      <c r="G48" s="298"/>
    </row>
    <row r="49" spans="1:7" s="305" customFormat="1" hidden="1">
      <c r="A49" s="307"/>
      <c r="B49" s="299"/>
      <c r="C49" s="298"/>
      <c r="D49" s="299"/>
      <c r="E49" s="300"/>
      <c r="F49" s="298"/>
      <c r="G49" s="298"/>
    </row>
    <row r="50" spans="1:7" hidden="1">
      <c r="A50" s="309"/>
      <c r="B50" s="302"/>
      <c r="C50" s="301"/>
      <c r="D50" s="297"/>
      <c r="E50" s="303"/>
      <c r="F50" s="301"/>
      <c r="G50" s="301"/>
    </row>
    <row r="51" spans="1:7" hidden="1">
      <c r="A51" s="302"/>
      <c r="B51" s="297"/>
      <c r="C51" s="301"/>
      <c r="D51" s="297"/>
      <c r="E51" s="303"/>
      <c r="F51" s="301"/>
      <c r="G51" s="301"/>
    </row>
    <row r="52" spans="1:7" hidden="1">
      <c r="A52" s="302"/>
      <c r="B52" s="297"/>
      <c r="C52" s="301"/>
      <c r="D52" s="297"/>
      <c r="E52" s="303"/>
      <c r="F52" s="301"/>
      <c r="G52" s="301"/>
    </row>
    <row r="53" spans="1:7" hidden="1">
      <c r="A53" s="302"/>
      <c r="B53" s="297"/>
      <c r="C53" s="301"/>
      <c r="D53" s="297"/>
      <c r="E53" s="303"/>
      <c r="F53" s="301"/>
      <c r="G53" s="301"/>
    </row>
    <row r="54" spans="1:7" hidden="1">
      <c r="A54" s="302"/>
      <c r="B54" s="297"/>
      <c r="C54" s="301"/>
      <c r="D54" s="297"/>
      <c r="E54" s="303"/>
      <c r="F54" s="301"/>
      <c r="G54" s="301"/>
    </row>
    <row r="55" spans="1:7" hidden="1">
      <c r="A55" s="302"/>
      <c r="B55" s="297"/>
      <c r="C55" s="301"/>
      <c r="D55" s="297"/>
      <c r="E55" s="303"/>
      <c r="F55" s="301"/>
      <c r="G55" s="301"/>
    </row>
    <row r="56" spans="1:7" hidden="1">
      <c r="A56" s="302"/>
      <c r="B56" s="297"/>
      <c r="C56" s="301"/>
      <c r="D56" s="297"/>
      <c r="E56" s="303"/>
      <c r="F56" s="301"/>
      <c r="G56" s="301"/>
    </row>
    <row r="57" spans="1:7" hidden="1">
      <c r="A57" s="309"/>
      <c r="B57" s="302"/>
      <c r="C57" s="301"/>
      <c r="D57" s="297"/>
      <c r="E57" s="303"/>
      <c r="F57" s="301"/>
      <c r="G57" s="301"/>
    </row>
    <row r="58" spans="1:7" s="305" customFormat="1" hidden="1">
      <c r="A58" s="307"/>
      <c r="B58" s="299"/>
      <c r="C58" s="298"/>
      <c r="D58" s="299"/>
      <c r="E58" s="310"/>
      <c r="F58" s="298"/>
      <c r="G58" s="298"/>
    </row>
    <row r="59" spans="1:7" hidden="1">
      <c r="A59" s="309"/>
      <c r="B59" s="302"/>
      <c r="C59" s="301"/>
      <c r="D59" s="297"/>
      <c r="E59" s="303"/>
      <c r="F59" s="301"/>
      <c r="G59" s="301"/>
    </row>
    <row r="60" spans="1:7" hidden="1">
      <c r="A60" s="309"/>
      <c r="B60" s="302"/>
      <c r="C60" s="301"/>
      <c r="D60" s="311"/>
      <c r="E60" s="303"/>
      <c r="F60" s="312"/>
      <c r="G60" s="312"/>
    </row>
    <row r="61" spans="1:7" hidden="1">
      <c r="A61" s="309"/>
      <c r="B61" s="302"/>
      <c r="C61" s="301"/>
      <c r="D61" s="297"/>
      <c r="E61" s="303"/>
      <c r="F61" s="301"/>
      <c r="G61" s="301"/>
    </row>
    <row r="62" spans="1:7" hidden="1">
      <c r="A62" s="309"/>
      <c r="B62" s="302"/>
      <c r="C62" s="301"/>
      <c r="D62" s="297"/>
      <c r="E62" s="303"/>
      <c r="F62" s="301"/>
      <c r="G62" s="301"/>
    </row>
    <row r="63" spans="1:7" hidden="1">
      <c r="A63" s="309"/>
      <c r="B63" s="302"/>
      <c r="C63" s="301"/>
      <c r="D63" s="297"/>
      <c r="E63" s="303"/>
      <c r="F63" s="301"/>
      <c r="G63" s="301"/>
    </row>
    <row r="64" spans="1:7" hidden="1">
      <c r="A64" s="309"/>
      <c r="B64" s="302"/>
      <c r="C64" s="301"/>
      <c r="D64" s="297"/>
      <c r="E64" s="303"/>
      <c r="F64" s="301"/>
      <c r="G64" s="301"/>
    </row>
    <row r="65" spans="1:7" hidden="1">
      <c r="A65" s="309"/>
      <c r="B65" s="302"/>
      <c r="C65" s="301"/>
      <c r="D65" s="297"/>
      <c r="E65" s="303"/>
      <c r="F65" s="301"/>
      <c r="G65" s="301"/>
    </row>
    <row r="66" spans="1:7" hidden="1">
      <c r="A66" s="309"/>
      <c r="B66" s="302"/>
      <c r="C66" s="301"/>
      <c r="D66" s="297"/>
      <c r="E66" s="303"/>
      <c r="F66" s="301"/>
      <c r="G66" s="301"/>
    </row>
    <row r="67" spans="1:7" s="305" customFormat="1" hidden="1">
      <c r="A67" s="313"/>
      <c r="B67" s="307"/>
      <c r="C67" s="298"/>
      <c r="D67" s="299"/>
      <c r="E67" s="300"/>
      <c r="F67" s="298"/>
      <c r="G67" s="298"/>
    </row>
    <row r="68" spans="1:7" hidden="1">
      <c r="A68" s="309"/>
      <c r="B68" s="302"/>
      <c r="C68" s="301"/>
      <c r="D68" s="297"/>
      <c r="E68" s="303"/>
      <c r="F68" s="301"/>
      <c r="G68" s="301"/>
    </row>
    <row r="69" spans="1:7" hidden="1">
      <c r="A69" s="309"/>
      <c r="B69" s="302"/>
      <c r="C69" s="301"/>
      <c r="D69" s="297"/>
      <c r="E69" s="303"/>
      <c r="F69" s="301"/>
      <c r="G69" s="301"/>
    </row>
    <row r="70" spans="1:7" hidden="1">
      <c r="A70" s="309"/>
      <c r="B70" s="297"/>
      <c r="C70" s="301"/>
      <c r="D70" s="297"/>
      <c r="E70" s="303"/>
      <c r="F70" s="301"/>
      <c r="G70" s="301"/>
    </row>
    <row r="71" spans="1:7" hidden="1">
      <c r="A71" s="309"/>
      <c r="B71" s="297"/>
      <c r="C71" s="301"/>
      <c r="D71" s="297"/>
      <c r="E71" s="303"/>
      <c r="F71" s="301"/>
      <c r="G71" s="301"/>
    </row>
    <row r="72" spans="1:7" hidden="1">
      <c r="A72" s="309"/>
      <c r="B72" s="302"/>
      <c r="C72" s="301"/>
      <c r="D72" s="297"/>
      <c r="E72" s="303"/>
      <c r="F72" s="301"/>
      <c r="G72" s="301"/>
    </row>
    <row r="73" spans="1:7" s="305" customFormat="1" hidden="1">
      <c r="A73" s="313"/>
      <c r="B73" s="307"/>
      <c r="C73" s="298"/>
      <c r="D73" s="299"/>
      <c r="E73" s="300"/>
      <c r="F73" s="298"/>
      <c r="G73" s="298"/>
    </row>
    <row r="74" spans="1:7" hidden="1">
      <c r="A74" s="309"/>
      <c r="B74" s="302"/>
      <c r="C74" s="301"/>
      <c r="D74" s="297"/>
      <c r="E74" s="303"/>
      <c r="F74" s="301"/>
      <c r="G74" s="301"/>
    </row>
    <row r="75" spans="1:7" hidden="1">
      <c r="A75" s="309"/>
      <c r="B75" s="302"/>
      <c r="C75" s="301"/>
      <c r="D75" s="297"/>
      <c r="E75" s="303"/>
      <c r="F75" s="301"/>
      <c r="G75" s="301"/>
    </row>
    <row r="76" spans="1:7" hidden="1">
      <c r="A76" s="309"/>
      <c r="B76" s="302"/>
      <c r="C76" s="301"/>
      <c r="D76" s="297"/>
      <c r="E76" s="303"/>
      <c r="F76" s="301"/>
      <c r="G76" s="301"/>
    </row>
    <row r="77" spans="1:7" hidden="1">
      <c r="A77" s="309"/>
      <c r="B77" s="302"/>
      <c r="C77" s="301"/>
      <c r="D77" s="297"/>
      <c r="E77" s="303"/>
      <c r="F77" s="301"/>
      <c r="G77" s="301"/>
    </row>
    <row r="78" spans="1:7" s="305" customFormat="1" hidden="1">
      <c r="A78" s="313"/>
      <c r="B78" s="307"/>
      <c r="C78" s="298"/>
      <c r="D78" s="299"/>
      <c r="E78" s="300"/>
      <c r="F78" s="298"/>
      <c r="G78" s="298"/>
    </row>
    <row r="79" spans="1:7" hidden="1">
      <c r="A79" s="309"/>
      <c r="B79" s="302"/>
      <c r="C79" s="301"/>
      <c r="D79" s="297"/>
      <c r="E79" s="303"/>
      <c r="F79" s="301"/>
      <c r="G79" s="301"/>
    </row>
    <row r="80" spans="1:7">
      <c r="A80" s="309"/>
      <c r="B80" s="302"/>
      <c r="C80" s="298">
        <f>SUM(C17:C21)</f>
        <v>5444.7999999999993</v>
      </c>
      <c r="D80" s="299" t="s">
        <v>473</v>
      </c>
      <c r="E80" s="303"/>
      <c r="F80" s="301"/>
      <c r="G80" s="301"/>
    </row>
    <row r="81" spans="1:7">
      <c r="A81" s="309">
        <v>36</v>
      </c>
      <c r="B81" s="302">
        <v>42494</v>
      </c>
      <c r="C81" s="301">
        <v>-500</v>
      </c>
      <c r="D81" s="297" t="s">
        <v>474</v>
      </c>
      <c r="E81" s="303" t="s">
        <v>475</v>
      </c>
      <c r="F81" s="301"/>
      <c r="G81" s="301"/>
    </row>
    <row r="82" spans="1:7">
      <c r="A82" s="309"/>
      <c r="B82" s="302"/>
      <c r="C82" s="306">
        <v>-10</v>
      </c>
      <c r="D82" s="297" t="s">
        <v>476</v>
      </c>
      <c r="E82" s="303" t="s">
        <v>462</v>
      </c>
      <c r="F82" s="301"/>
      <c r="G82" s="301"/>
    </row>
    <row r="83" spans="1:7">
      <c r="A83" s="309"/>
      <c r="B83" s="302"/>
      <c r="C83" s="301">
        <v>-7</v>
      </c>
      <c r="D83" s="297" t="s">
        <v>477</v>
      </c>
      <c r="E83" s="303" t="s">
        <v>462</v>
      </c>
      <c r="F83" s="301"/>
      <c r="G83" s="301"/>
    </row>
    <row r="84" spans="1:7">
      <c r="A84" s="309"/>
      <c r="B84" s="302"/>
      <c r="C84" s="301">
        <v>-164</v>
      </c>
      <c r="D84" s="297" t="s">
        <v>478</v>
      </c>
      <c r="E84" s="303" t="s">
        <v>462</v>
      </c>
      <c r="F84" s="301"/>
      <c r="G84" s="301"/>
    </row>
    <row r="85" spans="1:7">
      <c r="A85" s="309"/>
      <c r="B85" s="302"/>
      <c r="C85" s="301">
        <v>-300</v>
      </c>
      <c r="D85" s="297" t="s">
        <v>479</v>
      </c>
      <c r="E85" s="303" t="s">
        <v>462</v>
      </c>
      <c r="F85" s="301"/>
      <c r="G85" s="301"/>
    </row>
    <row r="86" spans="1:7">
      <c r="A86" s="309"/>
      <c r="B86" s="302"/>
      <c r="C86" s="301">
        <v>-169</v>
      </c>
      <c r="D86" s="297" t="s">
        <v>480</v>
      </c>
      <c r="E86" s="303" t="s">
        <v>462</v>
      </c>
      <c r="F86" s="301"/>
      <c r="G86" s="301"/>
    </row>
    <row r="87" spans="1:7">
      <c r="A87" s="309"/>
      <c r="B87" s="302"/>
      <c r="C87" s="301">
        <v>-575</v>
      </c>
      <c r="D87" s="297" t="s">
        <v>481</v>
      </c>
      <c r="E87" s="303" t="s">
        <v>462</v>
      </c>
      <c r="F87" s="301"/>
      <c r="G87" s="301"/>
    </row>
    <row r="88" spans="1:7">
      <c r="A88" s="309">
        <v>37</v>
      </c>
      <c r="B88" s="302">
        <v>42508</v>
      </c>
      <c r="C88" s="301">
        <v>-10</v>
      </c>
      <c r="D88" s="297" t="s">
        <v>482</v>
      </c>
      <c r="E88" s="303" t="s">
        <v>462</v>
      </c>
      <c r="F88" s="301"/>
      <c r="G88" s="301"/>
    </row>
    <row r="89" spans="1:7">
      <c r="A89" s="309"/>
      <c r="B89" s="302"/>
      <c r="C89" s="301">
        <v>-20</v>
      </c>
      <c r="D89" s="297" t="s">
        <v>483</v>
      </c>
      <c r="E89" s="303" t="s">
        <v>462</v>
      </c>
      <c r="F89" s="301"/>
      <c r="G89" s="301"/>
    </row>
    <row r="90" spans="1:7">
      <c r="A90" s="309"/>
      <c r="B90" s="302"/>
      <c r="C90" s="301">
        <v>282.39999999999998</v>
      </c>
      <c r="D90" s="297" t="s">
        <v>484</v>
      </c>
      <c r="E90" s="303" t="s">
        <v>462</v>
      </c>
      <c r="F90" s="301"/>
      <c r="G90" s="301"/>
    </row>
    <row r="91" spans="1:7">
      <c r="A91" s="309"/>
      <c r="B91" s="302"/>
      <c r="C91" s="298">
        <f>SUM(C80:C90)</f>
        <v>3972.1999999999994</v>
      </c>
      <c r="D91" s="299" t="s">
        <v>485</v>
      </c>
      <c r="E91" s="303"/>
      <c r="F91" s="301"/>
      <c r="G91" s="301"/>
    </row>
    <row r="92" spans="1:7">
      <c r="A92" s="309">
        <v>38</v>
      </c>
      <c r="B92" s="302">
        <v>42522</v>
      </c>
      <c r="C92" s="301">
        <v>-96</v>
      </c>
      <c r="D92" s="297" t="s">
        <v>486</v>
      </c>
      <c r="E92" s="303" t="s">
        <v>460</v>
      </c>
      <c r="F92" s="301"/>
      <c r="G92" s="301"/>
    </row>
    <row r="93" spans="1:7">
      <c r="A93" s="309"/>
      <c r="B93" s="302"/>
      <c r="C93" s="301">
        <v>-100</v>
      </c>
      <c r="D93" s="297" t="s">
        <v>487</v>
      </c>
      <c r="E93" s="303" t="s">
        <v>460</v>
      </c>
      <c r="F93" s="301"/>
      <c r="G93" s="301"/>
    </row>
    <row r="94" spans="1:7">
      <c r="A94" s="309"/>
      <c r="B94" s="302"/>
      <c r="C94" s="301">
        <v>-700</v>
      </c>
      <c r="D94" s="297" t="s">
        <v>488</v>
      </c>
      <c r="E94" s="303" t="s">
        <v>462</v>
      </c>
      <c r="F94" s="301"/>
      <c r="G94" s="301"/>
    </row>
    <row r="95" spans="1:7">
      <c r="A95" s="309"/>
      <c r="B95" s="302"/>
      <c r="C95" s="301">
        <v>-135</v>
      </c>
      <c r="D95" s="297" t="s">
        <v>489</v>
      </c>
      <c r="E95" s="303" t="s">
        <v>457</v>
      </c>
      <c r="F95" s="301"/>
      <c r="G95" s="301"/>
    </row>
    <row r="96" spans="1:7">
      <c r="A96" s="309">
        <v>39</v>
      </c>
      <c r="B96" s="302">
        <v>42543</v>
      </c>
      <c r="C96" s="301">
        <v>100</v>
      </c>
      <c r="D96" s="297" t="s">
        <v>490</v>
      </c>
      <c r="E96" s="303" t="s">
        <v>475</v>
      </c>
      <c r="F96" s="301"/>
      <c r="G96" s="301"/>
    </row>
    <row r="97" spans="1:7">
      <c r="A97" s="309"/>
      <c r="B97" s="302"/>
      <c r="C97" s="301">
        <v>-200</v>
      </c>
      <c r="D97" s="297" t="s">
        <v>491</v>
      </c>
      <c r="E97" s="303" t="s">
        <v>475</v>
      </c>
      <c r="F97" s="301"/>
      <c r="G97" s="301"/>
    </row>
    <row r="98" spans="1:7">
      <c r="A98" s="309"/>
      <c r="B98" s="302"/>
      <c r="C98" s="301">
        <v>-200</v>
      </c>
      <c r="D98" s="297" t="s">
        <v>492</v>
      </c>
      <c r="E98" s="303" t="s">
        <v>475</v>
      </c>
      <c r="F98" s="301"/>
      <c r="G98" s="301"/>
    </row>
    <row r="99" spans="1:7">
      <c r="A99" s="309"/>
      <c r="B99" s="302"/>
      <c r="C99" s="301">
        <v>-200</v>
      </c>
      <c r="D99" s="297" t="s">
        <v>493</v>
      </c>
      <c r="E99" s="303" t="s">
        <v>475</v>
      </c>
      <c r="F99" s="301"/>
      <c r="G99" s="301"/>
    </row>
    <row r="100" spans="1:7">
      <c r="A100" s="309"/>
      <c r="B100" s="302"/>
      <c r="C100" s="301">
        <v>-482.7</v>
      </c>
      <c r="D100" s="297" t="s">
        <v>494</v>
      </c>
      <c r="E100" s="303" t="s">
        <v>475</v>
      </c>
      <c r="F100" s="301"/>
      <c r="G100" s="301"/>
    </row>
    <row r="101" spans="1:7">
      <c r="A101" s="309"/>
      <c r="B101" s="302"/>
      <c r="C101" s="301">
        <v>-230</v>
      </c>
      <c r="D101" s="297" t="s">
        <v>495</v>
      </c>
      <c r="E101" s="303" t="s">
        <v>475</v>
      </c>
      <c r="F101" s="301"/>
      <c r="G101" s="301"/>
    </row>
    <row r="102" spans="1:7">
      <c r="A102" s="309"/>
      <c r="B102" s="302"/>
      <c r="C102" s="301">
        <v>-30</v>
      </c>
      <c r="D102" s="297" t="s">
        <v>496</v>
      </c>
      <c r="E102" s="303" t="s">
        <v>457</v>
      </c>
      <c r="F102" s="301"/>
      <c r="G102" s="301"/>
    </row>
    <row r="103" spans="1:7" s="305" customFormat="1">
      <c r="A103" s="313"/>
      <c r="B103" s="307"/>
      <c r="C103" s="298">
        <f>SUM(C91:C102)</f>
        <v>1698.4999999999993</v>
      </c>
      <c r="D103" s="299" t="s">
        <v>497</v>
      </c>
      <c r="E103" s="300"/>
      <c r="F103" s="298"/>
      <c r="G103" s="298"/>
    </row>
    <row r="104" spans="1:7" s="305" customFormat="1">
      <c r="A104" s="309">
        <v>42</v>
      </c>
      <c r="B104" s="302">
        <v>42578</v>
      </c>
      <c r="C104" s="301">
        <v>-20</v>
      </c>
      <c r="D104" s="314" t="s">
        <v>498</v>
      </c>
      <c r="E104" s="303" t="s">
        <v>462</v>
      </c>
      <c r="F104" s="298"/>
      <c r="G104" s="298"/>
    </row>
    <row r="105" spans="1:7">
      <c r="A105" s="309"/>
      <c r="B105" s="302"/>
      <c r="C105" s="301">
        <v>-50</v>
      </c>
      <c r="D105" s="297" t="s">
        <v>499</v>
      </c>
      <c r="E105" s="303" t="s">
        <v>462</v>
      </c>
      <c r="F105" s="301"/>
      <c r="G105" s="301"/>
    </row>
    <row r="106" spans="1:7" s="305" customFormat="1">
      <c r="A106" s="313"/>
      <c r="B106" s="307"/>
      <c r="C106" s="301">
        <v>-30</v>
      </c>
      <c r="D106" s="297" t="s">
        <v>500</v>
      </c>
      <c r="E106" s="303" t="s">
        <v>462</v>
      </c>
      <c r="F106" s="298"/>
      <c r="G106" s="298"/>
    </row>
    <row r="107" spans="1:7" s="305" customFormat="1">
      <c r="A107" s="313"/>
      <c r="B107" s="307"/>
      <c r="C107" s="301">
        <v>512</v>
      </c>
      <c r="D107" s="297" t="s">
        <v>501</v>
      </c>
      <c r="E107" s="303" t="s">
        <v>457</v>
      </c>
      <c r="F107" s="298"/>
      <c r="G107" s="298"/>
    </row>
    <row r="108" spans="1:7" s="305" customFormat="1">
      <c r="A108" s="313"/>
      <c r="B108" s="307"/>
      <c r="C108" s="301">
        <v>-121</v>
      </c>
      <c r="D108" s="297" t="s">
        <v>502</v>
      </c>
      <c r="E108" s="303"/>
      <c r="F108" s="298"/>
      <c r="G108" s="298"/>
    </row>
    <row r="109" spans="1:7" s="305" customFormat="1">
      <c r="A109" s="313"/>
      <c r="B109" s="307"/>
      <c r="C109" s="298">
        <f>SUM(C103:C108)</f>
        <v>1989.4999999999991</v>
      </c>
      <c r="D109" s="299" t="s">
        <v>503</v>
      </c>
      <c r="E109" s="300"/>
      <c r="F109" s="298"/>
      <c r="G109" s="298"/>
    </row>
    <row r="110" spans="1:7">
      <c r="A110" s="309">
        <v>43</v>
      </c>
      <c r="B110" s="302">
        <v>42590</v>
      </c>
      <c r="C110" s="301">
        <v>-280</v>
      </c>
      <c r="D110" s="297" t="s">
        <v>504</v>
      </c>
      <c r="E110" s="303" t="s">
        <v>460</v>
      </c>
      <c r="F110" s="301"/>
      <c r="G110" s="301"/>
    </row>
    <row r="111" spans="1:7">
      <c r="A111" s="309">
        <v>44</v>
      </c>
      <c r="B111" s="302">
        <v>42606</v>
      </c>
      <c r="C111" s="301">
        <v>-15</v>
      </c>
      <c r="D111" s="297" t="s">
        <v>505</v>
      </c>
      <c r="E111" s="303" t="s">
        <v>457</v>
      </c>
      <c r="F111" s="301"/>
      <c r="G111" s="301"/>
    </row>
    <row r="112" spans="1:7" s="305" customFormat="1">
      <c r="A112" s="313"/>
      <c r="B112" s="307"/>
      <c r="C112" s="298">
        <f>SUM(C109:C111)</f>
        <v>1694.4999999999991</v>
      </c>
      <c r="D112" s="299" t="s">
        <v>506</v>
      </c>
      <c r="E112" s="300"/>
      <c r="F112" s="298"/>
      <c r="G112" s="298"/>
    </row>
    <row r="113" spans="1:7">
      <c r="A113" s="309">
        <v>45</v>
      </c>
      <c r="B113" s="302">
        <v>42620</v>
      </c>
      <c r="C113" s="301">
        <v>-203</v>
      </c>
      <c r="D113" s="297" t="s">
        <v>507</v>
      </c>
      <c r="E113" s="303" t="s">
        <v>462</v>
      </c>
      <c r="F113" s="301"/>
      <c r="G113" s="301"/>
    </row>
    <row r="114" spans="1:7" hidden="1">
      <c r="A114" s="309">
        <v>46</v>
      </c>
      <c r="B114" s="302">
        <v>42634</v>
      </c>
      <c r="C114" s="301">
        <v>-650</v>
      </c>
      <c r="D114" s="297" t="s">
        <v>508</v>
      </c>
      <c r="E114" s="303" t="s">
        <v>460</v>
      </c>
      <c r="F114" s="301"/>
      <c r="G114" s="301"/>
    </row>
    <row r="115" spans="1:7" hidden="1">
      <c r="A115" s="309"/>
      <c r="B115" s="302"/>
      <c r="C115" s="301">
        <v>-280</v>
      </c>
      <c r="D115" s="297" t="s">
        <v>509</v>
      </c>
      <c r="E115" s="303" t="s">
        <v>462</v>
      </c>
      <c r="F115" s="301"/>
      <c r="G115" s="301"/>
    </row>
    <row r="116" spans="1:7" s="305" customFormat="1" hidden="1">
      <c r="A116" s="313"/>
      <c r="B116" s="307"/>
      <c r="C116" s="298">
        <f>SUM(C112:C115)</f>
        <v>561.49999999999909</v>
      </c>
      <c r="D116" s="299" t="s">
        <v>510</v>
      </c>
      <c r="E116" s="300"/>
      <c r="F116" s="298"/>
      <c r="G116" s="298"/>
    </row>
    <row r="117" spans="1:7" s="305" customFormat="1" hidden="1">
      <c r="A117" s="309">
        <v>48</v>
      </c>
      <c r="B117" s="302">
        <v>42662</v>
      </c>
      <c r="C117" s="315">
        <v>-398.7</v>
      </c>
      <c r="D117" s="316" t="s">
        <v>511</v>
      </c>
      <c r="E117" s="317" t="s">
        <v>462</v>
      </c>
      <c r="F117" s="298"/>
      <c r="G117" s="298"/>
    </row>
    <row r="118" spans="1:7" s="305" customFormat="1" hidden="1">
      <c r="A118" s="313"/>
      <c r="B118" s="307"/>
      <c r="C118" s="298">
        <f>SUM(C116:C117)</f>
        <v>162.7999999999991</v>
      </c>
      <c r="D118" s="299" t="s">
        <v>512</v>
      </c>
      <c r="E118" s="300"/>
      <c r="F118" s="298"/>
      <c r="G118" s="298"/>
    </row>
    <row r="119" spans="1:7" s="305" customFormat="1">
      <c r="A119" s="313"/>
      <c r="B119" s="307"/>
      <c r="C119" s="298"/>
      <c r="D119" s="299"/>
      <c r="E119" s="300"/>
      <c r="F119" s="298"/>
      <c r="G119" s="298"/>
    </row>
    <row r="120" spans="1:7" s="305" customFormat="1">
      <c r="A120" s="313"/>
      <c r="B120" s="307"/>
      <c r="C120" s="298"/>
      <c r="D120" s="299"/>
      <c r="E120" s="300"/>
      <c r="F120" s="298"/>
      <c r="G120" s="298"/>
    </row>
    <row r="121" spans="1:7" s="305" customFormat="1" hidden="1">
      <c r="A121" s="313"/>
      <c r="B121" s="307"/>
      <c r="C121" s="298"/>
      <c r="D121" s="299"/>
      <c r="E121" s="300"/>
      <c r="F121" s="298"/>
      <c r="G121" s="298"/>
    </row>
    <row r="122" spans="1:7" s="305" customFormat="1" hidden="1">
      <c r="A122" s="313"/>
      <c r="B122" s="307"/>
      <c r="C122" s="298"/>
      <c r="D122" s="299"/>
      <c r="E122" s="300"/>
      <c r="F122" s="298"/>
      <c r="G122" s="298"/>
    </row>
    <row r="123" spans="1:7" hidden="1">
      <c r="A123" s="309"/>
      <c r="B123" s="302"/>
      <c r="C123" s="301"/>
      <c r="D123" s="297"/>
      <c r="E123" s="303"/>
      <c r="F123" s="301"/>
      <c r="G123" s="301"/>
    </row>
    <row r="124" spans="1:7" hidden="1">
      <c r="A124" s="309"/>
      <c r="B124" s="302"/>
      <c r="C124" s="301"/>
      <c r="D124" s="305" t="s">
        <v>513</v>
      </c>
      <c r="E124" s="303"/>
      <c r="F124" s="301"/>
      <c r="G124" s="301"/>
    </row>
    <row r="125" spans="1:7" hidden="1">
      <c r="A125" s="309">
        <v>32</v>
      </c>
      <c r="B125" s="302">
        <v>42438</v>
      </c>
      <c r="C125" s="301">
        <v>70</v>
      </c>
      <c r="D125" s="297" t="s">
        <v>514</v>
      </c>
      <c r="E125" s="303" t="s">
        <v>475</v>
      </c>
      <c r="F125" s="301"/>
      <c r="G125" s="301"/>
    </row>
    <row r="126" spans="1:7" hidden="1">
      <c r="A126" s="309"/>
      <c r="B126" s="302"/>
      <c r="C126" s="301"/>
      <c r="D126" s="297"/>
      <c r="E126" s="303"/>
      <c r="F126" s="301"/>
      <c r="G126" s="301"/>
    </row>
    <row r="127" spans="1:7" hidden="1">
      <c r="A127" s="309"/>
      <c r="B127" s="302"/>
      <c r="C127" s="301"/>
      <c r="D127" s="297"/>
      <c r="E127" s="303"/>
      <c r="F127" s="301"/>
      <c r="G127" s="301"/>
    </row>
  </sheetData>
  <mergeCells count="2">
    <mergeCell ref="A2:G2"/>
    <mergeCell ref="C4:G4"/>
  </mergeCells>
  <pageMargins left="0.27559055118110237" right="0.19685039370078741" top="0.6692913385826772" bottom="0.39370078740157483" header="0.51181102362204722" footer="0.19685039370078741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Doplň. ukaz. 9_2016 </vt:lpstr>
      <vt:lpstr>Město_příjmy</vt:lpstr>
      <vt:lpstr>Město_výdaje </vt:lpstr>
      <vt:lpstr>Položka 8115-Financování</vt:lpstr>
      <vt:lpstr>§6409 5901 -Rezerva 2016 OEK</vt:lpstr>
    </vt:vector>
  </TitlesOfParts>
  <Company>MěÚ Břeclav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slatinska</dc:creator>
  <cp:lastModifiedBy>slatinska</cp:lastModifiedBy>
  <cp:lastPrinted>2016-11-15T15:00:42Z</cp:lastPrinted>
  <dcterms:created xsi:type="dcterms:W3CDTF">2016-11-15T14:49:37Z</dcterms:created>
  <dcterms:modified xsi:type="dcterms:W3CDTF">2017-01-10T10:29:32Z</dcterms:modified>
</cp:coreProperties>
</file>