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7\"/>
    </mc:Choice>
  </mc:AlternateContent>
  <bookViews>
    <workbookView xWindow="0" yWindow="9735" windowWidth="20955" windowHeight="9975"/>
  </bookViews>
  <sheets>
    <sheet name="Doplň. ukaz. 8_2017 " sheetId="1" r:id="rId1"/>
    <sheet name="Město_příjmy" sheetId="2" r:id="rId2"/>
    <sheet name="Město_výdaje " sheetId="3" r:id="rId3"/>
    <sheet name="§6409 5901 -Rezerva 2016 OEK" sheetId="4" r:id="rId4"/>
    <sheet name="Položka 8115-Financování" sheetId="5" r:id="rId5"/>
  </sheets>
  <calcPr calcId="152511"/>
</workbook>
</file>

<file path=xl/calcChain.xml><?xml version="1.0" encoding="utf-8"?>
<calcChain xmlns="http://schemas.openxmlformats.org/spreadsheetml/2006/main">
  <c r="C8" i="5" l="1"/>
  <c r="C12" i="5" s="1"/>
  <c r="C14" i="5" s="1"/>
  <c r="C17" i="5" s="1"/>
  <c r="D8" i="5"/>
  <c r="F8" i="5" s="1"/>
  <c r="F18" i="5"/>
  <c r="D20" i="5"/>
  <c r="F20" i="5"/>
  <c r="D23" i="5"/>
  <c r="F23" i="5"/>
  <c r="D30" i="5"/>
  <c r="F30" i="5" s="1"/>
  <c r="D37" i="5"/>
  <c r="C11" i="4"/>
  <c r="C13" i="4" s="1"/>
  <c r="C16" i="4" s="1"/>
  <c r="C20" i="4"/>
  <c r="C28" i="4" s="1"/>
  <c r="D12" i="5" l="1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50" i="3"/>
  <c r="G249" i="3"/>
  <c r="G248" i="3"/>
  <c r="G247" i="3"/>
  <c r="G246" i="3"/>
  <c r="G245" i="3"/>
  <c r="G235" i="3"/>
  <c r="G225" i="3"/>
  <c r="G224" i="3"/>
  <c r="G223" i="3"/>
  <c r="G222" i="3"/>
  <c r="G221" i="3"/>
  <c r="F12" i="5" l="1"/>
  <c r="D14" i="5"/>
  <c r="G203" i="3"/>
  <c r="G202" i="3"/>
  <c r="G201" i="3"/>
  <c r="G200" i="3"/>
  <c r="G199" i="3"/>
  <c r="G198" i="3"/>
  <c r="G197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393" i="2"/>
  <c r="H392" i="2"/>
  <c r="H391" i="2"/>
  <c r="H390" i="2"/>
  <c r="H389" i="2"/>
  <c r="H388" i="2"/>
  <c r="H361" i="2"/>
  <c r="H358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61" i="2"/>
  <c r="H260" i="2"/>
  <c r="H259" i="2"/>
  <c r="H258" i="2"/>
  <c r="H257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13" i="2"/>
  <c r="D17" i="5" l="1"/>
  <c r="F17" i="5" s="1"/>
  <c r="F14" i="5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G48" i="2"/>
  <c r="G95" i="2"/>
  <c r="G153" i="2"/>
  <c r="G184" i="2"/>
  <c r="G211" i="2"/>
  <c r="G243" i="2"/>
  <c r="G263" i="2"/>
  <c r="G300" i="2"/>
  <c r="G347" i="2"/>
  <c r="G362" i="2"/>
  <c r="G394" i="2"/>
  <c r="G414" i="2"/>
  <c r="G415" i="2"/>
  <c r="G416" i="2"/>
  <c r="G417" i="2"/>
  <c r="G420" i="2"/>
  <c r="G421" i="2"/>
  <c r="G422" i="2"/>
  <c r="G423" i="2"/>
  <c r="G426" i="2"/>
  <c r="G429" i="2" s="1"/>
  <c r="G427" i="2"/>
  <c r="G373" i="2" l="1"/>
  <c r="G400" i="2" l="1"/>
  <c r="G419" i="2"/>
  <c r="F95" i="2"/>
  <c r="H95" i="2" s="1"/>
  <c r="H221" i="2" l="1"/>
  <c r="H220" i="2"/>
  <c r="H219" i="2"/>
  <c r="E15" i="1" l="1"/>
  <c r="D274" i="3" l="1"/>
  <c r="D282" i="3" s="1"/>
  <c r="E118" i="3"/>
  <c r="G118" i="3" s="1"/>
  <c r="D118" i="3"/>
  <c r="D152" i="3" s="1"/>
  <c r="F61" i="3"/>
  <c r="E61" i="3"/>
  <c r="D61" i="3"/>
  <c r="F282" i="3"/>
  <c r="F252" i="3"/>
  <c r="E252" i="3"/>
  <c r="D252" i="3"/>
  <c r="F238" i="3"/>
  <c r="E238" i="3"/>
  <c r="D238" i="3"/>
  <c r="G236" i="3"/>
  <c r="F227" i="3"/>
  <c r="G227" i="3" s="1"/>
  <c r="E227" i="3"/>
  <c r="D227" i="3"/>
  <c r="F207" i="3"/>
  <c r="G207" i="3" s="1"/>
  <c r="E207" i="3"/>
  <c r="D207" i="3"/>
  <c r="G205" i="3"/>
  <c r="G204" i="3"/>
  <c r="F185" i="3"/>
  <c r="E185" i="3"/>
  <c r="D185" i="3"/>
  <c r="F152" i="3"/>
  <c r="G150" i="3"/>
  <c r="F90" i="3"/>
  <c r="E90" i="3"/>
  <c r="D90" i="3"/>
  <c r="F58" i="3"/>
  <c r="E58" i="3"/>
  <c r="D58" i="3"/>
  <c r="H10" i="2"/>
  <c r="H11" i="2"/>
  <c r="H12" i="2"/>
  <c r="H14" i="2"/>
  <c r="H15" i="2"/>
  <c r="H16" i="2"/>
  <c r="H46" i="2"/>
  <c r="E48" i="2"/>
  <c r="F48" i="2"/>
  <c r="H48" i="2" s="1"/>
  <c r="H55" i="2"/>
  <c r="H56" i="2"/>
  <c r="H57" i="2"/>
  <c r="H58" i="2"/>
  <c r="H59" i="2"/>
  <c r="H60" i="2"/>
  <c r="E95" i="2"/>
  <c r="E153" i="2"/>
  <c r="F153" i="2"/>
  <c r="H153" i="2" s="1"/>
  <c r="H163" i="2"/>
  <c r="E184" i="2"/>
  <c r="F184" i="2"/>
  <c r="H184" i="2" s="1"/>
  <c r="E211" i="2"/>
  <c r="F211" i="2"/>
  <c r="H211" i="2" s="1"/>
  <c r="E243" i="2"/>
  <c r="F243" i="2"/>
  <c r="H243" i="2" s="1"/>
  <c r="E263" i="2"/>
  <c r="F263" i="2"/>
  <c r="H263" i="2" s="1"/>
  <c r="E300" i="2"/>
  <c r="F300" i="2"/>
  <c r="H300" i="2" s="1"/>
  <c r="E347" i="2"/>
  <c r="F347" i="2"/>
  <c r="H347" i="2" s="1"/>
  <c r="E362" i="2"/>
  <c r="F362" i="2"/>
  <c r="H362" i="2" s="1"/>
  <c r="E394" i="2"/>
  <c r="F394" i="2"/>
  <c r="H394" i="2" s="1"/>
  <c r="E399" i="2"/>
  <c r="E402" i="2"/>
  <c r="E408" i="2"/>
  <c r="E414" i="2"/>
  <c r="F414" i="2"/>
  <c r="H414" i="2"/>
  <c r="E415" i="2"/>
  <c r="F415" i="2"/>
  <c r="E416" i="2"/>
  <c r="F416" i="2"/>
  <c r="H416" i="2"/>
  <c r="E417" i="2"/>
  <c r="F417" i="2"/>
  <c r="H417" i="2"/>
  <c r="E420" i="2"/>
  <c r="F420" i="2"/>
  <c r="H420" i="2"/>
  <c r="E421" i="2"/>
  <c r="F421" i="2"/>
  <c r="H421" i="2"/>
  <c r="E422" i="2"/>
  <c r="F422" i="2"/>
  <c r="H422" i="2"/>
  <c r="E423" i="2"/>
  <c r="F423" i="2"/>
  <c r="H423" i="2"/>
  <c r="E426" i="2"/>
  <c r="E429" i="2" s="1"/>
  <c r="F426" i="2"/>
  <c r="F429" i="2" s="1"/>
  <c r="H426" i="2"/>
  <c r="H429" i="2" s="1"/>
  <c r="E427" i="2"/>
  <c r="F427" i="2"/>
  <c r="H427" i="2"/>
  <c r="D19" i="1"/>
  <c r="C19" i="1"/>
  <c r="F18" i="1"/>
  <c r="E19" i="1"/>
  <c r="D15" i="1"/>
  <c r="C15" i="1"/>
  <c r="F14" i="1"/>
  <c r="F13" i="1"/>
  <c r="F12" i="1"/>
  <c r="F11" i="1"/>
  <c r="G61" i="3" l="1"/>
  <c r="G185" i="3"/>
  <c r="G238" i="3"/>
  <c r="G252" i="3"/>
  <c r="G90" i="3"/>
  <c r="D288" i="3"/>
  <c r="E152" i="3"/>
  <c r="G152" i="3" s="1"/>
  <c r="F288" i="3"/>
  <c r="E282" i="3"/>
  <c r="G282" i="3" s="1"/>
  <c r="G58" i="3"/>
  <c r="H415" i="2"/>
  <c r="E373" i="2"/>
  <c r="E400" i="2" s="1"/>
  <c r="F373" i="2"/>
  <c r="F19" i="1"/>
  <c r="F15" i="1"/>
  <c r="F17" i="1"/>
  <c r="F400" i="2" l="1"/>
  <c r="H400" i="2" s="1"/>
  <c r="H373" i="2"/>
  <c r="E288" i="3"/>
  <c r="G288" i="3" s="1"/>
  <c r="F419" i="2"/>
  <c r="E419" i="2"/>
  <c r="H419" i="2"/>
</calcChain>
</file>

<file path=xl/sharedStrings.xml><?xml version="1.0" encoding="utf-8"?>
<sst xmlns="http://schemas.openxmlformats.org/spreadsheetml/2006/main" count="889" uniqueCount="550">
  <si>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</si>
  <si>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</si>
  <si>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</si>
  <si>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</si>
  <si>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</si>
  <si>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</si>
  <si>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</si>
  <si>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</si>
  <si>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</si>
  <si>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</si>
  <si>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</si>
  <si>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</si>
  <si>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</si>
  <si>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</si>
  <si>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</si>
  <si>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</si>
  <si>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</si>
  <si>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</si>
  <si>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</si>
  <si>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</si>
  <si>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</si>
  <si>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</si>
  <si>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</si>
  <si>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</si>
  <si>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</si>
  <si>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</si>
  <si>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</si>
  <si>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</si>
  <si>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</si>
  <si>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</si>
  <si>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</si>
  <si>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</si>
  <si>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</si>
  <si>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</si>
  <si>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</si>
  <si>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</si>
  <si>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</si>
  <si>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</si>
  <si>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</si>
  <si>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</si>
  <si>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</si>
  <si>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</si>
  <si>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</si>
  <si>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</si>
  <si>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</si>
  <si>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</si>
  <si>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</si>
  <si>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</si>
  <si>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</si>
  <si>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1-8/2016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</si>
  <si>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</si>
  <si>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</si>
  <si>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</si>
  <si>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</si>
  <si>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</si>
  <si>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</si>
  <si>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</si>
  <si>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</si>
  <si>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</si>
  <si>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</si>
  <si>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</si>
  <si>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</si>
  <si>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</si>
  <si>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</si>
  <si>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</si>
  <si>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</si>
  <si>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</si>
  <si>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</si>
  <si>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</si>
  <si>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</si>
  <si>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</si>
  <si>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</si>
  <si>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</si>
  <si>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</si>
  <si>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</si>
  <si>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</si>
  <si>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</si>
  <si>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</si>
  <si>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</si>
  <si>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</si>
  <si>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</si>
  <si>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</si>
  <si>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</si>
  <si>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</si>
  <si>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</si>
  <si>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</si>
  <si>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</si>
  <si>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</si>
  <si>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</si>
  <si>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</si>
  <si>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</si>
  <si>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</si>
  <si>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</si>
  <si>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</si>
  <si>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</si>
  <si>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</si>
  <si>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</si>
  <si>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</si>
  <si>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</si>
  <si>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ODBOR STAVEBNÍHO ŘÁDU A OBECNÍHO ŽIVNOSTEN. ÚŘADU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</si>
  <si>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</si>
  <si>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</si>
  <si>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</si>
  <si>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</si>
  <si>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</si>
  <si>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Neinv. příjaté dotace od obcí - veřejnoprávní smlouvy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</si>
  <si>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</si>
  <si>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</si>
  <si>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</si>
  <si>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</si>
  <si>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</si>
  <si>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</si>
  <si>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</si>
  <si>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</si>
  <si>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</si>
  <si>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</si>
  <si>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</si>
  <si>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</si>
  <si>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</si>
  <si>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</si>
  <si>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</si>
  <si>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</si>
  <si>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</si>
  <si>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</si>
  <si>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</si>
  <si>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</si>
  <si>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</si>
  <si>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</si>
  <si>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</si>
  <si>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</si>
  <si>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</si>
  <si>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</si>
  <si>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</si>
  <si>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</si>
  <si>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</si>
  <si>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</si>
  <si>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</si>
  <si>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</si>
  <si>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</si>
  <si>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</si>
  <si>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</si>
  <si>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</si>
  <si>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</si>
  <si>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</si>
  <si>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</si>
  <si>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</si>
  <si>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</si>
  <si>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</si>
  <si>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</si>
  <si>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</si>
  <si>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</si>
  <si>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</si>
  <si>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</si>
  <si>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</si>
  <si>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</si>
  <si>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</si>
  <si>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</si>
  <si>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</si>
  <si>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</si>
  <si>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</si>
  <si>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</si>
  <si>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</si>
  <si>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</si>
  <si>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</si>
  <si>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</si>
  <si>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</si>
  <si>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</si>
  <si>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</si>
  <si>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</si>
  <si>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</si>
  <si>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</si>
  <si>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</si>
  <si>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</si>
  <si>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</si>
  <si>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</si>
  <si>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</si>
  <si>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</si>
  <si>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</si>
  <si>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</si>
  <si>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</si>
  <si>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</si>
  <si>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</si>
  <si>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</si>
  <si>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</si>
  <si>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</si>
  <si>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</si>
  <si>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</si>
  <si>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</si>
  <si>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</si>
  <si>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</si>
  <si>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</si>
  <si>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</si>
  <si>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</si>
  <si>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 xml:space="preserve">Ostat. neinv. přij. transfery ze SR </t>
  </si>
  <si>
    <t>Splátky půjčených prostředků - SOJM</t>
  </si>
  <si>
    <t xml:space="preserve">ODBOR ROZVOJE  A SPRÁVY              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</si>
  <si>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</si>
  <si>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</si>
  <si>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</si>
  <si>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</si>
  <si>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</si>
  <si>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</si>
  <si>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</si>
  <si>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</si>
  <si>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</si>
  <si>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</si>
  <si>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</si>
  <si>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</si>
  <si>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</si>
  <si>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</si>
  <si>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</si>
  <si>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</si>
  <si>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</si>
  <si>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</si>
  <si>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</si>
  <si>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</si>
  <si>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</si>
  <si>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</si>
  <si>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</si>
  <si>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</si>
  <si>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</si>
  <si>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</si>
  <si>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</si>
  <si>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</si>
  <si>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</si>
  <si>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</si>
  <si>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</si>
  <si>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</si>
  <si>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</si>
  <si>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</si>
  <si>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</si>
  <si>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</si>
  <si>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</si>
  <si>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</si>
  <si>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</si>
  <si>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</si>
  <si>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</si>
  <si>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Projektová a manažerská příprava na vybrané investiční akce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</si>
  <si>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</si>
  <si>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</si>
  <si>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</si>
  <si>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</si>
  <si>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</si>
  <si>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</si>
  <si>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</si>
  <si>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</si>
  <si>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</si>
  <si>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</si>
  <si>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</si>
  <si>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</si>
  <si>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</si>
  <si>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</si>
  <si>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30+31</t>
  </si>
  <si>
    <t>Činnosti místní správy</t>
  </si>
  <si>
    <t xml:space="preserve">Finanční vypořádání minulých let </t>
  </si>
  <si>
    <t>VÝDAJE ORJ 30 + 31  CELKEM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</si>
  <si>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</si>
  <si>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</si>
  <si>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</si>
  <si>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</si>
  <si>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</si>
  <si>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</si>
  <si>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</si>
  <si>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</si>
  <si>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</si>
  <si>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</si>
  <si>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</si>
  <si>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</si>
  <si>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</si>
  <si>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</si>
  <si>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</si>
  <si>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</si>
  <si>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</si>
  <si>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</si>
  <si>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</si>
  <si>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</si>
  <si>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</si>
  <si>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</si>
  <si>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</si>
  <si>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</si>
  <si>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</si>
  <si>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</si>
  <si>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</si>
  <si>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</si>
  <si>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</si>
  <si>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</si>
  <si>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</si>
  <si>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</si>
  <si>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</si>
  <si>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</si>
  <si>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</si>
  <si>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</si>
  <si>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</si>
  <si>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</si>
  <si>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</si>
  <si>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</si>
  <si>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</si>
  <si>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</si>
  <si>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</si>
  <si>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</si>
  <si>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</si>
  <si>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</si>
  <si>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</si>
  <si>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</si>
  <si>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</si>
  <si>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</si>
  <si>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</si>
  <si>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</si>
  <si>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</si>
  <si>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</si>
  <si>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</si>
  <si>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</si>
  <si>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</si>
  <si>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</si>
  <si>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</si>
  <si>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</si>
  <si>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</si>
  <si>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</si>
  <si>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</si>
  <si>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</si>
  <si>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</si>
  <si>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</si>
  <si>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</si>
  <si>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</si>
  <si>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</si>
  <si>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</si>
  <si>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</si>
  <si>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</si>
  <si>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</si>
  <si>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 xml:space="preserve">                                       ROZPOČET  VÝDAJŮ  NA  ROK  2017</t>
  </si>
  <si>
    <t>1-8/2017</t>
  </si>
  <si>
    <t xml:space="preserve">                                                ROZPOČET PŘÍJMŮ NA ROK 2017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</si>
  <si>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</si>
  <si>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</si>
  <si>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</si>
  <si>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</si>
  <si>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</si>
  <si>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</si>
  <si>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</si>
  <si>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</si>
  <si>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</si>
  <si>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Ost. neinvest. přij. transfery ze SR-</t>
  </si>
  <si>
    <t>Ost. neinvest.přij. transfery ze SR-</t>
  </si>
  <si>
    <t>Neinv. přij. transtery od obcí-Veřejnopráv. sml. SPOD</t>
  </si>
  <si>
    <t>Neinv. přij. transfery od krajů - OP potravin a mater. pomoci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</si>
  <si>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</si>
  <si>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</si>
  <si>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</si>
  <si>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</si>
  <si>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</si>
  <si>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</si>
  <si>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</si>
  <si>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</si>
  <si>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</si>
  <si>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</si>
  <si>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</si>
  <si>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</si>
  <si>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</si>
  <si>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</si>
  <si>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</si>
  <si>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</si>
  <si>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</si>
  <si>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Sankční poplatky-Ostat. záležitosti v silniční dopravě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</si>
  <si>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</si>
  <si>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</si>
  <si>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</si>
  <si>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</si>
  <si>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nekapitálové příspěvky - náklady řízení - Čin.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</si>
  <si>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</si>
  <si>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</si>
  <si>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</si>
  <si>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</si>
  <si>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</si>
  <si>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Veřejné osvětlení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</si>
  <si>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</si>
  <si>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</si>
  <si>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</si>
  <si>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</si>
  <si>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</si>
  <si>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</si>
  <si>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</si>
  <si>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</si>
  <si>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</si>
  <si>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</si>
  <si>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</si>
  <si>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</si>
  <si>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</si>
  <si>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</si>
  <si>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</si>
  <si>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</si>
  <si>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</si>
  <si>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</si>
  <si>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</si>
  <si>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</si>
  <si>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</si>
  <si>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</si>
  <si>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</si>
  <si>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</si>
  <si>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</si>
  <si>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</si>
  <si>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</si>
  <si>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</si>
  <si>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</si>
  <si>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</si>
  <si>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</si>
  <si>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</si>
  <si>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</si>
  <si>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</si>
  <si>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</si>
  <si>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</si>
  <si>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</si>
  <si>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</si>
  <si>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</si>
  <si>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</si>
  <si>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</si>
  <si>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</si>
  <si>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</si>
  <si>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</si>
  <si>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</si>
  <si>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</si>
  <si>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</si>
  <si>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</si>
  <si>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</si>
  <si>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</si>
  <si>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</si>
  <si>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</si>
  <si>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</si>
  <si>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</si>
  <si>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</si>
  <si>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</si>
  <si>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</si>
  <si>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</si>
  <si>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</si>
  <si>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</si>
  <si>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</si>
  <si>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</si>
  <si>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</si>
  <si>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</si>
  <si>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</si>
  <si>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</si>
  <si>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</si>
  <si>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</si>
  <si>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</si>
  <si>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Organizač. změna od 1. 7. 2015 slouč. s ORJ 010 OŠKMS)</t>
  </si>
  <si>
    <r>
      <t xml:space="preserve">Cestovní ruch  </t>
    </r>
    <r>
      <rPr>
        <b/>
        <sz val="12"/>
        <rFont val="Arial"/>
        <family val="2"/>
        <charset val="238"/>
      </rPr>
      <t>(Organizač. změna od 1. 7. 2015 TIC pod MMG)</t>
    </r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</si>
  <si>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</si>
  <si>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</si>
  <si>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</si>
  <si>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</si>
  <si>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</si>
  <si>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</si>
  <si>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</si>
  <si>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</si>
  <si>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</si>
  <si>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Ostat. neinv. přij. transfery ze SR + EU</t>
  </si>
  <si>
    <t>Ostat. investič. přij. transf. ze SR + EU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</si>
  <si>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</si>
  <si>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</si>
  <si>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</si>
  <si>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</si>
  <si>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</si>
  <si>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</si>
  <si>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</si>
  <si>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</si>
  <si>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</si>
  <si>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</si>
  <si>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</si>
  <si>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</si>
  <si>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</si>
  <si>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</si>
  <si>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 xml:space="preserve">                    Tabulka doplňujících ukazatelů za období 8/2017</t>
  </si>
  <si>
    <t>Investiční přijaté transfery ze státních fondů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</si>
  <si>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</si>
  <si>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</si>
  <si>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</si>
  <si>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</si>
  <si>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Ostatní záležitosti předškolního vzdělávání</t>
  </si>
  <si>
    <t>Ostatní záležitosti vzdělávání</t>
  </si>
  <si>
    <t>Revitalizace sídliště Jana Palacha III. Etapa - vícepráce (dodatek č. 2 ke smlouvě o dílo)</t>
  </si>
  <si>
    <t>Dotace na projekt ,,Nebeský jezdec Vladimír Kowač" (RM č. 69 - 6.9.2017)</t>
  </si>
  <si>
    <t>Modernizace scětelného signalizačního zař. (RM č. 66 z 26.7.2017, mat. 28)</t>
  </si>
  <si>
    <t>Dosud neprovedené změny rozpočtu - rezervováno</t>
  </si>
  <si>
    <t>Stav k 31.8.2017</t>
  </si>
  <si>
    <t>020 ORS</t>
  </si>
  <si>
    <t>Veř. osvětlení (proj. dokumentace), ZŠ (služby), projekt Zdravé město (služby), komunální odpad (materiál a služby)</t>
  </si>
  <si>
    <t>Riegrova, Husova - rekonstrukce veř. osvětlení (RM 67 - 9.8.2017)</t>
  </si>
  <si>
    <t>ZŠ Kupkova, Slovácká - klimatizace a oprava rozvodů vody (RM 67 - 9.8.2017)</t>
  </si>
  <si>
    <t>Parkoviště u hřbitova Stará Břeclav (RM 67 - 9.8.2017)</t>
  </si>
  <si>
    <t>Revitalizace sídliště J. Palacha - III. Etapa (RM 67 - 9.8.2017)</t>
  </si>
  <si>
    <t>Kino Koruna zateplení a rekonstrukce (RM 67 - 9.8.2017)</t>
  </si>
  <si>
    <t>050 OSVŠ</t>
  </si>
  <si>
    <t>Vybavení pro lesní školku Veverku (RM 67 - 9.8.2017)</t>
  </si>
  <si>
    <t>Stav k 31.7.2017</t>
  </si>
  <si>
    <t>030 OKT</t>
  </si>
  <si>
    <t>Doplatek účelové dotace r. 2016 na výkon činností v oblasti sociálně-právní ochrany dětí</t>
  </si>
  <si>
    <t>Stav k 30.6.2017</t>
  </si>
  <si>
    <t>Výdaje na nákup DDHM, opravy, služby, revitalizace sídl. J. Palacha III, přečerpávací jímka (Domov seniorů), úprava ochozu (zámek Břeclav), výměna vzduch., skel, střecha (krytý bazén)</t>
  </si>
  <si>
    <t>Stav k 31.5.2017</t>
  </si>
  <si>
    <t>Vrácení fin. prostředků z rozpočtu akcí ORS</t>
  </si>
  <si>
    <t>Výdaje spojené s navýšením pracovních pozic na úřadě, technikou, školením, hasiči</t>
  </si>
  <si>
    <t>Stav k 30.4.2017</t>
  </si>
  <si>
    <t>090 MP</t>
  </si>
  <si>
    <t>Výdaje spojené s provozem dopravního hřiště (RM 60 - 26.4.2017 - mat. 27)</t>
  </si>
  <si>
    <t>Stav k 31.3.2017</t>
  </si>
  <si>
    <t>Poskytnutí účel. příspěvku NPÚ Valtice na zajištění kulturního programu SZ Valtice - r. 2017</t>
  </si>
  <si>
    <t>Výdaje spojené se zřízením pozice školníka - MŠ U Splavu (RM 54 - dne 25.1.2017)</t>
  </si>
  <si>
    <t>Doplnění zdrojů na dotační řízení spolkům v rámci sociálních věcí</t>
  </si>
  <si>
    <t>Doplnění zdrojů na dotační řízení v rámci kultury a ostatní zájmové činnosti</t>
  </si>
  <si>
    <t>110 OEK</t>
  </si>
  <si>
    <t>Schválený rozpočet -  nespecifikované rezervy § 6409, pol. 5901</t>
  </si>
  <si>
    <t>inv.</t>
  </si>
  <si>
    <t>neinv.</t>
  </si>
  <si>
    <t>Účel</t>
  </si>
  <si>
    <t>Dne</t>
  </si>
  <si>
    <t>RM</t>
  </si>
  <si>
    <t xml:space="preserve">REZERVA MĚSTA  U ORJ 110 - ODBOR EKONOMICKÝ                        § 6409 pol. 5901 </t>
  </si>
  <si>
    <t xml:space="preserve"> </t>
  </si>
  <si>
    <t>Součet dosud neprovedených změn</t>
  </si>
  <si>
    <t>Hybridní pošta m. Břeclavi v souvislosti s pořízením stacionárního radaru</t>
  </si>
  <si>
    <t>Zakoupení rolby-Tereza (RM 67 - 9.8.2017) Předpoklad celkem 3 449 tis., 700 prodej staré r., 1 000 fond repr.</t>
  </si>
  <si>
    <t>Stacionární radar (RM 60 - 26.4.2017 -  mat. 24)</t>
  </si>
  <si>
    <t>Revit.sídliště J. Palacha II. et. (ZM 16) (Dokrytí akce v r. 2018 ve výši  cca 30 250 tis. řešit v rozp. 2018)</t>
  </si>
  <si>
    <t>Domov seniorů - přístavba kuchyně (RM č. 66 z 26.7.2017)</t>
  </si>
  <si>
    <t>Smuteční obřadní síň Břeclav - rekonstrukce (RM č. 60 z 26.4.2017)</t>
  </si>
  <si>
    <t>Vybudování Komunitního centra (ZM č. 20 z 26.6.2017)</t>
  </si>
  <si>
    <t>Oprava a zateplení střech Riegrova (ZM č. 20 z 16.6.2017)</t>
  </si>
  <si>
    <t>Pěší trasa ul. Čechova, Žerotínova (RM č.62 z 31.5.2017)</t>
  </si>
  <si>
    <t>Sankce za užívání pozemků před vznikem služebnosti (mediační dohoda 28.7.2017)</t>
  </si>
  <si>
    <t>Sankce - nedoplatek pokuty Celnímu úřadu JmK</t>
  </si>
  <si>
    <t>Nákup elektron. zabez. zařízení  na budově dopr. hřiště a zajištění provozu dopr. hřiště</t>
  </si>
  <si>
    <t>Realizace turistického webu v Břeclavi (RM 63 - 14.6.2017) pro MMG - 770.000 Kč                                                                Podpora Slavnosti piva - 75.000 Kč (sml. 246/2017)</t>
  </si>
  <si>
    <t>120 OM</t>
  </si>
  <si>
    <t>Směna město Břeclav - TJ Lokomotiva (RM 59  - 5.4.2017 - mat. 26)</t>
  </si>
  <si>
    <t>Směnná smlouva město - ČR HZSJK (RM 59 - 5.4.2017 - mat. 23)</t>
  </si>
  <si>
    <t>Aktualizace rozpočtu u akcí ORS</t>
  </si>
  <si>
    <t>6.</t>
  </si>
  <si>
    <t>Stav k 29.2.2017</t>
  </si>
  <si>
    <t>Změny v plánu oprav a údržby tepel. zař. (RM 55 dne 8.2.2017)</t>
  </si>
  <si>
    <t>4.</t>
  </si>
  <si>
    <t>Vratka AVE, a. s. - městu vyplaceny dividendy vč. mylně vyplacené srážkové daně</t>
  </si>
  <si>
    <t>Vratka nevyčerpaných účel. prostř. (volby do senátu a zastupitelstev krajů)</t>
  </si>
  <si>
    <t>Stav k 31.1.2017</t>
  </si>
  <si>
    <t>Rozdíl mezi schvál.rozp.- souhrn. dot. vztahem a závazným ukazatelem JMK (RS 35 181 tis. - 37 337 tis.)</t>
  </si>
  <si>
    <t xml:space="preserve">Nedofinancované akce r. 2016 </t>
  </si>
  <si>
    <t>1.</t>
  </si>
  <si>
    <t xml:space="preserve">Schválený rozpočet 2015 - změna stavu peněž. prostř. na bank. účtech - zapojení do rozpočtu </t>
  </si>
  <si>
    <t>Poznámka</t>
  </si>
  <si>
    <t xml:space="preserve"> +   (v tis. Kč)</t>
  </si>
  <si>
    <t xml:space="preserve">   -   (v tis. Kč)</t>
  </si>
  <si>
    <t>ZAPOJENÍ PROSTŘEDKŮ TŘ. 8 - FINANCOVÁNÍ (pol. 8115 u ORJ 110 OEK)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</si>
</sst>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2" fillId="0" borderId="0"/>
    <xf numFmtId="0" fontId="12" fillId="0" borderId="0"/>
    <xf numFmtId="0" fontId="1" fillId="0" borderId="0"/>
  </cellStyleXfs>
  <cellXfs count="35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4" fontId="4" fillId="0" borderId="8" xfId="0" applyNumberFormat="1" applyFont="1" applyBorder="1"/>
    <xf numFmtId="4" fontId="12" fillId="0" borderId="9" xfId="0" applyNumberFormat="1" applyFont="1" applyFill="1" applyBorder="1"/>
    <xf numFmtId="0" fontId="4" fillId="0" borderId="10" xfId="0" applyFont="1" applyBorder="1"/>
    <xf numFmtId="4" fontId="4" fillId="0" borderId="11" xfId="0" applyNumberFormat="1" applyFont="1" applyBorder="1"/>
    <xf numFmtId="4" fontId="12" fillId="0" borderId="12" xfId="0" applyNumberFormat="1" applyFont="1" applyFill="1" applyBorder="1"/>
    <xf numFmtId="0" fontId="4" fillId="0" borderId="13" xfId="0" applyFont="1" applyBorder="1"/>
    <xf numFmtId="0" fontId="5" fillId="0" borderId="14" xfId="0" applyFont="1" applyBorder="1"/>
    <xf numFmtId="4" fontId="5" fillId="0" borderId="15" xfId="0" applyNumberFormat="1" applyFont="1" applyBorder="1"/>
    <xf numFmtId="4" fontId="12" fillId="0" borderId="16" xfId="0" applyNumberFormat="1" applyFont="1" applyFill="1" applyBorder="1"/>
    <xf numFmtId="0" fontId="4" fillId="0" borderId="17" xfId="0" applyFont="1" applyBorder="1"/>
    <xf numFmtId="4" fontId="4" fillId="0" borderId="18" xfId="0" applyNumberFormat="1" applyFont="1" applyBorder="1"/>
    <xf numFmtId="0" fontId="12" fillId="0" borderId="9" xfId="0" applyFont="1" applyBorder="1"/>
    <xf numFmtId="0" fontId="0" fillId="0" borderId="19" xfId="0" applyBorder="1"/>
    <xf numFmtId="0" fontId="5" fillId="0" borderId="20" xfId="0" applyFont="1" applyBorder="1"/>
    <xf numFmtId="4" fontId="5" fillId="0" borderId="8" xfId="0" applyNumberFormat="1" applyFont="1" applyBorder="1"/>
    <xf numFmtId="0" fontId="0" fillId="0" borderId="9" xfId="0" applyBorder="1"/>
    <xf numFmtId="0" fontId="5" fillId="0" borderId="21" xfId="0" applyFont="1" applyFill="1" applyBorder="1"/>
    <xf numFmtId="4" fontId="4" fillId="0" borderId="18" xfId="0" applyNumberFormat="1" applyFont="1" applyFill="1" applyBorder="1"/>
    <xf numFmtId="0" fontId="0" fillId="0" borderId="22" xfId="0" applyBorder="1"/>
    <xf numFmtId="4" fontId="5" fillId="0" borderId="18" xfId="0" applyNumberFormat="1" applyFont="1" applyFill="1" applyBorder="1"/>
    <xf numFmtId="0" fontId="0" fillId="0" borderId="23" xfId="0" applyBorder="1"/>
    <xf numFmtId="0" fontId="5" fillId="0" borderId="24" xfId="0" applyFont="1" applyBorder="1"/>
    <xf numFmtId="4" fontId="5" fillId="0" borderId="25" xfId="0" applyNumberFormat="1" applyFont="1" applyFill="1" applyBorder="1"/>
    <xf numFmtId="0" fontId="0" fillId="0" borderId="26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4" fontId="8" fillId="0" borderId="0" xfId="0" applyNumberFormat="1" applyFont="1" applyFill="1"/>
    <xf numFmtId="0" fontId="7" fillId="0" borderId="0" xfId="0" applyFont="1" applyFill="1"/>
    <xf numFmtId="4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4" fontId="14" fillId="0" borderId="27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Border="1"/>
    <xf numFmtId="4" fontId="15" fillId="0" borderId="0" xfId="0" applyNumberFormat="1" applyFont="1" applyFill="1"/>
    <xf numFmtId="4" fontId="8" fillId="0" borderId="0" xfId="0" applyNumberFormat="1" applyFont="1" applyFill="1" applyBorder="1"/>
    <xf numFmtId="4" fontId="16" fillId="0" borderId="0" xfId="0" applyNumberFormat="1" applyFont="1" applyFill="1" applyBorder="1"/>
    <xf numFmtId="0" fontId="8" fillId="0" borderId="0" xfId="0" applyFont="1" applyFill="1" applyBorder="1"/>
    <xf numFmtId="4" fontId="8" fillId="0" borderId="28" xfId="0" applyNumberFormat="1" applyFont="1" applyFill="1" applyBorder="1"/>
    <xf numFmtId="4" fontId="8" fillId="3" borderId="28" xfId="0" applyNumberFormat="1" applyFont="1" applyFill="1" applyBorder="1"/>
    <xf numFmtId="4" fontId="8" fillId="4" borderId="28" xfId="0" applyNumberFormat="1" applyFont="1" applyFill="1" applyBorder="1"/>
    <xf numFmtId="0" fontId="8" fillId="0" borderId="25" xfId="0" applyFont="1" applyFill="1" applyBorder="1"/>
    <xf numFmtId="0" fontId="14" fillId="0" borderId="28" xfId="0" applyFont="1" applyFill="1" applyBorder="1"/>
    <xf numFmtId="4" fontId="14" fillId="0" borderId="29" xfId="0" applyNumberFormat="1" applyFont="1" applyFill="1" applyBorder="1"/>
    <xf numFmtId="4" fontId="14" fillId="3" borderId="29" xfId="0" applyNumberFormat="1" applyFont="1" applyFill="1" applyBorder="1"/>
    <xf numFmtId="4" fontId="14" fillId="4" borderId="29" xfId="0" applyNumberFormat="1" applyFont="1" applyFill="1" applyBorder="1"/>
    <xf numFmtId="0" fontId="14" fillId="0" borderId="15" xfId="0" applyFont="1" applyFill="1" applyBorder="1"/>
    <xf numFmtId="0" fontId="14" fillId="0" borderId="29" xfId="0" applyFont="1" applyFill="1" applyBorder="1"/>
    <xf numFmtId="4" fontId="14" fillId="3" borderId="27" xfId="0" applyNumberFormat="1" applyFont="1" applyFill="1" applyBorder="1"/>
    <xf numFmtId="4" fontId="14" fillId="4" borderId="27" xfId="0" applyNumberFormat="1" applyFont="1" applyFill="1" applyBorder="1"/>
    <xf numFmtId="0" fontId="14" fillId="0" borderId="11" xfId="0" applyFont="1" applyFill="1" applyBorder="1"/>
    <xf numFmtId="0" fontId="14" fillId="0" borderId="27" xfId="0" applyFont="1" applyFill="1" applyBorder="1"/>
    <xf numFmtId="4" fontId="14" fillId="0" borderId="30" xfId="0" applyNumberFormat="1" applyFont="1" applyFill="1" applyBorder="1"/>
    <xf numFmtId="4" fontId="14" fillId="3" borderId="31" xfId="0" applyNumberFormat="1" applyFont="1" applyFill="1" applyBorder="1"/>
    <xf numFmtId="4" fontId="14" fillId="4" borderId="31" xfId="0" applyNumberFormat="1" applyFont="1" applyFill="1" applyBorder="1"/>
    <xf numFmtId="4" fontId="14" fillId="0" borderId="31" xfId="0" applyNumberFormat="1" applyFont="1" applyFill="1" applyBorder="1"/>
    <xf numFmtId="0" fontId="14" fillId="0" borderId="18" xfId="0" applyFont="1" applyFill="1" applyBorder="1"/>
    <xf numFmtId="0" fontId="14" fillId="0" borderId="31" xfId="0" applyFont="1" applyFill="1" applyBorder="1"/>
    <xf numFmtId="4" fontId="14" fillId="3" borderId="32" xfId="0" applyNumberFormat="1" applyFont="1" applyFill="1" applyBorder="1" applyAlignment="1">
      <alignment horizontal="right"/>
    </xf>
    <xf numFmtId="4" fontId="14" fillId="3" borderId="30" xfId="0" applyNumberFormat="1" applyFont="1" applyFill="1" applyBorder="1"/>
    <xf numFmtId="4" fontId="14" fillId="4" borderId="30" xfId="0" applyNumberFormat="1" applyFont="1" applyFill="1" applyBorder="1"/>
    <xf numFmtId="0" fontId="14" fillId="0" borderId="33" xfId="0" applyFont="1" applyFill="1" applyBorder="1"/>
    <xf numFmtId="4" fontId="14" fillId="4" borderId="32" xfId="0" applyNumberFormat="1" applyFont="1" applyFill="1" applyBorder="1" applyAlignment="1">
      <alignment horizontal="right"/>
    </xf>
    <xf numFmtId="4" fontId="13" fillId="0" borderId="27" xfId="0" applyNumberFormat="1" applyFont="1" applyFill="1" applyBorder="1" applyAlignment="1">
      <alignment horizontal="right"/>
    </xf>
    <xf numFmtId="4" fontId="8" fillId="0" borderId="27" xfId="0" applyNumberFormat="1" applyFont="1" applyFill="1" applyBorder="1" applyAlignment="1">
      <alignment horizontal="center"/>
    </xf>
    <xf numFmtId="4" fontId="8" fillId="3" borderId="27" xfId="0" applyNumberFormat="1" applyFont="1" applyFill="1" applyBorder="1" applyAlignment="1">
      <alignment horizontal="center"/>
    </xf>
    <xf numFmtId="4" fontId="8" fillId="4" borderId="27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19" xfId="0" applyFont="1" applyFill="1" applyBorder="1"/>
    <xf numFmtId="0" fontId="8" fillId="0" borderId="27" xfId="0" applyFont="1" applyFill="1" applyBorder="1" applyAlignment="1">
      <alignment horizontal="center"/>
    </xf>
    <xf numFmtId="4" fontId="7" fillId="5" borderId="34" xfId="1" applyNumberFormat="1" applyFont="1" applyFill="1" applyBorder="1" applyAlignment="1">
      <alignment horizontal="center"/>
    </xf>
    <xf numFmtId="49" fontId="7" fillId="5" borderId="34" xfId="1" applyNumberFormat="1" applyFont="1" applyFill="1" applyBorder="1" applyAlignment="1">
      <alignment horizontal="center"/>
    </xf>
    <xf numFmtId="0" fontId="8" fillId="5" borderId="35" xfId="0" applyFont="1" applyFill="1" applyBorder="1"/>
    <xf numFmtId="0" fontId="8" fillId="5" borderId="34" xfId="0" applyFont="1" applyFill="1" applyBorder="1" applyAlignment="1">
      <alignment horizontal="center"/>
    </xf>
    <xf numFmtId="4" fontId="7" fillId="5" borderId="36" xfId="1" applyNumberFormat="1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8" fillId="0" borderId="28" xfId="0" applyNumberFormat="1" applyFont="1" applyFill="1" applyBorder="1" applyAlignment="1">
      <alignment vertical="center"/>
    </xf>
    <xf numFmtId="4" fontId="8" fillId="3" borderId="28" xfId="0" applyNumberFormat="1" applyFont="1" applyFill="1" applyBorder="1" applyAlignment="1">
      <alignment vertical="center"/>
    </xf>
    <xf numFmtId="4" fontId="8" fillId="4" borderId="28" xfId="0" applyNumberFormat="1" applyFont="1" applyFill="1" applyBorder="1" applyAlignment="1">
      <alignment vertical="center"/>
    </xf>
    <xf numFmtId="4" fontId="8" fillId="0" borderId="25" xfId="0" applyNumberFormat="1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center"/>
    </xf>
    <xf numFmtId="0" fontId="8" fillId="0" borderId="38" xfId="0" applyFont="1" applyFill="1" applyBorder="1" applyAlignment="1">
      <alignment vertical="center"/>
    </xf>
    <xf numFmtId="0" fontId="8" fillId="0" borderId="28" xfId="0" applyFont="1" applyFill="1" applyBorder="1"/>
    <xf numFmtId="4" fontId="14" fillId="0" borderId="0" xfId="0" applyNumberFormat="1" applyFont="1" applyFill="1" applyBorder="1"/>
    <xf numFmtId="4" fontId="8" fillId="0" borderId="38" xfId="0" applyNumberFormat="1" applyFont="1" applyFill="1" applyBorder="1"/>
    <xf numFmtId="4" fontId="14" fillId="3" borderId="27" xfId="0" applyNumberFormat="1" applyFont="1" applyFill="1" applyBorder="1" applyAlignment="1">
      <alignment horizontal="right"/>
    </xf>
    <xf numFmtId="4" fontId="14" fillId="0" borderId="32" xfId="0" applyNumberFormat="1" applyFont="1" applyFill="1" applyBorder="1"/>
    <xf numFmtId="4" fontId="14" fillId="3" borderId="32" xfId="0" applyNumberFormat="1" applyFont="1" applyFill="1" applyBorder="1"/>
    <xf numFmtId="4" fontId="14" fillId="4" borderId="32" xfId="0" applyNumberFormat="1" applyFont="1" applyFill="1" applyBorder="1"/>
    <xf numFmtId="0" fontId="8" fillId="0" borderId="32" xfId="0" applyFont="1" applyFill="1" applyBorder="1"/>
    <xf numFmtId="0" fontId="8" fillId="0" borderId="32" xfId="0" applyFont="1" applyFill="1" applyBorder="1" applyAlignment="1">
      <alignment horizontal="center"/>
    </xf>
    <xf numFmtId="4" fontId="17" fillId="0" borderId="0" xfId="0" applyNumberFormat="1" applyFont="1" applyFill="1" applyAlignment="1">
      <alignment horizontal="right"/>
    </xf>
    <xf numFmtId="4" fontId="14" fillId="0" borderId="34" xfId="0" applyNumberFormat="1" applyFont="1" applyFill="1" applyBorder="1"/>
    <xf numFmtId="4" fontId="14" fillId="3" borderId="34" xfId="0" applyNumberFormat="1" applyFont="1" applyFill="1" applyBorder="1"/>
    <xf numFmtId="4" fontId="14" fillId="4" borderId="34" xfId="0" applyNumberFormat="1" applyFont="1" applyFill="1" applyBorder="1"/>
    <xf numFmtId="0" fontId="14" fillId="0" borderId="34" xfId="0" applyFont="1" applyFill="1" applyBorder="1"/>
    <xf numFmtId="0" fontId="14" fillId="0" borderId="32" xfId="0" applyFont="1" applyFill="1" applyBorder="1"/>
    <xf numFmtId="0" fontId="14" fillId="0" borderId="30" xfId="0" applyFont="1" applyFill="1" applyBorder="1"/>
    <xf numFmtId="4" fontId="14" fillId="6" borderId="27" xfId="0" applyNumberFormat="1" applyFont="1" applyFill="1" applyBorder="1"/>
    <xf numFmtId="4" fontId="14" fillId="4" borderId="27" xfId="0" applyNumberFormat="1" applyFont="1" applyFill="1" applyBorder="1" applyAlignment="1">
      <alignment horizontal="right"/>
    </xf>
    <xf numFmtId="4" fontId="14" fillId="0" borderId="27" xfId="0" applyNumberFormat="1" applyFont="1" applyFill="1" applyBorder="1" applyAlignment="1">
      <alignment horizontal="right"/>
    </xf>
    <xf numFmtId="0" fontId="8" fillId="0" borderId="27" xfId="0" applyFont="1" applyFill="1" applyBorder="1"/>
    <xf numFmtId="4" fontId="8" fillId="0" borderId="29" xfId="0" applyNumberFormat="1" applyFont="1" applyFill="1" applyBorder="1"/>
    <xf numFmtId="4" fontId="8" fillId="3" borderId="29" xfId="0" applyNumberFormat="1" applyFont="1" applyFill="1" applyBorder="1"/>
    <xf numFmtId="4" fontId="8" fillId="4" borderId="29" xfId="0" applyNumberFormat="1" applyFont="1" applyFill="1" applyBorder="1"/>
    <xf numFmtId="4" fontId="13" fillId="3" borderId="32" xfId="0" applyNumberFormat="1" applyFont="1" applyFill="1" applyBorder="1"/>
    <xf numFmtId="4" fontId="14" fillId="4" borderId="11" xfId="0" applyNumberFormat="1" applyFont="1" applyFill="1" applyBorder="1"/>
    <xf numFmtId="4" fontId="14" fillId="0" borderId="11" xfId="0" applyNumberFormat="1" applyFont="1" applyFill="1" applyBorder="1"/>
    <xf numFmtId="4" fontId="13" fillId="4" borderId="27" xfId="0" applyNumberFormat="1" applyFont="1" applyFill="1" applyBorder="1"/>
    <xf numFmtId="4" fontId="13" fillId="0" borderId="27" xfId="0" applyNumberFormat="1" applyFont="1" applyFill="1" applyBorder="1"/>
    <xf numFmtId="4" fontId="13" fillId="4" borderId="32" xfId="0" applyNumberFormat="1" applyFont="1" applyFill="1" applyBorder="1"/>
    <xf numFmtId="4" fontId="13" fillId="0" borderId="32" xfId="0" applyNumberFormat="1" applyFont="1" applyFill="1" applyBorder="1"/>
    <xf numFmtId="4" fontId="18" fillId="4" borderId="32" xfId="0" applyNumberFormat="1" applyFont="1" applyFill="1" applyBorder="1"/>
    <xf numFmtId="4" fontId="18" fillId="6" borderId="32" xfId="0" applyNumberFormat="1" applyFont="1" applyFill="1" applyBorder="1"/>
    <xf numFmtId="4" fontId="14" fillId="6" borderId="32" xfId="0" applyNumberFormat="1" applyFont="1" applyFill="1" applyBorder="1"/>
    <xf numFmtId="0" fontId="13" fillId="0" borderId="27" xfId="0" applyFont="1" applyFill="1" applyBorder="1"/>
    <xf numFmtId="0" fontId="13" fillId="0" borderId="11" xfId="0" applyFont="1" applyFill="1" applyBorder="1"/>
    <xf numFmtId="0" fontId="8" fillId="0" borderId="11" xfId="0" applyFont="1" applyFill="1" applyBorder="1"/>
    <xf numFmtId="4" fontId="18" fillId="0" borderId="32" xfId="0" applyNumberFormat="1" applyFont="1" applyFill="1" applyBorder="1"/>
    <xf numFmtId="4" fontId="14" fillId="6" borderId="31" xfId="0" applyNumberFormat="1" applyFont="1" applyFill="1" applyBorder="1"/>
    <xf numFmtId="0" fontId="7" fillId="0" borderId="27" xfId="0" applyFont="1" applyFill="1" applyBorder="1"/>
    <xf numFmtId="4" fontId="14" fillId="3" borderId="27" xfId="0" applyNumberFormat="1" applyFont="1" applyFill="1" applyBorder="1" applyAlignment="1"/>
    <xf numFmtId="4" fontId="14" fillId="4" borderId="27" xfId="0" applyNumberFormat="1" applyFont="1" applyFill="1" applyBorder="1" applyAlignment="1" applyProtection="1">
      <protection locked="0"/>
    </xf>
    <xf numFmtId="4" fontId="14" fillId="0" borderId="27" xfId="0" applyNumberFormat="1" applyFont="1" applyFill="1" applyBorder="1" applyAlignment="1" applyProtection="1">
      <protection locked="0"/>
    </xf>
    <xf numFmtId="4" fontId="14" fillId="4" borderId="27" xfId="0" applyNumberFormat="1" applyFont="1" applyFill="1" applyBorder="1" applyAlignment="1" applyProtection="1">
      <alignment horizontal="right"/>
      <protection locked="0"/>
    </xf>
    <xf numFmtId="4" fontId="14" fillId="0" borderId="27" xfId="0" applyNumberFormat="1" applyFont="1" applyFill="1" applyBorder="1" applyAlignment="1" applyProtection="1">
      <alignment horizontal="right"/>
      <protection locked="0"/>
    </xf>
    <xf numFmtId="4" fontId="14" fillId="4" borderId="27" xfId="0" applyNumberFormat="1" applyFont="1" applyFill="1" applyBorder="1" applyAlignment="1"/>
    <xf numFmtId="4" fontId="14" fillId="0" borderId="32" xfId="0" applyNumberFormat="1" applyFont="1" applyFill="1" applyBorder="1" applyAlignment="1"/>
    <xf numFmtId="4" fontId="14" fillId="0" borderId="27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0" borderId="25" xfId="0" applyFont="1" applyFill="1" applyBorder="1"/>
    <xf numFmtId="4" fontId="18" fillId="3" borderId="32" xfId="0" applyNumberFormat="1" applyFont="1" applyFill="1" applyBorder="1"/>
    <xf numFmtId="4" fontId="13" fillId="6" borderId="32" xfId="0" applyNumberFormat="1" applyFont="1" applyFill="1" applyBorder="1"/>
    <xf numFmtId="0" fontId="14" fillId="0" borderId="8" xfId="0" applyFont="1" applyFill="1" applyBorder="1"/>
    <xf numFmtId="4" fontId="14" fillId="0" borderId="39" xfId="0" applyNumberFormat="1" applyFont="1" applyFill="1" applyBorder="1"/>
    <xf numFmtId="4" fontId="14" fillId="3" borderId="39" xfId="0" applyNumberFormat="1" applyFont="1" applyFill="1" applyBorder="1"/>
    <xf numFmtId="4" fontId="14" fillId="4" borderId="39" xfId="0" applyNumberFormat="1" applyFont="1" applyFill="1" applyBorder="1"/>
    <xf numFmtId="0" fontId="8" fillId="0" borderId="8" xfId="0" applyFont="1" applyFill="1" applyBorder="1" applyAlignment="1">
      <alignment horizontal="center"/>
    </xf>
    <xf numFmtId="4" fontId="8" fillId="3" borderId="38" xfId="0" applyNumberFormat="1" applyFont="1" applyFill="1" applyBorder="1"/>
    <xf numFmtId="4" fontId="8" fillId="4" borderId="38" xfId="0" applyNumberFormat="1" applyFont="1" applyFill="1" applyBorder="1"/>
    <xf numFmtId="0" fontId="8" fillId="0" borderId="38" xfId="0" applyFont="1" applyFill="1" applyBorder="1"/>
    <xf numFmtId="0" fontId="14" fillId="0" borderId="38" xfId="0" applyFont="1" applyFill="1" applyBorder="1"/>
    <xf numFmtId="0" fontId="14" fillId="0" borderId="40" xfId="0" applyFont="1" applyFill="1" applyBorder="1"/>
    <xf numFmtId="0" fontId="14" fillId="0" borderId="18" xfId="0" applyFont="1" applyFill="1" applyBorder="1" applyAlignment="1">
      <alignment horizontal="right"/>
    </xf>
    <xf numFmtId="0" fontId="13" fillId="0" borderId="27" xfId="1" applyFont="1" applyFill="1" applyBorder="1" applyAlignment="1">
      <alignment horizontal="left"/>
    </xf>
    <xf numFmtId="0" fontId="14" fillId="0" borderId="27" xfId="0" applyFont="1" applyFill="1" applyBorder="1" applyAlignment="1">
      <alignment horizontal="right"/>
    </xf>
    <xf numFmtId="0" fontId="13" fillId="0" borderId="27" xfId="1" applyFont="1" applyFill="1" applyBorder="1" applyAlignment="1">
      <alignment horizontal="right"/>
    </xf>
    <xf numFmtId="0" fontId="13" fillId="0" borderId="11" xfId="1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13" fillId="0" borderId="30" xfId="1" applyFont="1" applyFill="1" applyBorder="1" applyAlignment="1">
      <alignment horizontal="right"/>
    </xf>
    <xf numFmtId="0" fontId="13" fillId="0" borderId="33" xfId="1" applyFont="1" applyFill="1" applyBorder="1" applyAlignment="1">
      <alignment horizontal="right"/>
    </xf>
    <xf numFmtId="0" fontId="14" fillId="0" borderId="31" xfId="0" applyFont="1" applyFill="1" applyBorder="1" applyAlignment="1">
      <alignment horizontal="right"/>
    </xf>
    <xf numFmtId="0" fontId="13" fillId="0" borderId="8" xfId="0" applyFont="1" applyFill="1" applyBorder="1" applyAlignment="1">
      <alignment horizontal="right"/>
    </xf>
    <xf numFmtId="0" fontId="13" fillId="0" borderId="32" xfId="0" applyFont="1" applyFill="1" applyBorder="1"/>
    <xf numFmtId="0" fontId="13" fillId="0" borderId="32" xfId="0" applyFont="1" applyFill="1" applyBorder="1" applyAlignment="1">
      <alignment horizontal="right"/>
    </xf>
    <xf numFmtId="4" fontId="9" fillId="0" borderId="0" xfId="0" applyNumberFormat="1" applyFont="1" applyFill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left"/>
    </xf>
    <xf numFmtId="4" fontId="0" fillId="0" borderId="0" xfId="0" applyNumberFormat="1" applyAlignment="1"/>
    <xf numFmtId="4" fontId="19" fillId="0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4" fontId="0" fillId="0" borderId="0" xfId="0" applyNumberFormat="1" applyFill="1"/>
    <xf numFmtId="0" fontId="20" fillId="0" borderId="0" xfId="0" applyFont="1" applyFill="1" applyAlignment="1"/>
    <xf numFmtId="0" fontId="0" fillId="0" borderId="0" xfId="0" applyFill="1" applyAlignment="1"/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Border="1"/>
    <xf numFmtId="4" fontId="7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34" xfId="0" applyFont="1" applyFill="1" applyBorder="1"/>
    <xf numFmtId="49" fontId="7" fillId="5" borderId="34" xfId="0" applyNumberFormat="1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" fontId="13" fillId="3" borderId="27" xfId="0" applyNumberFormat="1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8" xfId="0" applyFont="1" applyFill="1" applyBorder="1"/>
    <xf numFmtId="4" fontId="13" fillId="6" borderId="27" xfId="0" applyNumberFormat="1" applyFont="1" applyFill="1" applyBorder="1"/>
    <xf numFmtId="0" fontId="7" fillId="0" borderId="32" xfId="0" applyFont="1" applyFill="1" applyBorder="1"/>
    <xf numFmtId="0" fontId="13" fillId="0" borderId="27" xfId="0" applyFont="1" applyFill="1" applyBorder="1" applyAlignment="1">
      <alignment horizontal="center"/>
    </xf>
    <xf numFmtId="0" fontId="24" fillId="6" borderId="27" xfId="0" applyFont="1" applyFill="1" applyBorder="1" applyAlignment="1">
      <alignment horizontal="center"/>
    </xf>
    <xf numFmtId="0" fontId="14" fillId="0" borderId="27" xfId="0" applyFont="1" applyBorder="1"/>
    <xf numFmtId="0" fontId="8" fillId="0" borderId="11" xfId="0" applyFont="1" applyFill="1" applyBorder="1" applyAlignment="1">
      <alignment horizontal="center"/>
    </xf>
    <xf numFmtId="4" fontId="8" fillId="0" borderId="27" xfId="0" applyNumberFormat="1" applyFont="1" applyFill="1" applyBorder="1"/>
    <xf numFmtId="4" fontId="8" fillId="4" borderId="27" xfId="0" applyNumberFormat="1" applyFont="1" applyFill="1" applyBorder="1"/>
    <xf numFmtId="4" fontId="8" fillId="3" borderId="27" xfId="0" applyNumberFormat="1" applyFont="1" applyFill="1" applyBorder="1"/>
    <xf numFmtId="0" fontId="7" fillId="0" borderId="31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8" xfId="0" applyFont="1" applyFill="1" applyBorder="1"/>
    <xf numFmtId="4" fontId="7" fillId="0" borderId="31" xfId="0" applyNumberFormat="1" applyFont="1" applyFill="1" applyBorder="1"/>
    <xf numFmtId="4" fontId="7" fillId="4" borderId="31" xfId="0" applyNumberFormat="1" applyFont="1" applyFill="1" applyBorder="1"/>
    <xf numFmtId="4" fontId="7" fillId="3" borderId="31" xfId="0" applyNumberFormat="1" applyFont="1" applyFill="1" applyBorder="1"/>
    <xf numFmtId="0" fontId="13" fillId="0" borderId="38" xfId="0" applyFont="1" applyFill="1" applyBorder="1"/>
    <xf numFmtId="0" fontId="13" fillId="0" borderId="40" xfId="0" applyFont="1" applyFill="1" applyBorder="1" applyAlignment="1">
      <alignment horizontal="center"/>
    </xf>
    <xf numFmtId="0" fontId="7" fillId="0" borderId="40" xfId="0" applyFont="1" applyFill="1" applyBorder="1"/>
    <xf numFmtId="4" fontId="7" fillId="0" borderId="38" xfId="0" applyNumberFormat="1" applyFont="1" applyFill="1" applyBorder="1"/>
    <xf numFmtId="4" fontId="7" fillId="4" borderId="38" xfId="0" applyNumberFormat="1" applyFont="1" applyFill="1" applyBorder="1"/>
    <xf numFmtId="4" fontId="7" fillId="3" borderId="38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27" xfId="0" applyFont="1" applyFill="1" applyBorder="1" applyAlignment="1">
      <alignment horizontal="center"/>
    </xf>
    <xf numFmtId="4" fontId="13" fillId="0" borderId="30" xfId="0" applyNumberFormat="1" applyFont="1" applyFill="1" applyBorder="1"/>
    <xf numFmtId="4" fontId="13" fillId="4" borderId="30" xfId="0" applyNumberFormat="1" applyFont="1" applyFill="1" applyBorder="1"/>
    <xf numFmtId="0" fontId="7" fillId="0" borderId="29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29" xfId="0" applyFont="1" applyFill="1" applyBorder="1"/>
    <xf numFmtId="4" fontId="13" fillId="3" borderId="30" xfId="0" applyNumberFormat="1" applyFont="1" applyFill="1" applyBorder="1"/>
    <xf numFmtId="0" fontId="13" fillId="0" borderId="38" xfId="0" applyFont="1" applyFill="1" applyBorder="1" applyAlignment="1">
      <alignment horizontal="center"/>
    </xf>
    <xf numFmtId="0" fontId="7" fillId="0" borderId="41" xfId="0" applyFont="1" applyFill="1" applyBorder="1"/>
    <xf numFmtId="4" fontId="26" fillId="0" borderId="0" xfId="0" applyNumberFormat="1" applyFont="1" applyFill="1" applyBorder="1" applyAlignment="1">
      <alignment horizontal="center"/>
    </xf>
    <xf numFmtId="0" fontId="13" fillId="0" borderId="30" xfId="0" applyFont="1" applyFill="1" applyBorder="1"/>
    <xf numFmtId="0" fontId="13" fillId="0" borderId="33" xfId="0" applyFont="1" applyFill="1" applyBorder="1" applyAlignment="1">
      <alignment horizontal="center"/>
    </xf>
    <xf numFmtId="0" fontId="14" fillId="0" borderId="30" xfId="0" applyFont="1" applyBorder="1"/>
    <xf numFmtId="4" fontId="14" fillId="6" borderId="30" xfId="0" applyNumberFormat="1" applyFont="1" applyFill="1" applyBorder="1"/>
    <xf numFmtId="0" fontId="13" fillId="0" borderId="11" xfId="0" applyFont="1" applyFill="1" applyBorder="1" applyAlignment="1">
      <alignment horizontal="left"/>
    </xf>
    <xf numFmtId="0" fontId="7" fillId="0" borderId="38" xfId="0" applyFont="1" applyFill="1" applyBorder="1"/>
    <xf numFmtId="3" fontId="7" fillId="0" borderId="0" xfId="0" applyNumberFormat="1" applyFont="1" applyFill="1" applyBorder="1"/>
    <xf numFmtId="0" fontId="13" fillId="0" borderId="34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28" xfId="0" applyFont="1" applyFill="1" applyBorder="1"/>
    <xf numFmtId="0" fontId="13" fillId="0" borderId="25" xfId="0" applyFont="1" applyFill="1" applyBorder="1" applyAlignment="1">
      <alignment horizontal="center"/>
    </xf>
    <xf numFmtId="0" fontId="7" fillId="0" borderId="28" xfId="0" applyFont="1" applyFill="1" applyBorder="1"/>
    <xf numFmtId="0" fontId="13" fillId="0" borderId="30" xfId="0" applyFont="1" applyFill="1" applyBorder="1" applyAlignment="1">
      <alignment horizontal="center"/>
    </xf>
    <xf numFmtId="4" fontId="13" fillId="0" borderId="31" xfId="0" applyNumberFormat="1" applyFont="1" applyFill="1" applyBorder="1"/>
    <xf numFmtId="4" fontId="13" fillId="4" borderId="31" xfId="0" applyNumberFormat="1" applyFont="1" applyFill="1" applyBorder="1"/>
    <xf numFmtId="4" fontId="13" fillId="3" borderId="31" xfId="0" applyNumberFormat="1" applyFont="1" applyFill="1" applyBorder="1"/>
    <xf numFmtId="0" fontId="13" fillId="0" borderId="28" xfId="0" applyFont="1" applyFill="1" applyBorder="1" applyAlignment="1">
      <alignment horizontal="center"/>
    </xf>
    <xf numFmtId="0" fontId="7" fillId="0" borderId="29" xfId="0" applyFont="1" applyFill="1" applyBorder="1"/>
    <xf numFmtId="4" fontId="13" fillId="0" borderId="34" xfId="0" applyNumberFormat="1" applyFont="1" applyFill="1" applyBorder="1"/>
    <xf numFmtId="4" fontId="13" fillId="4" borderId="34" xfId="0" applyNumberFormat="1" applyFont="1" applyFill="1" applyBorder="1"/>
    <xf numFmtId="4" fontId="13" fillId="3" borderId="34" xfId="0" applyNumberFormat="1" applyFont="1" applyFill="1" applyBorder="1"/>
    <xf numFmtId="0" fontId="24" fillId="6" borderId="29" xfId="0" applyFont="1" applyFill="1" applyBorder="1" applyAlignment="1">
      <alignment horizontal="center"/>
    </xf>
    <xf numFmtId="0" fontId="14" fillId="0" borderId="34" xfId="0" applyFont="1" applyBorder="1"/>
    <xf numFmtId="4" fontId="14" fillId="6" borderId="34" xfId="0" applyNumberFormat="1" applyFont="1" applyFill="1" applyBorder="1"/>
    <xf numFmtId="4" fontId="7" fillId="0" borderId="27" xfId="0" applyNumberFormat="1" applyFont="1" applyFill="1" applyBorder="1"/>
    <xf numFmtId="4" fontId="7" fillId="4" borderId="27" xfId="0" applyNumberFormat="1" applyFont="1" applyFill="1" applyBorder="1"/>
    <xf numFmtId="4" fontId="13" fillId="0" borderId="29" xfId="0" applyNumberFormat="1" applyFont="1" applyFill="1" applyBorder="1"/>
    <xf numFmtId="4" fontId="13" fillId="4" borderId="29" xfId="0" applyNumberFormat="1" applyFont="1" applyFill="1" applyBorder="1"/>
    <xf numFmtId="4" fontId="13" fillId="3" borderId="29" xfId="0" applyNumberFormat="1" applyFont="1" applyFill="1" applyBorder="1"/>
    <xf numFmtId="4" fontId="7" fillId="0" borderId="28" xfId="0" applyNumberFormat="1" applyFont="1" applyFill="1" applyBorder="1"/>
    <xf numFmtId="4" fontId="7" fillId="4" borderId="28" xfId="0" applyNumberFormat="1" applyFont="1" applyFill="1" applyBorder="1"/>
    <xf numFmtId="4" fontId="7" fillId="3" borderId="28" xfId="0" applyNumberFormat="1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2" xfId="0" applyFont="1" applyFill="1" applyBorder="1" applyAlignment="1">
      <alignment vertical="center"/>
    </xf>
    <xf numFmtId="4" fontId="7" fillId="0" borderId="28" xfId="0" applyNumberFormat="1" applyFont="1" applyFill="1" applyBorder="1" applyAlignment="1">
      <alignment vertical="center"/>
    </xf>
    <xf numFmtId="4" fontId="7" fillId="4" borderId="28" xfId="0" applyNumberFormat="1" applyFont="1" applyFill="1" applyBorder="1" applyAlignment="1">
      <alignment vertical="center"/>
    </xf>
    <xf numFmtId="4" fontId="7" fillId="3" borderId="28" xfId="0" applyNumberFormat="1" applyFont="1" applyFill="1" applyBorder="1" applyAlignment="1">
      <alignment vertical="center"/>
    </xf>
    <xf numFmtId="0" fontId="14" fillId="0" borderId="27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11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0" borderId="0" xfId="0" applyFont="1" applyFill="1" applyAlignment="1"/>
    <xf numFmtId="0" fontId="20" fillId="0" borderId="0" xfId="1" applyFont="1" applyFill="1" applyAlignment="1"/>
    <xf numFmtId="0" fontId="12" fillId="0" borderId="0" xfId="3" applyFont="1"/>
    <xf numFmtId="0" fontId="12" fillId="0" borderId="27" xfId="3" applyFont="1" applyBorder="1" applyAlignment="1">
      <alignment horizontal="left"/>
    </xf>
    <xf numFmtId="0" fontId="12" fillId="0" borderId="27" xfId="3" applyFont="1" applyBorder="1"/>
    <xf numFmtId="4" fontId="12" fillId="0" borderId="27" xfId="3" applyNumberFormat="1" applyFont="1" applyBorder="1" applyAlignment="1">
      <alignment horizontal="right"/>
    </xf>
    <xf numFmtId="14" fontId="12" fillId="0" borderId="27" xfId="3" applyNumberFormat="1" applyFont="1" applyBorder="1"/>
    <xf numFmtId="1" fontId="12" fillId="0" borderId="27" xfId="3" applyNumberFormat="1" applyFont="1" applyBorder="1"/>
    <xf numFmtId="0" fontId="9" fillId="0" borderId="0" xfId="3" applyFont="1"/>
    <xf numFmtId="4" fontId="9" fillId="0" borderId="0" xfId="3" applyNumberFormat="1" applyFont="1" applyBorder="1"/>
    <xf numFmtId="4" fontId="9" fillId="0" borderId="27" xfId="3" applyNumberFormat="1" applyFont="1" applyBorder="1"/>
    <xf numFmtId="0" fontId="9" fillId="0" borderId="27" xfId="3" applyFont="1" applyBorder="1" applyAlignment="1">
      <alignment horizontal="left"/>
    </xf>
    <xf numFmtId="0" fontId="9" fillId="0" borderId="27" xfId="3" applyFont="1" applyBorder="1"/>
    <xf numFmtId="14" fontId="9" fillId="0" borderId="27" xfId="3" applyNumberFormat="1" applyFont="1" applyBorder="1"/>
    <xf numFmtId="0" fontId="9" fillId="0" borderId="27" xfId="3" applyNumberFormat="1" applyFont="1" applyBorder="1"/>
    <xf numFmtId="4" fontId="27" fillId="0" borderId="27" xfId="4" applyNumberFormat="1" applyFont="1" applyBorder="1" applyAlignment="1">
      <alignment horizontal="left"/>
    </xf>
    <xf numFmtId="0" fontId="27" fillId="0" borderId="27" xfId="4" applyFont="1" applyBorder="1" applyAlignment="1">
      <alignment horizontal="left"/>
    </xf>
    <xf numFmtId="4" fontId="27" fillId="0" borderId="27" xfId="4" applyNumberFormat="1" applyFont="1" applyBorder="1" applyAlignment="1">
      <alignment horizontal="right"/>
    </xf>
    <xf numFmtId="0" fontId="12" fillId="0" borderId="27" xfId="3" applyNumberFormat="1" applyFont="1" applyBorder="1"/>
    <xf numFmtId="4" fontId="12" fillId="0" borderId="27" xfId="3" applyNumberFormat="1" applyFont="1" applyBorder="1"/>
    <xf numFmtId="0" fontId="27" fillId="0" borderId="0" xfId="4" applyFont="1"/>
    <xf numFmtId="4" fontId="12" fillId="0" borderId="0" xfId="3" applyNumberFormat="1" applyFont="1" applyBorder="1"/>
    <xf numFmtId="0" fontId="12" fillId="0" borderId="43" xfId="3" applyFont="1" applyBorder="1"/>
    <xf numFmtId="0" fontId="9" fillId="0" borderId="27" xfId="3" applyFont="1" applyBorder="1" applyAlignment="1">
      <alignment horizontal="center"/>
    </xf>
    <xf numFmtId="0" fontId="12" fillId="0" borderId="27" xfId="3" applyFont="1" applyBorder="1" applyAlignment="1">
      <alignment horizontal="center"/>
    </xf>
    <xf numFmtId="0" fontId="12" fillId="0" borderId="27" xfId="3" applyFont="1" applyBorder="1" applyAlignment="1">
      <alignment wrapText="1"/>
    </xf>
    <xf numFmtId="0" fontId="9" fillId="2" borderId="27" xfId="3" applyFont="1" applyFill="1" applyBorder="1" applyAlignment="1">
      <alignment horizontal="center"/>
    </xf>
    <xf numFmtId="0" fontId="9" fillId="5" borderId="27" xfId="3" applyFont="1" applyFill="1" applyBorder="1" applyAlignment="1">
      <alignment horizontal="center"/>
    </xf>
    <xf numFmtId="0" fontId="9" fillId="0" borderId="44" xfId="3" applyFont="1" applyBorder="1" applyAlignment="1">
      <alignment horizontal="right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4" fontId="27" fillId="0" borderId="0" xfId="4" applyNumberFormat="1" applyFont="1"/>
    <xf numFmtId="4" fontId="27" fillId="0" borderId="0" xfId="4" applyNumberFormat="1" applyFont="1" applyAlignment="1">
      <alignment horizontal="right"/>
    </xf>
    <xf numFmtId="0" fontId="27" fillId="0" borderId="0" xfId="4" applyFont="1" applyAlignment="1">
      <alignment horizontal="center"/>
    </xf>
    <xf numFmtId="0" fontId="27" fillId="0" borderId="0" xfId="4" applyFont="1" applyAlignment="1">
      <alignment horizontal="left"/>
    </xf>
    <xf numFmtId="0" fontId="27" fillId="0" borderId="0" xfId="4" applyFont="1" applyAlignment="1">
      <alignment horizontal="left"/>
    </xf>
    <xf numFmtId="0" fontId="27" fillId="0" borderId="0" xfId="4" applyFont="1" applyAlignment="1"/>
    <xf numFmtId="0" fontId="27" fillId="0" borderId="0" xfId="4" applyFont="1" applyAlignment="1"/>
    <xf numFmtId="0" fontId="27" fillId="5" borderId="27" xfId="4" applyFont="1" applyFill="1" applyBorder="1"/>
    <xf numFmtId="4" fontId="28" fillId="5" borderId="27" xfId="4" applyNumberFormat="1" applyFont="1" applyFill="1" applyBorder="1"/>
    <xf numFmtId="0" fontId="28" fillId="5" borderId="27" xfId="4" applyFont="1" applyFill="1" applyBorder="1" applyAlignment="1">
      <alignment horizontal="right"/>
    </xf>
    <xf numFmtId="0" fontId="27" fillId="5" borderId="27" xfId="4" applyFont="1" applyFill="1" applyBorder="1" applyAlignment="1">
      <alignment horizontal="center"/>
    </xf>
    <xf numFmtId="0" fontId="28" fillId="0" borderId="0" xfId="4" applyFont="1" applyAlignment="1">
      <alignment horizontal="left"/>
    </xf>
    <xf numFmtId="0" fontId="28" fillId="0" borderId="27" xfId="4" applyFont="1" applyBorder="1" applyAlignment="1">
      <alignment horizontal="left"/>
    </xf>
    <xf numFmtId="4" fontId="28" fillId="0" borderId="27" xfId="4" applyNumberFormat="1" applyFont="1" applyBorder="1" applyAlignment="1">
      <alignment horizontal="right"/>
    </xf>
    <xf numFmtId="0" fontId="28" fillId="0" borderId="27" xfId="4" applyFont="1" applyBorder="1" applyAlignment="1">
      <alignment horizontal="right"/>
    </xf>
    <xf numFmtId="14" fontId="27" fillId="0" borderId="27" xfId="4" applyNumberFormat="1" applyFont="1" applyBorder="1" applyAlignment="1">
      <alignment horizontal="left"/>
    </xf>
    <xf numFmtId="0" fontId="27" fillId="0" borderId="27" xfId="4" applyFont="1" applyBorder="1" applyAlignment="1">
      <alignment horizontal="center"/>
    </xf>
    <xf numFmtId="1" fontId="27" fillId="0" borderId="27" xfId="4" applyNumberFormat="1" applyFont="1" applyBorder="1" applyAlignment="1">
      <alignment horizontal="center"/>
    </xf>
    <xf numFmtId="0" fontId="28" fillId="0" borderId="0" xfId="4" applyFont="1"/>
    <xf numFmtId="14" fontId="28" fillId="0" borderId="27" xfId="4" applyNumberFormat="1" applyFont="1" applyBorder="1" applyAlignment="1">
      <alignment horizontal="center"/>
    </xf>
    <xf numFmtId="0" fontId="28" fillId="0" borderId="27" xfId="4" applyFont="1" applyBorder="1" applyAlignment="1">
      <alignment horizontal="center"/>
    </xf>
    <xf numFmtId="14" fontId="27" fillId="0" borderId="27" xfId="4" applyNumberFormat="1" applyFont="1" applyBorder="1" applyAlignment="1">
      <alignment horizontal="center"/>
    </xf>
    <xf numFmtId="0" fontId="27" fillId="0" borderId="27" xfId="4" applyFont="1" applyBorder="1"/>
    <xf numFmtId="0" fontId="28" fillId="0" borderId="27" xfId="4" applyFont="1" applyBorder="1"/>
    <xf numFmtId="4" fontId="28" fillId="0" borderId="27" xfId="4" applyNumberFormat="1" applyFont="1" applyBorder="1" applyAlignment="1">
      <alignment horizontal="left"/>
    </xf>
    <xf numFmtId="164" fontId="27" fillId="0" borderId="27" xfId="4" applyNumberFormat="1" applyFont="1" applyBorder="1" applyAlignment="1">
      <alignment horizontal="left"/>
    </xf>
    <xf numFmtId="164" fontId="28" fillId="0" borderId="27" xfId="4" applyNumberFormat="1" applyFont="1" applyBorder="1" applyAlignment="1">
      <alignment horizontal="left"/>
    </xf>
    <xf numFmtId="4" fontId="27" fillId="0" borderId="27" xfId="4" applyNumberFormat="1" applyFont="1" applyBorder="1"/>
    <xf numFmtId="4" fontId="28" fillId="0" borderId="27" xfId="4" applyNumberFormat="1" applyFont="1" applyBorder="1"/>
    <xf numFmtId="0" fontId="12" fillId="0" borderId="32" xfId="3" applyFont="1" applyBorder="1"/>
    <xf numFmtId="0" fontId="27" fillId="0" borderId="27" xfId="4" applyFont="1" applyBorder="1" applyAlignment="1">
      <alignment horizontal="left" wrapText="1"/>
    </xf>
    <xf numFmtId="0" fontId="28" fillId="5" borderId="27" xfId="4" applyFont="1" applyFill="1" applyBorder="1" applyAlignment="1">
      <alignment horizontal="center"/>
    </xf>
    <xf numFmtId="4" fontId="28" fillId="5" borderId="27" xfId="4" applyNumberFormat="1" applyFont="1" applyFill="1" applyBorder="1" applyAlignment="1">
      <alignment horizontal="center"/>
    </xf>
    <xf numFmtId="4" fontId="28" fillId="5" borderId="27" xfId="4" applyNumberFormat="1" applyFont="1" applyFill="1" applyBorder="1" applyAlignment="1"/>
    <xf numFmtId="0" fontId="28" fillId="0" borderId="0" xfId="4" applyFont="1" applyAlignment="1">
      <alignment horizontal="center"/>
    </xf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abSelected="1" topLeftCell="A5" workbookViewId="0">
      <selection activeCell="F11" sqref="F11"/>
    </sheetView>
  </sheetViews>
  <sheetFormatPr defaultRowHeight="12.75" x14ac:dyDescent="0.2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 x14ac:dyDescent="0.25">
      <c r="A1" s="1" t="s">
        <v>0</v>
      </c>
    </row>
    <row r="2" spans="1:191" s="2" customFormat="1" x14ac:dyDescent="0.2"/>
    <row r="3" spans="1:191" s="2" customFormat="1" ht="15.75" hidden="1" x14ac:dyDescent="0.25">
      <c r="A3" s="1" t="s">
        <v>1</v>
      </c>
      <c r="B3" s="3"/>
    </row>
    <row r="4" spans="1:191" s="2" customFormat="1" ht="15.75" x14ac:dyDescent="0.25">
      <c r="A4" s="1"/>
      <c r="B4" s="1" t="s">
        <v>2</v>
      </c>
    </row>
    <row r="5" spans="1:191" s="2" customFormat="1" ht="15.75" x14ac:dyDescent="0.25">
      <c r="A5" s="1"/>
    </row>
    <row r="6" spans="1:191" s="2" customFormat="1" ht="20.25" x14ac:dyDescent="0.3">
      <c r="A6" s="286" t="s">
        <v>470</v>
      </c>
      <c r="B6" s="287"/>
      <c r="C6" s="288"/>
      <c r="D6" s="288"/>
      <c r="E6" s="288"/>
    </row>
    <row r="7" spans="1:191" ht="15.75" x14ac:dyDescent="0.25">
      <c r="A7" s="4"/>
      <c r="B7" s="5"/>
      <c r="C7" s="5"/>
      <c r="D7" s="5"/>
      <c r="E7" s="5"/>
    </row>
    <row r="8" spans="1:191" ht="13.5" thickBot="1" x14ac:dyDescent="0.25">
      <c r="A8" s="6"/>
      <c r="C8" s="7"/>
      <c r="D8" s="7"/>
      <c r="E8" s="7" t="s">
        <v>3</v>
      </c>
    </row>
    <row r="9" spans="1:191" ht="18.75" customHeight="1" x14ac:dyDescent="0.2">
      <c r="B9" s="289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 x14ac:dyDescent="0.25">
      <c r="B10" s="290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 x14ac:dyDescent="0.2">
      <c r="B11" s="13" t="s">
        <v>11</v>
      </c>
      <c r="C11" s="14">
        <v>355277</v>
      </c>
      <c r="D11" s="14">
        <v>354925.9</v>
      </c>
      <c r="E11" s="14">
        <v>247433.2</v>
      </c>
      <c r="F11" s="15">
        <f>(E11/D11)*100</f>
        <v>69.714044537183668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 x14ac:dyDescent="0.2">
      <c r="B12" s="16" t="s">
        <v>12</v>
      </c>
      <c r="C12" s="17">
        <v>53171</v>
      </c>
      <c r="D12" s="17">
        <v>53300.7</v>
      </c>
      <c r="E12" s="17">
        <v>42905.2</v>
      </c>
      <c r="F12" s="18">
        <f>(E12/D12)*100</f>
        <v>80.496503798261571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 x14ac:dyDescent="0.2">
      <c r="B13" s="16" t="s">
        <v>13</v>
      </c>
      <c r="C13" s="17">
        <v>28644</v>
      </c>
      <c r="D13" s="17">
        <v>28644</v>
      </c>
      <c r="E13" s="17">
        <v>6305.5</v>
      </c>
      <c r="F13" s="18">
        <f>(E13/D13)*100</f>
        <v>22.013336126239352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 x14ac:dyDescent="0.2">
      <c r="B14" s="19" t="s">
        <v>14</v>
      </c>
      <c r="C14" s="17">
        <v>36015</v>
      </c>
      <c r="D14" s="17">
        <v>99714.1</v>
      </c>
      <c r="E14" s="17">
        <v>67663.100000000006</v>
      </c>
      <c r="F14" s="18">
        <f>(E14/D14)*100</f>
        <v>67.857103458788686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 x14ac:dyDescent="0.25">
      <c r="B15" s="20" t="s">
        <v>15</v>
      </c>
      <c r="C15" s="21">
        <f>SUM(C11:C14)</f>
        <v>473107</v>
      </c>
      <c r="D15" s="21">
        <f>SUM(D11:D14)</f>
        <v>536584.70000000007</v>
      </c>
      <c r="E15" s="21">
        <f>SUM(E11:E14)</f>
        <v>364307</v>
      </c>
      <c r="F15" s="22">
        <f>(E15/D15)*100</f>
        <v>67.893661522589071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 x14ac:dyDescent="0.2">
      <c r="B16" s="23"/>
      <c r="C16" s="24"/>
      <c r="D16" s="24"/>
      <c r="E16" s="24"/>
      <c r="F16" s="2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 x14ac:dyDescent="0.2">
      <c r="A17" s="10"/>
      <c r="B17" s="16" t="s">
        <v>16</v>
      </c>
      <c r="C17" s="17">
        <v>445820</v>
      </c>
      <c r="D17" s="17">
        <v>516713.8</v>
      </c>
      <c r="E17" s="17">
        <v>324196.09999999998</v>
      </c>
      <c r="F17" s="18">
        <f>(E17/D17)*100</f>
        <v>62.741908576856275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6" customFormat="1" x14ac:dyDescent="0.2">
      <c r="A18" s="10"/>
      <c r="B18" s="19" t="s">
        <v>17</v>
      </c>
      <c r="C18" s="17">
        <v>126716</v>
      </c>
      <c r="D18" s="17">
        <v>168592.7</v>
      </c>
      <c r="E18" s="17">
        <v>30356.6</v>
      </c>
      <c r="F18" s="18">
        <f>(E18/D18)*100</f>
        <v>18.005880444408326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 x14ac:dyDescent="0.25">
      <c r="A19" s="10"/>
      <c r="B19" s="20" t="s">
        <v>18</v>
      </c>
      <c r="C19" s="21">
        <f>SUM(C17:C18)</f>
        <v>572536</v>
      </c>
      <c r="D19" s="21">
        <f>SUM(D17:D18)</f>
        <v>685306.5</v>
      </c>
      <c r="E19" s="21">
        <f>SUM(E17:E18)</f>
        <v>354552.69999999995</v>
      </c>
      <c r="F19" s="22">
        <f>(E19/D19)*100</f>
        <v>51.736369055305907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 x14ac:dyDescent="0.2">
      <c r="B20" s="27"/>
      <c r="C20" s="28"/>
      <c r="D20" s="28"/>
      <c r="E20" s="28"/>
      <c r="F20" s="2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 x14ac:dyDescent="0.2">
      <c r="B21" s="30" t="s">
        <v>19</v>
      </c>
      <c r="C21" s="31"/>
      <c r="D21" s="31"/>
      <c r="E21" s="31"/>
      <c r="F21" s="32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 x14ac:dyDescent="0.2">
      <c r="B22" s="30" t="s">
        <v>20</v>
      </c>
      <c r="C22" s="33"/>
      <c r="D22" s="33"/>
      <c r="E22" s="33">
        <v>9754.2999999999993</v>
      </c>
      <c r="F22" s="34"/>
    </row>
    <row r="23" spans="1:213" ht="15" customHeight="1" thickBot="1" x14ac:dyDescent="0.25">
      <c r="B23" s="35" t="s">
        <v>21</v>
      </c>
      <c r="C23" s="36">
        <v>99429</v>
      </c>
      <c r="D23" s="36">
        <v>120968.8</v>
      </c>
      <c r="E23" s="36"/>
      <c r="F23" s="37"/>
    </row>
    <row r="26" spans="1:213" x14ac:dyDescent="0.2">
      <c r="B26" s="38" t="s">
        <v>22</v>
      </c>
    </row>
    <row r="27" spans="1:213" x14ac:dyDescent="0.2">
      <c r="B27" s="38" t="s">
        <v>23</v>
      </c>
      <c r="C27" s="38"/>
      <c r="D27" s="38"/>
      <c r="E27" s="38"/>
    </row>
    <row r="28" spans="1:213" ht="15" x14ac:dyDescent="0.2">
      <c r="B28" s="38"/>
      <c r="C28" s="39"/>
      <c r="D28" s="39"/>
      <c r="E28" s="39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5"/>
  <sheetViews>
    <sheetView zoomScale="90" zoomScaleNormal="90" workbookViewId="0">
      <pane xSplit="6" ySplit="4" topLeftCell="G5" activePane="bottomRight" state="frozen"/>
      <selection pane="topRight" activeCell="G1" sqref="G1"/>
      <selection pane="bottomLeft" activeCell="A7" sqref="A7"/>
      <selection pane="bottomRight" activeCell="A265" sqref="A265:XFD265"/>
    </sheetView>
  </sheetViews>
  <sheetFormatPr defaultColWidth="9.140625" defaultRowHeight="12.75" x14ac:dyDescent="0.2"/>
  <cols>
    <col min="1" max="1" width="7.5703125" style="40" customWidth="1"/>
    <col min="2" max="3" width="10.28515625" style="40" customWidth="1"/>
    <col min="4" max="4" width="76.85546875" style="40" customWidth="1"/>
    <col min="5" max="7" width="16.7109375" style="41" customWidth="1"/>
    <col min="8" max="8" width="11.42578125" style="41" customWidth="1"/>
    <col min="9" max="9" width="9.140625" style="40"/>
    <col min="10" max="10" width="24.85546875" style="40" customWidth="1"/>
    <col min="11" max="16384" width="9.140625" style="40"/>
  </cols>
  <sheetData>
    <row r="1" spans="1:10" ht="21.75" customHeight="1" x14ac:dyDescent="0.25">
      <c r="A1" s="291" t="s">
        <v>196</v>
      </c>
      <c r="B1" s="288"/>
      <c r="C1" s="288"/>
      <c r="D1" s="188"/>
      <c r="E1" s="186"/>
      <c r="F1" s="186"/>
      <c r="G1" s="117"/>
      <c r="H1" s="117"/>
    </row>
    <row r="2" spans="1:10" ht="12.75" customHeight="1" x14ac:dyDescent="0.25">
      <c r="A2" s="187"/>
      <c r="B2" s="182"/>
      <c r="C2" s="187"/>
      <c r="D2" s="57"/>
      <c r="E2" s="186"/>
      <c r="F2" s="186"/>
      <c r="G2" s="186"/>
      <c r="H2" s="186"/>
    </row>
    <row r="3" spans="1:10" s="182" customFormat="1" ht="24" customHeight="1" x14ac:dyDescent="0.3">
      <c r="A3" s="292" t="s">
        <v>331</v>
      </c>
      <c r="B3" s="292"/>
      <c r="C3" s="292"/>
      <c r="D3" s="288"/>
      <c r="E3" s="288"/>
      <c r="F3" s="185"/>
      <c r="G3" s="185"/>
      <c r="H3" s="185"/>
    </row>
    <row r="4" spans="1:10" s="182" customFormat="1" ht="15" customHeight="1" x14ac:dyDescent="0.3">
      <c r="A4" s="184"/>
      <c r="B4" s="184"/>
      <c r="C4" s="184"/>
      <c r="D4" s="184"/>
      <c r="E4" s="183"/>
      <c r="F4" s="183"/>
      <c r="G4" s="181"/>
      <c r="H4" s="183"/>
    </row>
    <row r="5" spans="1:10" ht="15" customHeight="1" thickBot="1" x14ac:dyDescent="0.25">
      <c r="A5" s="52"/>
      <c r="B5" s="52"/>
      <c r="C5" s="52"/>
      <c r="D5" s="52"/>
      <c r="E5" s="51"/>
      <c r="F5" s="51"/>
      <c r="G5" s="51"/>
      <c r="H5" s="51"/>
    </row>
    <row r="6" spans="1:10" ht="15.75" x14ac:dyDescent="0.25">
      <c r="A6" s="96" t="s">
        <v>57</v>
      </c>
      <c r="B6" s="96" t="s">
        <v>56</v>
      </c>
      <c r="C6" s="96" t="s">
        <v>55</v>
      </c>
      <c r="D6" s="95" t="s">
        <v>54</v>
      </c>
      <c r="E6" s="94" t="s">
        <v>53</v>
      </c>
      <c r="F6" s="94" t="s">
        <v>53</v>
      </c>
      <c r="G6" s="94" t="s">
        <v>7</v>
      </c>
      <c r="H6" s="94" t="s">
        <v>52</v>
      </c>
    </row>
    <row r="7" spans="1:10" ht="15.75" customHeight="1" thickBot="1" x14ac:dyDescent="0.3">
      <c r="A7" s="93"/>
      <c r="B7" s="93"/>
      <c r="C7" s="93"/>
      <c r="D7" s="92"/>
      <c r="E7" s="90" t="s">
        <v>51</v>
      </c>
      <c r="F7" s="90" t="s">
        <v>50</v>
      </c>
      <c r="G7" s="91" t="s">
        <v>330</v>
      </c>
      <c r="H7" s="90" t="s">
        <v>10</v>
      </c>
    </row>
    <row r="8" spans="1:10" ht="15.75" customHeight="1" thickTop="1" x14ac:dyDescent="0.25">
      <c r="A8" s="163">
        <v>20</v>
      </c>
      <c r="B8" s="116"/>
      <c r="C8" s="116"/>
      <c r="D8" s="115" t="s">
        <v>195</v>
      </c>
      <c r="E8" s="112"/>
      <c r="F8" s="114"/>
      <c r="G8" s="113"/>
      <c r="H8" s="112"/>
    </row>
    <row r="9" spans="1:10" ht="15.75" customHeight="1" x14ac:dyDescent="0.25">
      <c r="A9" s="163"/>
      <c r="B9" s="116"/>
      <c r="C9" s="116"/>
      <c r="D9" s="115"/>
      <c r="E9" s="112"/>
      <c r="F9" s="114"/>
      <c r="G9" s="113"/>
      <c r="H9" s="112"/>
    </row>
    <row r="10" spans="1:10" ht="15.75" hidden="1" customHeight="1" x14ac:dyDescent="0.25">
      <c r="A10" s="163"/>
      <c r="B10" s="116"/>
      <c r="C10" s="180">
        <v>2420</v>
      </c>
      <c r="D10" s="141" t="s">
        <v>194</v>
      </c>
      <c r="E10" s="50"/>
      <c r="F10" s="69"/>
      <c r="G10" s="68">
        <v>0</v>
      </c>
      <c r="H10" s="50" t="e">
        <f>(#REF!/F10)*100</f>
        <v>#REF!</v>
      </c>
    </row>
    <row r="11" spans="1:10" ht="15.75" hidden="1" customHeight="1" x14ac:dyDescent="0.25">
      <c r="A11" s="178"/>
      <c r="B11" s="116"/>
      <c r="C11" s="180">
        <v>4113</v>
      </c>
      <c r="D11" s="141" t="s">
        <v>192</v>
      </c>
      <c r="E11" s="50"/>
      <c r="F11" s="69"/>
      <c r="G11" s="68">
        <v>0</v>
      </c>
      <c r="H11" s="50" t="e">
        <f>(#REF!/F11)*100</f>
        <v>#REF!</v>
      </c>
    </row>
    <row r="12" spans="1:10" ht="12" hidden="1" customHeight="1" x14ac:dyDescent="0.25">
      <c r="A12" s="178"/>
      <c r="B12" s="116"/>
      <c r="C12" s="180">
        <v>4113</v>
      </c>
      <c r="D12" s="141" t="s">
        <v>192</v>
      </c>
      <c r="E12" s="50"/>
      <c r="F12" s="69"/>
      <c r="G12" s="68">
        <v>0</v>
      </c>
      <c r="H12" s="50" t="e">
        <f>(#REF!/F12)*100</f>
        <v>#REF!</v>
      </c>
    </row>
    <row r="13" spans="1:10" ht="15.75" customHeight="1" x14ac:dyDescent="0.25">
      <c r="A13" s="178"/>
      <c r="B13" s="116"/>
      <c r="C13" s="180">
        <v>4116</v>
      </c>
      <c r="D13" s="141" t="s">
        <v>454</v>
      </c>
      <c r="E13" s="50">
        <v>0</v>
      </c>
      <c r="F13" s="69">
        <v>184.2</v>
      </c>
      <c r="G13" s="68">
        <v>0</v>
      </c>
      <c r="H13" s="50">
        <f t="shared" ref="H13" si="0">(G13/F13)*100</f>
        <v>0</v>
      </c>
    </row>
    <row r="14" spans="1:10" ht="15.75" hidden="1" customHeight="1" x14ac:dyDescent="0.25">
      <c r="A14" s="178"/>
      <c r="B14" s="116"/>
      <c r="C14" s="180">
        <v>4116</v>
      </c>
      <c r="D14" s="141" t="s">
        <v>193</v>
      </c>
      <c r="E14" s="50"/>
      <c r="F14" s="69"/>
      <c r="G14" s="68">
        <v>0</v>
      </c>
      <c r="H14" s="50" t="e">
        <f>(#REF!/F14)*100</f>
        <v>#REF!</v>
      </c>
    </row>
    <row r="15" spans="1:10" ht="15.75" hidden="1" customHeight="1" x14ac:dyDescent="0.25">
      <c r="A15" s="178"/>
      <c r="B15" s="116"/>
      <c r="C15" s="180">
        <v>4213</v>
      </c>
      <c r="D15" s="179" t="s">
        <v>190</v>
      </c>
      <c r="E15" s="112"/>
      <c r="F15" s="114"/>
      <c r="G15" s="68">
        <v>0</v>
      </c>
      <c r="H15" s="50" t="e">
        <f>(#REF!/F15)*100</f>
        <v>#REF!</v>
      </c>
      <c r="J15" s="41"/>
    </row>
    <row r="16" spans="1:10" ht="15.75" hidden="1" customHeight="1" x14ac:dyDescent="0.25">
      <c r="A16" s="178"/>
      <c r="B16" s="116"/>
      <c r="C16" s="180">
        <v>4213</v>
      </c>
      <c r="D16" s="179" t="s">
        <v>190</v>
      </c>
      <c r="E16" s="112"/>
      <c r="F16" s="114"/>
      <c r="G16" s="68">
        <v>0</v>
      </c>
      <c r="H16" s="50" t="e">
        <f>(#REF!/F16)*100</f>
        <v>#REF!</v>
      </c>
      <c r="J16" s="41"/>
    </row>
    <row r="17" spans="1:10" ht="15.75" customHeight="1" x14ac:dyDescent="0.25">
      <c r="A17" s="178"/>
      <c r="B17" s="116"/>
      <c r="C17" s="180">
        <v>4122</v>
      </c>
      <c r="D17" s="141" t="s">
        <v>462</v>
      </c>
      <c r="E17" s="50">
        <v>0</v>
      </c>
      <c r="F17" s="69">
        <v>185</v>
      </c>
      <c r="G17" s="68">
        <v>255</v>
      </c>
      <c r="H17" s="50">
        <f t="shared" ref="H17:H45" si="1">(G17/F17)*100</f>
        <v>137.83783783783784</v>
      </c>
    </row>
    <row r="18" spans="1:10" ht="15.75" customHeight="1" x14ac:dyDescent="0.25">
      <c r="A18" s="178"/>
      <c r="B18" s="116"/>
      <c r="C18" s="180">
        <v>4213</v>
      </c>
      <c r="D18" s="179" t="s">
        <v>471</v>
      </c>
      <c r="E18" s="112">
        <v>0</v>
      </c>
      <c r="F18" s="114">
        <v>3669</v>
      </c>
      <c r="G18" s="68">
        <v>0</v>
      </c>
      <c r="H18" s="50">
        <f t="shared" si="1"/>
        <v>0</v>
      </c>
      <c r="J18" s="41"/>
    </row>
    <row r="19" spans="1:10" ht="15.75" customHeight="1" x14ac:dyDescent="0.25">
      <c r="A19" s="178"/>
      <c r="B19" s="116"/>
      <c r="C19" s="180">
        <v>4216</v>
      </c>
      <c r="D19" s="179" t="s">
        <v>455</v>
      </c>
      <c r="E19" s="112">
        <v>0</v>
      </c>
      <c r="F19" s="114">
        <v>10575.5</v>
      </c>
      <c r="G19" s="68">
        <v>0</v>
      </c>
      <c r="H19" s="50">
        <f t="shared" si="1"/>
        <v>0</v>
      </c>
      <c r="J19" s="41"/>
    </row>
    <row r="20" spans="1:10" ht="15.75" hidden="1" customHeight="1" x14ac:dyDescent="0.25">
      <c r="A20" s="178"/>
      <c r="B20" s="116"/>
      <c r="C20" s="180">
        <v>4216</v>
      </c>
      <c r="D20" s="179" t="s">
        <v>188</v>
      </c>
      <c r="E20" s="112"/>
      <c r="F20" s="114"/>
      <c r="G20" s="68">
        <v>0</v>
      </c>
      <c r="H20" s="50" t="e">
        <f t="shared" si="1"/>
        <v>#DIV/0!</v>
      </c>
      <c r="J20" s="41"/>
    </row>
    <row r="21" spans="1:10" ht="15.75" hidden="1" customHeight="1" x14ac:dyDescent="0.25">
      <c r="A21" s="178"/>
      <c r="B21" s="116"/>
      <c r="C21" s="180">
        <v>4216</v>
      </c>
      <c r="D21" s="179" t="s">
        <v>188</v>
      </c>
      <c r="E21" s="112"/>
      <c r="F21" s="114"/>
      <c r="G21" s="68">
        <v>0</v>
      </c>
      <c r="H21" s="50" t="e">
        <f t="shared" si="1"/>
        <v>#DIV/0!</v>
      </c>
      <c r="J21" s="41"/>
    </row>
    <row r="22" spans="1:10" ht="15.75" hidden="1" customHeight="1" x14ac:dyDescent="0.25">
      <c r="A22" s="178"/>
      <c r="B22" s="116"/>
      <c r="C22" s="180">
        <v>4216</v>
      </c>
      <c r="D22" s="179" t="s">
        <v>189</v>
      </c>
      <c r="E22" s="112"/>
      <c r="F22" s="114"/>
      <c r="G22" s="68">
        <v>0</v>
      </c>
      <c r="H22" s="50" t="e">
        <f t="shared" si="1"/>
        <v>#DIV/0!</v>
      </c>
      <c r="I22" s="41"/>
    </row>
    <row r="23" spans="1:10" ht="15.75" hidden="1" customHeight="1" x14ac:dyDescent="0.25">
      <c r="A23" s="178"/>
      <c r="B23" s="116"/>
      <c r="C23" s="180">
        <v>4216</v>
      </c>
      <c r="D23" s="179" t="s">
        <v>188</v>
      </c>
      <c r="E23" s="112"/>
      <c r="F23" s="69"/>
      <c r="G23" s="68">
        <v>0</v>
      </c>
      <c r="H23" s="50" t="e">
        <f t="shared" si="1"/>
        <v>#DIV/0!</v>
      </c>
      <c r="I23" s="41"/>
    </row>
    <row r="24" spans="1:10" ht="15" hidden="1" x14ac:dyDescent="0.2">
      <c r="A24" s="176"/>
      <c r="B24" s="175"/>
      <c r="C24" s="171">
        <v>4222</v>
      </c>
      <c r="D24" s="170" t="s">
        <v>187</v>
      </c>
      <c r="E24" s="72"/>
      <c r="F24" s="80"/>
      <c r="G24" s="68">
        <v>0</v>
      </c>
      <c r="H24" s="50" t="e">
        <f t="shared" si="1"/>
        <v>#DIV/0!</v>
      </c>
    </row>
    <row r="25" spans="1:10" ht="15" hidden="1" x14ac:dyDescent="0.2">
      <c r="A25" s="176"/>
      <c r="B25" s="175"/>
      <c r="C25" s="171">
        <v>4222</v>
      </c>
      <c r="D25" s="170" t="s">
        <v>187</v>
      </c>
      <c r="E25" s="72"/>
      <c r="F25" s="80"/>
      <c r="G25" s="68">
        <v>0</v>
      </c>
      <c r="H25" s="50" t="e">
        <f t="shared" si="1"/>
        <v>#DIV/0!</v>
      </c>
    </row>
    <row r="26" spans="1:10" ht="15" hidden="1" x14ac:dyDescent="0.2">
      <c r="A26" s="176"/>
      <c r="B26" s="175"/>
      <c r="C26" s="171">
        <v>4222</v>
      </c>
      <c r="D26" s="170" t="s">
        <v>186</v>
      </c>
      <c r="E26" s="72"/>
      <c r="F26" s="80"/>
      <c r="G26" s="68">
        <v>0</v>
      </c>
      <c r="H26" s="50" t="e">
        <f t="shared" si="1"/>
        <v>#DIV/0!</v>
      </c>
    </row>
    <row r="27" spans="1:10" ht="15" hidden="1" x14ac:dyDescent="0.2">
      <c r="A27" s="173"/>
      <c r="B27" s="172"/>
      <c r="C27" s="171">
        <v>4222</v>
      </c>
      <c r="D27" s="170" t="s">
        <v>185</v>
      </c>
      <c r="E27" s="50"/>
      <c r="F27" s="69"/>
      <c r="G27" s="68">
        <v>0</v>
      </c>
      <c r="H27" s="50" t="e">
        <f t="shared" si="1"/>
        <v>#DIV/0!</v>
      </c>
    </row>
    <row r="28" spans="1:10" ht="15" hidden="1" x14ac:dyDescent="0.2">
      <c r="A28" s="176"/>
      <c r="B28" s="175"/>
      <c r="C28" s="171">
        <v>4223</v>
      </c>
      <c r="D28" s="170" t="s">
        <v>184</v>
      </c>
      <c r="E28" s="72"/>
      <c r="F28" s="80"/>
      <c r="G28" s="68">
        <v>0</v>
      </c>
      <c r="H28" s="50" t="e">
        <f t="shared" si="1"/>
        <v>#DIV/0!</v>
      </c>
    </row>
    <row r="29" spans="1:10" ht="15" hidden="1" x14ac:dyDescent="0.2">
      <c r="A29" s="176"/>
      <c r="B29" s="175"/>
      <c r="C29" s="171">
        <v>4232</v>
      </c>
      <c r="D29" s="170" t="s">
        <v>183</v>
      </c>
      <c r="E29" s="72"/>
      <c r="F29" s="80"/>
      <c r="G29" s="68">
        <v>0</v>
      </c>
      <c r="H29" s="50" t="e">
        <f t="shared" si="1"/>
        <v>#DIV/0!</v>
      </c>
    </row>
    <row r="30" spans="1:10" ht="15" hidden="1" x14ac:dyDescent="0.2">
      <c r="A30" s="176"/>
      <c r="B30" s="175"/>
      <c r="C30" s="171">
        <v>4232</v>
      </c>
      <c r="D30" s="170" t="s">
        <v>183</v>
      </c>
      <c r="E30" s="72"/>
      <c r="F30" s="80"/>
      <c r="G30" s="68">
        <v>0</v>
      </c>
      <c r="H30" s="50" t="e">
        <f t="shared" si="1"/>
        <v>#DIV/0!</v>
      </c>
    </row>
    <row r="31" spans="1:10" ht="15" hidden="1" x14ac:dyDescent="0.2">
      <c r="A31" s="176"/>
      <c r="B31" s="175">
        <v>2212</v>
      </c>
      <c r="C31" s="171">
        <v>2322</v>
      </c>
      <c r="D31" s="170" t="s">
        <v>182</v>
      </c>
      <c r="E31" s="72"/>
      <c r="F31" s="80"/>
      <c r="G31" s="68">
        <v>0</v>
      </c>
      <c r="H31" s="50" t="e">
        <f t="shared" si="1"/>
        <v>#DIV/0!</v>
      </c>
    </row>
    <row r="32" spans="1:10" ht="15" hidden="1" customHeight="1" x14ac:dyDescent="0.2">
      <c r="A32" s="176"/>
      <c r="B32" s="175">
        <v>2212</v>
      </c>
      <c r="C32" s="171">
        <v>2324</v>
      </c>
      <c r="D32" s="170" t="s">
        <v>181</v>
      </c>
      <c r="E32" s="72"/>
      <c r="F32" s="80"/>
      <c r="G32" s="68">
        <v>0</v>
      </c>
      <c r="H32" s="50" t="e">
        <f t="shared" si="1"/>
        <v>#DIV/0!</v>
      </c>
    </row>
    <row r="33" spans="1:8" ht="15" hidden="1" customHeight="1" x14ac:dyDescent="0.2">
      <c r="A33" s="176"/>
      <c r="B33" s="175">
        <v>2219</v>
      </c>
      <c r="C33" s="177">
        <v>2321</v>
      </c>
      <c r="D33" s="170" t="s">
        <v>180</v>
      </c>
      <c r="E33" s="72"/>
      <c r="F33" s="80"/>
      <c r="G33" s="68">
        <v>0</v>
      </c>
      <c r="H33" s="50" t="e">
        <f t="shared" si="1"/>
        <v>#DIV/0!</v>
      </c>
    </row>
    <row r="34" spans="1:8" ht="15" hidden="1" customHeight="1" x14ac:dyDescent="0.2">
      <c r="A34" s="176"/>
      <c r="B34" s="175">
        <v>2219</v>
      </c>
      <c r="C34" s="171">
        <v>2324</v>
      </c>
      <c r="D34" s="170" t="s">
        <v>179</v>
      </c>
      <c r="E34" s="72"/>
      <c r="F34" s="80"/>
      <c r="G34" s="68">
        <v>0</v>
      </c>
      <c r="H34" s="50" t="e">
        <f t="shared" si="1"/>
        <v>#DIV/0!</v>
      </c>
    </row>
    <row r="35" spans="1:8" ht="15" hidden="1" customHeight="1" x14ac:dyDescent="0.2">
      <c r="A35" s="176"/>
      <c r="B35" s="175">
        <v>2221</v>
      </c>
      <c r="C35" s="177">
        <v>2329</v>
      </c>
      <c r="D35" s="170" t="s">
        <v>178</v>
      </c>
      <c r="E35" s="72"/>
      <c r="F35" s="80"/>
      <c r="G35" s="68">
        <v>0</v>
      </c>
      <c r="H35" s="50" t="e">
        <f t="shared" si="1"/>
        <v>#DIV/0!</v>
      </c>
    </row>
    <row r="36" spans="1:8" ht="15" hidden="1" customHeight="1" x14ac:dyDescent="0.2">
      <c r="A36" s="70"/>
      <c r="B36" s="71">
        <v>3421</v>
      </c>
      <c r="C36" s="71">
        <v>3121</v>
      </c>
      <c r="D36" s="71" t="s">
        <v>177</v>
      </c>
      <c r="E36" s="124"/>
      <c r="F36" s="69"/>
      <c r="G36" s="68">
        <v>0</v>
      </c>
      <c r="H36" s="50" t="e">
        <f t="shared" si="1"/>
        <v>#DIV/0!</v>
      </c>
    </row>
    <row r="37" spans="1:8" ht="15" hidden="1" customHeight="1" x14ac:dyDescent="0.2">
      <c r="A37" s="70"/>
      <c r="B37" s="71">
        <v>3631</v>
      </c>
      <c r="C37" s="71">
        <v>2322</v>
      </c>
      <c r="D37" s="71" t="s">
        <v>176</v>
      </c>
      <c r="E37" s="124"/>
      <c r="F37" s="69"/>
      <c r="G37" s="68">
        <v>0</v>
      </c>
      <c r="H37" s="50" t="e">
        <f t="shared" si="1"/>
        <v>#DIV/0!</v>
      </c>
    </row>
    <row r="38" spans="1:8" ht="15" customHeight="1" x14ac:dyDescent="0.2">
      <c r="A38" s="174"/>
      <c r="B38" s="171">
        <v>3631</v>
      </c>
      <c r="C38" s="71">
        <v>2324</v>
      </c>
      <c r="D38" s="71" t="s">
        <v>373</v>
      </c>
      <c r="E38" s="124">
        <v>0</v>
      </c>
      <c r="F38" s="69">
        <v>0</v>
      </c>
      <c r="G38" s="68">
        <v>16.600000000000001</v>
      </c>
      <c r="H38" s="50" t="e">
        <f t="shared" si="1"/>
        <v>#DIV/0!</v>
      </c>
    </row>
    <row r="39" spans="1:8" ht="15" hidden="1" customHeight="1" x14ac:dyDescent="0.2">
      <c r="A39" s="176"/>
      <c r="B39" s="175">
        <v>3322</v>
      </c>
      <c r="C39" s="177">
        <v>2324</v>
      </c>
      <c r="D39" s="170" t="s">
        <v>175</v>
      </c>
      <c r="E39" s="72"/>
      <c r="F39" s="80"/>
      <c r="G39" s="68">
        <v>0</v>
      </c>
      <c r="H39" s="50" t="e">
        <f t="shared" si="1"/>
        <v>#DIV/0!</v>
      </c>
    </row>
    <row r="40" spans="1:8" ht="15" hidden="1" x14ac:dyDescent="0.2">
      <c r="A40" s="70"/>
      <c r="B40" s="71">
        <v>3412</v>
      </c>
      <c r="C40" s="71">
        <v>2321</v>
      </c>
      <c r="D40" s="71" t="s">
        <v>174</v>
      </c>
      <c r="E40" s="124"/>
      <c r="F40" s="69"/>
      <c r="G40" s="68">
        <v>0</v>
      </c>
      <c r="H40" s="50" t="e">
        <f t="shared" si="1"/>
        <v>#DIV/0!</v>
      </c>
    </row>
    <row r="41" spans="1:8" ht="15" hidden="1" x14ac:dyDescent="0.2">
      <c r="A41" s="176"/>
      <c r="B41" s="175">
        <v>3635</v>
      </c>
      <c r="C41" s="171">
        <v>3122</v>
      </c>
      <c r="D41" s="170" t="s">
        <v>173</v>
      </c>
      <c r="E41" s="72"/>
      <c r="F41" s="80"/>
      <c r="G41" s="68">
        <v>0</v>
      </c>
      <c r="H41" s="50" t="e">
        <f t="shared" si="1"/>
        <v>#DIV/0!</v>
      </c>
    </row>
    <row r="42" spans="1:8" ht="15" hidden="1" x14ac:dyDescent="0.2">
      <c r="A42" s="176"/>
      <c r="B42" s="175">
        <v>3699</v>
      </c>
      <c r="C42" s="171">
        <v>2111</v>
      </c>
      <c r="D42" s="170" t="s">
        <v>172</v>
      </c>
      <c r="E42" s="72"/>
      <c r="F42" s="80"/>
      <c r="G42" s="68">
        <v>0</v>
      </c>
      <c r="H42" s="50" t="e">
        <f t="shared" si="1"/>
        <v>#DIV/0!</v>
      </c>
    </row>
    <row r="43" spans="1:8" ht="15" x14ac:dyDescent="0.2">
      <c r="A43" s="176"/>
      <c r="B43" s="175">
        <v>3699</v>
      </c>
      <c r="C43" s="171">
        <v>2111</v>
      </c>
      <c r="D43" s="170" t="s">
        <v>172</v>
      </c>
      <c r="E43" s="72">
        <v>0</v>
      </c>
      <c r="F43" s="80">
        <v>0</v>
      </c>
      <c r="G43" s="68">
        <v>29</v>
      </c>
      <c r="H43" s="50" t="e">
        <f t="shared" si="1"/>
        <v>#DIV/0!</v>
      </c>
    </row>
    <row r="44" spans="1:8" ht="15" hidden="1" x14ac:dyDescent="0.2">
      <c r="A44" s="174"/>
      <c r="B44" s="171">
        <v>3725</v>
      </c>
      <c r="C44" s="71">
        <v>2321</v>
      </c>
      <c r="D44" s="71" t="s">
        <v>171</v>
      </c>
      <c r="E44" s="124"/>
      <c r="F44" s="69"/>
      <c r="G44" s="68">
        <v>0</v>
      </c>
      <c r="H44" s="50" t="e">
        <f t="shared" si="1"/>
        <v>#DIV/0!</v>
      </c>
    </row>
    <row r="45" spans="1:8" ht="15" x14ac:dyDescent="0.2">
      <c r="A45" s="174"/>
      <c r="B45" s="171">
        <v>3725</v>
      </c>
      <c r="C45" s="71">
        <v>2324</v>
      </c>
      <c r="D45" s="71" t="s">
        <v>374</v>
      </c>
      <c r="E45" s="124">
        <v>2000</v>
      </c>
      <c r="F45" s="69">
        <v>2000</v>
      </c>
      <c r="G45" s="68">
        <v>1376</v>
      </c>
      <c r="H45" s="50">
        <f t="shared" si="1"/>
        <v>68.8</v>
      </c>
    </row>
    <row r="46" spans="1:8" ht="15" hidden="1" x14ac:dyDescent="0.2">
      <c r="A46" s="173"/>
      <c r="B46" s="172">
        <v>6399</v>
      </c>
      <c r="C46" s="171">
        <v>2222</v>
      </c>
      <c r="D46" s="170" t="s">
        <v>170</v>
      </c>
      <c r="E46" s="50"/>
      <c r="F46" s="69"/>
      <c r="G46" s="68">
        <v>0</v>
      </c>
      <c r="H46" s="50" t="e">
        <f>(#REF!/F46)*100</f>
        <v>#REF!</v>
      </c>
    </row>
    <row r="47" spans="1:8" ht="15.75" thickBot="1" x14ac:dyDescent="0.25">
      <c r="A47" s="169"/>
      <c r="B47" s="77"/>
      <c r="C47" s="77"/>
      <c r="D47" s="77"/>
      <c r="E47" s="75"/>
      <c r="F47" s="74"/>
      <c r="G47" s="73"/>
      <c r="H47" s="75"/>
    </row>
    <row r="48" spans="1:8" s="52" customFormat="1" ht="21.75" customHeight="1" thickTop="1" thickBot="1" x14ac:dyDescent="0.3">
      <c r="A48" s="168"/>
      <c r="B48" s="167"/>
      <c r="C48" s="167"/>
      <c r="D48" s="166" t="s">
        <v>169</v>
      </c>
      <c r="E48" s="110">
        <f t="shared" ref="E48:G48" si="2">SUM(E10:E47)</f>
        <v>2000</v>
      </c>
      <c r="F48" s="165">
        <f t="shared" si="2"/>
        <v>16613.7</v>
      </c>
      <c r="G48" s="164">
        <f t="shared" si="2"/>
        <v>1676.6</v>
      </c>
      <c r="H48" s="50">
        <f>(G48/F48)*100</f>
        <v>10.091671331491479</v>
      </c>
    </row>
    <row r="49" spans="1:8" ht="15" customHeight="1" x14ac:dyDescent="0.25">
      <c r="A49" s="53"/>
      <c r="B49" s="53"/>
      <c r="C49" s="53"/>
      <c r="D49" s="57"/>
      <c r="E49" s="55"/>
      <c r="F49" s="55"/>
      <c r="G49" s="117"/>
      <c r="H49" s="117"/>
    </row>
    <row r="50" spans="1:8" ht="15" customHeight="1" thickBot="1" x14ac:dyDescent="0.3">
      <c r="A50" s="53"/>
      <c r="B50" s="53"/>
      <c r="C50" s="53"/>
      <c r="D50" s="57"/>
      <c r="E50" s="55"/>
      <c r="F50" s="55"/>
      <c r="G50" s="55"/>
      <c r="H50" s="55"/>
    </row>
    <row r="51" spans="1:8" ht="15.75" x14ac:dyDescent="0.25">
      <c r="A51" s="96" t="s">
        <v>57</v>
      </c>
      <c r="B51" s="96" t="s">
        <v>56</v>
      </c>
      <c r="C51" s="96" t="s">
        <v>55</v>
      </c>
      <c r="D51" s="95" t="s">
        <v>54</v>
      </c>
      <c r="E51" s="94" t="s">
        <v>53</v>
      </c>
      <c r="F51" s="94" t="s">
        <v>53</v>
      </c>
      <c r="G51" s="94" t="s">
        <v>7</v>
      </c>
      <c r="H51" s="94" t="s">
        <v>52</v>
      </c>
    </row>
    <row r="52" spans="1:8" ht="15.75" customHeight="1" thickBot="1" x14ac:dyDescent="0.3">
      <c r="A52" s="93"/>
      <c r="B52" s="93"/>
      <c r="C52" s="93"/>
      <c r="D52" s="92"/>
      <c r="E52" s="90" t="s">
        <v>51</v>
      </c>
      <c r="F52" s="90" t="s">
        <v>50</v>
      </c>
      <c r="G52" s="91" t="s">
        <v>49</v>
      </c>
      <c r="H52" s="90" t="s">
        <v>10</v>
      </c>
    </row>
    <row r="53" spans="1:8" ht="16.5" customHeight="1" thickTop="1" x14ac:dyDescent="0.25">
      <c r="A53" s="163">
        <v>30</v>
      </c>
      <c r="B53" s="116"/>
      <c r="C53" s="116"/>
      <c r="D53" s="115" t="s">
        <v>168</v>
      </c>
      <c r="E53" s="160"/>
      <c r="F53" s="162"/>
      <c r="G53" s="161"/>
      <c r="H53" s="160"/>
    </row>
    <row r="54" spans="1:8" ht="15" customHeight="1" x14ac:dyDescent="0.25">
      <c r="A54" s="143"/>
      <c r="B54" s="127"/>
      <c r="C54" s="127"/>
      <c r="D54" s="127"/>
      <c r="E54" s="50"/>
      <c r="F54" s="69"/>
      <c r="G54" s="68"/>
      <c r="H54" s="50"/>
    </row>
    <row r="55" spans="1:8" ht="15" hidden="1" x14ac:dyDescent="0.2">
      <c r="A55" s="70"/>
      <c r="B55" s="71"/>
      <c r="C55" s="71">
        <v>1361</v>
      </c>
      <c r="D55" s="71" t="s">
        <v>75</v>
      </c>
      <c r="E55" s="144"/>
      <c r="F55" s="138"/>
      <c r="G55" s="157">
        <v>0</v>
      </c>
      <c r="H55" s="50" t="e">
        <f>(#REF!/F55)*100</f>
        <v>#REF!</v>
      </c>
    </row>
    <row r="56" spans="1:8" ht="15" hidden="1" x14ac:dyDescent="0.2">
      <c r="A56" s="70"/>
      <c r="B56" s="71"/>
      <c r="C56" s="71">
        <v>2460</v>
      </c>
      <c r="D56" s="71" t="s">
        <v>167</v>
      </c>
      <c r="E56" s="144"/>
      <c r="F56" s="138"/>
      <c r="G56" s="157"/>
      <c r="H56" s="50" t="e">
        <f>(#REF!/F56)*100</f>
        <v>#REF!</v>
      </c>
    </row>
    <row r="57" spans="1:8" ht="15" hidden="1" x14ac:dyDescent="0.2">
      <c r="A57" s="70">
        <v>98008</v>
      </c>
      <c r="B57" s="71"/>
      <c r="C57" s="71">
        <v>4111</v>
      </c>
      <c r="D57" s="71" t="s">
        <v>166</v>
      </c>
      <c r="E57" s="124"/>
      <c r="F57" s="69"/>
      <c r="G57" s="68"/>
      <c r="H57" s="50" t="e">
        <f>(#REF!/F57)*100</f>
        <v>#REF!</v>
      </c>
    </row>
    <row r="58" spans="1:8" ht="15" hidden="1" customHeight="1" x14ac:dyDescent="0.2">
      <c r="A58" s="70">
        <v>98071</v>
      </c>
      <c r="B58" s="71"/>
      <c r="C58" s="71">
        <v>4111</v>
      </c>
      <c r="D58" s="71" t="s">
        <v>165</v>
      </c>
      <c r="E58" s="144"/>
      <c r="F58" s="138"/>
      <c r="G58" s="157"/>
      <c r="H58" s="50" t="e">
        <f>(#REF!/F58)*100</f>
        <v>#REF!</v>
      </c>
    </row>
    <row r="59" spans="1:8" ht="15" hidden="1" customHeight="1" x14ac:dyDescent="0.2">
      <c r="A59" s="70">
        <v>98187</v>
      </c>
      <c r="B59" s="71"/>
      <c r="C59" s="71">
        <v>4111</v>
      </c>
      <c r="D59" s="71" t="s">
        <v>164</v>
      </c>
      <c r="E59" s="144"/>
      <c r="F59" s="138"/>
      <c r="G59" s="157"/>
      <c r="H59" s="50" t="e">
        <f>(#REF!/F59)*100</f>
        <v>#REF!</v>
      </c>
    </row>
    <row r="60" spans="1:8" ht="15" hidden="1" x14ac:dyDescent="0.2">
      <c r="A60" s="70">
        <v>98348</v>
      </c>
      <c r="B60" s="71"/>
      <c r="C60" s="71">
        <v>4111</v>
      </c>
      <c r="D60" s="71" t="s">
        <v>163</v>
      </c>
      <c r="E60" s="140"/>
      <c r="F60" s="114"/>
      <c r="G60" s="68"/>
      <c r="H60" s="50" t="e">
        <f>(#REF!/F60)*100</f>
        <v>#REF!</v>
      </c>
    </row>
    <row r="61" spans="1:8" ht="15" x14ac:dyDescent="0.2">
      <c r="A61" s="70"/>
      <c r="B61" s="71"/>
      <c r="C61" s="71">
        <v>2460</v>
      </c>
      <c r="D61" s="71" t="s">
        <v>472</v>
      </c>
      <c r="E61" s="124">
        <v>0</v>
      </c>
      <c r="F61" s="69">
        <v>0</v>
      </c>
      <c r="G61" s="157">
        <v>0.5</v>
      </c>
      <c r="H61" s="50" t="e">
        <f t="shared" ref="H61:H95" si="3">(G61/F61)*100</f>
        <v>#DIV/0!</v>
      </c>
    </row>
    <row r="62" spans="1:8" ht="15" x14ac:dyDescent="0.2">
      <c r="A62" s="70">
        <v>98008</v>
      </c>
      <c r="B62" s="71"/>
      <c r="C62" s="71">
        <v>4111</v>
      </c>
      <c r="D62" s="71" t="s">
        <v>473</v>
      </c>
      <c r="E62" s="124">
        <v>0</v>
      </c>
      <c r="F62" s="69">
        <v>0</v>
      </c>
      <c r="G62" s="157">
        <v>30</v>
      </c>
      <c r="H62" s="50" t="e">
        <f t="shared" si="3"/>
        <v>#DIV/0!</v>
      </c>
    </row>
    <row r="63" spans="1:8" ht="15" customHeight="1" x14ac:dyDescent="0.2">
      <c r="A63" s="71">
        <v>13011</v>
      </c>
      <c r="B63" s="71"/>
      <c r="C63" s="71">
        <v>4116</v>
      </c>
      <c r="D63" s="71" t="s">
        <v>162</v>
      </c>
      <c r="E63" s="50">
        <v>0</v>
      </c>
      <c r="F63" s="69">
        <v>7193.4</v>
      </c>
      <c r="G63" s="157">
        <v>7193.6</v>
      </c>
      <c r="H63" s="50">
        <f t="shared" si="3"/>
        <v>100.00278032641032</v>
      </c>
    </row>
    <row r="64" spans="1:8" ht="15" x14ac:dyDescent="0.2">
      <c r="A64" s="70">
        <v>13015</v>
      </c>
      <c r="B64" s="71"/>
      <c r="C64" s="71">
        <v>4116</v>
      </c>
      <c r="D64" s="71" t="s">
        <v>161</v>
      </c>
      <c r="E64" s="144">
        <v>0</v>
      </c>
      <c r="F64" s="138">
        <v>1273</v>
      </c>
      <c r="G64" s="157">
        <v>1273</v>
      </c>
      <c r="H64" s="50">
        <f t="shared" si="3"/>
        <v>100</v>
      </c>
    </row>
    <row r="65" spans="1:8" ht="15" hidden="1" x14ac:dyDescent="0.2">
      <c r="A65" s="70">
        <v>13015</v>
      </c>
      <c r="B65" s="71"/>
      <c r="C65" s="71">
        <v>4116</v>
      </c>
      <c r="D65" s="71" t="s">
        <v>161</v>
      </c>
      <c r="E65" s="144"/>
      <c r="F65" s="138"/>
      <c r="G65" s="157">
        <v>0</v>
      </c>
      <c r="H65" s="50" t="e">
        <f t="shared" si="3"/>
        <v>#DIV/0!</v>
      </c>
    </row>
    <row r="66" spans="1:8" ht="14.25" hidden="1" customHeight="1" x14ac:dyDescent="0.2">
      <c r="A66" s="70">
        <v>13101</v>
      </c>
      <c r="B66" s="71"/>
      <c r="C66" s="71">
        <v>4116</v>
      </c>
      <c r="D66" s="71" t="s">
        <v>160</v>
      </c>
      <c r="E66" s="144"/>
      <c r="F66" s="138"/>
      <c r="G66" s="157">
        <v>0</v>
      </c>
      <c r="H66" s="50" t="e">
        <f t="shared" si="3"/>
        <v>#DIV/0!</v>
      </c>
    </row>
    <row r="67" spans="1:8" ht="15" x14ac:dyDescent="0.2">
      <c r="A67" s="70">
        <v>13013</v>
      </c>
      <c r="B67" s="71"/>
      <c r="C67" s="71">
        <v>4116</v>
      </c>
      <c r="D67" s="71" t="s">
        <v>332</v>
      </c>
      <c r="E67" s="144">
        <v>0</v>
      </c>
      <c r="F67" s="138">
        <v>2482.8000000000002</v>
      </c>
      <c r="G67" s="157">
        <v>2451.4</v>
      </c>
      <c r="H67" s="50">
        <f t="shared" si="3"/>
        <v>98.735298856130171</v>
      </c>
    </row>
    <row r="68" spans="1:8" ht="15" hidden="1" customHeight="1" x14ac:dyDescent="0.2">
      <c r="A68" s="71"/>
      <c r="B68" s="71"/>
      <c r="C68" s="71">
        <v>4116</v>
      </c>
      <c r="D68" s="71" t="s">
        <v>333</v>
      </c>
      <c r="E68" s="50"/>
      <c r="F68" s="69"/>
      <c r="G68" s="157">
        <v>0</v>
      </c>
      <c r="H68" s="50" t="e">
        <f t="shared" si="3"/>
        <v>#DIV/0!</v>
      </c>
    </row>
    <row r="69" spans="1:8" ht="15" hidden="1" customHeight="1" x14ac:dyDescent="0.2">
      <c r="A69" s="71"/>
      <c r="B69" s="71"/>
      <c r="C69" s="71">
        <v>4116</v>
      </c>
      <c r="D69" s="71" t="s">
        <v>333</v>
      </c>
      <c r="E69" s="50"/>
      <c r="F69" s="69"/>
      <c r="G69" s="157">
        <v>0</v>
      </c>
      <c r="H69" s="50" t="e">
        <f t="shared" si="3"/>
        <v>#DIV/0!</v>
      </c>
    </row>
    <row r="70" spans="1:8" ht="15" hidden="1" customHeight="1" x14ac:dyDescent="0.2">
      <c r="A70" s="71"/>
      <c r="B70" s="71"/>
      <c r="C70" s="71">
        <v>4116</v>
      </c>
      <c r="D70" s="71" t="s">
        <v>334</v>
      </c>
      <c r="E70" s="50"/>
      <c r="F70" s="69"/>
      <c r="G70" s="157">
        <v>0</v>
      </c>
      <c r="H70" s="50" t="e">
        <f t="shared" si="3"/>
        <v>#DIV/0!</v>
      </c>
    </row>
    <row r="71" spans="1:8" ht="15" hidden="1" customHeight="1" x14ac:dyDescent="0.2">
      <c r="A71" s="70"/>
      <c r="B71" s="71"/>
      <c r="C71" s="71">
        <v>4132</v>
      </c>
      <c r="D71" s="71" t="s">
        <v>159</v>
      </c>
      <c r="E71" s="144"/>
      <c r="F71" s="138"/>
      <c r="G71" s="157">
        <v>0</v>
      </c>
      <c r="H71" s="50" t="e">
        <f t="shared" si="3"/>
        <v>#DIV/0!</v>
      </c>
    </row>
    <row r="72" spans="1:8" ht="15" hidden="1" customHeight="1" x14ac:dyDescent="0.2">
      <c r="A72" s="70">
        <v>14004</v>
      </c>
      <c r="B72" s="71"/>
      <c r="C72" s="71">
        <v>4122</v>
      </c>
      <c r="D72" s="71" t="s">
        <v>158</v>
      </c>
      <c r="E72" s="50"/>
      <c r="F72" s="69"/>
      <c r="G72" s="157">
        <v>0</v>
      </c>
      <c r="H72" s="50" t="e">
        <f t="shared" si="3"/>
        <v>#DIV/0!</v>
      </c>
    </row>
    <row r="73" spans="1:8" ht="15" hidden="1" x14ac:dyDescent="0.2">
      <c r="A73" s="159"/>
      <c r="B73" s="122"/>
      <c r="C73" s="122">
        <v>4216</v>
      </c>
      <c r="D73" s="122" t="s">
        <v>157</v>
      </c>
      <c r="E73" s="144"/>
      <c r="F73" s="138"/>
      <c r="G73" s="157">
        <v>0</v>
      </c>
      <c r="H73" s="50" t="e">
        <f t="shared" si="3"/>
        <v>#DIV/0!</v>
      </c>
    </row>
    <row r="74" spans="1:8" ht="15" hidden="1" customHeight="1" x14ac:dyDescent="0.2">
      <c r="A74" s="71"/>
      <c r="B74" s="71"/>
      <c r="C74" s="71">
        <v>4216</v>
      </c>
      <c r="D74" s="71" t="s">
        <v>156</v>
      </c>
      <c r="E74" s="50"/>
      <c r="F74" s="69"/>
      <c r="G74" s="157">
        <v>0</v>
      </c>
      <c r="H74" s="50" t="e">
        <f t="shared" si="3"/>
        <v>#DIV/0!</v>
      </c>
    </row>
    <row r="75" spans="1:8" ht="15" hidden="1" customHeight="1" x14ac:dyDescent="0.2">
      <c r="A75" s="71"/>
      <c r="B75" s="71"/>
      <c r="C75" s="71">
        <v>4152</v>
      </c>
      <c r="D75" s="122" t="s">
        <v>191</v>
      </c>
      <c r="E75" s="50"/>
      <c r="F75" s="69"/>
      <c r="G75" s="157">
        <v>0</v>
      </c>
      <c r="H75" s="50" t="e">
        <f t="shared" si="3"/>
        <v>#DIV/0!</v>
      </c>
    </row>
    <row r="76" spans="1:8" ht="15" customHeight="1" x14ac:dyDescent="0.2">
      <c r="A76" s="70"/>
      <c r="B76" s="71"/>
      <c r="C76" s="71">
        <v>4222</v>
      </c>
      <c r="D76" s="71" t="s">
        <v>155</v>
      </c>
      <c r="E76" s="144">
        <v>0</v>
      </c>
      <c r="F76" s="138">
        <v>300</v>
      </c>
      <c r="G76" s="157">
        <v>300</v>
      </c>
      <c r="H76" s="50">
        <f t="shared" si="3"/>
        <v>100</v>
      </c>
    </row>
    <row r="77" spans="1:8" ht="15" hidden="1" x14ac:dyDescent="0.2">
      <c r="A77" s="70"/>
      <c r="B77" s="71">
        <v>3341</v>
      </c>
      <c r="C77" s="71">
        <v>2111</v>
      </c>
      <c r="D77" s="71" t="s">
        <v>154</v>
      </c>
      <c r="E77" s="158"/>
      <c r="F77" s="136"/>
      <c r="G77" s="157">
        <v>0</v>
      </c>
      <c r="H77" s="50" t="e">
        <f t="shared" si="3"/>
        <v>#DIV/0!</v>
      </c>
    </row>
    <row r="78" spans="1:8" ht="15" x14ac:dyDescent="0.2">
      <c r="A78" s="70"/>
      <c r="B78" s="71">
        <v>3349</v>
      </c>
      <c r="C78" s="71">
        <v>2111</v>
      </c>
      <c r="D78" s="71" t="s">
        <v>335</v>
      </c>
      <c r="E78" s="158">
        <v>650</v>
      </c>
      <c r="F78" s="136">
        <v>650</v>
      </c>
      <c r="G78" s="157">
        <v>586.70000000000005</v>
      </c>
      <c r="H78" s="50">
        <f t="shared" si="3"/>
        <v>90.261538461538464</v>
      </c>
    </row>
    <row r="79" spans="1:8" ht="15" hidden="1" x14ac:dyDescent="0.2">
      <c r="A79" s="70"/>
      <c r="B79" s="71">
        <v>5512</v>
      </c>
      <c r="C79" s="71">
        <v>2111</v>
      </c>
      <c r="D79" s="71" t="s">
        <v>153</v>
      </c>
      <c r="E79" s="50"/>
      <c r="F79" s="69"/>
      <c r="G79" s="157">
        <v>0</v>
      </c>
      <c r="H79" s="50" t="e">
        <f t="shared" si="3"/>
        <v>#DIV/0!</v>
      </c>
    </row>
    <row r="80" spans="1:8" ht="15" hidden="1" x14ac:dyDescent="0.2">
      <c r="A80" s="70"/>
      <c r="B80" s="71">
        <v>5512</v>
      </c>
      <c r="C80" s="71">
        <v>2322</v>
      </c>
      <c r="D80" s="71" t="s">
        <v>152</v>
      </c>
      <c r="E80" s="50"/>
      <c r="F80" s="69"/>
      <c r="G80" s="157">
        <v>0</v>
      </c>
      <c r="H80" s="50" t="e">
        <f t="shared" si="3"/>
        <v>#DIV/0!</v>
      </c>
    </row>
    <row r="81" spans="1:8" ht="15" hidden="1" x14ac:dyDescent="0.2">
      <c r="A81" s="70"/>
      <c r="B81" s="71">
        <v>5512</v>
      </c>
      <c r="C81" s="71">
        <v>2324</v>
      </c>
      <c r="D81" s="71" t="s">
        <v>336</v>
      </c>
      <c r="E81" s="50"/>
      <c r="F81" s="69"/>
      <c r="G81" s="157">
        <v>0</v>
      </c>
      <c r="H81" s="50" t="e">
        <f t="shared" si="3"/>
        <v>#DIV/0!</v>
      </c>
    </row>
    <row r="82" spans="1:8" ht="15" hidden="1" x14ac:dyDescent="0.2">
      <c r="A82" s="70"/>
      <c r="B82" s="71">
        <v>5512</v>
      </c>
      <c r="C82" s="71">
        <v>3113</v>
      </c>
      <c r="D82" s="71" t="s">
        <v>337</v>
      </c>
      <c r="E82" s="50"/>
      <c r="F82" s="69"/>
      <c r="G82" s="157">
        <v>0</v>
      </c>
      <c r="H82" s="50" t="e">
        <f t="shared" si="3"/>
        <v>#DIV/0!</v>
      </c>
    </row>
    <row r="83" spans="1:8" ht="15" hidden="1" x14ac:dyDescent="0.2">
      <c r="A83" s="70"/>
      <c r="B83" s="71">
        <v>5512</v>
      </c>
      <c r="C83" s="71">
        <v>3122</v>
      </c>
      <c r="D83" s="71" t="s">
        <v>151</v>
      </c>
      <c r="E83" s="50"/>
      <c r="F83" s="69"/>
      <c r="G83" s="157">
        <v>0</v>
      </c>
      <c r="H83" s="50" t="e">
        <f t="shared" si="3"/>
        <v>#DIV/0!</v>
      </c>
    </row>
    <row r="84" spans="1:8" ht="15" x14ac:dyDescent="0.2">
      <c r="A84" s="70"/>
      <c r="B84" s="71">
        <v>6171</v>
      </c>
      <c r="C84" s="71">
        <v>2111</v>
      </c>
      <c r="D84" s="71" t="s">
        <v>372</v>
      </c>
      <c r="E84" s="158">
        <v>130</v>
      </c>
      <c r="F84" s="136">
        <v>130</v>
      </c>
      <c r="G84" s="157">
        <v>100.5</v>
      </c>
      <c r="H84" s="50">
        <f t="shared" si="3"/>
        <v>77.307692307692307</v>
      </c>
    </row>
    <row r="85" spans="1:8" ht="15" x14ac:dyDescent="0.2">
      <c r="A85" s="70"/>
      <c r="B85" s="71">
        <v>6171</v>
      </c>
      <c r="C85" s="71">
        <v>2132</v>
      </c>
      <c r="D85" s="71" t="s">
        <v>370</v>
      </c>
      <c r="E85" s="124">
        <v>87</v>
      </c>
      <c r="F85" s="69">
        <v>87</v>
      </c>
      <c r="G85" s="157">
        <v>87.1</v>
      </c>
      <c r="H85" s="50">
        <f t="shared" si="3"/>
        <v>100.11494252873563</v>
      </c>
    </row>
    <row r="86" spans="1:8" ht="15" hidden="1" x14ac:dyDescent="0.2">
      <c r="A86" s="70"/>
      <c r="B86" s="71">
        <v>6171</v>
      </c>
      <c r="C86" s="71">
        <v>2212</v>
      </c>
      <c r="D86" s="71" t="s">
        <v>338</v>
      </c>
      <c r="E86" s="50"/>
      <c r="F86" s="69"/>
      <c r="G86" s="157">
        <v>0</v>
      </c>
      <c r="H86" s="50" t="e">
        <f t="shared" si="3"/>
        <v>#DIV/0!</v>
      </c>
    </row>
    <row r="87" spans="1:8" ht="15" hidden="1" x14ac:dyDescent="0.2">
      <c r="A87" s="70"/>
      <c r="B87" s="71">
        <v>6171</v>
      </c>
      <c r="C87" s="71">
        <v>2133</v>
      </c>
      <c r="D87" s="71" t="s">
        <v>150</v>
      </c>
      <c r="E87" s="137"/>
      <c r="F87" s="136"/>
      <c r="G87" s="157">
        <v>0</v>
      </c>
      <c r="H87" s="50" t="e">
        <f t="shared" si="3"/>
        <v>#DIV/0!</v>
      </c>
    </row>
    <row r="88" spans="1:8" ht="15" hidden="1" x14ac:dyDescent="0.2">
      <c r="A88" s="70"/>
      <c r="B88" s="71">
        <v>6171</v>
      </c>
      <c r="C88" s="71">
        <v>2310</v>
      </c>
      <c r="D88" s="71" t="s">
        <v>149</v>
      </c>
      <c r="E88" s="124"/>
      <c r="F88" s="69"/>
      <c r="G88" s="157">
        <v>0</v>
      </c>
      <c r="H88" s="50" t="e">
        <f t="shared" si="3"/>
        <v>#DIV/0!</v>
      </c>
    </row>
    <row r="89" spans="1:8" ht="15" hidden="1" x14ac:dyDescent="0.2">
      <c r="A89" s="70"/>
      <c r="B89" s="71">
        <v>6171</v>
      </c>
      <c r="C89" s="71">
        <v>2322</v>
      </c>
      <c r="D89" s="71" t="s">
        <v>339</v>
      </c>
      <c r="E89" s="124"/>
      <c r="F89" s="69"/>
      <c r="G89" s="157">
        <v>0</v>
      </c>
      <c r="H89" s="50" t="e">
        <f t="shared" si="3"/>
        <v>#DIV/0!</v>
      </c>
    </row>
    <row r="90" spans="1:8" ht="15" x14ac:dyDescent="0.2">
      <c r="A90" s="70"/>
      <c r="B90" s="71">
        <v>6171</v>
      </c>
      <c r="C90" s="71">
        <v>2324</v>
      </c>
      <c r="D90" s="71" t="s">
        <v>371</v>
      </c>
      <c r="E90" s="124">
        <v>0</v>
      </c>
      <c r="F90" s="69">
        <v>46.7</v>
      </c>
      <c r="G90" s="157">
        <v>370.9</v>
      </c>
      <c r="H90" s="50">
        <f t="shared" si="3"/>
        <v>794.21841541755884</v>
      </c>
    </row>
    <row r="91" spans="1:8" ht="15" hidden="1" x14ac:dyDescent="0.2">
      <c r="A91" s="70"/>
      <c r="B91" s="71">
        <v>6171</v>
      </c>
      <c r="C91" s="71">
        <v>2329</v>
      </c>
      <c r="D91" s="71" t="s">
        <v>148</v>
      </c>
      <c r="E91" s="124"/>
      <c r="F91" s="69"/>
      <c r="G91" s="157">
        <v>0</v>
      </c>
      <c r="H91" s="50" t="e">
        <f t="shared" si="3"/>
        <v>#DIV/0!</v>
      </c>
    </row>
    <row r="92" spans="1:8" ht="15" hidden="1" x14ac:dyDescent="0.2">
      <c r="A92" s="70"/>
      <c r="B92" s="71">
        <v>6409</v>
      </c>
      <c r="C92" s="71">
        <v>2328</v>
      </c>
      <c r="D92" s="71" t="s">
        <v>147</v>
      </c>
      <c r="E92" s="124"/>
      <c r="F92" s="69"/>
      <c r="G92" s="157">
        <v>0</v>
      </c>
      <c r="H92" s="50" t="e">
        <f t="shared" si="3"/>
        <v>#DIV/0!</v>
      </c>
    </row>
    <row r="93" spans="1:8" ht="15" x14ac:dyDescent="0.2">
      <c r="A93" s="70"/>
      <c r="B93" s="71">
        <v>6330</v>
      </c>
      <c r="C93" s="71">
        <v>4132</v>
      </c>
      <c r="D93" s="71" t="s">
        <v>78</v>
      </c>
      <c r="E93" s="124">
        <v>0</v>
      </c>
      <c r="F93" s="69">
        <v>0</v>
      </c>
      <c r="G93" s="157">
        <v>47.3</v>
      </c>
      <c r="H93" s="50" t="e">
        <f t="shared" si="3"/>
        <v>#DIV/0!</v>
      </c>
    </row>
    <row r="94" spans="1:8" ht="15.75" thickBot="1" x14ac:dyDescent="0.25">
      <c r="A94" s="66"/>
      <c r="B94" s="67"/>
      <c r="C94" s="67"/>
      <c r="D94" s="67"/>
      <c r="E94" s="63"/>
      <c r="F94" s="65"/>
      <c r="G94" s="64"/>
      <c r="H94" s="50"/>
    </row>
    <row r="95" spans="1:8" s="52" customFormat="1" ht="21.75" customHeight="1" thickTop="1" thickBot="1" x14ac:dyDescent="0.3">
      <c r="A95" s="156"/>
      <c r="B95" s="62"/>
      <c r="C95" s="62"/>
      <c r="D95" s="108" t="s">
        <v>146</v>
      </c>
      <c r="E95" s="58">
        <f>SUM(E55:E94)</f>
        <v>867</v>
      </c>
      <c r="F95" s="60">
        <f>SUM(F61:F94)</f>
        <v>12162.900000000001</v>
      </c>
      <c r="G95" s="59">
        <f>SUM(G54:G94)</f>
        <v>12441</v>
      </c>
      <c r="H95" s="50">
        <f t="shared" si="3"/>
        <v>102.28646128801518</v>
      </c>
    </row>
    <row r="96" spans="1:8" ht="15" customHeight="1" x14ac:dyDescent="0.25">
      <c r="A96" s="53"/>
      <c r="B96" s="53"/>
      <c r="C96" s="53"/>
      <c r="D96" s="57"/>
      <c r="E96" s="55"/>
      <c r="F96" s="55"/>
      <c r="G96" s="55"/>
      <c r="H96" s="55"/>
    </row>
    <row r="97" spans="1:8" ht="12.75" hidden="1" customHeight="1" x14ac:dyDescent="0.25">
      <c r="A97" s="53"/>
      <c r="B97" s="53"/>
      <c r="C97" s="53"/>
      <c r="D97" s="57"/>
      <c r="E97" s="55"/>
      <c r="F97" s="55"/>
      <c r="G97" s="55"/>
      <c r="H97" s="55"/>
    </row>
    <row r="98" spans="1:8" ht="15" customHeight="1" thickBot="1" x14ac:dyDescent="0.3">
      <c r="A98" s="53"/>
      <c r="B98" s="53"/>
      <c r="C98" s="53"/>
      <c r="D98" s="57"/>
      <c r="E98" s="55"/>
      <c r="F98" s="55"/>
      <c r="G98" s="55"/>
      <c r="H98" s="55"/>
    </row>
    <row r="99" spans="1:8" ht="15.75" x14ac:dyDescent="0.25">
      <c r="A99" s="96" t="s">
        <v>57</v>
      </c>
      <c r="B99" s="96" t="s">
        <v>56</v>
      </c>
      <c r="C99" s="96" t="s">
        <v>55</v>
      </c>
      <c r="D99" s="95" t="s">
        <v>54</v>
      </c>
      <c r="E99" s="94" t="s">
        <v>53</v>
      </c>
      <c r="F99" s="94" t="s">
        <v>53</v>
      </c>
      <c r="G99" s="94" t="s">
        <v>7</v>
      </c>
      <c r="H99" s="94" t="s">
        <v>52</v>
      </c>
    </row>
    <row r="100" spans="1:8" ht="15.75" customHeight="1" thickBot="1" x14ac:dyDescent="0.3">
      <c r="A100" s="93"/>
      <c r="B100" s="93"/>
      <c r="C100" s="93"/>
      <c r="D100" s="92"/>
      <c r="E100" s="90" t="s">
        <v>51</v>
      </c>
      <c r="F100" s="90" t="s">
        <v>50</v>
      </c>
      <c r="G100" s="91" t="s">
        <v>330</v>
      </c>
      <c r="H100" s="90" t="s">
        <v>10</v>
      </c>
    </row>
    <row r="101" spans="1:8" ht="16.5" customHeight="1" thickTop="1" x14ac:dyDescent="0.25">
      <c r="A101" s="116">
        <v>50</v>
      </c>
      <c r="B101" s="116"/>
      <c r="C101" s="116"/>
      <c r="D101" s="115" t="s">
        <v>145</v>
      </c>
      <c r="E101" s="112"/>
      <c r="F101" s="114"/>
      <c r="G101" s="113"/>
      <c r="H101" s="112"/>
    </row>
    <row r="102" spans="1:8" ht="15" customHeight="1" x14ac:dyDescent="0.25">
      <c r="A102" s="71"/>
      <c r="B102" s="71"/>
      <c r="C102" s="71"/>
      <c r="D102" s="127"/>
      <c r="E102" s="50"/>
      <c r="F102" s="69"/>
      <c r="G102" s="68"/>
      <c r="H102" s="50"/>
    </row>
    <row r="103" spans="1:8" ht="15" x14ac:dyDescent="0.2">
      <c r="A103" s="71"/>
      <c r="B103" s="71"/>
      <c r="C103" s="71">
        <v>1361</v>
      </c>
      <c r="D103" s="71" t="s">
        <v>75</v>
      </c>
      <c r="E103" s="124">
        <v>5</v>
      </c>
      <c r="F103" s="69">
        <v>5</v>
      </c>
      <c r="G103" s="68">
        <v>0.3</v>
      </c>
      <c r="H103" s="50">
        <f t="shared" ref="H103:H153" si="4">(G103/F103)*100</f>
        <v>6</v>
      </c>
    </row>
    <row r="104" spans="1:8" ht="15" hidden="1" x14ac:dyDescent="0.2">
      <c r="A104" s="71"/>
      <c r="B104" s="71"/>
      <c r="C104" s="71">
        <v>2451</v>
      </c>
      <c r="D104" s="71" t="s">
        <v>144</v>
      </c>
      <c r="E104" s="50"/>
      <c r="F104" s="69"/>
      <c r="G104" s="68">
        <v>0</v>
      </c>
      <c r="H104" s="50" t="e">
        <f t="shared" si="4"/>
        <v>#DIV/0!</v>
      </c>
    </row>
    <row r="105" spans="1:8" ht="15" hidden="1" x14ac:dyDescent="0.2">
      <c r="A105" s="71">
        <v>13010</v>
      </c>
      <c r="B105" s="71"/>
      <c r="C105" s="71">
        <v>4116</v>
      </c>
      <c r="D105" s="71" t="s">
        <v>143</v>
      </c>
      <c r="E105" s="50"/>
      <c r="F105" s="69"/>
      <c r="G105" s="68">
        <v>0</v>
      </c>
      <c r="H105" s="50" t="e">
        <f t="shared" si="4"/>
        <v>#DIV/0!</v>
      </c>
    </row>
    <row r="106" spans="1:8" ht="15" hidden="1" x14ac:dyDescent="0.2">
      <c r="A106" s="71">
        <v>434</v>
      </c>
      <c r="B106" s="71"/>
      <c r="C106" s="71">
        <v>4122</v>
      </c>
      <c r="D106" s="71" t="s">
        <v>142</v>
      </c>
      <c r="E106" s="50"/>
      <c r="F106" s="69"/>
      <c r="G106" s="68">
        <v>0</v>
      </c>
      <c r="H106" s="50" t="e">
        <f t="shared" si="4"/>
        <v>#DIV/0!</v>
      </c>
    </row>
    <row r="107" spans="1:8" ht="15" hidden="1" x14ac:dyDescent="0.2">
      <c r="A107" s="71">
        <v>13305</v>
      </c>
      <c r="B107" s="71"/>
      <c r="C107" s="71">
        <v>4116</v>
      </c>
      <c r="D107" s="71" t="s">
        <v>141</v>
      </c>
      <c r="E107" s="50"/>
      <c r="F107" s="69"/>
      <c r="G107" s="68">
        <v>0</v>
      </c>
      <c r="H107" s="50" t="e">
        <f t="shared" si="4"/>
        <v>#DIV/0!</v>
      </c>
    </row>
    <row r="108" spans="1:8" ht="15" x14ac:dyDescent="0.2">
      <c r="A108" s="70">
        <v>33063</v>
      </c>
      <c r="B108" s="71"/>
      <c r="C108" s="71">
        <v>4116</v>
      </c>
      <c r="D108" s="71" t="s">
        <v>340</v>
      </c>
      <c r="E108" s="124">
        <v>0</v>
      </c>
      <c r="F108" s="69">
        <v>3677.8</v>
      </c>
      <c r="G108" s="68">
        <v>3677</v>
      </c>
      <c r="H108" s="50">
        <f t="shared" si="4"/>
        <v>99.978247865571802</v>
      </c>
    </row>
    <row r="109" spans="1:8" ht="15" x14ac:dyDescent="0.2">
      <c r="A109" s="70">
        <v>34070</v>
      </c>
      <c r="B109" s="71"/>
      <c r="C109" s="71">
        <v>4116</v>
      </c>
      <c r="D109" s="71" t="s">
        <v>456</v>
      </c>
      <c r="E109" s="124">
        <v>0</v>
      </c>
      <c r="F109" s="69">
        <v>15</v>
      </c>
      <c r="G109" s="68">
        <v>15</v>
      </c>
      <c r="H109" s="50">
        <f t="shared" si="4"/>
        <v>100</v>
      </c>
    </row>
    <row r="110" spans="1:8" ht="15" hidden="1" x14ac:dyDescent="0.2">
      <c r="A110" s="71"/>
      <c r="B110" s="71"/>
      <c r="C110" s="71">
        <v>4116</v>
      </c>
      <c r="D110" s="71" t="s">
        <v>341</v>
      </c>
      <c r="E110" s="124"/>
      <c r="F110" s="69"/>
      <c r="G110" s="68">
        <v>0</v>
      </c>
      <c r="H110" s="50" t="e">
        <f t="shared" si="4"/>
        <v>#DIV/0!</v>
      </c>
    </row>
    <row r="111" spans="1:8" ht="15" hidden="1" x14ac:dyDescent="0.2">
      <c r="A111" s="71"/>
      <c r="B111" s="71"/>
      <c r="C111" s="71">
        <v>4116</v>
      </c>
      <c r="D111" s="71" t="s">
        <v>341</v>
      </c>
      <c r="E111" s="124"/>
      <c r="F111" s="69"/>
      <c r="G111" s="68">
        <v>0</v>
      </c>
      <c r="H111" s="50" t="e">
        <f t="shared" si="4"/>
        <v>#DIV/0!</v>
      </c>
    </row>
    <row r="112" spans="1:8" ht="15" hidden="1" x14ac:dyDescent="0.2">
      <c r="A112" s="71"/>
      <c r="B112" s="71"/>
      <c r="C112" s="71">
        <v>4116</v>
      </c>
      <c r="D112" s="71" t="s">
        <v>341</v>
      </c>
      <c r="E112" s="124"/>
      <c r="F112" s="69"/>
      <c r="G112" s="68">
        <v>0</v>
      </c>
      <c r="H112" s="50" t="e">
        <f t="shared" si="4"/>
        <v>#DIV/0!</v>
      </c>
    </row>
    <row r="113" spans="1:8" ht="15" hidden="1" x14ac:dyDescent="0.2">
      <c r="A113" s="70"/>
      <c r="B113" s="71"/>
      <c r="C113" s="71">
        <v>4116</v>
      </c>
      <c r="D113" s="71" t="s">
        <v>341</v>
      </c>
      <c r="E113" s="124"/>
      <c r="F113" s="69"/>
      <c r="G113" s="68">
        <v>0</v>
      </c>
      <c r="H113" s="50" t="e">
        <f t="shared" si="4"/>
        <v>#DIV/0!</v>
      </c>
    </row>
    <row r="114" spans="1:8" ht="15" hidden="1" x14ac:dyDescent="0.2">
      <c r="A114" s="71"/>
      <c r="B114" s="71"/>
      <c r="C114" s="71">
        <v>4116</v>
      </c>
      <c r="D114" s="71" t="s">
        <v>342</v>
      </c>
      <c r="E114" s="50"/>
      <c r="F114" s="69"/>
      <c r="G114" s="68">
        <v>0</v>
      </c>
      <c r="H114" s="50" t="e">
        <f t="shared" si="4"/>
        <v>#DIV/0!</v>
      </c>
    </row>
    <row r="115" spans="1:8" ht="15" x14ac:dyDescent="0.2">
      <c r="A115" s="71"/>
      <c r="B115" s="71"/>
      <c r="C115" s="71">
        <v>4121</v>
      </c>
      <c r="D115" s="71" t="s">
        <v>343</v>
      </c>
      <c r="E115" s="50">
        <v>34</v>
      </c>
      <c r="F115" s="69">
        <v>34</v>
      </c>
      <c r="G115" s="68">
        <v>44</v>
      </c>
      <c r="H115" s="50">
        <f t="shared" si="4"/>
        <v>129.41176470588235</v>
      </c>
    </row>
    <row r="116" spans="1:8" ht="15" x14ac:dyDescent="0.2">
      <c r="A116" s="70">
        <v>341</v>
      </c>
      <c r="B116" s="71"/>
      <c r="C116" s="71">
        <v>4122</v>
      </c>
      <c r="D116" s="71" t="s">
        <v>474</v>
      </c>
      <c r="E116" s="124">
        <v>0</v>
      </c>
      <c r="F116" s="69">
        <v>0</v>
      </c>
      <c r="G116" s="68">
        <v>200</v>
      </c>
      <c r="H116" s="50" t="e">
        <f t="shared" si="4"/>
        <v>#DIV/0!</v>
      </c>
    </row>
    <row r="117" spans="1:8" ht="15" x14ac:dyDescent="0.2">
      <c r="A117" s="71">
        <v>431</v>
      </c>
      <c r="B117" s="71"/>
      <c r="C117" s="71">
        <v>4122</v>
      </c>
      <c r="D117" s="71" t="s">
        <v>440</v>
      </c>
      <c r="E117" s="124">
        <v>0</v>
      </c>
      <c r="F117" s="69">
        <v>28.1</v>
      </c>
      <c r="G117" s="68">
        <v>0</v>
      </c>
      <c r="H117" s="50">
        <f t="shared" si="4"/>
        <v>0</v>
      </c>
    </row>
    <row r="118" spans="1:8" ht="15" x14ac:dyDescent="0.2">
      <c r="A118" s="71">
        <v>435</v>
      </c>
      <c r="B118" s="71"/>
      <c r="C118" s="71">
        <v>4122</v>
      </c>
      <c r="D118" s="71" t="s">
        <v>441</v>
      </c>
      <c r="E118" s="124">
        <v>0</v>
      </c>
      <c r="F118" s="69">
        <v>1882.6</v>
      </c>
      <c r="G118" s="68">
        <v>1882.6</v>
      </c>
      <c r="H118" s="50">
        <f t="shared" si="4"/>
        <v>100</v>
      </c>
    </row>
    <row r="119" spans="1:8" ht="15" x14ac:dyDescent="0.2">
      <c r="A119" s="71">
        <v>214</v>
      </c>
      <c r="B119" s="71"/>
      <c r="C119" s="71">
        <v>4122</v>
      </c>
      <c r="D119" s="71" t="s">
        <v>466</v>
      </c>
      <c r="E119" s="124">
        <v>0</v>
      </c>
      <c r="F119" s="69">
        <v>50</v>
      </c>
      <c r="G119" s="68">
        <v>50</v>
      </c>
      <c r="H119" s="50">
        <f t="shared" si="4"/>
        <v>100</v>
      </c>
    </row>
    <row r="120" spans="1:8" ht="15" x14ac:dyDescent="0.2">
      <c r="A120" s="71">
        <v>331</v>
      </c>
      <c r="B120" s="71"/>
      <c r="C120" s="71">
        <v>4122</v>
      </c>
      <c r="D120" s="71" t="s">
        <v>467</v>
      </c>
      <c r="E120" s="124">
        <v>0</v>
      </c>
      <c r="F120" s="69">
        <v>368</v>
      </c>
      <c r="G120" s="68">
        <v>424</v>
      </c>
      <c r="H120" s="50">
        <f t="shared" si="4"/>
        <v>115.21739130434783</v>
      </c>
    </row>
    <row r="121" spans="1:8" ht="15" x14ac:dyDescent="0.2">
      <c r="A121" s="70">
        <v>13305</v>
      </c>
      <c r="B121" s="71"/>
      <c r="C121" s="71">
        <v>4122</v>
      </c>
      <c r="D121" s="71" t="s">
        <v>445</v>
      </c>
      <c r="E121" s="124">
        <v>0</v>
      </c>
      <c r="F121" s="69">
        <v>27910.9</v>
      </c>
      <c r="G121" s="68">
        <v>22825.8</v>
      </c>
      <c r="H121" s="50">
        <f t="shared" si="4"/>
        <v>81.780952961029556</v>
      </c>
    </row>
    <row r="122" spans="1:8" ht="15" x14ac:dyDescent="0.2">
      <c r="A122" s="71">
        <v>13014</v>
      </c>
      <c r="B122" s="71"/>
      <c r="C122" s="71">
        <v>4122</v>
      </c>
      <c r="D122" s="71" t="s">
        <v>344</v>
      </c>
      <c r="E122" s="124">
        <v>0</v>
      </c>
      <c r="F122" s="69">
        <v>110.3</v>
      </c>
      <c r="G122" s="68">
        <v>29.6</v>
      </c>
      <c r="H122" s="50">
        <f t="shared" si="4"/>
        <v>26.835902085222124</v>
      </c>
    </row>
    <row r="123" spans="1:8" ht="15" hidden="1" x14ac:dyDescent="0.2">
      <c r="A123" s="71"/>
      <c r="B123" s="71"/>
      <c r="C123" s="71">
        <v>4122</v>
      </c>
      <c r="D123" s="71" t="s">
        <v>347</v>
      </c>
      <c r="E123" s="50"/>
      <c r="F123" s="69"/>
      <c r="G123" s="68">
        <v>0</v>
      </c>
      <c r="H123" s="50" t="e">
        <f t="shared" si="4"/>
        <v>#DIV/0!</v>
      </c>
    </row>
    <row r="124" spans="1:8" ht="15" hidden="1" x14ac:dyDescent="0.2">
      <c r="A124" s="71"/>
      <c r="B124" s="71"/>
      <c r="C124" s="71">
        <v>4122</v>
      </c>
      <c r="D124" s="71" t="s">
        <v>346</v>
      </c>
      <c r="E124" s="124"/>
      <c r="F124" s="69"/>
      <c r="G124" s="68">
        <v>0</v>
      </c>
      <c r="H124" s="50" t="e">
        <f t="shared" si="4"/>
        <v>#DIV/0!</v>
      </c>
    </row>
    <row r="125" spans="1:8" ht="15" hidden="1" x14ac:dyDescent="0.2">
      <c r="A125" s="70"/>
      <c r="B125" s="71"/>
      <c r="C125" s="71">
        <v>4122</v>
      </c>
      <c r="D125" s="71" t="s">
        <v>345</v>
      </c>
      <c r="E125" s="124"/>
      <c r="F125" s="69"/>
      <c r="G125" s="68">
        <v>0</v>
      </c>
      <c r="H125" s="50" t="e">
        <f t="shared" si="4"/>
        <v>#DIV/0!</v>
      </c>
    </row>
    <row r="126" spans="1:8" ht="15" hidden="1" x14ac:dyDescent="0.2">
      <c r="A126" s="71"/>
      <c r="B126" s="71"/>
      <c r="C126" s="71">
        <v>4122</v>
      </c>
      <c r="D126" s="71" t="s">
        <v>346</v>
      </c>
      <c r="E126" s="124"/>
      <c r="F126" s="69"/>
      <c r="G126" s="68">
        <v>0</v>
      </c>
      <c r="H126" s="50" t="e">
        <f t="shared" si="4"/>
        <v>#DIV/0!</v>
      </c>
    </row>
    <row r="127" spans="1:8" ht="15" x14ac:dyDescent="0.2">
      <c r="A127" s="70"/>
      <c r="B127" s="71">
        <v>2143</v>
      </c>
      <c r="C127" s="71">
        <v>2111</v>
      </c>
      <c r="D127" s="71" t="s">
        <v>128</v>
      </c>
      <c r="E127" s="124">
        <v>0</v>
      </c>
      <c r="F127" s="69">
        <v>0</v>
      </c>
      <c r="G127" s="68">
        <v>0</v>
      </c>
      <c r="H127" s="50" t="e">
        <f t="shared" si="4"/>
        <v>#DIV/0!</v>
      </c>
    </row>
    <row r="128" spans="1:8" ht="15" x14ac:dyDescent="0.2">
      <c r="A128" s="70"/>
      <c r="B128" s="71">
        <v>2143</v>
      </c>
      <c r="C128" s="71">
        <v>2324</v>
      </c>
      <c r="D128" s="71" t="s">
        <v>175</v>
      </c>
      <c r="E128" s="124">
        <v>0</v>
      </c>
      <c r="F128" s="69">
        <v>0</v>
      </c>
      <c r="G128" s="68">
        <v>5</v>
      </c>
      <c r="H128" s="50" t="e">
        <f t="shared" si="4"/>
        <v>#DIV/0!</v>
      </c>
    </row>
    <row r="129" spans="1:8" ht="15" x14ac:dyDescent="0.2">
      <c r="A129" s="71"/>
      <c r="B129" s="71">
        <v>3113</v>
      </c>
      <c r="C129" s="71">
        <v>2119</v>
      </c>
      <c r="D129" s="71" t="s">
        <v>140</v>
      </c>
      <c r="E129" s="124">
        <v>138</v>
      </c>
      <c r="F129" s="69">
        <v>138</v>
      </c>
      <c r="G129" s="68">
        <v>138.19999999999999</v>
      </c>
      <c r="H129" s="50">
        <f t="shared" si="4"/>
        <v>100.14492753623188</v>
      </c>
    </row>
    <row r="130" spans="1:8" ht="15" hidden="1" x14ac:dyDescent="0.2">
      <c r="A130" s="71"/>
      <c r="B130" s="71">
        <v>3113</v>
      </c>
      <c r="C130" s="71">
        <v>2122</v>
      </c>
      <c r="D130" s="71" t="s">
        <v>348</v>
      </c>
      <c r="E130" s="124"/>
      <c r="F130" s="69"/>
      <c r="G130" s="68">
        <v>0</v>
      </c>
      <c r="H130" s="50" t="e">
        <f t="shared" si="4"/>
        <v>#DIV/0!</v>
      </c>
    </row>
    <row r="131" spans="1:8" ht="15" x14ac:dyDescent="0.2">
      <c r="A131" s="71"/>
      <c r="B131" s="71">
        <v>3313</v>
      </c>
      <c r="C131" s="71">
        <v>2132</v>
      </c>
      <c r="D131" s="71" t="s">
        <v>139</v>
      </c>
      <c r="E131" s="124">
        <v>332</v>
      </c>
      <c r="F131" s="69">
        <v>332</v>
      </c>
      <c r="G131" s="68">
        <v>0</v>
      </c>
      <c r="H131" s="50">
        <f t="shared" si="4"/>
        <v>0</v>
      </c>
    </row>
    <row r="132" spans="1:8" ht="15" x14ac:dyDescent="0.2">
      <c r="A132" s="71"/>
      <c r="B132" s="71">
        <v>3313</v>
      </c>
      <c r="C132" s="71">
        <v>2133</v>
      </c>
      <c r="D132" s="71" t="s">
        <v>138</v>
      </c>
      <c r="E132" s="124">
        <v>18</v>
      </c>
      <c r="F132" s="69">
        <v>18</v>
      </c>
      <c r="G132" s="68">
        <v>0</v>
      </c>
      <c r="H132" s="50">
        <f t="shared" si="4"/>
        <v>0</v>
      </c>
    </row>
    <row r="133" spans="1:8" ht="15" hidden="1" customHeight="1" x14ac:dyDescent="0.2">
      <c r="A133" s="71"/>
      <c r="B133" s="71">
        <v>3399</v>
      </c>
      <c r="C133" s="71">
        <v>2133</v>
      </c>
      <c r="D133" s="71" t="s">
        <v>137</v>
      </c>
      <c r="E133" s="124"/>
      <c r="F133" s="69"/>
      <c r="G133" s="68">
        <v>0</v>
      </c>
      <c r="H133" s="50" t="e">
        <f t="shared" si="4"/>
        <v>#DIV/0!</v>
      </c>
    </row>
    <row r="134" spans="1:8" ht="15" hidden="1" customHeight="1" x14ac:dyDescent="0.2">
      <c r="A134" s="71"/>
      <c r="B134" s="71">
        <v>3399</v>
      </c>
      <c r="C134" s="71">
        <v>2324</v>
      </c>
      <c r="D134" s="71" t="s">
        <v>136</v>
      </c>
      <c r="E134" s="124"/>
      <c r="F134" s="69"/>
      <c r="G134" s="68">
        <v>0</v>
      </c>
      <c r="H134" s="50" t="e">
        <f t="shared" si="4"/>
        <v>#DIV/0!</v>
      </c>
    </row>
    <row r="135" spans="1:8" ht="15" x14ac:dyDescent="0.2">
      <c r="A135" s="71"/>
      <c r="B135" s="71">
        <v>3412</v>
      </c>
      <c r="C135" s="71">
        <v>2324</v>
      </c>
      <c r="D135" s="71" t="s">
        <v>350</v>
      </c>
      <c r="E135" s="124">
        <v>0</v>
      </c>
      <c r="F135" s="69">
        <v>0</v>
      </c>
      <c r="G135" s="68">
        <v>0.4</v>
      </c>
      <c r="H135" s="50" t="e">
        <f t="shared" si="4"/>
        <v>#DIV/0!</v>
      </c>
    </row>
    <row r="136" spans="1:8" ht="15" customHeight="1" x14ac:dyDescent="0.2">
      <c r="A136" s="71"/>
      <c r="B136" s="71">
        <v>3599</v>
      </c>
      <c r="C136" s="71">
        <v>2324</v>
      </c>
      <c r="D136" s="71" t="s">
        <v>349</v>
      </c>
      <c r="E136" s="50">
        <v>5</v>
      </c>
      <c r="F136" s="69">
        <v>5</v>
      </c>
      <c r="G136" s="68">
        <v>0.4</v>
      </c>
      <c r="H136" s="50">
        <f t="shared" si="4"/>
        <v>8</v>
      </c>
    </row>
    <row r="137" spans="1:8" ht="15" customHeight="1" x14ac:dyDescent="0.2">
      <c r="A137" s="71"/>
      <c r="B137" s="71">
        <v>4171</v>
      </c>
      <c r="C137" s="71">
        <v>2229</v>
      </c>
      <c r="D137" s="71" t="s">
        <v>135</v>
      </c>
      <c r="E137" s="50">
        <v>6</v>
      </c>
      <c r="F137" s="69">
        <v>6</v>
      </c>
      <c r="G137" s="68">
        <v>4</v>
      </c>
      <c r="H137" s="50">
        <f t="shared" si="4"/>
        <v>66.666666666666657</v>
      </c>
    </row>
    <row r="138" spans="1:8" ht="15" hidden="1" customHeight="1" x14ac:dyDescent="0.2">
      <c r="A138" s="71"/>
      <c r="B138" s="71">
        <v>4179</v>
      </c>
      <c r="C138" s="71">
        <v>2229</v>
      </c>
      <c r="D138" s="71" t="s">
        <v>134</v>
      </c>
      <c r="E138" s="50"/>
      <c r="F138" s="69"/>
      <c r="G138" s="68">
        <v>0</v>
      </c>
      <c r="H138" s="50" t="e">
        <f t="shared" si="4"/>
        <v>#DIV/0!</v>
      </c>
    </row>
    <row r="139" spans="1:8" ht="15" hidden="1" x14ac:dyDescent="0.2">
      <c r="A139" s="71"/>
      <c r="B139" s="71">
        <v>4195</v>
      </c>
      <c r="C139" s="71">
        <v>2229</v>
      </c>
      <c r="D139" s="71" t="s">
        <v>133</v>
      </c>
      <c r="E139" s="50"/>
      <c r="F139" s="69"/>
      <c r="G139" s="68">
        <v>0</v>
      </c>
      <c r="H139" s="50" t="e">
        <f t="shared" si="4"/>
        <v>#DIV/0!</v>
      </c>
    </row>
    <row r="140" spans="1:8" ht="15" hidden="1" x14ac:dyDescent="0.2">
      <c r="A140" s="71"/>
      <c r="B140" s="71">
        <v>4329</v>
      </c>
      <c r="C140" s="71">
        <v>2229</v>
      </c>
      <c r="D140" s="71" t="s">
        <v>132</v>
      </c>
      <c r="E140" s="50"/>
      <c r="F140" s="69"/>
      <c r="G140" s="68">
        <v>0</v>
      </c>
      <c r="H140" s="50" t="e">
        <f t="shared" si="4"/>
        <v>#DIV/0!</v>
      </c>
    </row>
    <row r="141" spans="1:8" ht="15" hidden="1" x14ac:dyDescent="0.2">
      <c r="A141" s="71"/>
      <c r="B141" s="71">
        <v>4329</v>
      </c>
      <c r="C141" s="71">
        <v>2324</v>
      </c>
      <c r="D141" s="71" t="s">
        <v>131</v>
      </c>
      <c r="E141" s="50"/>
      <c r="F141" s="69"/>
      <c r="G141" s="68">
        <v>0</v>
      </c>
      <c r="H141" s="50" t="e">
        <f t="shared" si="4"/>
        <v>#DIV/0!</v>
      </c>
    </row>
    <row r="142" spans="1:8" ht="15" hidden="1" x14ac:dyDescent="0.2">
      <c r="A142" s="71"/>
      <c r="B142" s="71">
        <v>4342</v>
      </c>
      <c r="C142" s="71">
        <v>2324</v>
      </c>
      <c r="D142" s="71" t="s">
        <v>130</v>
      </c>
      <c r="E142" s="50"/>
      <c r="F142" s="69"/>
      <c r="G142" s="68">
        <v>0</v>
      </c>
      <c r="H142" s="50" t="e">
        <f t="shared" si="4"/>
        <v>#DIV/0!</v>
      </c>
    </row>
    <row r="143" spans="1:8" ht="15" hidden="1" x14ac:dyDescent="0.2">
      <c r="A143" s="71"/>
      <c r="B143" s="71">
        <v>4349</v>
      </c>
      <c r="C143" s="71">
        <v>2229</v>
      </c>
      <c r="D143" s="71" t="s">
        <v>129</v>
      </c>
      <c r="E143" s="50"/>
      <c r="F143" s="69"/>
      <c r="G143" s="68">
        <v>0</v>
      </c>
      <c r="H143" s="50" t="e">
        <f t="shared" si="4"/>
        <v>#DIV/0!</v>
      </c>
    </row>
    <row r="144" spans="1:8" ht="15" hidden="1" x14ac:dyDescent="0.2">
      <c r="A144" s="71"/>
      <c r="B144" s="71">
        <v>4399</v>
      </c>
      <c r="C144" s="71">
        <v>2111</v>
      </c>
      <c r="D144" s="71" t="s">
        <v>128</v>
      </c>
      <c r="E144" s="50"/>
      <c r="F144" s="69"/>
      <c r="G144" s="68">
        <v>0</v>
      </c>
      <c r="H144" s="50" t="e">
        <f t="shared" si="4"/>
        <v>#DIV/0!</v>
      </c>
    </row>
    <row r="145" spans="1:8" ht="15" hidden="1" x14ac:dyDescent="0.2">
      <c r="A145" s="71"/>
      <c r="B145" s="71">
        <v>6171</v>
      </c>
      <c r="C145" s="71">
        <v>2111</v>
      </c>
      <c r="D145" s="71" t="s">
        <v>127</v>
      </c>
      <c r="E145" s="50"/>
      <c r="F145" s="69"/>
      <c r="G145" s="68">
        <v>0</v>
      </c>
      <c r="H145" s="50" t="e">
        <f t="shared" si="4"/>
        <v>#DIV/0!</v>
      </c>
    </row>
    <row r="146" spans="1:8" ht="15" hidden="1" x14ac:dyDescent="0.2">
      <c r="A146" s="70"/>
      <c r="B146" s="71">
        <v>4357</v>
      </c>
      <c r="C146" s="71">
        <v>2122</v>
      </c>
      <c r="D146" s="71" t="s">
        <v>126</v>
      </c>
      <c r="E146" s="124"/>
      <c r="F146" s="69"/>
      <c r="G146" s="68">
        <v>0</v>
      </c>
      <c r="H146" s="50" t="e">
        <f t="shared" si="4"/>
        <v>#DIV/0!</v>
      </c>
    </row>
    <row r="147" spans="1:8" ht="15" x14ac:dyDescent="0.2">
      <c r="A147" s="71"/>
      <c r="B147" s="71">
        <v>4379</v>
      </c>
      <c r="C147" s="71">
        <v>2212</v>
      </c>
      <c r="D147" s="71" t="s">
        <v>124</v>
      </c>
      <c r="E147" s="50">
        <v>10</v>
      </c>
      <c r="F147" s="69">
        <v>10</v>
      </c>
      <c r="G147" s="68">
        <v>7.3</v>
      </c>
      <c r="H147" s="50">
        <f t="shared" si="4"/>
        <v>73</v>
      </c>
    </row>
    <row r="148" spans="1:8" ht="15" hidden="1" x14ac:dyDescent="0.2">
      <c r="A148" s="123"/>
      <c r="B148" s="123">
        <v>4399</v>
      </c>
      <c r="C148" s="123">
        <v>2324</v>
      </c>
      <c r="D148" s="123" t="s">
        <v>125</v>
      </c>
      <c r="E148" s="72"/>
      <c r="F148" s="80"/>
      <c r="G148" s="68">
        <v>0</v>
      </c>
      <c r="H148" s="50" t="e">
        <f t="shared" si="4"/>
        <v>#DIV/0!</v>
      </c>
    </row>
    <row r="149" spans="1:8" ht="15" hidden="1" x14ac:dyDescent="0.2">
      <c r="A149" s="71"/>
      <c r="B149" s="71">
        <v>6171</v>
      </c>
      <c r="C149" s="71">
        <v>2212</v>
      </c>
      <c r="D149" s="71" t="s">
        <v>124</v>
      </c>
      <c r="E149" s="50"/>
      <c r="F149" s="69"/>
      <c r="G149" s="68">
        <v>0</v>
      </c>
      <c r="H149" s="50" t="e">
        <f t="shared" si="4"/>
        <v>#DIV/0!</v>
      </c>
    </row>
    <row r="150" spans="1:8" ht="15" x14ac:dyDescent="0.2">
      <c r="A150" s="123"/>
      <c r="B150" s="71">
        <v>6171</v>
      </c>
      <c r="C150" s="71">
        <v>2324</v>
      </c>
      <c r="D150" s="71" t="s">
        <v>369</v>
      </c>
      <c r="E150" s="50">
        <v>5</v>
      </c>
      <c r="F150" s="69">
        <v>5</v>
      </c>
      <c r="G150" s="68">
        <v>7</v>
      </c>
      <c r="H150" s="50">
        <f t="shared" si="4"/>
        <v>140</v>
      </c>
    </row>
    <row r="151" spans="1:8" ht="15" x14ac:dyDescent="0.2">
      <c r="A151" s="123"/>
      <c r="B151" s="71">
        <v>6402</v>
      </c>
      <c r="C151" s="71">
        <v>2229</v>
      </c>
      <c r="D151" s="71" t="s">
        <v>123</v>
      </c>
      <c r="E151" s="50">
        <v>0</v>
      </c>
      <c r="F151" s="69">
        <v>0</v>
      </c>
      <c r="G151" s="68">
        <v>207</v>
      </c>
      <c r="H151" s="50" t="e">
        <f t="shared" si="4"/>
        <v>#DIV/0!</v>
      </c>
    </row>
    <row r="152" spans="1:8" ht="15" customHeight="1" thickBot="1" x14ac:dyDescent="0.25">
      <c r="A152" s="67"/>
      <c r="B152" s="67"/>
      <c r="C152" s="67"/>
      <c r="D152" s="67"/>
      <c r="E152" s="63"/>
      <c r="F152" s="65"/>
      <c r="G152" s="64"/>
      <c r="H152" s="50"/>
    </row>
    <row r="153" spans="1:8" s="52" customFormat="1" ht="21.75" customHeight="1" thickTop="1" thickBot="1" x14ac:dyDescent="0.3">
      <c r="A153" s="62"/>
      <c r="B153" s="62"/>
      <c r="C153" s="62"/>
      <c r="D153" s="108" t="s">
        <v>122</v>
      </c>
      <c r="E153" s="58">
        <f>SUM(E102:E152)</f>
        <v>553</v>
      </c>
      <c r="F153" s="60">
        <f>SUM(F102:F152)</f>
        <v>34595.700000000004</v>
      </c>
      <c r="G153" s="59">
        <f t="shared" ref="G153" si="5">SUM(G102:G152)</f>
        <v>29517.599999999999</v>
      </c>
      <c r="H153" s="50">
        <f t="shared" si="4"/>
        <v>85.321586208690661</v>
      </c>
    </row>
    <row r="154" spans="1:8" ht="15" customHeight="1" x14ac:dyDescent="0.25">
      <c r="A154" s="53"/>
      <c r="B154" s="52"/>
      <c r="C154" s="53"/>
      <c r="D154" s="155"/>
      <c r="E154" s="55"/>
      <c r="F154" s="55"/>
      <c r="G154" s="117"/>
      <c r="H154" s="117"/>
    </row>
    <row r="155" spans="1:8" ht="14.25" customHeight="1" thickBot="1" x14ac:dyDescent="0.25">
      <c r="A155" s="52"/>
      <c r="B155" s="52"/>
      <c r="C155" s="52"/>
      <c r="D155" s="52"/>
      <c r="E155" s="51"/>
      <c r="F155" s="51"/>
      <c r="G155" s="51"/>
      <c r="H155" s="51"/>
    </row>
    <row r="156" spans="1:8" ht="13.5" hidden="1" customHeight="1" x14ac:dyDescent="0.2">
      <c r="A156" s="52"/>
      <c r="B156" s="52"/>
      <c r="C156" s="52"/>
      <c r="D156" s="52"/>
      <c r="E156" s="51"/>
      <c r="F156" s="51"/>
      <c r="G156" s="51"/>
      <c r="H156" s="51"/>
    </row>
    <row r="157" spans="1:8" ht="13.5" hidden="1" customHeight="1" x14ac:dyDescent="0.2">
      <c r="A157" s="52"/>
      <c r="B157" s="52"/>
      <c r="C157" s="52"/>
      <c r="D157" s="52"/>
      <c r="E157" s="51"/>
      <c r="F157" s="51"/>
      <c r="G157" s="51"/>
      <c r="H157" s="51"/>
    </row>
    <row r="158" spans="1:8" ht="13.5" hidden="1" customHeight="1" thickBot="1" x14ac:dyDescent="0.25">
      <c r="A158" s="52"/>
      <c r="B158" s="52"/>
      <c r="C158" s="52"/>
      <c r="D158" s="52"/>
      <c r="E158" s="51"/>
      <c r="F158" s="51"/>
      <c r="G158" s="51"/>
      <c r="H158" s="51"/>
    </row>
    <row r="159" spans="1:8" ht="15.75" x14ac:dyDescent="0.25">
      <c r="A159" s="96" t="s">
        <v>57</v>
      </c>
      <c r="B159" s="96" t="s">
        <v>56</v>
      </c>
      <c r="C159" s="96" t="s">
        <v>55</v>
      </c>
      <c r="D159" s="95" t="s">
        <v>54</v>
      </c>
      <c r="E159" s="94" t="s">
        <v>53</v>
      </c>
      <c r="F159" s="94" t="s">
        <v>53</v>
      </c>
      <c r="G159" s="94" t="s">
        <v>7</v>
      </c>
      <c r="H159" s="94" t="s">
        <v>52</v>
      </c>
    </row>
    <row r="160" spans="1:8" ht="15.75" customHeight="1" thickBot="1" x14ac:dyDescent="0.3">
      <c r="A160" s="93"/>
      <c r="B160" s="93"/>
      <c r="C160" s="93"/>
      <c r="D160" s="92"/>
      <c r="E160" s="90" t="s">
        <v>51</v>
      </c>
      <c r="F160" s="90" t="s">
        <v>50</v>
      </c>
      <c r="G160" s="91" t="s">
        <v>330</v>
      </c>
      <c r="H160" s="90" t="s">
        <v>10</v>
      </c>
    </row>
    <row r="161" spans="1:8" ht="15.75" customHeight="1" thickTop="1" x14ac:dyDescent="0.25">
      <c r="A161" s="116">
        <v>60</v>
      </c>
      <c r="B161" s="116"/>
      <c r="C161" s="116"/>
      <c r="D161" s="115" t="s">
        <v>121</v>
      </c>
      <c r="E161" s="112"/>
      <c r="F161" s="114"/>
      <c r="G161" s="113"/>
      <c r="H161" s="112"/>
    </row>
    <row r="162" spans="1:8" ht="14.25" customHeight="1" x14ac:dyDescent="0.25">
      <c r="A162" s="127"/>
      <c r="B162" s="127"/>
      <c r="C162" s="127"/>
      <c r="D162" s="127"/>
      <c r="E162" s="50"/>
      <c r="F162" s="69"/>
      <c r="G162" s="68"/>
      <c r="H162" s="50"/>
    </row>
    <row r="163" spans="1:8" ht="15" hidden="1" x14ac:dyDescent="0.2">
      <c r="A163" s="71"/>
      <c r="B163" s="71"/>
      <c r="C163" s="71">
        <v>1332</v>
      </c>
      <c r="D163" s="71" t="s">
        <v>120</v>
      </c>
      <c r="E163" s="50"/>
      <c r="F163" s="69"/>
      <c r="G163" s="68"/>
      <c r="H163" s="50" t="e">
        <f>(#REF!/F163)*100</f>
        <v>#REF!</v>
      </c>
    </row>
    <row r="164" spans="1:8" ht="15" x14ac:dyDescent="0.2">
      <c r="A164" s="71"/>
      <c r="B164" s="71"/>
      <c r="C164" s="71">
        <v>1333</v>
      </c>
      <c r="D164" s="71" t="s">
        <v>119</v>
      </c>
      <c r="E164" s="50">
        <v>600</v>
      </c>
      <c r="F164" s="69">
        <v>600</v>
      </c>
      <c r="G164" s="68">
        <v>488</v>
      </c>
      <c r="H164" s="50">
        <f t="shared" ref="H164:H181" si="6">(G164/F164)*100</f>
        <v>81.333333333333329</v>
      </c>
    </row>
    <row r="165" spans="1:8" ht="15" x14ac:dyDescent="0.2">
      <c r="A165" s="71"/>
      <c r="B165" s="71"/>
      <c r="C165" s="71">
        <v>1334</v>
      </c>
      <c r="D165" s="71" t="s">
        <v>118</v>
      </c>
      <c r="E165" s="50">
        <v>200</v>
      </c>
      <c r="F165" s="69">
        <v>200</v>
      </c>
      <c r="G165" s="68">
        <v>1532.6</v>
      </c>
      <c r="H165" s="50">
        <f t="shared" si="6"/>
        <v>766.3</v>
      </c>
    </row>
    <row r="166" spans="1:8" ht="15" x14ac:dyDescent="0.2">
      <c r="A166" s="71"/>
      <c r="B166" s="71"/>
      <c r="C166" s="71">
        <v>1335</v>
      </c>
      <c r="D166" s="71" t="s">
        <v>117</v>
      </c>
      <c r="E166" s="50">
        <v>25</v>
      </c>
      <c r="F166" s="69">
        <v>25</v>
      </c>
      <c r="G166" s="68">
        <v>23.5</v>
      </c>
      <c r="H166" s="50">
        <f t="shared" si="6"/>
        <v>94</v>
      </c>
    </row>
    <row r="167" spans="1:8" ht="15" x14ac:dyDescent="0.2">
      <c r="A167" s="71"/>
      <c r="B167" s="71"/>
      <c r="C167" s="71">
        <v>1356</v>
      </c>
      <c r="D167" s="71" t="s">
        <v>351</v>
      </c>
      <c r="E167" s="50">
        <v>8000</v>
      </c>
      <c r="F167" s="69">
        <v>8000</v>
      </c>
      <c r="G167" s="68">
        <v>0</v>
      </c>
      <c r="H167" s="50">
        <f t="shared" si="6"/>
        <v>0</v>
      </c>
    </row>
    <row r="168" spans="1:8" ht="15" x14ac:dyDescent="0.2">
      <c r="A168" s="71"/>
      <c r="B168" s="71"/>
      <c r="C168" s="71">
        <v>1361</v>
      </c>
      <c r="D168" s="71" t="s">
        <v>75</v>
      </c>
      <c r="E168" s="50">
        <v>240</v>
      </c>
      <c r="F168" s="69">
        <v>240</v>
      </c>
      <c r="G168" s="68">
        <v>321.10000000000002</v>
      </c>
      <c r="H168" s="50">
        <f t="shared" si="6"/>
        <v>133.79166666666669</v>
      </c>
    </row>
    <row r="169" spans="1:8" ht="15" hidden="1" customHeight="1" x14ac:dyDescent="0.2">
      <c r="A169" s="71">
        <v>29004</v>
      </c>
      <c r="B169" s="71"/>
      <c r="C169" s="71">
        <v>4116</v>
      </c>
      <c r="D169" s="71" t="s">
        <v>352</v>
      </c>
      <c r="E169" s="50"/>
      <c r="F169" s="69"/>
      <c r="G169" s="68">
        <v>0</v>
      </c>
      <c r="H169" s="50" t="e">
        <f t="shared" si="6"/>
        <v>#DIV/0!</v>
      </c>
    </row>
    <row r="170" spans="1:8" ht="15" customHeight="1" x14ac:dyDescent="0.2">
      <c r="A170" s="71">
        <v>29004</v>
      </c>
      <c r="B170" s="71"/>
      <c r="C170" s="71">
        <v>4116</v>
      </c>
      <c r="D170" s="71" t="s">
        <v>352</v>
      </c>
      <c r="E170" s="50">
        <v>0</v>
      </c>
      <c r="F170" s="69">
        <v>78.3</v>
      </c>
      <c r="G170" s="68">
        <v>78.3</v>
      </c>
      <c r="H170" s="50">
        <f t="shared" si="6"/>
        <v>100</v>
      </c>
    </row>
    <row r="171" spans="1:8" ht="15" x14ac:dyDescent="0.2">
      <c r="A171" s="71">
        <v>29008</v>
      </c>
      <c r="B171" s="71"/>
      <c r="C171" s="71">
        <v>4116</v>
      </c>
      <c r="D171" s="71" t="s">
        <v>353</v>
      </c>
      <c r="E171" s="50">
        <v>0</v>
      </c>
      <c r="F171" s="69">
        <v>50.2</v>
      </c>
      <c r="G171" s="68">
        <v>50.1</v>
      </c>
      <c r="H171" s="50">
        <f t="shared" si="6"/>
        <v>99.800796812748999</v>
      </c>
    </row>
    <row r="172" spans="1:8" ht="15" hidden="1" x14ac:dyDescent="0.2">
      <c r="A172" s="71">
        <v>29516</v>
      </c>
      <c r="B172" s="71"/>
      <c r="C172" s="71">
        <v>4216</v>
      </c>
      <c r="D172" s="71" t="s">
        <v>356</v>
      </c>
      <c r="E172" s="50"/>
      <c r="F172" s="69"/>
      <c r="G172" s="68">
        <v>0</v>
      </c>
      <c r="H172" s="50" t="e">
        <f t="shared" si="6"/>
        <v>#DIV/0!</v>
      </c>
    </row>
    <row r="173" spans="1:8" ht="15" hidden="1" x14ac:dyDescent="0.2">
      <c r="A173" s="123"/>
      <c r="B173" s="123"/>
      <c r="C173" s="123">
        <v>4122</v>
      </c>
      <c r="D173" s="123" t="s">
        <v>354</v>
      </c>
      <c r="E173" s="72"/>
      <c r="F173" s="80"/>
      <c r="G173" s="68">
        <v>0</v>
      </c>
      <c r="H173" s="50" t="e">
        <f t="shared" si="6"/>
        <v>#DIV/0!</v>
      </c>
    </row>
    <row r="174" spans="1:8" ht="15" x14ac:dyDescent="0.2">
      <c r="A174" s="123"/>
      <c r="B174" s="123">
        <v>1014</v>
      </c>
      <c r="C174" s="123">
        <v>2132</v>
      </c>
      <c r="D174" s="123" t="s">
        <v>116</v>
      </c>
      <c r="E174" s="72">
        <v>0</v>
      </c>
      <c r="F174" s="80">
        <v>0</v>
      </c>
      <c r="G174" s="68">
        <v>0</v>
      </c>
      <c r="H174" s="50" t="e">
        <f t="shared" si="6"/>
        <v>#DIV/0!</v>
      </c>
    </row>
    <row r="175" spans="1:8" ht="15" x14ac:dyDescent="0.2">
      <c r="A175" s="123"/>
      <c r="B175" s="123">
        <v>1070</v>
      </c>
      <c r="C175" s="123">
        <v>2212</v>
      </c>
      <c r="D175" s="123" t="s">
        <v>357</v>
      </c>
      <c r="E175" s="72">
        <v>35</v>
      </c>
      <c r="F175" s="80">
        <v>35</v>
      </c>
      <c r="G175" s="68">
        <v>39.4</v>
      </c>
      <c r="H175" s="50">
        <f t="shared" si="6"/>
        <v>112.57142857142857</v>
      </c>
    </row>
    <row r="176" spans="1:8" ht="15" x14ac:dyDescent="0.2">
      <c r="A176" s="123"/>
      <c r="B176" s="123">
        <v>2119</v>
      </c>
      <c r="C176" s="123">
        <v>2343</v>
      </c>
      <c r="D176" s="123" t="s">
        <v>355</v>
      </c>
      <c r="E176" s="72">
        <v>4000</v>
      </c>
      <c r="F176" s="80">
        <v>4000</v>
      </c>
      <c r="G176" s="68">
        <v>6115.8</v>
      </c>
      <c r="H176" s="50">
        <f t="shared" si="6"/>
        <v>152.89500000000001</v>
      </c>
    </row>
    <row r="177" spans="1:8" ht="15" x14ac:dyDescent="0.2">
      <c r="A177" s="123"/>
      <c r="B177" s="123">
        <v>2369</v>
      </c>
      <c r="C177" s="123">
        <v>2212</v>
      </c>
      <c r="D177" s="123" t="s">
        <v>358</v>
      </c>
      <c r="E177" s="72">
        <v>15</v>
      </c>
      <c r="F177" s="80">
        <v>15</v>
      </c>
      <c r="G177" s="68">
        <v>150</v>
      </c>
      <c r="H177" s="50">
        <f t="shared" si="6"/>
        <v>1000</v>
      </c>
    </row>
    <row r="178" spans="1:8" ht="15" x14ac:dyDescent="0.2">
      <c r="A178" s="71"/>
      <c r="B178" s="71">
        <v>3322</v>
      </c>
      <c r="C178" s="71">
        <v>2212</v>
      </c>
      <c r="D178" s="71" t="s">
        <v>359</v>
      </c>
      <c r="E178" s="50">
        <v>20</v>
      </c>
      <c r="F178" s="69">
        <v>20</v>
      </c>
      <c r="G178" s="68">
        <v>49</v>
      </c>
      <c r="H178" s="50">
        <f t="shared" si="6"/>
        <v>245.00000000000003</v>
      </c>
    </row>
    <row r="179" spans="1:8" ht="15" x14ac:dyDescent="0.2">
      <c r="A179" s="123"/>
      <c r="B179" s="123">
        <v>3749</v>
      </c>
      <c r="C179" s="123">
        <v>2212</v>
      </c>
      <c r="D179" s="123" t="s">
        <v>463</v>
      </c>
      <c r="E179" s="72">
        <v>8</v>
      </c>
      <c r="F179" s="80">
        <v>8</v>
      </c>
      <c r="G179" s="68">
        <v>15.4</v>
      </c>
      <c r="H179" s="50">
        <f t="shared" si="6"/>
        <v>192.5</v>
      </c>
    </row>
    <row r="180" spans="1:8" ht="15" x14ac:dyDescent="0.2">
      <c r="A180" s="71"/>
      <c r="B180" s="71">
        <v>6171</v>
      </c>
      <c r="C180" s="71">
        <v>2212</v>
      </c>
      <c r="D180" s="71" t="s">
        <v>368</v>
      </c>
      <c r="E180" s="50">
        <v>3</v>
      </c>
      <c r="F180" s="69">
        <v>3</v>
      </c>
      <c r="G180" s="68">
        <v>71.2</v>
      </c>
      <c r="H180" s="50">
        <f t="shared" si="6"/>
        <v>2373.3333333333335</v>
      </c>
    </row>
    <row r="181" spans="1:8" ht="15" x14ac:dyDescent="0.2">
      <c r="A181" s="71"/>
      <c r="B181" s="71">
        <v>6171</v>
      </c>
      <c r="C181" s="71">
        <v>2324</v>
      </c>
      <c r="D181" s="71" t="s">
        <v>367</v>
      </c>
      <c r="E181" s="50">
        <v>8</v>
      </c>
      <c r="F181" s="69">
        <v>8</v>
      </c>
      <c r="G181" s="68">
        <v>10</v>
      </c>
      <c r="H181" s="50">
        <f t="shared" si="6"/>
        <v>125</v>
      </c>
    </row>
    <row r="182" spans="1:8" ht="15" hidden="1" x14ac:dyDescent="0.2">
      <c r="A182" s="71"/>
      <c r="B182" s="71">
        <v>6171</v>
      </c>
      <c r="C182" s="71">
        <v>2329</v>
      </c>
      <c r="D182" s="71" t="s">
        <v>65</v>
      </c>
      <c r="E182" s="50"/>
      <c r="F182" s="69"/>
      <c r="G182" s="68"/>
      <c r="H182" s="50"/>
    </row>
    <row r="183" spans="1:8" ht="15" customHeight="1" thickBot="1" x14ac:dyDescent="0.25">
      <c r="A183" s="67"/>
      <c r="B183" s="67"/>
      <c r="C183" s="67"/>
      <c r="D183" s="67"/>
      <c r="E183" s="63"/>
      <c r="F183" s="65"/>
      <c r="G183" s="64"/>
      <c r="H183" s="63"/>
    </row>
    <row r="184" spans="1:8" s="52" customFormat="1" ht="21.75" customHeight="1" thickTop="1" thickBot="1" x14ac:dyDescent="0.3">
      <c r="A184" s="62"/>
      <c r="B184" s="62"/>
      <c r="C184" s="62"/>
      <c r="D184" s="108" t="s">
        <v>115</v>
      </c>
      <c r="E184" s="58">
        <f t="shared" ref="E184:G184" si="7">SUM(E162:E183)</f>
        <v>13154</v>
      </c>
      <c r="F184" s="60">
        <f t="shared" si="7"/>
        <v>13282.5</v>
      </c>
      <c r="G184" s="59">
        <f t="shared" si="7"/>
        <v>8944.4</v>
      </c>
      <c r="H184" s="50">
        <f t="shared" ref="H184" si="8">(G184/F184)*100</f>
        <v>67.339732731037074</v>
      </c>
    </row>
    <row r="185" spans="1:8" ht="14.25" customHeight="1" x14ac:dyDescent="0.25">
      <c r="A185" s="53"/>
      <c r="B185" s="53"/>
      <c r="C185" s="53"/>
      <c r="D185" s="57"/>
      <c r="E185" s="55"/>
      <c r="F185" s="55"/>
      <c r="G185" s="55"/>
      <c r="H185" s="55"/>
    </row>
    <row r="186" spans="1:8" ht="14.25" hidden="1" customHeight="1" x14ac:dyDescent="0.25">
      <c r="A186" s="53"/>
      <c r="B186" s="53"/>
      <c r="C186" s="53"/>
      <c r="D186" s="57"/>
      <c r="E186" s="55"/>
      <c r="F186" s="55"/>
      <c r="G186" s="55"/>
      <c r="H186" s="55"/>
    </row>
    <row r="187" spans="1:8" ht="14.25" hidden="1" customHeight="1" x14ac:dyDescent="0.25">
      <c r="A187" s="53"/>
      <c r="B187" s="53"/>
      <c r="C187" s="53"/>
      <c r="D187" s="57"/>
      <c r="E187" s="55"/>
      <c r="F187" s="55"/>
      <c r="G187" s="55"/>
      <c r="H187" s="55"/>
    </row>
    <row r="188" spans="1:8" ht="14.25" hidden="1" customHeight="1" x14ac:dyDescent="0.25">
      <c r="A188" s="53"/>
      <c r="B188" s="53"/>
      <c r="C188" s="53"/>
      <c r="D188" s="57"/>
      <c r="E188" s="55"/>
      <c r="F188" s="55"/>
      <c r="G188" s="55"/>
      <c r="H188" s="55"/>
    </row>
    <row r="189" spans="1:8" ht="14.25" customHeight="1" x14ac:dyDescent="0.25">
      <c r="A189" s="53"/>
      <c r="B189" s="53"/>
      <c r="C189" s="53"/>
      <c r="D189" s="57"/>
      <c r="E189" s="55"/>
      <c r="F189" s="55"/>
      <c r="G189" s="55"/>
      <c r="H189" s="55"/>
    </row>
    <row r="190" spans="1:8" ht="14.25" customHeight="1" x14ac:dyDescent="0.25">
      <c r="A190" s="53"/>
      <c r="B190" s="53"/>
      <c r="C190" s="53"/>
      <c r="D190" s="57"/>
      <c r="E190" s="55"/>
      <c r="F190" s="55"/>
      <c r="G190" s="55"/>
      <c r="H190" s="55"/>
    </row>
    <row r="191" spans="1:8" ht="15" customHeight="1" thickBot="1" x14ac:dyDescent="0.3">
      <c r="A191" s="53"/>
      <c r="B191" s="53"/>
      <c r="C191" s="53"/>
      <c r="D191" s="57"/>
      <c r="E191" s="55"/>
      <c r="F191" s="55"/>
      <c r="G191" s="55"/>
      <c r="H191" s="55"/>
    </row>
    <row r="192" spans="1:8" ht="15.75" x14ac:dyDescent="0.25">
      <c r="A192" s="96" t="s">
        <v>57</v>
      </c>
      <c r="B192" s="96" t="s">
        <v>56</v>
      </c>
      <c r="C192" s="96" t="s">
        <v>55</v>
      </c>
      <c r="D192" s="95" t="s">
        <v>54</v>
      </c>
      <c r="E192" s="94" t="s">
        <v>53</v>
      </c>
      <c r="F192" s="94" t="s">
        <v>53</v>
      </c>
      <c r="G192" s="94" t="s">
        <v>7</v>
      </c>
      <c r="H192" s="94" t="s">
        <v>52</v>
      </c>
    </row>
    <row r="193" spans="1:8" ht="15.75" customHeight="1" thickBot="1" x14ac:dyDescent="0.3">
      <c r="A193" s="93"/>
      <c r="B193" s="93"/>
      <c r="C193" s="93"/>
      <c r="D193" s="92"/>
      <c r="E193" s="90" t="s">
        <v>51</v>
      </c>
      <c r="F193" s="90" t="s">
        <v>50</v>
      </c>
      <c r="G193" s="91" t="s">
        <v>330</v>
      </c>
      <c r="H193" s="90" t="s">
        <v>10</v>
      </c>
    </row>
    <row r="194" spans="1:8" ht="15.75" customHeight="1" thickTop="1" x14ac:dyDescent="0.25">
      <c r="A194" s="116">
        <v>80</v>
      </c>
      <c r="B194" s="116"/>
      <c r="C194" s="116"/>
      <c r="D194" s="115" t="s">
        <v>114</v>
      </c>
      <c r="E194" s="112"/>
      <c r="F194" s="114"/>
      <c r="G194" s="113"/>
      <c r="H194" s="112"/>
    </row>
    <row r="195" spans="1:8" ht="15" x14ac:dyDescent="0.2">
      <c r="A195" s="71"/>
      <c r="B195" s="71"/>
      <c r="C195" s="71"/>
      <c r="D195" s="71"/>
      <c r="E195" s="50"/>
      <c r="F195" s="69"/>
      <c r="G195" s="68"/>
      <c r="H195" s="50"/>
    </row>
    <row r="196" spans="1:8" ht="15" x14ac:dyDescent="0.2">
      <c r="A196" s="71"/>
      <c r="B196" s="71"/>
      <c r="C196" s="71">
        <v>1353</v>
      </c>
      <c r="D196" s="71" t="s">
        <v>113</v>
      </c>
      <c r="E196" s="50">
        <v>700</v>
      </c>
      <c r="F196" s="69">
        <v>700</v>
      </c>
      <c r="G196" s="68">
        <v>452.7</v>
      </c>
      <c r="H196" s="50">
        <f t="shared" ref="H196:H211" si="9">(G196/F196)*100</f>
        <v>64.671428571428564</v>
      </c>
    </row>
    <row r="197" spans="1:8" ht="15" x14ac:dyDescent="0.2">
      <c r="A197" s="71"/>
      <c r="B197" s="71"/>
      <c r="C197" s="71">
        <v>1359</v>
      </c>
      <c r="D197" s="71" t="s">
        <v>112</v>
      </c>
      <c r="E197" s="50">
        <v>0</v>
      </c>
      <c r="F197" s="69">
        <v>0</v>
      </c>
      <c r="G197" s="68">
        <v>-57</v>
      </c>
      <c r="H197" s="50" t="e">
        <f t="shared" si="9"/>
        <v>#DIV/0!</v>
      </c>
    </row>
    <row r="198" spans="1:8" ht="15" x14ac:dyDescent="0.2">
      <c r="A198" s="71"/>
      <c r="B198" s="71"/>
      <c r="C198" s="71">
        <v>1361</v>
      </c>
      <c r="D198" s="71" t="s">
        <v>75</v>
      </c>
      <c r="E198" s="50">
        <v>6500</v>
      </c>
      <c r="F198" s="69">
        <v>6501</v>
      </c>
      <c r="G198" s="68">
        <v>5853.1</v>
      </c>
      <c r="H198" s="50">
        <f t="shared" si="9"/>
        <v>90.033840947546537</v>
      </c>
    </row>
    <row r="199" spans="1:8" ht="15" x14ac:dyDescent="0.2">
      <c r="A199" s="71"/>
      <c r="B199" s="71"/>
      <c r="C199" s="71">
        <v>4121</v>
      </c>
      <c r="D199" s="71" t="s">
        <v>111</v>
      </c>
      <c r="E199" s="72">
        <v>200</v>
      </c>
      <c r="F199" s="80">
        <v>268</v>
      </c>
      <c r="G199" s="68">
        <v>254</v>
      </c>
      <c r="H199" s="50">
        <f t="shared" si="9"/>
        <v>94.776119402985074</v>
      </c>
    </row>
    <row r="200" spans="1:8" ht="15" hidden="1" x14ac:dyDescent="0.2">
      <c r="A200" s="71">
        <v>222</v>
      </c>
      <c r="B200" s="71"/>
      <c r="C200" s="71">
        <v>4122</v>
      </c>
      <c r="D200" s="71" t="s">
        <v>110</v>
      </c>
      <c r="E200" s="72"/>
      <c r="F200" s="80"/>
      <c r="G200" s="68">
        <v>0</v>
      </c>
      <c r="H200" s="50" t="e">
        <f t="shared" si="9"/>
        <v>#DIV/0!</v>
      </c>
    </row>
    <row r="201" spans="1:8" ht="15" x14ac:dyDescent="0.2">
      <c r="A201" s="71"/>
      <c r="B201" s="71">
        <v>2219</v>
      </c>
      <c r="C201" s="71">
        <v>2324</v>
      </c>
      <c r="D201" s="71" t="s">
        <v>360</v>
      </c>
      <c r="E201" s="50">
        <v>0</v>
      </c>
      <c r="F201" s="69">
        <v>5</v>
      </c>
      <c r="G201" s="68">
        <v>5</v>
      </c>
      <c r="H201" s="50">
        <f t="shared" si="9"/>
        <v>100</v>
      </c>
    </row>
    <row r="202" spans="1:8" ht="15" hidden="1" x14ac:dyDescent="0.2">
      <c r="A202" s="71"/>
      <c r="B202" s="71">
        <v>2219</v>
      </c>
      <c r="C202" s="71">
        <v>2329</v>
      </c>
      <c r="D202" s="71" t="s">
        <v>361</v>
      </c>
      <c r="E202" s="50"/>
      <c r="F202" s="69"/>
      <c r="G202" s="68">
        <v>0</v>
      </c>
      <c r="H202" s="50" t="e">
        <f t="shared" si="9"/>
        <v>#DIV/0!</v>
      </c>
    </row>
    <row r="203" spans="1:8" ht="15" x14ac:dyDescent="0.2">
      <c r="A203" s="71"/>
      <c r="B203" s="71">
        <v>2229</v>
      </c>
      <c r="C203" s="71">
        <v>2212</v>
      </c>
      <c r="D203" s="71" t="s">
        <v>362</v>
      </c>
      <c r="E203" s="72">
        <v>150</v>
      </c>
      <c r="F203" s="80">
        <v>150</v>
      </c>
      <c r="G203" s="68">
        <v>349.6</v>
      </c>
      <c r="H203" s="50">
        <f t="shared" si="9"/>
        <v>233.06666666666666</v>
      </c>
    </row>
    <row r="204" spans="1:8" ht="15" x14ac:dyDescent="0.2">
      <c r="A204" s="71"/>
      <c r="B204" s="71">
        <v>2299</v>
      </c>
      <c r="C204" s="71">
        <v>2212</v>
      </c>
      <c r="D204" s="71" t="s">
        <v>364</v>
      </c>
      <c r="E204" s="50">
        <v>7000</v>
      </c>
      <c r="F204" s="69">
        <v>7078</v>
      </c>
      <c r="G204" s="68">
        <v>2101.4</v>
      </c>
      <c r="H204" s="50">
        <f t="shared" si="9"/>
        <v>29.689177733823115</v>
      </c>
    </row>
    <row r="205" spans="1:8" ht="15" x14ac:dyDescent="0.2">
      <c r="A205" s="71"/>
      <c r="B205" s="71">
        <v>2299</v>
      </c>
      <c r="C205" s="71">
        <v>2324</v>
      </c>
      <c r="D205" s="71" t="s">
        <v>363</v>
      </c>
      <c r="E205" s="72">
        <v>0</v>
      </c>
      <c r="F205" s="80">
        <v>0</v>
      </c>
      <c r="G205" s="68">
        <v>3</v>
      </c>
      <c r="H205" s="50" t="e">
        <f t="shared" si="9"/>
        <v>#DIV/0!</v>
      </c>
    </row>
    <row r="206" spans="1:8" ht="15" hidden="1" x14ac:dyDescent="0.2">
      <c r="A206" s="71"/>
      <c r="B206" s="71">
        <v>2299</v>
      </c>
      <c r="C206" s="71">
        <v>2324</v>
      </c>
      <c r="D206" s="71" t="s">
        <v>109</v>
      </c>
      <c r="E206" s="72"/>
      <c r="F206" s="80"/>
      <c r="G206" s="68">
        <v>0</v>
      </c>
      <c r="H206" s="50" t="e">
        <f t="shared" si="9"/>
        <v>#DIV/0!</v>
      </c>
    </row>
    <row r="207" spans="1:8" ht="15" x14ac:dyDescent="0.2">
      <c r="A207" s="123"/>
      <c r="B207" s="123">
        <v>6171</v>
      </c>
      <c r="C207" s="123">
        <v>2324</v>
      </c>
      <c r="D207" s="123" t="s">
        <v>366</v>
      </c>
      <c r="E207" s="72">
        <v>350</v>
      </c>
      <c r="F207" s="80">
        <v>350</v>
      </c>
      <c r="G207" s="68">
        <v>299.2</v>
      </c>
      <c r="H207" s="50">
        <f t="shared" si="9"/>
        <v>85.48571428571428</v>
      </c>
    </row>
    <row r="208" spans="1:8" ht="15" hidden="1" x14ac:dyDescent="0.2">
      <c r="A208" s="71"/>
      <c r="B208" s="71">
        <v>6171</v>
      </c>
      <c r="C208" s="71">
        <v>2329</v>
      </c>
      <c r="D208" s="71" t="s">
        <v>365</v>
      </c>
      <c r="E208" s="72"/>
      <c r="F208" s="80"/>
      <c r="G208" s="68">
        <v>0</v>
      </c>
      <c r="H208" s="50" t="e">
        <f t="shared" si="9"/>
        <v>#DIV/0!</v>
      </c>
    </row>
    <row r="209" spans="1:8" ht="15" x14ac:dyDescent="0.2">
      <c r="A209" s="123"/>
      <c r="B209" s="123">
        <v>6171</v>
      </c>
      <c r="C209" s="123">
        <v>2329</v>
      </c>
      <c r="D209" s="123" t="s">
        <v>446</v>
      </c>
      <c r="E209" s="72">
        <v>0</v>
      </c>
      <c r="F209" s="80">
        <v>0</v>
      </c>
      <c r="G209" s="68">
        <v>3.5</v>
      </c>
      <c r="H209" s="50" t="e">
        <f t="shared" si="9"/>
        <v>#DIV/0!</v>
      </c>
    </row>
    <row r="210" spans="1:8" ht="15.75" thickBot="1" x14ac:dyDescent="0.25">
      <c r="A210" s="67"/>
      <c r="B210" s="67"/>
      <c r="C210" s="67"/>
      <c r="D210" s="67"/>
      <c r="E210" s="63"/>
      <c r="F210" s="65"/>
      <c r="G210" s="64"/>
      <c r="H210" s="63"/>
    </row>
    <row r="211" spans="1:8" s="52" customFormat="1" ht="21.75" customHeight="1" thickTop="1" thickBot="1" x14ac:dyDescent="0.3">
      <c r="A211" s="62"/>
      <c r="B211" s="62"/>
      <c r="C211" s="62"/>
      <c r="D211" s="108" t="s">
        <v>108</v>
      </c>
      <c r="E211" s="58">
        <f t="shared" ref="E211:F211" si="10">SUM(E195:E210)</f>
        <v>14900</v>
      </c>
      <c r="F211" s="60">
        <f t="shared" si="10"/>
        <v>15052</v>
      </c>
      <c r="G211" s="59">
        <f t="shared" ref="G211" si="11">SUM(G195:G210)</f>
        <v>9264.5000000000018</v>
      </c>
      <c r="H211" s="50">
        <f t="shared" si="9"/>
        <v>61.549960138187629</v>
      </c>
    </row>
    <row r="212" spans="1:8" ht="15" customHeight="1" x14ac:dyDescent="0.25">
      <c r="A212" s="53"/>
      <c r="B212" s="53"/>
      <c r="C212" s="53"/>
      <c r="D212" s="57"/>
      <c r="E212" s="55"/>
      <c r="F212" s="55"/>
      <c r="G212" s="55"/>
      <c r="H212" s="55"/>
    </row>
    <row r="213" spans="1:8" ht="15" hidden="1" customHeight="1" x14ac:dyDescent="0.25">
      <c r="A213" s="53"/>
      <c r="B213" s="53"/>
      <c r="C213" s="53"/>
      <c r="D213" s="57"/>
      <c r="E213" s="55"/>
      <c r="F213" s="55"/>
      <c r="G213" s="55"/>
      <c r="H213" s="55"/>
    </row>
    <row r="214" spans="1:8" ht="15" customHeight="1" x14ac:dyDescent="0.25">
      <c r="A214" s="53"/>
      <c r="B214" s="53"/>
      <c r="C214" s="53"/>
      <c r="D214" s="57"/>
      <c r="E214" s="55"/>
      <c r="F214" s="55"/>
      <c r="G214" s="55"/>
      <c r="H214" s="55"/>
    </row>
    <row r="215" spans="1:8" ht="15" customHeight="1" thickBot="1" x14ac:dyDescent="0.3">
      <c r="A215" s="53"/>
      <c r="B215" s="53"/>
      <c r="C215" s="53"/>
      <c r="D215" s="57"/>
      <c r="E215" s="55"/>
      <c r="F215" s="55"/>
      <c r="G215" s="55"/>
      <c r="H215" s="55"/>
    </row>
    <row r="216" spans="1:8" ht="15.75" x14ac:dyDescent="0.25">
      <c r="A216" s="96" t="s">
        <v>57</v>
      </c>
      <c r="B216" s="96" t="s">
        <v>56</v>
      </c>
      <c r="C216" s="96" t="s">
        <v>55</v>
      </c>
      <c r="D216" s="95" t="s">
        <v>54</v>
      </c>
      <c r="E216" s="94" t="s">
        <v>53</v>
      </c>
      <c r="F216" s="94" t="s">
        <v>53</v>
      </c>
      <c r="G216" s="94" t="s">
        <v>7</v>
      </c>
      <c r="H216" s="94" t="s">
        <v>52</v>
      </c>
    </row>
    <row r="217" spans="1:8" ht="15.75" customHeight="1" thickBot="1" x14ac:dyDescent="0.3">
      <c r="A217" s="93"/>
      <c r="B217" s="93"/>
      <c r="C217" s="93"/>
      <c r="D217" s="92"/>
      <c r="E217" s="90" t="s">
        <v>51</v>
      </c>
      <c r="F217" s="90" t="s">
        <v>50</v>
      </c>
      <c r="G217" s="91" t="s">
        <v>330</v>
      </c>
      <c r="H217" s="90" t="s">
        <v>10</v>
      </c>
    </row>
    <row r="218" spans="1:8" ht="16.5" customHeight="1" thickTop="1" x14ac:dyDescent="0.25">
      <c r="A218" s="116">
        <v>90</v>
      </c>
      <c r="B218" s="116"/>
      <c r="C218" s="116"/>
      <c r="D218" s="115" t="s">
        <v>107</v>
      </c>
      <c r="E218" s="112"/>
      <c r="F218" s="114"/>
      <c r="G218" s="113"/>
      <c r="H218" s="112"/>
    </row>
    <row r="219" spans="1:8" ht="15" hidden="1" x14ac:dyDescent="0.2">
      <c r="A219" s="71"/>
      <c r="B219" s="71"/>
      <c r="C219" s="71">
        <v>4116</v>
      </c>
      <c r="D219" s="71" t="s">
        <v>375</v>
      </c>
      <c r="E219" s="154"/>
      <c r="F219" s="152"/>
      <c r="G219" s="147">
        <v>0</v>
      </c>
      <c r="H219" s="50" t="e">
        <f>(#REF!/F219)*100</f>
        <v>#REF!</v>
      </c>
    </row>
    <row r="220" spans="1:8" ht="15" hidden="1" x14ac:dyDescent="0.2">
      <c r="A220" s="71"/>
      <c r="B220" s="71"/>
      <c r="C220" s="71">
        <v>4116</v>
      </c>
      <c r="D220" s="71" t="s">
        <v>106</v>
      </c>
      <c r="E220" s="154"/>
      <c r="F220" s="152"/>
      <c r="G220" s="147">
        <v>0</v>
      </c>
      <c r="H220" s="50" t="e">
        <f>(#REF!/F220)*100</f>
        <v>#REF!</v>
      </c>
    </row>
    <row r="221" spans="1:8" ht="15" hidden="1" x14ac:dyDescent="0.2">
      <c r="A221" s="70"/>
      <c r="B221" s="71"/>
      <c r="C221" s="71">
        <v>4116</v>
      </c>
      <c r="D221" s="71" t="s">
        <v>376</v>
      </c>
      <c r="E221" s="124"/>
      <c r="F221" s="69"/>
      <c r="G221" s="147">
        <v>0</v>
      </c>
      <c r="H221" s="50" t="e">
        <f>(#REF!/F221)*100</f>
        <v>#REF!</v>
      </c>
    </row>
    <row r="222" spans="1:8" ht="15" x14ac:dyDescent="0.2">
      <c r="A222" s="71"/>
      <c r="B222" s="71"/>
      <c r="C222" s="71">
        <v>4116</v>
      </c>
      <c r="D222" s="71" t="s">
        <v>375</v>
      </c>
      <c r="E222" s="154">
        <v>0</v>
      </c>
      <c r="F222" s="152">
        <v>903</v>
      </c>
      <c r="G222" s="147">
        <v>903</v>
      </c>
      <c r="H222" s="50">
        <f t="shared" ref="H222:H243" si="12">(G222/F222)*100</f>
        <v>100</v>
      </c>
    </row>
    <row r="223" spans="1:8" ht="15" x14ac:dyDescent="0.2">
      <c r="A223" s="71"/>
      <c r="B223" s="71"/>
      <c r="C223" s="71">
        <v>4116</v>
      </c>
      <c r="D223" s="71" t="s">
        <v>458</v>
      </c>
      <c r="E223" s="154">
        <v>0</v>
      </c>
      <c r="F223" s="152">
        <v>210</v>
      </c>
      <c r="G223" s="147">
        <v>210</v>
      </c>
      <c r="H223" s="50">
        <f t="shared" si="12"/>
        <v>100</v>
      </c>
    </row>
    <row r="224" spans="1:8" ht="15" x14ac:dyDescent="0.2">
      <c r="A224" s="70"/>
      <c r="B224" s="71"/>
      <c r="C224" s="71">
        <v>4116</v>
      </c>
      <c r="D224" s="71" t="s">
        <v>457</v>
      </c>
      <c r="E224" s="124">
        <v>0</v>
      </c>
      <c r="F224" s="69">
        <v>100</v>
      </c>
      <c r="G224" s="147">
        <v>100</v>
      </c>
      <c r="H224" s="50">
        <f t="shared" si="12"/>
        <v>100</v>
      </c>
    </row>
    <row r="225" spans="1:8" ht="15" x14ac:dyDescent="0.2">
      <c r="A225" s="77"/>
      <c r="B225" s="77"/>
      <c r="C225" s="77">
        <v>4121</v>
      </c>
      <c r="D225" s="71" t="s">
        <v>105</v>
      </c>
      <c r="E225" s="153">
        <v>600</v>
      </c>
      <c r="F225" s="152">
        <v>650</v>
      </c>
      <c r="G225" s="147">
        <v>300</v>
      </c>
      <c r="H225" s="50">
        <f t="shared" si="12"/>
        <v>46.153846153846153</v>
      </c>
    </row>
    <row r="226" spans="1:8" ht="15" x14ac:dyDescent="0.2">
      <c r="A226" s="71"/>
      <c r="B226" s="71"/>
      <c r="C226" s="71">
        <v>4122</v>
      </c>
      <c r="D226" s="71" t="s">
        <v>104</v>
      </c>
      <c r="E226" s="151">
        <v>0</v>
      </c>
      <c r="F226" s="150">
        <v>178</v>
      </c>
      <c r="G226" s="147">
        <v>178</v>
      </c>
      <c r="H226" s="50">
        <f t="shared" si="12"/>
        <v>100</v>
      </c>
    </row>
    <row r="227" spans="1:8" ht="15" hidden="1" x14ac:dyDescent="0.2">
      <c r="A227" s="71"/>
      <c r="B227" s="71"/>
      <c r="C227" s="71">
        <v>4216</v>
      </c>
      <c r="D227" s="77" t="s">
        <v>377</v>
      </c>
      <c r="E227" s="151"/>
      <c r="F227" s="150"/>
      <c r="G227" s="147">
        <v>0</v>
      </c>
      <c r="H227" s="50" t="e">
        <f t="shared" si="12"/>
        <v>#DIV/0!</v>
      </c>
    </row>
    <row r="228" spans="1:8" ht="15" x14ac:dyDescent="0.2">
      <c r="A228" s="71"/>
      <c r="B228" s="71">
        <v>2219</v>
      </c>
      <c r="C228" s="71">
        <v>2111</v>
      </c>
      <c r="D228" s="71" t="s">
        <v>103</v>
      </c>
      <c r="E228" s="151">
        <v>0</v>
      </c>
      <c r="F228" s="150">
        <v>8000</v>
      </c>
      <c r="G228" s="147">
        <v>4919.3999999999996</v>
      </c>
      <c r="H228" s="50">
        <f t="shared" si="12"/>
        <v>61.492499999999993</v>
      </c>
    </row>
    <row r="229" spans="1:8" ht="15" x14ac:dyDescent="0.2">
      <c r="A229" s="71"/>
      <c r="B229" s="71">
        <v>2219</v>
      </c>
      <c r="C229" s="71">
        <v>2322</v>
      </c>
      <c r="D229" s="71" t="s">
        <v>442</v>
      </c>
      <c r="E229" s="50">
        <v>0</v>
      </c>
      <c r="F229" s="69">
        <v>0</v>
      </c>
      <c r="G229" s="147">
        <v>23</v>
      </c>
      <c r="H229" s="50" t="e">
        <f t="shared" si="12"/>
        <v>#DIV/0!</v>
      </c>
    </row>
    <row r="230" spans="1:8" ht="15" x14ac:dyDescent="0.2">
      <c r="A230" s="71"/>
      <c r="B230" s="71">
        <v>2219</v>
      </c>
      <c r="C230" s="71">
        <v>2329</v>
      </c>
      <c r="D230" s="71" t="s">
        <v>102</v>
      </c>
      <c r="E230" s="50">
        <v>8000</v>
      </c>
      <c r="F230" s="150">
        <v>0</v>
      </c>
      <c r="G230" s="147">
        <v>0</v>
      </c>
      <c r="H230" s="50" t="e">
        <f t="shared" si="12"/>
        <v>#DIV/0!</v>
      </c>
    </row>
    <row r="231" spans="1:8" ht="15" x14ac:dyDescent="0.2">
      <c r="A231" s="71"/>
      <c r="B231" s="71">
        <v>3419</v>
      </c>
      <c r="C231" s="71">
        <v>2321</v>
      </c>
      <c r="D231" s="71" t="s">
        <v>468</v>
      </c>
      <c r="E231" s="50">
        <v>0</v>
      </c>
      <c r="F231" s="150">
        <v>0</v>
      </c>
      <c r="G231" s="147">
        <v>10</v>
      </c>
      <c r="H231" s="50" t="e">
        <f t="shared" si="12"/>
        <v>#DIV/0!</v>
      </c>
    </row>
    <row r="232" spans="1:8" ht="15" x14ac:dyDescent="0.2">
      <c r="A232" s="71"/>
      <c r="B232" s="71">
        <v>5311</v>
      </c>
      <c r="C232" s="71">
        <v>2111</v>
      </c>
      <c r="D232" s="71" t="s">
        <v>101</v>
      </c>
      <c r="E232" s="151">
        <v>450</v>
      </c>
      <c r="F232" s="150">
        <v>450</v>
      </c>
      <c r="G232" s="147">
        <v>298.10000000000002</v>
      </c>
      <c r="H232" s="50">
        <f t="shared" si="12"/>
        <v>66.244444444444454</v>
      </c>
    </row>
    <row r="233" spans="1:8" ht="15" x14ac:dyDescent="0.2">
      <c r="A233" s="71"/>
      <c r="B233" s="71">
        <v>5311</v>
      </c>
      <c r="C233" s="71">
        <v>2212</v>
      </c>
      <c r="D233" s="71" t="s">
        <v>378</v>
      </c>
      <c r="E233" s="149">
        <v>1200</v>
      </c>
      <c r="F233" s="148">
        <v>1200</v>
      </c>
      <c r="G233" s="147">
        <v>1194.2</v>
      </c>
      <c r="H233" s="50">
        <f t="shared" si="12"/>
        <v>99.51666666666668</v>
      </c>
    </row>
    <row r="234" spans="1:8" ht="15" hidden="1" x14ac:dyDescent="0.2">
      <c r="A234" s="123"/>
      <c r="B234" s="123">
        <v>5311</v>
      </c>
      <c r="C234" s="123">
        <v>2310</v>
      </c>
      <c r="D234" s="123" t="s">
        <v>383</v>
      </c>
      <c r="E234" s="72"/>
      <c r="F234" s="80"/>
      <c r="G234" s="147">
        <v>0</v>
      </c>
      <c r="H234" s="50" t="e">
        <f t="shared" si="12"/>
        <v>#DIV/0!</v>
      </c>
    </row>
    <row r="235" spans="1:8" ht="15" x14ac:dyDescent="0.2">
      <c r="A235" s="123"/>
      <c r="B235" s="123">
        <v>5311</v>
      </c>
      <c r="C235" s="123">
        <v>2322</v>
      </c>
      <c r="D235" s="123" t="s">
        <v>384</v>
      </c>
      <c r="E235" s="72">
        <v>0</v>
      </c>
      <c r="F235" s="80">
        <v>0</v>
      </c>
      <c r="G235" s="147">
        <v>11.9</v>
      </c>
      <c r="H235" s="50" t="e">
        <f t="shared" si="12"/>
        <v>#DIV/0!</v>
      </c>
    </row>
    <row r="236" spans="1:8" ht="15" x14ac:dyDescent="0.2">
      <c r="A236" s="71"/>
      <c r="B236" s="71">
        <v>5311</v>
      </c>
      <c r="C236" s="71">
        <v>2324</v>
      </c>
      <c r="D236" s="71" t="s">
        <v>379</v>
      </c>
      <c r="E236" s="50">
        <v>0</v>
      </c>
      <c r="F236" s="69">
        <v>0</v>
      </c>
      <c r="G236" s="147">
        <v>122.4</v>
      </c>
      <c r="H236" s="50" t="e">
        <f t="shared" si="12"/>
        <v>#DIV/0!</v>
      </c>
    </row>
    <row r="237" spans="1:8" ht="15" hidden="1" x14ac:dyDescent="0.2">
      <c r="A237" s="123"/>
      <c r="B237" s="123">
        <v>5311</v>
      </c>
      <c r="C237" s="123">
        <v>2329</v>
      </c>
      <c r="D237" s="123" t="s">
        <v>380</v>
      </c>
      <c r="E237" s="72"/>
      <c r="F237" s="80"/>
      <c r="G237" s="147">
        <v>0</v>
      </c>
      <c r="H237" s="50" t="e">
        <f t="shared" si="12"/>
        <v>#DIV/0!</v>
      </c>
    </row>
    <row r="238" spans="1:8" ht="15.75" customHeight="1" x14ac:dyDescent="0.2">
      <c r="A238" s="123"/>
      <c r="B238" s="123">
        <v>5311</v>
      </c>
      <c r="C238" s="123">
        <v>2329</v>
      </c>
      <c r="D238" s="123" t="s">
        <v>380</v>
      </c>
      <c r="E238" s="72">
        <v>0</v>
      </c>
      <c r="F238" s="80">
        <v>0</v>
      </c>
      <c r="G238" s="147">
        <v>5</v>
      </c>
      <c r="H238" s="50" t="e">
        <f t="shared" si="12"/>
        <v>#DIV/0!</v>
      </c>
    </row>
    <row r="239" spans="1:8" ht="15" hidden="1" x14ac:dyDescent="0.2">
      <c r="A239" s="123"/>
      <c r="B239" s="123">
        <v>5311</v>
      </c>
      <c r="C239" s="123">
        <v>3113</v>
      </c>
      <c r="D239" s="123" t="s">
        <v>381</v>
      </c>
      <c r="E239" s="72"/>
      <c r="F239" s="80"/>
      <c r="G239" s="147">
        <v>0</v>
      </c>
      <c r="H239" s="50" t="e">
        <f t="shared" si="12"/>
        <v>#DIV/0!</v>
      </c>
    </row>
    <row r="240" spans="1:8" ht="15" x14ac:dyDescent="0.2">
      <c r="A240" s="123"/>
      <c r="B240" s="123">
        <v>6409</v>
      </c>
      <c r="C240" s="123">
        <v>2328</v>
      </c>
      <c r="D240" s="123" t="s">
        <v>382</v>
      </c>
      <c r="E240" s="72">
        <v>0</v>
      </c>
      <c r="F240" s="80">
        <v>0</v>
      </c>
      <c r="G240" s="147">
        <v>0.2</v>
      </c>
      <c r="H240" s="50" t="e">
        <f t="shared" si="12"/>
        <v>#DIV/0!</v>
      </c>
    </row>
    <row r="241" spans="1:8" ht="15" x14ac:dyDescent="0.2">
      <c r="A241" s="71"/>
      <c r="B241" s="71">
        <v>6171</v>
      </c>
      <c r="C241" s="71">
        <v>2212</v>
      </c>
      <c r="D241" s="123" t="s">
        <v>453</v>
      </c>
      <c r="E241" s="50">
        <v>0</v>
      </c>
      <c r="F241" s="69">
        <v>0</v>
      </c>
      <c r="G241" s="147">
        <v>0.2</v>
      </c>
      <c r="H241" s="50" t="e">
        <f t="shared" si="12"/>
        <v>#DIV/0!</v>
      </c>
    </row>
    <row r="242" spans="1:8" ht="15.75" thickBot="1" x14ac:dyDescent="0.25">
      <c r="A242" s="67"/>
      <c r="B242" s="67"/>
      <c r="C242" s="67"/>
      <c r="D242" s="67"/>
      <c r="E242" s="63"/>
      <c r="F242" s="65"/>
      <c r="G242" s="64"/>
      <c r="H242" s="63"/>
    </row>
    <row r="243" spans="1:8" s="52" customFormat="1" ht="21.75" customHeight="1" thickTop="1" thickBot="1" x14ac:dyDescent="0.3">
      <c r="A243" s="62"/>
      <c r="B243" s="62"/>
      <c r="C243" s="62"/>
      <c r="D243" s="108" t="s">
        <v>100</v>
      </c>
      <c r="E243" s="58">
        <f t="shared" ref="E243:G243" si="13">SUM(E222:E242)</f>
        <v>10250</v>
      </c>
      <c r="F243" s="60">
        <f t="shared" si="13"/>
        <v>11691</v>
      </c>
      <c r="G243" s="59">
        <f t="shared" si="13"/>
        <v>8275.4000000000015</v>
      </c>
      <c r="H243" s="50">
        <f t="shared" si="12"/>
        <v>70.784364040715104</v>
      </c>
    </row>
    <row r="244" spans="1:8" ht="15" customHeight="1" x14ac:dyDescent="0.25">
      <c r="A244" s="53"/>
      <c r="B244" s="53"/>
      <c r="C244" s="53"/>
      <c r="D244" s="57"/>
      <c r="E244" s="55"/>
      <c r="F244" s="55"/>
      <c r="G244" s="55"/>
      <c r="H244" s="55"/>
    </row>
    <row r="245" spans="1:8" ht="15" hidden="1" customHeight="1" x14ac:dyDescent="0.25">
      <c r="A245" s="53"/>
      <c r="B245" s="53"/>
      <c r="C245" s="53"/>
      <c r="D245" s="57"/>
      <c r="E245" s="55"/>
      <c r="F245" s="55"/>
      <c r="G245" s="55"/>
      <c r="H245" s="55"/>
    </row>
    <row r="246" spans="1:8" ht="15" hidden="1" customHeight="1" x14ac:dyDescent="0.25">
      <c r="A246" s="53"/>
      <c r="B246" s="53"/>
      <c r="C246" s="53"/>
      <c r="D246" s="57"/>
      <c r="E246" s="55"/>
      <c r="F246" s="55"/>
      <c r="G246" s="55"/>
      <c r="H246" s="55"/>
    </row>
    <row r="247" spans="1:8" ht="15" hidden="1" customHeight="1" x14ac:dyDescent="0.25">
      <c r="A247" s="53"/>
      <c r="B247" s="53"/>
      <c r="C247" s="53"/>
      <c r="D247" s="57"/>
      <c r="E247" s="55"/>
      <c r="F247" s="55"/>
      <c r="G247" s="55"/>
      <c r="H247" s="55"/>
    </row>
    <row r="248" spans="1:8" ht="15" hidden="1" customHeight="1" x14ac:dyDescent="0.25">
      <c r="A248" s="53"/>
      <c r="B248" s="53"/>
      <c r="C248" s="53"/>
      <c r="D248" s="57"/>
      <c r="E248" s="55"/>
      <c r="F248" s="55"/>
      <c r="G248" s="55"/>
      <c r="H248" s="55"/>
    </row>
    <row r="249" spans="1:8" ht="15" hidden="1" customHeight="1" x14ac:dyDescent="0.25">
      <c r="A249" s="53"/>
      <c r="B249" s="53"/>
      <c r="C249" s="53"/>
      <c r="D249" s="57"/>
      <c r="E249" s="55"/>
      <c r="F249" s="55"/>
      <c r="G249" s="55"/>
      <c r="H249" s="55"/>
    </row>
    <row r="250" spans="1:8" ht="15" hidden="1" customHeight="1" x14ac:dyDescent="0.25">
      <c r="A250" s="53"/>
      <c r="B250" s="53"/>
      <c r="C250" s="53"/>
      <c r="D250" s="57"/>
      <c r="E250" s="55"/>
      <c r="F250" s="55"/>
      <c r="G250" s="55"/>
      <c r="H250" s="55"/>
    </row>
    <row r="251" spans="1:8" ht="15" customHeight="1" x14ac:dyDescent="0.25">
      <c r="A251" s="53"/>
      <c r="B251" s="53"/>
      <c r="C251" s="53"/>
      <c r="D251" s="57"/>
      <c r="E251" s="55"/>
      <c r="F251" s="55"/>
      <c r="G251" s="117"/>
      <c r="H251" s="117"/>
    </row>
    <row r="252" spans="1:8" ht="15" customHeight="1" thickBot="1" x14ac:dyDescent="0.3">
      <c r="A252" s="53"/>
      <c r="B252" s="53"/>
      <c r="C252" s="53"/>
      <c r="D252" s="57"/>
      <c r="E252" s="55"/>
      <c r="F252" s="55"/>
      <c r="G252" s="55"/>
      <c r="H252" s="55"/>
    </row>
    <row r="253" spans="1:8" ht="15.75" x14ac:dyDescent="0.25">
      <c r="A253" s="96" t="s">
        <v>57</v>
      </c>
      <c r="B253" s="96" t="s">
        <v>56</v>
      </c>
      <c r="C253" s="96" t="s">
        <v>55</v>
      </c>
      <c r="D253" s="95" t="s">
        <v>54</v>
      </c>
      <c r="E253" s="94" t="s">
        <v>53</v>
      </c>
      <c r="F253" s="94" t="s">
        <v>53</v>
      </c>
      <c r="G253" s="94" t="s">
        <v>7</v>
      </c>
      <c r="H253" s="94" t="s">
        <v>52</v>
      </c>
    </row>
    <row r="254" spans="1:8" ht="15.75" customHeight="1" thickBot="1" x14ac:dyDescent="0.3">
      <c r="A254" s="93"/>
      <c r="B254" s="93"/>
      <c r="C254" s="93"/>
      <c r="D254" s="92"/>
      <c r="E254" s="90" t="s">
        <v>51</v>
      </c>
      <c r="F254" s="90" t="s">
        <v>50</v>
      </c>
      <c r="G254" s="91" t="s">
        <v>330</v>
      </c>
      <c r="H254" s="90" t="s">
        <v>10</v>
      </c>
    </row>
    <row r="255" spans="1:8" ht="15.75" customHeight="1" thickTop="1" x14ac:dyDescent="0.25">
      <c r="A255" s="116">
        <v>100</v>
      </c>
      <c r="B255" s="116"/>
      <c r="C255" s="116"/>
      <c r="D255" s="146" t="s">
        <v>99</v>
      </c>
      <c r="E255" s="112"/>
      <c r="F255" s="114"/>
      <c r="G255" s="113"/>
      <c r="H255" s="112"/>
    </row>
    <row r="256" spans="1:8" ht="15" x14ac:dyDescent="0.2">
      <c r="A256" s="71"/>
      <c r="B256" s="71"/>
      <c r="C256" s="71"/>
      <c r="D256" s="71"/>
      <c r="E256" s="124"/>
      <c r="F256" s="69"/>
      <c r="G256" s="68"/>
      <c r="H256" s="124"/>
    </row>
    <row r="257" spans="1:8" ht="15" x14ac:dyDescent="0.2">
      <c r="A257" s="71"/>
      <c r="B257" s="71"/>
      <c r="C257" s="71">
        <v>1361</v>
      </c>
      <c r="D257" s="71" t="s">
        <v>75</v>
      </c>
      <c r="E257" s="124">
        <v>2800</v>
      </c>
      <c r="F257" s="69">
        <v>2800</v>
      </c>
      <c r="G257" s="68">
        <v>2739.5</v>
      </c>
      <c r="H257" s="50">
        <f t="shared" ref="H257:H261" si="14">(G257/F257)*100</f>
        <v>97.839285714285722</v>
      </c>
    </row>
    <row r="258" spans="1:8" ht="15.75" hidden="1" x14ac:dyDescent="0.25">
      <c r="A258" s="127"/>
      <c r="B258" s="127"/>
      <c r="C258" s="71">
        <v>4216</v>
      </c>
      <c r="D258" s="71" t="s">
        <v>98</v>
      </c>
      <c r="E258" s="50"/>
      <c r="F258" s="69"/>
      <c r="G258" s="68"/>
      <c r="H258" s="50" t="e">
        <f t="shared" si="14"/>
        <v>#DIV/0!</v>
      </c>
    </row>
    <row r="259" spans="1:8" ht="15" x14ac:dyDescent="0.2">
      <c r="A259" s="71"/>
      <c r="B259" s="71">
        <v>2169</v>
      </c>
      <c r="C259" s="71">
        <v>2212</v>
      </c>
      <c r="D259" s="71" t="s">
        <v>385</v>
      </c>
      <c r="E259" s="124">
        <v>400</v>
      </c>
      <c r="F259" s="69">
        <v>400</v>
      </c>
      <c r="G259" s="68">
        <v>258.8</v>
      </c>
      <c r="H259" s="50">
        <f t="shared" si="14"/>
        <v>64.7</v>
      </c>
    </row>
    <row r="260" spans="1:8" ht="15" hidden="1" x14ac:dyDescent="0.2">
      <c r="A260" s="123"/>
      <c r="B260" s="123">
        <v>3635</v>
      </c>
      <c r="C260" s="123">
        <v>3122</v>
      </c>
      <c r="D260" s="71" t="s">
        <v>97</v>
      </c>
      <c r="E260" s="124"/>
      <c r="F260" s="69"/>
      <c r="G260" s="68">
        <v>0</v>
      </c>
      <c r="H260" s="50" t="e">
        <f t="shared" si="14"/>
        <v>#DIV/0!</v>
      </c>
    </row>
    <row r="261" spans="1:8" ht="15" x14ac:dyDescent="0.2">
      <c r="A261" s="123"/>
      <c r="B261" s="123">
        <v>6171</v>
      </c>
      <c r="C261" s="123">
        <v>2324</v>
      </c>
      <c r="D261" s="71" t="s">
        <v>386</v>
      </c>
      <c r="E261" s="145">
        <v>50</v>
      </c>
      <c r="F261" s="74">
        <v>50</v>
      </c>
      <c r="G261" s="68">
        <v>56.8</v>
      </c>
      <c r="H261" s="50">
        <f t="shared" si="14"/>
        <v>113.6</v>
      </c>
    </row>
    <row r="262" spans="1:8" ht="15" customHeight="1" thickBot="1" x14ac:dyDescent="0.25">
      <c r="A262" s="67"/>
      <c r="B262" s="67"/>
      <c r="C262" s="67"/>
      <c r="D262" s="67"/>
      <c r="E262" s="63"/>
      <c r="F262" s="65"/>
      <c r="G262" s="64"/>
      <c r="H262" s="63"/>
    </row>
    <row r="263" spans="1:8" s="52" customFormat="1" ht="21.75" customHeight="1" thickTop="1" thickBot="1" x14ac:dyDescent="0.3">
      <c r="A263" s="62"/>
      <c r="B263" s="62"/>
      <c r="C263" s="62"/>
      <c r="D263" s="108" t="s">
        <v>96</v>
      </c>
      <c r="E263" s="58">
        <f t="shared" ref="E263:G263" si="15">SUM(E255:E261)</f>
        <v>3250</v>
      </c>
      <c r="F263" s="60">
        <f t="shared" si="15"/>
        <v>3250</v>
      </c>
      <c r="G263" s="59">
        <f t="shared" si="15"/>
        <v>3055.1000000000004</v>
      </c>
      <c r="H263" s="50">
        <f t="shared" ref="H263" si="16">(G263/F263)*100</f>
        <v>94.003076923076932</v>
      </c>
    </row>
    <row r="264" spans="1:8" ht="15" customHeight="1" x14ac:dyDescent="0.25">
      <c r="A264" s="53"/>
      <c r="B264" s="53"/>
      <c r="C264" s="53"/>
      <c r="D264" s="57"/>
      <c r="E264" s="55"/>
      <c r="F264" s="55"/>
      <c r="G264" s="55"/>
      <c r="H264" s="55"/>
    </row>
    <row r="265" spans="1:8" ht="15" customHeight="1" x14ac:dyDescent="0.25">
      <c r="A265" s="53"/>
      <c r="B265" s="53"/>
      <c r="C265" s="53"/>
      <c r="D265" s="57"/>
      <c r="E265" s="55"/>
      <c r="F265" s="55"/>
      <c r="G265" s="55"/>
      <c r="H265" s="55"/>
    </row>
    <row r="266" spans="1:8" ht="15" customHeight="1" x14ac:dyDescent="0.25">
      <c r="A266" s="53"/>
      <c r="B266" s="53"/>
      <c r="C266" s="53"/>
      <c r="D266" s="57"/>
      <c r="E266" s="55"/>
      <c r="F266" s="55"/>
      <c r="G266" s="55"/>
      <c r="H266" s="55"/>
    </row>
    <row r="267" spans="1:8" ht="15" hidden="1" customHeight="1" x14ac:dyDescent="0.25">
      <c r="A267" s="53"/>
      <c r="B267" s="53"/>
      <c r="C267" s="53"/>
      <c r="D267" s="57"/>
      <c r="E267" s="55"/>
      <c r="F267" s="55"/>
      <c r="G267" s="55"/>
      <c r="H267" s="55"/>
    </row>
    <row r="268" spans="1:8" ht="15" customHeight="1" thickBot="1" x14ac:dyDescent="0.3">
      <c r="A268" s="53"/>
      <c r="B268" s="53"/>
      <c r="C268" s="53"/>
      <c r="D268" s="57"/>
      <c r="E268" s="55"/>
      <c r="F268" s="55"/>
      <c r="G268" s="55"/>
      <c r="H268" s="55"/>
    </row>
    <row r="269" spans="1:8" ht="15.75" x14ac:dyDescent="0.25">
      <c r="A269" s="96" t="s">
        <v>57</v>
      </c>
      <c r="B269" s="96" t="s">
        <v>56</v>
      </c>
      <c r="C269" s="96" t="s">
        <v>55</v>
      </c>
      <c r="D269" s="95" t="s">
        <v>54</v>
      </c>
      <c r="E269" s="94" t="s">
        <v>53</v>
      </c>
      <c r="F269" s="94" t="s">
        <v>53</v>
      </c>
      <c r="G269" s="94" t="s">
        <v>7</v>
      </c>
      <c r="H269" s="94" t="s">
        <v>52</v>
      </c>
    </row>
    <row r="270" spans="1:8" ht="15.75" customHeight="1" thickBot="1" x14ac:dyDescent="0.3">
      <c r="A270" s="93"/>
      <c r="B270" s="93"/>
      <c r="C270" s="93"/>
      <c r="D270" s="92"/>
      <c r="E270" s="90" t="s">
        <v>51</v>
      </c>
      <c r="F270" s="90" t="s">
        <v>50</v>
      </c>
      <c r="G270" s="91" t="s">
        <v>330</v>
      </c>
      <c r="H270" s="90" t="s">
        <v>10</v>
      </c>
    </row>
    <row r="271" spans="1:8" ht="15.75" customHeight="1" thickTop="1" x14ac:dyDescent="0.25">
      <c r="A271" s="89">
        <v>110</v>
      </c>
      <c r="B271" s="127"/>
      <c r="C271" s="127"/>
      <c r="D271" s="127" t="s">
        <v>95</v>
      </c>
      <c r="E271" s="112"/>
      <c r="F271" s="114"/>
      <c r="G271" s="113"/>
      <c r="H271" s="112"/>
    </row>
    <row r="272" spans="1:8" ht="15.75" x14ac:dyDescent="0.25">
      <c r="A272" s="89"/>
      <c r="B272" s="127"/>
      <c r="C272" s="127"/>
      <c r="D272" s="127"/>
      <c r="E272" s="112"/>
      <c r="F272" s="114"/>
      <c r="G272" s="113"/>
      <c r="H272" s="112"/>
    </row>
    <row r="273" spans="1:8" ht="15" x14ac:dyDescent="0.2">
      <c r="A273" s="71"/>
      <c r="B273" s="71"/>
      <c r="C273" s="71">
        <v>1111</v>
      </c>
      <c r="D273" s="71" t="s">
        <v>94</v>
      </c>
      <c r="E273" s="137">
        <v>73563</v>
      </c>
      <c r="F273" s="136">
        <v>73563</v>
      </c>
      <c r="G273" s="131">
        <v>49326.7</v>
      </c>
      <c r="H273" s="50">
        <f t="shared" ref="H273:H300" si="17">(G273/F273)*100</f>
        <v>67.05368187811807</v>
      </c>
    </row>
    <row r="274" spans="1:8" ht="15" x14ac:dyDescent="0.2">
      <c r="A274" s="71"/>
      <c r="B274" s="71"/>
      <c r="C274" s="71">
        <v>1112</v>
      </c>
      <c r="D274" s="71" t="s">
        <v>93</v>
      </c>
      <c r="E274" s="144">
        <v>1570</v>
      </c>
      <c r="F274" s="138">
        <v>1570</v>
      </c>
      <c r="G274" s="131">
        <v>1016.2</v>
      </c>
      <c r="H274" s="50">
        <f t="shared" si="17"/>
        <v>64.726114649681534</v>
      </c>
    </row>
    <row r="275" spans="1:8" ht="15" x14ac:dyDescent="0.2">
      <c r="A275" s="71"/>
      <c r="B275" s="71"/>
      <c r="C275" s="71">
        <v>1113</v>
      </c>
      <c r="D275" s="71" t="s">
        <v>92</v>
      </c>
      <c r="E275" s="144">
        <v>6090</v>
      </c>
      <c r="F275" s="138">
        <v>6090</v>
      </c>
      <c r="G275" s="131">
        <v>4197.3</v>
      </c>
      <c r="H275" s="50">
        <f t="shared" si="17"/>
        <v>68.921182266009851</v>
      </c>
    </row>
    <row r="276" spans="1:8" ht="15" x14ac:dyDescent="0.2">
      <c r="A276" s="71"/>
      <c r="B276" s="71"/>
      <c r="C276" s="71">
        <v>1121</v>
      </c>
      <c r="D276" s="71" t="s">
        <v>91</v>
      </c>
      <c r="E276" s="144">
        <v>69180</v>
      </c>
      <c r="F276" s="138">
        <v>69180</v>
      </c>
      <c r="G276" s="131">
        <v>31299.8</v>
      </c>
      <c r="H276" s="50">
        <f t="shared" si="17"/>
        <v>45.244001156403584</v>
      </c>
    </row>
    <row r="277" spans="1:8" ht="15" x14ac:dyDescent="0.2">
      <c r="A277" s="71"/>
      <c r="B277" s="71"/>
      <c r="C277" s="71">
        <v>1122</v>
      </c>
      <c r="D277" s="71" t="s">
        <v>90</v>
      </c>
      <c r="E277" s="137">
        <v>10000</v>
      </c>
      <c r="F277" s="136">
        <v>9647.9</v>
      </c>
      <c r="G277" s="131">
        <v>9647.7999999999993</v>
      </c>
      <c r="H277" s="50">
        <f t="shared" si="17"/>
        <v>99.998963505011446</v>
      </c>
    </row>
    <row r="278" spans="1:8" ht="15" x14ac:dyDescent="0.2">
      <c r="A278" s="71"/>
      <c r="B278" s="71"/>
      <c r="C278" s="71">
        <v>1211</v>
      </c>
      <c r="D278" s="71" t="s">
        <v>89</v>
      </c>
      <c r="E278" s="137">
        <v>134634</v>
      </c>
      <c r="F278" s="136">
        <v>134634</v>
      </c>
      <c r="G278" s="131">
        <v>106193.8</v>
      </c>
      <c r="H278" s="50">
        <f t="shared" si="17"/>
        <v>78.875915444835627</v>
      </c>
    </row>
    <row r="279" spans="1:8" ht="15" x14ac:dyDescent="0.2">
      <c r="A279" s="71"/>
      <c r="B279" s="71"/>
      <c r="C279" s="71">
        <v>1340</v>
      </c>
      <c r="D279" s="71" t="s">
        <v>88</v>
      </c>
      <c r="E279" s="137">
        <v>13500</v>
      </c>
      <c r="F279" s="136">
        <v>13500</v>
      </c>
      <c r="G279" s="131">
        <v>12754.4</v>
      </c>
      <c r="H279" s="50">
        <f t="shared" si="17"/>
        <v>94.477037037037036</v>
      </c>
    </row>
    <row r="280" spans="1:8" ht="15" x14ac:dyDescent="0.2">
      <c r="A280" s="71"/>
      <c r="B280" s="71"/>
      <c r="C280" s="71">
        <v>1341</v>
      </c>
      <c r="D280" s="71" t="s">
        <v>87</v>
      </c>
      <c r="E280" s="135">
        <v>900</v>
      </c>
      <c r="F280" s="134">
        <v>900</v>
      </c>
      <c r="G280" s="131">
        <v>844.7</v>
      </c>
      <c r="H280" s="50">
        <f t="shared" si="17"/>
        <v>93.855555555555554</v>
      </c>
    </row>
    <row r="281" spans="1:8" ht="15" customHeight="1" x14ac:dyDescent="0.25">
      <c r="A281" s="143"/>
      <c r="B281" s="127"/>
      <c r="C281" s="141">
        <v>1342</v>
      </c>
      <c r="D281" s="141" t="s">
        <v>86</v>
      </c>
      <c r="E281" s="140">
        <v>100</v>
      </c>
      <c r="F281" s="114">
        <v>100</v>
      </c>
      <c r="G281" s="131">
        <v>96.8</v>
      </c>
      <c r="H281" s="50">
        <f t="shared" si="17"/>
        <v>96.8</v>
      </c>
    </row>
    <row r="282" spans="1:8" ht="15" x14ac:dyDescent="0.2">
      <c r="A282" s="142"/>
      <c r="B282" s="141"/>
      <c r="C282" s="141">
        <v>1343</v>
      </c>
      <c r="D282" s="141" t="s">
        <v>85</v>
      </c>
      <c r="E282" s="140">
        <v>1250</v>
      </c>
      <c r="F282" s="114">
        <v>1250</v>
      </c>
      <c r="G282" s="131">
        <v>836.6</v>
      </c>
      <c r="H282" s="50">
        <f t="shared" si="17"/>
        <v>66.927999999999997</v>
      </c>
    </row>
    <row r="283" spans="1:8" ht="15" x14ac:dyDescent="0.2">
      <c r="A283" s="70"/>
      <c r="B283" s="71"/>
      <c r="C283" s="71">
        <v>1345</v>
      </c>
      <c r="D283" s="71" t="s">
        <v>387</v>
      </c>
      <c r="E283" s="139">
        <v>220</v>
      </c>
      <c r="F283" s="138">
        <v>220</v>
      </c>
      <c r="G283" s="131">
        <v>205.8</v>
      </c>
      <c r="H283" s="50">
        <f t="shared" si="17"/>
        <v>93.545454545454561</v>
      </c>
    </row>
    <row r="284" spans="1:8" ht="15" x14ac:dyDescent="0.2">
      <c r="A284" s="71"/>
      <c r="B284" s="71"/>
      <c r="C284" s="71">
        <v>1361</v>
      </c>
      <c r="D284" s="71" t="s">
        <v>84</v>
      </c>
      <c r="E284" s="135">
        <v>0</v>
      </c>
      <c r="F284" s="134">
        <v>0</v>
      </c>
      <c r="G284" s="131">
        <v>0.5</v>
      </c>
      <c r="H284" s="50" t="e">
        <f t="shared" si="17"/>
        <v>#DIV/0!</v>
      </c>
    </row>
    <row r="285" spans="1:8" ht="15" x14ac:dyDescent="0.2">
      <c r="A285" s="71"/>
      <c r="B285" s="71"/>
      <c r="C285" s="71">
        <v>1381</v>
      </c>
      <c r="D285" s="71" t="s">
        <v>393</v>
      </c>
      <c r="E285" s="135">
        <v>0</v>
      </c>
      <c r="F285" s="134">
        <v>0</v>
      </c>
      <c r="G285" s="131">
        <v>1837.5</v>
      </c>
      <c r="H285" s="50" t="e">
        <f t="shared" si="17"/>
        <v>#DIV/0!</v>
      </c>
    </row>
    <row r="286" spans="1:8" ht="15" x14ac:dyDescent="0.2">
      <c r="A286" s="71"/>
      <c r="B286" s="71"/>
      <c r="C286" s="71">
        <v>1382</v>
      </c>
      <c r="D286" s="71" t="s">
        <v>447</v>
      </c>
      <c r="E286" s="135">
        <v>0</v>
      </c>
      <c r="F286" s="134">
        <v>0</v>
      </c>
      <c r="G286" s="131">
        <v>433.8</v>
      </c>
      <c r="H286" s="50" t="e">
        <f t="shared" si="17"/>
        <v>#DIV/0!</v>
      </c>
    </row>
    <row r="287" spans="1:8" ht="15" x14ac:dyDescent="0.2">
      <c r="A287" s="71"/>
      <c r="B287" s="71"/>
      <c r="C287" s="71">
        <v>1383</v>
      </c>
      <c r="D287" s="71" t="s">
        <v>394</v>
      </c>
      <c r="E287" s="137">
        <v>2000</v>
      </c>
      <c r="F287" s="136">
        <v>2000</v>
      </c>
      <c r="G287" s="131">
        <v>762.5</v>
      </c>
      <c r="H287" s="50">
        <f t="shared" si="17"/>
        <v>38.125</v>
      </c>
    </row>
    <row r="288" spans="1:8" ht="15" x14ac:dyDescent="0.2">
      <c r="A288" s="71"/>
      <c r="B288" s="71"/>
      <c r="C288" s="71">
        <v>1511</v>
      </c>
      <c r="D288" s="71" t="s">
        <v>83</v>
      </c>
      <c r="E288" s="50">
        <v>23200</v>
      </c>
      <c r="F288" s="69">
        <v>23200</v>
      </c>
      <c r="G288" s="131">
        <v>16622.900000000001</v>
      </c>
      <c r="H288" s="50">
        <f t="shared" si="17"/>
        <v>71.650431034482764</v>
      </c>
    </row>
    <row r="289" spans="1:8" ht="15" x14ac:dyDescent="0.2">
      <c r="A289" s="71"/>
      <c r="B289" s="71"/>
      <c r="C289" s="71">
        <v>4112</v>
      </c>
      <c r="D289" s="71" t="s">
        <v>82</v>
      </c>
      <c r="E289" s="50">
        <v>35181</v>
      </c>
      <c r="F289" s="69">
        <v>37337</v>
      </c>
      <c r="G289" s="131">
        <v>24891.4</v>
      </c>
      <c r="H289" s="50">
        <f t="shared" si="17"/>
        <v>66.666845220558699</v>
      </c>
    </row>
    <row r="290" spans="1:8" ht="14.25" customHeight="1" x14ac:dyDescent="0.2">
      <c r="A290" s="71"/>
      <c r="B290" s="71">
        <v>6171</v>
      </c>
      <c r="C290" s="71">
        <v>2212</v>
      </c>
      <c r="D290" s="71" t="s">
        <v>388</v>
      </c>
      <c r="E290" s="133">
        <v>10</v>
      </c>
      <c r="F290" s="132">
        <v>10</v>
      </c>
      <c r="G290" s="131">
        <v>1</v>
      </c>
      <c r="H290" s="50">
        <f t="shared" si="17"/>
        <v>10</v>
      </c>
    </row>
    <row r="291" spans="1:8" ht="15" hidden="1" x14ac:dyDescent="0.2">
      <c r="A291" s="71"/>
      <c r="B291" s="71">
        <v>6171</v>
      </c>
      <c r="C291" s="71">
        <v>2324</v>
      </c>
      <c r="D291" s="71" t="s">
        <v>389</v>
      </c>
      <c r="E291" s="133"/>
      <c r="F291" s="132"/>
      <c r="G291" s="131">
        <v>0</v>
      </c>
      <c r="H291" s="50" t="e">
        <f t="shared" si="17"/>
        <v>#DIV/0!</v>
      </c>
    </row>
    <row r="292" spans="1:8" ht="15" x14ac:dyDescent="0.2">
      <c r="A292" s="71"/>
      <c r="B292" s="71">
        <v>6310</v>
      </c>
      <c r="C292" s="71">
        <v>2141</v>
      </c>
      <c r="D292" s="71" t="s">
        <v>392</v>
      </c>
      <c r="E292" s="50">
        <v>10</v>
      </c>
      <c r="F292" s="69">
        <v>10</v>
      </c>
      <c r="G292" s="131">
        <v>3.3</v>
      </c>
      <c r="H292" s="50">
        <f t="shared" si="17"/>
        <v>32.999999999999993</v>
      </c>
    </row>
    <row r="293" spans="1:8" ht="15" hidden="1" x14ac:dyDescent="0.2">
      <c r="A293" s="71"/>
      <c r="B293" s="71">
        <v>6310</v>
      </c>
      <c r="C293" s="71">
        <v>2324</v>
      </c>
      <c r="D293" s="71" t="s">
        <v>81</v>
      </c>
      <c r="E293" s="133"/>
      <c r="F293" s="132"/>
      <c r="G293" s="131">
        <v>0</v>
      </c>
      <c r="H293" s="50" t="e">
        <f t="shared" si="17"/>
        <v>#DIV/0!</v>
      </c>
    </row>
    <row r="294" spans="1:8" ht="15" x14ac:dyDescent="0.2">
      <c r="A294" s="71"/>
      <c r="B294" s="71">
        <v>6310</v>
      </c>
      <c r="C294" s="71">
        <v>2142</v>
      </c>
      <c r="D294" s="71" t="s">
        <v>390</v>
      </c>
      <c r="E294" s="133">
        <v>2000</v>
      </c>
      <c r="F294" s="132">
        <v>2000</v>
      </c>
      <c r="G294" s="131">
        <v>1735.5</v>
      </c>
      <c r="H294" s="50">
        <f t="shared" si="17"/>
        <v>86.775000000000006</v>
      </c>
    </row>
    <row r="295" spans="1:8" ht="15" hidden="1" x14ac:dyDescent="0.2">
      <c r="A295" s="71"/>
      <c r="B295" s="71">
        <v>6310</v>
      </c>
      <c r="C295" s="71">
        <v>2143</v>
      </c>
      <c r="D295" s="71" t="s">
        <v>80</v>
      </c>
      <c r="E295" s="133"/>
      <c r="F295" s="132"/>
      <c r="G295" s="131">
        <v>0</v>
      </c>
      <c r="H295" s="50" t="e">
        <f t="shared" si="17"/>
        <v>#DIV/0!</v>
      </c>
    </row>
    <row r="296" spans="1:8" ht="15" hidden="1" x14ac:dyDescent="0.2">
      <c r="A296" s="71"/>
      <c r="B296" s="71">
        <v>6310</v>
      </c>
      <c r="C296" s="71">
        <v>2329</v>
      </c>
      <c r="D296" s="71" t="s">
        <v>79</v>
      </c>
      <c r="E296" s="133"/>
      <c r="F296" s="132"/>
      <c r="G296" s="131">
        <v>0</v>
      </c>
      <c r="H296" s="50" t="e">
        <f t="shared" si="17"/>
        <v>#DIV/0!</v>
      </c>
    </row>
    <row r="297" spans="1:8" ht="15" hidden="1" x14ac:dyDescent="0.2">
      <c r="A297" s="71"/>
      <c r="B297" s="71">
        <v>6330</v>
      </c>
      <c r="C297" s="71">
        <v>4132</v>
      </c>
      <c r="D297" s="71" t="s">
        <v>78</v>
      </c>
      <c r="E297" s="50"/>
      <c r="F297" s="69"/>
      <c r="G297" s="131">
        <v>0</v>
      </c>
      <c r="H297" s="50" t="e">
        <f t="shared" si="17"/>
        <v>#DIV/0!</v>
      </c>
    </row>
    <row r="298" spans="1:8" ht="15" x14ac:dyDescent="0.2">
      <c r="A298" s="71"/>
      <c r="B298" s="71">
        <v>6409</v>
      </c>
      <c r="C298" s="71">
        <v>2328</v>
      </c>
      <c r="D298" s="71" t="s">
        <v>391</v>
      </c>
      <c r="E298" s="133">
        <v>0</v>
      </c>
      <c r="F298" s="132">
        <v>0</v>
      </c>
      <c r="G298" s="131">
        <v>0.6</v>
      </c>
      <c r="H298" s="50" t="e">
        <f t="shared" si="17"/>
        <v>#DIV/0!</v>
      </c>
    </row>
    <row r="299" spans="1:8" ht="15.75" customHeight="1" thickBot="1" x14ac:dyDescent="0.3">
      <c r="A299" s="67"/>
      <c r="B299" s="67"/>
      <c r="C299" s="67"/>
      <c r="D299" s="67"/>
      <c r="E299" s="128"/>
      <c r="F299" s="130"/>
      <c r="G299" s="129"/>
      <c r="H299" s="128"/>
    </row>
    <row r="300" spans="1:8" s="52" customFormat="1" ht="21.75" customHeight="1" thickTop="1" thickBot="1" x14ac:dyDescent="0.3">
      <c r="A300" s="62"/>
      <c r="B300" s="62"/>
      <c r="C300" s="62"/>
      <c r="D300" s="108" t="s">
        <v>77</v>
      </c>
      <c r="E300" s="58">
        <f t="shared" ref="E300:G300" si="18">SUM(E273:E299)</f>
        <v>373408</v>
      </c>
      <c r="F300" s="60">
        <f t="shared" si="18"/>
        <v>375211.9</v>
      </c>
      <c r="G300" s="59">
        <f t="shared" si="18"/>
        <v>262708.89999999991</v>
      </c>
      <c r="H300" s="50">
        <f t="shared" si="17"/>
        <v>70.016142878197599</v>
      </c>
    </row>
    <row r="301" spans="1:8" ht="15" customHeight="1" x14ac:dyDescent="0.25">
      <c r="A301" s="53"/>
      <c r="B301" s="53"/>
      <c r="C301" s="53"/>
      <c r="D301" s="57"/>
      <c r="E301" s="55"/>
      <c r="F301" s="55"/>
      <c r="G301" s="55"/>
      <c r="H301" s="55"/>
    </row>
    <row r="302" spans="1:8" ht="15" customHeight="1" x14ac:dyDescent="0.25">
      <c r="A302" s="53"/>
      <c r="B302" s="53"/>
      <c r="C302" s="53"/>
      <c r="D302" s="57"/>
      <c r="E302" s="55"/>
      <c r="F302" s="55"/>
      <c r="G302" s="55"/>
      <c r="H302" s="55"/>
    </row>
    <row r="303" spans="1:8" ht="15" x14ac:dyDescent="0.2">
      <c r="A303" s="52"/>
      <c r="B303" s="53"/>
      <c r="C303" s="53"/>
      <c r="D303" s="53"/>
      <c r="E303" s="109"/>
      <c r="F303" s="109"/>
      <c r="G303" s="109"/>
      <c r="H303" s="109"/>
    </row>
    <row r="304" spans="1:8" ht="15" hidden="1" x14ac:dyDescent="0.2">
      <c r="A304" s="52"/>
      <c r="B304" s="53"/>
      <c r="C304" s="53"/>
      <c r="D304" s="53"/>
      <c r="E304" s="109"/>
      <c r="F304" s="109"/>
      <c r="G304" s="109"/>
      <c r="H304" s="109"/>
    </row>
    <row r="305" spans="1:8" ht="15" customHeight="1" thickBot="1" x14ac:dyDescent="0.25">
      <c r="A305" s="52"/>
      <c r="B305" s="53"/>
      <c r="C305" s="53"/>
      <c r="D305" s="53"/>
      <c r="E305" s="109"/>
      <c r="F305" s="109"/>
      <c r="G305" s="109"/>
      <c r="H305" s="109"/>
    </row>
    <row r="306" spans="1:8" ht="15.75" x14ac:dyDescent="0.25">
      <c r="A306" s="96" t="s">
        <v>57</v>
      </c>
      <c r="B306" s="96" t="s">
        <v>56</v>
      </c>
      <c r="C306" s="96" t="s">
        <v>55</v>
      </c>
      <c r="D306" s="95" t="s">
        <v>54</v>
      </c>
      <c r="E306" s="94" t="s">
        <v>53</v>
      </c>
      <c r="F306" s="94" t="s">
        <v>53</v>
      </c>
      <c r="G306" s="94" t="s">
        <v>7</v>
      </c>
      <c r="H306" s="94" t="s">
        <v>52</v>
      </c>
    </row>
    <row r="307" spans="1:8" ht="15.75" customHeight="1" thickBot="1" x14ac:dyDescent="0.3">
      <c r="A307" s="93"/>
      <c r="B307" s="93"/>
      <c r="C307" s="93"/>
      <c r="D307" s="92"/>
      <c r="E307" s="90" t="s">
        <v>51</v>
      </c>
      <c r="F307" s="90" t="s">
        <v>50</v>
      </c>
      <c r="G307" s="91" t="s">
        <v>330</v>
      </c>
      <c r="H307" s="90" t="s">
        <v>10</v>
      </c>
    </row>
    <row r="308" spans="1:8" ht="16.5" customHeight="1" thickTop="1" x14ac:dyDescent="0.25">
      <c r="A308" s="116">
        <v>120</v>
      </c>
      <c r="B308" s="116"/>
      <c r="C308" s="116"/>
      <c r="D308" s="127" t="s">
        <v>76</v>
      </c>
      <c r="E308" s="112"/>
      <c r="F308" s="114"/>
      <c r="G308" s="113"/>
      <c r="H308" s="112"/>
    </row>
    <row r="309" spans="1:8" ht="15.75" x14ac:dyDescent="0.25">
      <c r="A309" s="127"/>
      <c r="B309" s="127"/>
      <c r="C309" s="127"/>
      <c r="D309" s="127"/>
      <c r="E309" s="50"/>
      <c r="F309" s="69"/>
      <c r="G309" s="68"/>
      <c r="H309" s="50"/>
    </row>
    <row r="310" spans="1:8" ht="15" x14ac:dyDescent="0.2">
      <c r="A310" s="71"/>
      <c r="B310" s="71"/>
      <c r="C310" s="71">
        <v>1361</v>
      </c>
      <c r="D310" s="71" t="s">
        <v>75</v>
      </c>
      <c r="E310" s="126">
        <v>0</v>
      </c>
      <c r="F310" s="125">
        <v>0</v>
      </c>
      <c r="G310" s="111">
        <v>2.2999999999999998</v>
      </c>
      <c r="H310" s="50" t="e">
        <f t="shared" ref="H310:H347" si="19">(G310/F310)*100</f>
        <v>#DIV/0!</v>
      </c>
    </row>
    <row r="311" spans="1:8" ht="16.5" customHeight="1" x14ac:dyDescent="0.2">
      <c r="A311" s="71"/>
      <c r="B311" s="71">
        <v>1014</v>
      </c>
      <c r="C311" s="71">
        <v>2132</v>
      </c>
      <c r="D311" s="285" t="s">
        <v>464</v>
      </c>
      <c r="E311" s="126">
        <v>0</v>
      </c>
      <c r="F311" s="125">
        <v>0</v>
      </c>
      <c r="G311" s="111">
        <v>16.899999999999999</v>
      </c>
      <c r="H311" s="50" t="e">
        <f t="shared" si="19"/>
        <v>#DIV/0!</v>
      </c>
    </row>
    <row r="312" spans="1:8" ht="15" x14ac:dyDescent="0.2">
      <c r="A312" s="71"/>
      <c r="B312" s="71">
        <v>3612</v>
      </c>
      <c r="C312" s="71">
        <v>2111</v>
      </c>
      <c r="D312" s="71" t="s">
        <v>395</v>
      </c>
      <c r="E312" s="126">
        <v>2200</v>
      </c>
      <c r="F312" s="125">
        <v>2200</v>
      </c>
      <c r="G312" s="111">
        <v>1603.7</v>
      </c>
      <c r="H312" s="50">
        <f t="shared" si="19"/>
        <v>72.895454545454555</v>
      </c>
    </row>
    <row r="313" spans="1:8" ht="15" x14ac:dyDescent="0.2">
      <c r="A313" s="71"/>
      <c r="B313" s="71">
        <v>3612</v>
      </c>
      <c r="C313" s="71">
        <v>2132</v>
      </c>
      <c r="D313" s="71" t="s">
        <v>396</v>
      </c>
      <c r="E313" s="126">
        <v>7300</v>
      </c>
      <c r="F313" s="125">
        <v>7300</v>
      </c>
      <c r="G313" s="111">
        <v>5032</v>
      </c>
      <c r="H313" s="50">
        <f t="shared" si="19"/>
        <v>68.93150684931507</v>
      </c>
    </row>
    <row r="314" spans="1:8" ht="15" hidden="1" x14ac:dyDescent="0.2">
      <c r="A314" s="71"/>
      <c r="B314" s="71">
        <v>3612</v>
      </c>
      <c r="C314" s="71">
        <v>2322</v>
      </c>
      <c r="D314" s="71" t="s">
        <v>74</v>
      </c>
      <c r="E314" s="126"/>
      <c r="F314" s="125"/>
      <c r="G314" s="111">
        <v>0</v>
      </c>
      <c r="H314" s="50" t="e">
        <f t="shared" si="19"/>
        <v>#DIV/0!</v>
      </c>
    </row>
    <row r="315" spans="1:8" ht="15" x14ac:dyDescent="0.2">
      <c r="A315" s="71"/>
      <c r="B315" s="71">
        <v>3612</v>
      </c>
      <c r="C315" s="71">
        <v>2324</v>
      </c>
      <c r="D315" s="71" t="s">
        <v>397</v>
      </c>
      <c r="E315" s="50">
        <v>100</v>
      </c>
      <c r="F315" s="69">
        <v>100</v>
      </c>
      <c r="G315" s="111">
        <v>317.60000000000002</v>
      </c>
      <c r="H315" s="50">
        <f t="shared" si="19"/>
        <v>317.60000000000002</v>
      </c>
    </row>
    <row r="316" spans="1:8" ht="15" hidden="1" x14ac:dyDescent="0.2">
      <c r="A316" s="71"/>
      <c r="B316" s="71">
        <v>3612</v>
      </c>
      <c r="C316" s="71">
        <v>2329</v>
      </c>
      <c r="D316" s="71" t="s">
        <v>73</v>
      </c>
      <c r="E316" s="50"/>
      <c r="F316" s="69"/>
      <c r="G316" s="111">
        <v>0</v>
      </c>
      <c r="H316" s="50" t="e">
        <f t="shared" si="19"/>
        <v>#DIV/0!</v>
      </c>
    </row>
    <row r="317" spans="1:8" ht="15" x14ac:dyDescent="0.2">
      <c r="A317" s="71"/>
      <c r="B317" s="71">
        <v>3612</v>
      </c>
      <c r="C317" s="71">
        <v>3112</v>
      </c>
      <c r="D317" s="71" t="s">
        <v>398</v>
      </c>
      <c r="E317" s="50">
        <v>23892</v>
      </c>
      <c r="F317" s="69">
        <v>23892</v>
      </c>
      <c r="G317" s="111">
        <v>3439.9</v>
      </c>
      <c r="H317" s="50">
        <f t="shared" si="19"/>
        <v>14.397706345220158</v>
      </c>
    </row>
    <row r="318" spans="1:8" ht="15" x14ac:dyDescent="0.2">
      <c r="A318" s="71"/>
      <c r="B318" s="71">
        <v>3613</v>
      </c>
      <c r="C318" s="71">
        <v>2111</v>
      </c>
      <c r="D318" s="71" t="s">
        <v>399</v>
      </c>
      <c r="E318" s="126">
        <v>2500</v>
      </c>
      <c r="F318" s="125">
        <v>2500</v>
      </c>
      <c r="G318" s="111">
        <v>1853.1</v>
      </c>
      <c r="H318" s="50">
        <f t="shared" si="19"/>
        <v>74.123999999999995</v>
      </c>
    </row>
    <row r="319" spans="1:8" ht="15" x14ac:dyDescent="0.2">
      <c r="A319" s="71"/>
      <c r="B319" s="71">
        <v>3613</v>
      </c>
      <c r="C319" s="71">
        <v>2132</v>
      </c>
      <c r="D319" s="71" t="s">
        <v>400</v>
      </c>
      <c r="E319" s="126">
        <v>4700</v>
      </c>
      <c r="F319" s="125">
        <v>4700</v>
      </c>
      <c r="G319" s="111">
        <v>3766.8</v>
      </c>
      <c r="H319" s="50">
        <f t="shared" si="19"/>
        <v>80.144680851063839</v>
      </c>
    </row>
    <row r="320" spans="1:8" ht="15" hidden="1" x14ac:dyDescent="0.2">
      <c r="A320" s="123"/>
      <c r="B320" s="71">
        <v>3613</v>
      </c>
      <c r="C320" s="71">
        <v>2133</v>
      </c>
      <c r="D320" s="71" t="s">
        <v>72</v>
      </c>
      <c r="E320" s="50"/>
      <c r="F320" s="69"/>
      <c r="G320" s="111">
        <v>0</v>
      </c>
      <c r="H320" s="50" t="e">
        <f t="shared" si="19"/>
        <v>#DIV/0!</v>
      </c>
    </row>
    <row r="321" spans="1:8" ht="15" hidden="1" x14ac:dyDescent="0.2">
      <c r="A321" s="123"/>
      <c r="B321" s="71">
        <v>3613</v>
      </c>
      <c r="C321" s="71">
        <v>2310</v>
      </c>
      <c r="D321" s="71" t="s">
        <v>71</v>
      </c>
      <c r="E321" s="50"/>
      <c r="F321" s="69"/>
      <c r="G321" s="111">
        <v>0</v>
      </c>
      <c r="H321" s="50" t="e">
        <f t="shared" si="19"/>
        <v>#DIV/0!</v>
      </c>
    </row>
    <row r="322" spans="1:8" ht="15" hidden="1" x14ac:dyDescent="0.2">
      <c r="A322" s="123"/>
      <c r="B322" s="71">
        <v>3613</v>
      </c>
      <c r="C322" s="71">
        <v>2322</v>
      </c>
      <c r="D322" s="71" t="s">
        <v>70</v>
      </c>
      <c r="E322" s="50"/>
      <c r="F322" s="69"/>
      <c r="G322" s="111">
        <v>0</v>
      </c>
      <c r="H322" s="50" t="e">
        <f t="shared" si="19"/>
        <v>#DIV/0!</v>
      </c>
    </row>
    <row r="323" spans="1:8" ht="15" x14ac:dyDescent="0.2">
      <c r="A323" s="123"/>
      <c r="B323" s="71">
        <v>3613</v>
      </c>
      <c r="C323" s="71">
        <v>2324</v>
      </c>
      <c r="D323" s="71" t="s">
        <v>401</v>
      </c>
      <c r="E323" s="50">
        <v>0</v>
      </c>
      <c r="F323" s="69">
        <v>0</v>
      </c>
      <c r="G323" s="111">
        <v>546.6</v>
      </c>
      <c r="H323" s="50" t="e">
        <f t="shared" si="19"/>
        <v>#DIV/0!</v>
      </c>
    </row>
    <row r="324" spans="1:8" ht="15" x14ac:dyDescent="0.2">
      <c r="A324" s="123"/>
      <c r="B324" s="71">
        <v>3613</v>
      </c>
      <c r="C324" s="71">
        <v>3112</v>
      </c>
      <c r="D324" s="71" t="s">
        <v>402</v>
      </c>
      <c r="E324" s="50">
        <v>900</v>
      </c>
      <c r="F324" s="69">
        <v>900</v>
      </c>
      <c r="G324" s="111">
        <v>0</v>
      </c>
      <c r="H324" s="50">
        <f t="shared" si="19"/>
        <v>0</v>
      </c>
    </row>
    <row r="325" spans="1:8" ht="15" hidden="1" x14ac:dyDescent="0.2">
      <c r="A325" s="123"/>
      <c r="B325" s="71">
        <v>3631</v>
      </c>
      <c r="C325" s="71">
        <v>2133</v>
      </c>
      <c r="D325" s="71" t="s">
        <v>403</v>
      </c>
      <c r="E325" s="50"/>
      <c r="F325" s="69"/>
      <c r="G325" s="111">
        <v>0</v>
      </c>
      <c r="H325" s="50" t="e">
        <f t="shared" si="19"/>
        <v>#DIV/0!</v>
      </c>
    </row>
    <row r="326" spans="1:8" ht="15" x14ac:dyDescent="0.2">
      <c r="A326" s="123"/>
      <c r="B326" s="71">
        <v>3632</v>
      </c>
      <c r="C326" s="71">
        <v>2111</v>
      </c>
      <c r="D326" s="71" t="s">
        <v>404</v>
      </c>
      <c r="E326" s="50">
        <v>600</v>
      </c>
      <c r="F326" s="69">
        <v>600</v>
      </c>
      <c r="G326" s="111">
        <v>419</v>
      </c>
      <c r="H326" s="50">
        <f t="shared" si="19"/>
        <v>69.833333333333343</v>
      </c>
    </row>
    <row r="327" spans="1:8" ht="15" x14ac:dyDescent="0.2">
      <c r="A327" s="123"/>
      <c r="B327" s="71">
        <v>3632</v>
      </c>
      <c r="C327" s="71">
        <v>2132</v>
      </c>
      <c r="D327" s="71" t="s">
        <v>405</v>
      </c>
      <c r="E327" s="50">
        <v>15</v>
      </c>
      <c r="F327" s="69">
        <v>15</v>
      </c>
      <c r="G327" s="111">
        <v>20</v>
      </c>
      <c r="H327" s="50">
        <f t="shared" si="19"/>
        <v>133.33333333333331</v>
      </c>
    </row>
    <row r="328" spans="1:8" ht="15" x14ac:dyDescent="0.2">
      <c r="A328" s="123"/>
      <c r="B328" s="71">
        <v>3632</v>
      </c>
      <c r="C328" s="71">
        <v>2133</v>
      </c>
      <c r="D328" s="71" t="s">
        <v>406</v>
      </c>
      <c r="E328" s="50">
        <v>4</v>
      </c>
      <c r="F328" s="69">
        <v>4</v>
      </c>
      <c r="G328" s="111">
        <v>5</v>
      </c>
      <c r="H328" s="50">
        <f t="shared" si="19"/>
        <v>125</v>
      </c>
    </row>
    <row r="329" spans="1:8" ht="15" x14ac:dyDescent="0.2">
      <c r="A329" s="123"/>
      <c r="B329" s="71">
        <v>3632</v>
      </c>
      <c r="C329" s="71">
        <v>2324</v>
      </c>
      <c r="D329" s="71" t="s">
        <v>407</v>
      </c>
      <c r="E329" s="50">
        <v>0</v>
      </c>
      <c r="F329" s="69">
        <v>0</v>
      </c>
      <c r="G329" s="111">
        <v>33.799999999999997</v>
      </c>
      <c r="H329" s="50" t="e">
        <f t="shared" si="19"/>
        <v>#DIV/0!</v>
      </c>
    </row>
    <row r="330" spans="1:8" ht="15" x14ac:dyDescent="0.2">
      <c r="A330" s="123"/>
      <c r="B330" s="71">
        <v>3632</v>
      </c>
      <c r="C330" s="71">
        <v>2329</v>
      </c>
      <c r="D330" s="71" t="s">
        <v>408</v>
      </c>
      <c r="E330" s="50">
        <v>0</v>
      </c>
      <c r="F330" s="69">
        <v>0</v>
      </c>
      <c r="G330" s="111">
        <v>27.1</v>
      </c>
      <c r="H330" s="50" t="e">
        <f t="shared" si="19"/>
        <v>#DIV/0!</v>
      </c>
    </row>
    <row r="331" spans="1:8" ht="15" x14ac:dyDescent="0.2">
      <c r="A331" s="123"/>
      <c r="B331" s="71">
        <v>3634</v>
      </c>
      <c r="C331" s="71">
        <v>2132</v>
      </c>
      <c r="D331" s="71" t="s">
        <v>69</v>
      </c>
      <c r="E331" s="50">
        <v>5702</v>
      </c>
      <c r="F331" s="69">
        <v>5702</v>
      </c>
      <c r="G331" s="111">
        <v>5702.1</v>
      </c>
      <c r="H331" s="50">
        <f t="shared" si="19"/>
        <v>100.00175377060681</v>
      </c>
    </row>
    <row r="332" spans="1:8" ht="15" hidden="1" x14ac:dyDescent="0.2">
      <c r="A332" s="123"/>
      <c r="B332" s="71">
        <v>3636</v>
      </c>
      <c r="C332" s="71">
        <v>2131</v>
      </c>
      <c r="D332" s="71" t="s">
        <v>68</v>
      </c>
      <c r="E332" s="50"/>
      <c r="F332" s="69"/>
      <c r="G332" s="111">
        <v>0</v>
      </c>
      <c r="H332" s="50" t="e">
        <f t="shared" si="19"/>
        <v>#DIV/0!</v>
      </c>
    </row>
    <row r="333" spans="1:8" ht="15" x14ac:dyDescent="0.2">
      <c r="A333" s="70"/>
      <c r="B333" s="71">
        <v>3639</v>
      </c>
      <c r="C333" s="71">
        <v>2111</v>
      </c>
      <c r="D333" s="71" t="s">
        <v>409</v>
      </c>
      <c r="E333" s="124">
        <v>30</v>
      </c>
      <c r="F333" s="69">
        <v>30</v>
      </c>
      <c r="G333" s="111">
        <v>20</v>
      </c>
      <c r="H333" s="50">
        <f t="shared" si="19"/>
        <v>66.666666666666657</v>
      </c>
    </row>
    <row r="334" spans="1:8" ht="15" x14ac:dyDescent="0.2">
      <c r="A334" s="123"/>
      <c r="B334" s="71">
        <v>3639</v>
      </c>
      <c r="C334" s="71">
        <v>2119</v>
      </c>
      <c r="D334" s="71" t="s">
        <v>411</v>
      </c>
      <c r="E334" s="50">
        <v>300</v>
      </c>
      <c r="F334" s="69">
        <v>300</v>
      </c>
      <c r="G334" s="111">
        <v>733.2</v>
      </c>
      <c r="H334" s="50">
        <f t="shared" si="19"/>
        <v>244.4</v>
      </c>
    </row>
    <row r="335" spans="1:8" ht="15" x14ac:dyDescent="0.2">
      <c r="A335" s="71"/>
      <c r="B335" s="71">
        <v>3639</v>
      </c>
      <c r="C335" s="71">
        <v>2131</v>
      </c>
      <c r="D335" s="71" t="s">
        <v>412</v>
      </c>
      <c r="E335" s="50">
        <v>2600</v>
      </c>
      <c r="F335" s="69">
        <v>2600</v>
      </c>
      <c r="G335" s="111">
        <v>1830.6</v>
      </c>
      <c r="H335" s="50">
        <f t="shared" si="19"/>
        <v>70.407692307692301</v>
      </c>
    </row>
    <row r="336" spans="1:8" ht="15" x14ac:dyDescent="0.2">
      <c r="A336" s="71"/>
      <c r="B336" s="71">
        <v>3639</v>
      </c>
      <c r="C336" s="71">
        <v>2132</v>
      </c>
      <c r="D336" s="71" t="s">
        <v>413</v>
      </c>
      <c r="E336" s="50">
        <v>30</v>
      </c>
      <c r="F336" s="69">
        <v>30</v>
      </c>
      <c r="G336" s="111">
        <v>30.7</v>
      </c>
      <c r="H336" s="50">
        <f t="shared" si="19"/>
        <v>102.33333333333331</v>
      </c>
    </row>
    <row r="337" spans="1:8" ht="15" hidden="1" customHeight="1" x14ac:dyDescent="0.2">
      <c r="A337" s="71"/>
      <c r="B337" s="71">
        <v>3639</v>
      </c>
      <c r="C337" s="71">
        <v>2212</v>
      </c>
      <c r="D337" s="71" t="s">
        <v>414</v>
      </c>
      <c r="E337" s="50"/>
      <c r="F337" s="69"/>
      <c r="G337" s="111">
        <v>0</v>
      </c>
      <c r="H337" s="50" t="e">
        <f t="shared" si="19"/>
        <v>#DIV/0!</v>
      </c>
    </row>
    <row r="338" spans="1:8" ht="15" x14ac:dyDescent="0.2">
      <c r="A338" s="71"/>
      <c r="B338" s="71">
        <v>3639</v>
      </c>
      <c r="C338" s="71">
        <v>2324</v>
      </c>
      <c r="D338" s="71" t="s">
        <v>67</v>
      </c>
      <c r="E338" s="50">
        <v>0</v>
      </c>
      <c r="F338" s="69">
        <v>0</v>
      </c>
      <c r="G338" s="111">
        <v>111.4</v>
      </c>
      <c r="H338" s="50" t="e">
        <f t="shared" si="19"/>
        <v>#DIV/0!</v>
      </c>
    </row>
    <row r="339" spans="1:8" ht="15" hidden="1" x14ac:dyDescent="0.2">
      <c r="A339" s="71"/>
      <c r="B339" s="71">
        <v>3639</v>
      </c>
      <c r="C339" s="71">
        <v>2328</v>
      </c>
      <c r="D339" s="71" t="s">
        <v>66</v>
      </c>
      <c r="E339" s="50"/>
      <c r="F339" s="69"/>
      <c r="G339" s="111">
        <v>0</v>
      </c>
      <c r="H339" s="50" t="e">
        <f t="shared" si="19"/>
        <v>#DIV/0!</v>
      </c>
    </row>
    <row r="340" spans="1:8" ht="15" hidden="1" customHeight="1" x14ac:dyDescent="0.2">
      <c r="A340" s="122"/>
      <c r="B340" s="122">
        <v>3639</v>
      </c>
      <c r="C340" s="122">
        <v>2329</v>
      </c>
      <c r="D340" s="122" t="s">
        <v>65</v>
      </c>
      <c r="E340" s="50"/>
      <c r="F340" s="69"/>
      <c r="G340" s="111">
        <v>0</v>
      </c>
      <c r="H340" s="50" t="e">
        <f t="shared" si="19"/>
        <v>#DIV/0!</v>
      </c>
    </row>
    <row r="341" spans="1:8" ht="15" x14ac:dyDescent="0.2">
      <c r="A341" s="71"/>
      <c r="B341" s="71">
        <v>3639</v>
      </c>
      <c r="C341" s="71">
        <v>3111</v>
      </c>
      <c r="D341" s="71" t="s">
        <v>64</v>
      </c>
      <c r="E341" s="50">
        <v>3852</v>
      </c>
      <c r="F341" s="69">
        <v>3852</v>
      </c>
      <c r="G341" s="111">
        <v>2865.6</v>
      </c>
      <c r="H341" s="50">
        <f t="shared" si="19"/>
        <v>74.392523364485967</v>
      </c>
    </row>
    <row r="342" spans="1:8" ht="15" hidden="1" x14ac:dyDescent="0.2">
      <c r="A342" s="71"/>
      <c r="B342" s="71">
        <v>3639</v>
      </c>
      <c r="C342" s="71">
        <v>3112</v>
      </c>
      <c r="D342" s="71" t="s">
        <v>415</v>
      </c>
      <c r="E342" s="50"/>
      <c r="F342" s="69"/>
      <c r="G342" s="111">
        <v>0</v>
      </c>
      <c r="H342" s="50" t="e">
        <f t="shared" si="19"/>
        <v>#DIV/0!</v>
      </c>
    </row>
    <row r="343" spans="1:8" ht="15" hidden="1" customHeight="1" x14ac:dyDescent="0.2">
      <c r="A343" s="122"/>
      <c r="B343" s="122">
        <v>6310</v>
      </c>
      <c r="C343" s="122">
        <v>2141</v>
      </c>
      <c r="D343" s="122" t="s">
        <v>63</v>
      </c>
      <c r="E343" s="50"/>
      <c r="F343" s="69"/>
      <c r="G343" s="111">
        <v>0</v>
      </c>
      <c r="H343" s="50" t="e">
        <f t="shared" si="19"/>
        <v>#DIV/0!</v>
      </c>
    </row>
    <row r="344" spans="1:8" ht="15" customHeight="1" x14ac:dyDescent="0.2">
      <c r="A344" s="122"/>
      <c r="B344" s="122">
        <v>5512</v>
      </c>
      <c r="C344" s="122">
        <v>2324</v>
      </c>
      <c r="D344" s="122" t="s">
        <v>175</v>
      </c>
      <c r="E344" s="50">
        <v>0</v>
      </c>
      <c r="F344" s="69">
        <v>0</v>
      </c>
      <c r="G344" s="111">
        <v>17.100000000000001</v>
      </c>
      <c r="H344" s="50" t="e">
        <f t="shared" si="19"/>
        <v>#DIV/0!</v>
      </c>
    </row>
    <row r="345" spans="1:8" ht="15" customHeight="1" x14ac:dyDescent="0.2">
      <c r="A345" s="122"/>
      <c r="B345" s="122">
        <v>6409</v>
      </c>
      <c r="C345" s="122">
        <v>2328</v>
      </c>
      <c r="D345" s="122" t="s">
        <v>410</v>
      </c>
      <c r="E345" s="50">
        <v>0</v>
      </c>
      <c r="F345" s="69">
        <v>0</v>
      </c>
      <c r="G345" s="111">
        <v>29</v>
      </c>
      <c r="H345" s="50" t="e">
        <f t="shared" si="19"/>
        <v>#DIV/0!</v>
      </c>
    </row>
    <row r="346" spans="1:8" ht="15.75" customHeight="1" thickBot="1" x14ac:dyDescent="0.25">
      <c r="A346" s="121"/>
      <c r="B346" s="121"/>
      <c r="C346" s="121"/>
      <c r="D346" s="121"/>
      <c r="E346" s="118"/>
      <c r="F346" s="120"/>
      <c r="G346" s="119"/>
      <c r="H346" s="118"/>
    </row>
    <row r="347" spans="1:8" s="52" customFormat="1" ht="22.5" customHeight="1" thickTop="1" thickBot="1" x14ac:dyDescent="0.3">
      <c r="A347" s="62"/>
      <c r="B347" s="62"/>
      <c r="C347" s="62"/>
      <c r="D347" s="108" t="s">
        <v>62</v>
      </c>
      <c r="E347" s="58">
        <f t="shared" ref="E347:G347" si="20">SUM(E309:E346)</f>
        <v>54725</v>
      </c>
      <c r="F347" s="60">
        <f t="shared" si="20"/>
        <v>54725</v>
      </c>
      <c r="G347" s="59">
        <f t="shared" si="20"/>
        <v>28423.499999999993</v>
      </c>
      <c r="H347" s="50">
        <f t="shared" si="19"/>
        <v>51.938784833257181</v>
      </c>
    </row>
    <row r="348" spans="1:8" ht="15" customHeight="1" x14ac:dyDescent="0.2">
      <c r="A348" s="52"/>
      <c r="B348" s="53"/>
      <c r="C348" s="53"/>
      <c r="D348" s="53"/>
      <c r="E348" s="109"/>
      <c r="F348" s="109"/>
      <c r="G348" s="109"/>
      <c r="H348" s="109"/>
    </row>
    <row r="349" spans="1:8" ht="15" hidden="1" customHeight="1" x14ac:dyDescent="0.2">
      <c r="A349" s="52"/>
      <c r="B349" s="53"/>
      <c r="C349" s="53"/>
      <c r="D349" s="53"/>
      <c r="E349" s="109"/>
      <c r="F349" s="109"/>
      <c r="G349" s="109"/>
      <c r="H349" s="109"/>
    </row>
    <row r="350" spans="1:8" ht="15" hidden="1" customHeight="1" x14ac:dyDescent="0.2">
      <c r="A350" s="52"/>
      <c r="B350" s="53"/>
      <c r="C350" s="53"/>
      <c r="D350" s="53"/>
      <c r="E350" s="109"/>
      <c r="F350" s="109"/>
      <c r="G350" s="109"/>
      <c r="H350" s="109"/>
    </row>
    <row r="351" spans="1:8" ht="15" hidden="1" customHeight="1" x14ac:dyDescent="0.2">
      <c r="A351" s="52"/>
      <c r="B351" s="53"/>
      <c r="C351" s="53"/>
      <c r="D351" s="53"/>
      <c r="E351" s="109"/>
      <c r="F351" s="109"/>
      <c r="G351" s="117"/>
      <c r="H351" s="117"/>
    </row>
    <row r="352" spans="1:8" ht="15" hidden="1" customHeight="1" x14ac:dyDescent="0.2">
      <c r="A352" s="52"/>
      <c r="B352" s="53"/>
      <c r="C352" s="53"/>
      <c r="D352" s="53"/>
      <c r="E352" s="109"/>
      <c r="F352" s="109"/>
      <c r="G352" s="109"/>
      <c r="H352" s="109"/>
    </row>
    <row r="353" spans="1:8" ht="15" customHeight="1" x14ac:dyDescent="0.2">
      <c r="A353" s="52"/>
      <c r="B353" s="53"/>
      <c r="C353" s="53"/>
      <c r="D353" s="53"/>
      <c r="E353" s="109"/>
      <c r="F353" s="109"/>
      <c r="G353" s="109"/>
      <c r="H353" s="109"/>
    </row>
    <row r="354" spans="1:8" ht="15" customHeight="1" thickBot="1" x14ac:dyDescent="0.25">
      <c r="A354" s="52"/>
      <c r="B354" s="53"/>
      <c r="C354" s="53"/>
      <c r="D354" s="53"/>
      <c r="E354" s="109"/>
      <c r="F354" s="109"/>
      <c r="G354" s="109"/>
      <c r="H354" s="109"/>
    </row>
    <row r="355" spans="1:8" ht="15.75" x14ac:dyDescent="0.25">
      <c r="A355" s="96" t="s">
        <v>57</v>
      </c>
      <c r="B355" s="96" t="s">
        <v>56</v>
      </c>
      <c r="C355" s="96" t="s">
        <v>55</v>
      </c>
      <c r="D355" s="95" t="s">
        <v>54</v>
      </c>
      <c r="E355" s="94" t="s">
        <v>53</v>
      </c>
      <c r="F355" s="94" t="s">
        <v>53</v>
      </c>
      <c r="G355" s="94" t="s">
        <v>7</v>
      </c>
      <c r="H355" s="94" t="s">
        <v>52</v>
      </c>
    </row>
    <row r="356" spans="1:8" ht="15.75" customHeight="1" thickBot="1" x14ac:dyDescent="0.3">
      <c r="A356" s="93"/>
      <c r="B356" s="93"/>
      <c r="C356" s="93"/>
      <c r="D356" s="92"/>
      <c r="E356" s="90" t="s">
        <v>51</v>
      </c>
      <c r="F356" s="90" t="s">
        <v>50</v>
      </c>
      <c r="G356" s="91" t="s">
        <v>330</v>
      </c>
      <c r="H356" s="90" t="s">
        <v>10</v>
      </c>
    </row>
    <row r="357" spans="1:8" ht="16.5" thickTop="1" x14ac:dyDescent="0.25">
      <c r="A357" s="116"/>
      <c r="B357" s="116"/>
      <c r="C357" s="116"/>
      <c r="D357" s="115"/>
      <c r="E357" s="112"/>
      <c r="F357" s="114"/>
      <c r="G357" s="113"/>
      <c r="H357" s="112"/>
    </row>
    <row r="358" spans="1:8" ht="15.75" x14ac:dyDescent="0.25">
      <c r="A358" s="146">
        <v>8888</v>
      </c>
      <c r="B358" s="71">
        <v>6171</v>
      </c>
      <c r="C358" s="71">
        <v>2329</v>
      </c>
      <c r="D358" s="71" t="s">
        <v>61</v>
      </c>
      <c r="E358" s="50">
        <v>0</v>
      </c>
      <c r="F358" s="69">
        <v>0</v>
      </c>
      <c r="G358" s="68">
        <v>0</v>
      </c>
      <c r="H358" s="50" t="e">
        <f t="shared" ref="H358" si="21">(G358/F358)*100</f>
        <v>#DIV/0!</v>
      </c>
    </row>
    <row r="359" spans="1:8" ht="15" x14ac:dyDescent="0.2">
      <c r="A359" s="71"/>
      <c r="B359" s="71"/>
      <c r="C359" s="71"/>
      <c r="D359" s="71" t="s">
        <v>60</v>
      </c>
      <c r="E359" s="50"/>
      <c r="F359" s="69"/>
      <c r="G359" s="68"/>
      <c r="H359" s="50"/>
    </row>
    <row r="360" spans="1:8" ht="15" x14ac:dyDescent="0.2">
      <c r="A360" s="123"/>
      <c r="B360" s="123"/>
      <c r="C360" s="123"/>
      <c r="D360" s="123" t="s">
        <v>59</v>
      </c>
      <c r="E360" s="72"/>
      <c r="F360" s="80"/>
      <c r="G360" s="79"/>
      <c r="H360" s="72"/>
    </row>
    <row r="361" spans="1:8" ht="15.75" x14ac:dyDescent="0.25">
      <c r="A361" s="146">
        <v>9999</v>
      </c>
      <c r="B361" s="71">
        <v>6171</v>
      </c>
      <c r="C361" s="71">
        <v>2329</v>
      </c>
      <c r="D361" s="71" t="s">
        <v>459</v>
      </c>
      <c r="E361" s="50">
        <v>0</v>
      </c>
      <c r="F361" s="69">
        <v>0</v>
      </c>
      <c r="G361" s="68">
        <v>0</v>
      </c>
      <c r="H361" s="50" t="e">
        <f t="shared" ref="H361:H362" si="22">(G361/F361)*100</f>
        <v>#DIV/0!</v>
      </c>
    </row>
    <row r="362" spans="1:8" s="52" customFormat="1" ht="22.5" customHeight="1" thickBot="1" x14ac:dyDescent="0.3">
      <c r="A362" s="62"/>
      <c r="B362" s="62"/>
      <c r="C362" s="62"/>
      <c r="D362" s="108" t="s">
        <v>460</v>
      </c>
      <c r="E362" s="58">
        <f t="shared" ref="E362:F362" si="23">SUM(E358:E359)</f>
        <v>0</v>
      </c>
      <c r="F362" s="60">
        <f t="shared" si="23"/>
        <v>0</v>
      </c>
      <c r="G362" s="59">
        <f t="shared" ref="G362" si="24">SUM(G358:G359)</f>
        <v>0</v>
      </c>
      <c r="H362" s="50" t="e">
        <f t="shared" si="22"/>
        <v>#DIV/0!</v>
      </c>
    </row>
    <row r="363" spans="1:8" ht="15" x14ac:dyDescent="0.2">
      <c r="A363" s="52"/>
      <c r="B363" s="53"/>
      <c r="C363" s="53"/>
      <c r="D363" s="53"/>
      <c r="E363" s="109"/>
      <c r="F363" s="109"/>
      <c r="G363" s="109"/>
      <c r="H363" s="109"/>
    </row>
    <row r="364" spans="1:8" ht="15" hidden="1" x14ac:dyDescent="0.2">
      <c r="A364" s="52"/>
      <c r="B364" s="53"/>
      <c r="C364" s="53"/>
      <c r="D364" s="53"/>
      <c r="E364" s="109"/>
      <c r="F364" s="109"/>
      <c r="G364" s="109"/>
      <c r="H364" s="109"/>
    </row>
    <row r="365" spans="1:8" ht="15" hidden="1" x14ac:dyDescent="0.2">
      <c r="A365" s="52"/>
      <c r="B365" s="53"/>
      <c r="C365" s="53"/>
      <c r="D365" s="53"/>
      <c r="E365" s="109"/>
      <c r="F365" s="109"/>
      <c r="G365" s="109"/>
      <c r="H365" s="109"/>
    </row>
    <row r="366" spans="1:8" ht="15" hidden="1" x14ac:dyDescent="0.2">
      <c r="A366" s="52"/>
      <c r="B366" s="53"/>
      <c r="C366" s="53"/>
      <c r="D366" s="53"/>
      <c r="E366" s="109"/>
      <c r="F366" s="109"/>
      <c r="G366" s="109"/>
      <c r="H366" s="109"/>
    </row>
    <row r="367" spans="1:8" ht="15" hidden="1" x14ac:dyDescent="0.2">
      <c r="A367" s="52"/>
      <c r="B367" s="53"/>
      <c r="C367" s="53"/>
      <c r="D367" s="53"/>
      <c r="E367" s="109"/>
      <c r="F367" s="109"/>
      <c r="G367" s="109"/>
      <c r="H367" s="109"/>
    </row>
    <row r="368" spans="1:8" ht="15" hidden="1" x14ac:dyDescent="0.2">
      <c r="A368" s="52"/>
      <c r="B368" s="53"/>
      <c r="C368" s="53"/>
      <c r="D368" s="53"/>
      <c r="E368" s="109"/>
      <c r="F368" s="109"/>
      <c r="G368" s="109"/>
      <c r="H368" s="109"/>
    </row>
    <row r="369" spans="1:8" ht="15" customHeight="1" x14ac:dyDescent="0.2">
      <c r="A369" s="52"/>
      <c r="B369" s="53"/>
      <c r="C369" s="53"/>
      <c r="D369" s="53"/>
      <c r="E369" s="109"/>
      <c r="F369" s="109"/>
      <c r="G369" s="109"/>
      <c r="H369" s="109"/>
    </row>
    <row r="370" spans="1:8" ht="15" customHeight="1" thickBot="1" x14ac:dyDescent="0.25">
      <c r="A370" s="52"/>
      <c r="B370" s="52"/>
      <c r="C370" s="52"/>
      <c r="D370" s="52"/>
      <c r="E370" s="51"/>
      <c r="F370" s="51"/>
      <c r="G370" s="51"/>
      <c r="H370" s="51"/>
    </row>
    <row r="371" spans="1:8" ht="15.75" x14ac:dyDescent="0.25">
      <c r="A371" s="96" t="s">
        <v>57</v>
      </c>
      <c r="B371" s="96" t="s">
        <v>56</v>
      </c>
      <c r="C371" s="96" t="s">
        <v>55</v>
      </c>
      <c r="D371" s="95" t="s">
        <v>54</v>
      </c>
      <c r="E371" s="94" t="s">
        <v>53</v>
      </c>
      <c r="F371" s="94" t="s">
        <v>53</v>
      </c>
      <c r="G371" s="94" t="s">
        <v>7</v>
      </c>
      <c r="H371" s="94" t="s">
        <v>52</v>
      </c>
    </row>
    <row r="372" spans="1:8" ht="15.75" customHeight="1" thickBot="1" x14ac:dyDescent="0.3">
      <c r="A372" s="93"/>
      <c r="B372" s="93"/>
      <c r="C372" s="93"/>
      <c r="D372" s="92"/>
      <c r="E372" s="90" t="s">
        <v>51</v>
      </c>
      <c r="F372" s="90" t="s">
        <v>50</v>
      </c>
      <c r="G372" s="91" t="s">
        <v>330</v>
      </c>
      <c r="H372" s="90" t="s">
        <v>10</v>
      </c>
    </row>
    <row r="373" spans="1:8" s="52" customFormat="1" ht="30.75" customHeight="1" thickTop="1" thickBot="1" x14ac:dyDescent="0.3">
      <c r="A373" s="108"/>
      <c r="B373" s="107"/>
      <c r="C373" s="106"/>
      <c r="D373" s="105" t="s">
        <v>58</v>
      </c>
      <c r="E373" s="102">
        <f>SUM(E48,E95,E153,E184,E211,E243,E263,E300,E347,E362)</f>
        <v>473107</v>
      </c>
      <c r="F373" s="104">
        <f>SUM(F48,F95,F153,F184,F211,F243,F263,F300,F347,F362)</f>
        <v>536584.69999999995</v>
      </c>
      <c r="G373" s="103">
        <f>SUM(G48,G95,G153,G184,G211,G243,G263,G300,G347,G362)</f>
        <v>364306.99999999988</v>
      </c>
      <c r="H373" s="50">
        <f t="shared" ref="H373" si="25">(G373/F373)*100</f>
        <v>67.893661522589056</v>
      </c>
    </row>
    <row r="374" spans="1:8" ht="15" customHeight="1" x14ac:dyDescent="0.25">
      <c r="A374" s="57"/>
      <c r="B374" s="100"/>
      <c r="C374" s="99"/>
      <c r="D374" s="98"/>
      <c r="E374" s="101"/>
      <c r="F374" s="101"/>
      <c r="G374" s="101"/>
      <c r="H374" s="101"/>
    </row>
    <row r="375" spans="1:8" ht="15" hidden="1" customHeight="1" x14ac:dyDescent="0.25">
      <c r="A375" s="57"/>
      <c r="B375" s="100"/>
      <c r="C375" s="99"/>
      <c r="D375" s="98"/>
      <c r="E375" s="101"/>
      <c r="F375" s="101"/>
      <c r="G375" s="101"/>
      <c r="H375" s="101"/>
    </row>
    <row r="376" spans="1:8" ht="12.75" hidden="1" customHeight="1" x14ac:dyDescent="0.25">
      <c r="A376" s="57"/>
      <c r="B376" s="100"/>
      <c r="C376" s="99"/>
      <c r="D376" s="98"/>
      <c r="E376" s="101"/>
      <c r="F376" s="101"/>
      <c r="G376" s="101"/>
      <c r="H376" s="101"/>
    </row>
    <row r="377" spans="1:8" ht="12.75" hidden="1" customHeight="1" x14ac:dyDescent="0.25">
      <c r="A377" s="57"/>
      <c r="B377" s="100"/>
      <c r="C377" s="99"/>
      <c r="D377" s="98"/>
      <c r="E377" s="101"/>
      <c r="F377" s="101"/>
      <c r="G377" s="101"/>
      <c r="H377" s="101"/>
    </row>
    <row r="378" spans="1:8" ht="12.75" hidden="1" customHeight="1" x14ac:dyDescent="0.25">
      <c r="A378" s="57"/>
      <c r="B378" s="100"/>
      <c r="C378" s="99"/>
      <c r="D378" s="98"/>
      <c r="E378" s="101"/>
      <c r="F378" s="101"/>
      <c r="G378" s="101"/>
      <c r="H378" s="101"/>
    </row>
    <row r="379" spans="1:8" ht="12.75" hidden="1" customHeight="1" x14ac:dyDescent="0.25">
      <c r="A379" s="57"/>
      <c r="B379" s="100"/>
      <c r="C379" s="99"/>
      <c r="D379" s="98"/>
      <c r="E379" s="101"/>
      <c r="F379" s="101"/>
      <c r="G379" s="101"/>
      <c r="H379" s="101"/>
    </row>
    <row r="380" spans="1:8" ht="12.75" hidden="1" customHeight="1" x14ac:dyDescent="0.25">
      <c r="A380" s="57"/>
      <c r="B380" s="100"/>
      <c r="C380" s="99"/>
      <c r="D380" s="98"/>
      <c r="E380" s="101"/>
      <c r="F380" s="101"/>
      <c r="G380" s="101"/>
      <c r="H380" s="101"/>
    </row>
    <row r="381" spans="1:8" ht="12.75" hidden="1" customHeight="1" x14ac:dyDescent="0.25">
      <c r="A381" s="57"/>
      <c r="B381" s="100"/>
      <c r="C381" s="99"/>
      <c r="D381" s="98"/>
      <c r="E381" s="101"/>
      <c r="F381" s="101"/>
      <c r="G381" s="101"/>
      <c r="H381" s="101"/>
    </row>
    <row r="382" spans="1:8" ht="15" customHeight="1" x14ac:dyDescent="0.25">
      <c r="A382" s="57"/>
      <c r="B382" s="100"/>
      <c r="C382" s="99"/>
      <c r="D382" s="98"/>
      <c r="E382" s="101"/>
      <c r="F382" s="101"/>
      <c r="G382" s="101"/>
      <c r="H382" s="101"/>
    </row>
    <row r="383" spans="1:8" ht="15" customHeight="1" thickBot="1" x14ac:dyDescent="0.3">
      <c r="A383" s="57"/>
      <c r="B383" s="100"/>
      <c r="C383" s="99"/>
      <c r="D383" s="98"/>
      <c r="E383" s="97"/>
      <c r="F383" s="97"/>
      <c r="G383" s="97"/>
      <c r="H383" s="97"/>
    </row>
    <row r="384" spans="1:8" ht="15.75" x14ac:dyDescent="0.25">
      <c r="A384" s="96" t="s">
        <v>57</v>
      </c>
      <c r="B384" s="96" t="s">
        <v>56</v>
      </c>
      <c r="C384" s="96" t="s">
        <v>55</v>
      </c>
      <c r="D384" s="95" t="s">
        <v>54</v>
      </c>
      <c r="E384" s="94" t="s">
        <v>53</v>
      </c>
      <c r="F384" s="94" t="s">
        <v>53</v>
      </c>
      <c r="G384" s="94" t="s">
        <v>7</v>
      </c>
      <c r="H384" s="94" t="s">
        <v>52</v>
      </c>
    </row>
    <row r="385" spans="1:8" ht="15.75" customHeight="1" thickBot="1" x14ac:dyDescent="0.3">
      <c r="A385" s="93"/>
      <c r="B385" s="93"/>
      <c r="C385" s="93"/>
      <c r="D385" s="92"/>
      <c r="E385" s="90" t="s">
        <v>51</v>
      </c>
      <c r="F385" s="90" t="s">
        <v>50</v>
      </c>
      <c r="G385" s="91" t="s">
        <v>330</v>
      </c>
      <c r="H385" s="90" t="s">
        <v>10</v>
      </c>
    </row>
    <row r="386" spans="1:8" ht="16.5" customHeight="1" thickTop="1" x14ac:dyDescent="0.25">
      <c r="A386" s="89">
        <v>110</v>
      </c>
      <c r="B386" s="89"/>
      <c r="C386" s="89"/>
      <c r="D386" s="88" t="s">
        <v>48</v>
      </c>
      <c r="E386" s="84"/>
      <c r="F386" s="86"/>
      <c r="G386" s="85"/>
      <c r="H386" s="84"/>
    </row>
    <row r="387" spans="1:8" ht="14.25" customHeight="1" x14ac:dyDescent="0.25">
      <c r="A387" s="87"/>
      <c r="B387" s="87"/>
      <c r="C387" s="87"/>
      <c r="D387" s="57"/>
      <c r="E387" s="84"/>
      <c r="F387" s="86"/>
      <c r="G387" s="85"/>
      <c r="H387" s="84"/>
    </row>
    <row r="388" spans="1:8" ht="15" customHeight="1" x14ac:dyDescent="0.2">
      <c r="A388" s="71"/>
      <c r="B388" s="71"/>
      <c r="C388" s="71">
        <v>8115</v>
      </c>
      <c r="D388" s="70" t="s">
        <v>47</v>
      </c>
      <c r="E388" s="83">
        <v>53909</v>
      </c>
      <c r="F388" s="82">
        <v>103201.8</v>
      </c>
      <c r="G388" s="78">
        <v>-6394.3</v>
      </c>
      <c r="H388" s="50">
        <f t="shared" ref="H388:H394" si="26">(G388/F388)*100</f>
        <v>-6.1959190634271879</v>
      </c>
    </row>
    <row r="389" spans="1:8" ht="15" x14ac:dyDescent="0.2">
      <c r="A389" s="71"/>
      <c r="B389" s="71"/>
      <c r="C389" s="71">
        <v>8123</v>
      </c>
      <c r="D389" s="81" t="s">
        <v>46</v>
      </c>
      <c r="E389" s="72">
        <v>50000</v>
      </c>
      <c r="F389" s="80">
        <v>50000</v>
      </c>
      <c r="G389" s="78"/>
      <c r="H389" s="50">
        <f t="shared" si="26"/>
        <v>0</v>
      </c>
    </row>
    <row r="390" spans="1:8" ht="14.25" customHeight="1" x14ac:dyDescent="0.2">
      <c r="A390" s="71"/>
      <c r="B390" s="71"/>
      <c r="C390" s="71">
        <v>8124</v>
      </c>
      <c r="D390" s="70" t="s">
        <v>45</v>
      </c>
      <c r="E390" s="50">
        <v>-4480</v>
      </c>
      <c r="F390" s="69">
        <v>-4480</v>
      </c>
      <c r="G390" s="68">
        <v>-3360</v>
      </c>
      <c r="H390" s="50">
        <f t="shared" si="26"/>
        <v>75</v>
      </c>
    </row>
    <row r="391" spans="1:8" ht="15" hidden="1" customHeight="1" x14ac:dyDescent="0.2">
      <c r="A391" s="77"/>
      <c r="B391" s="77"/>
      <c r="C391" s="77">
        <v>8902</v>
      </c>
      <c r="D391" s="76" t="s">
        <v>44</v>
      </c>
      <c r="E391" s="75"/>
      <c r="F391" s="74"/>
      <c r="G391" s="73"/>
      <c r="H391" s="50" t="e">
        <f t="shared" si="26"/>
        <v>#DIV/0!</v>
      </c>
    </row>
    <row r="392" spans="1:8" ht="14.25" hidden="1" customHeight="1" x14ac:dyDescent="0.2">
      <c r="A392" s="71"/>
      <c r="B392" s="71"/>
      <c r="C392" s="71">
        <v>8905</v>
      </c>
      <c r="D392" s="70" t="s">
        <v>43</v>
      </c>
      <c r="E392" s="50"/>
      <c r="F392" s="69"/>
      <c r="G392" s="68"/>
      <c r="H392" s="50" t="e">
        <f t="shared" si="26"/>
        <v>#DIV/0!</v>
      </c>
    </row>
    <row r="393" spans="1:8" ht="15" customHeight="1" thickBot="1" x14ac:dyDescent="0.25">
      <c r="A393" s="67"/>
      <c r="B393" s="67"/>
      <c r="C393" s="67">
        <v>8901</v>
      </c>
      <c r="D393" s="66" t="s">
        <v>42</v>
      </c>
      <c r="E393" s="63">
        <v>0</v>
      </c>
      <c r="F393" s="65">
        <v>0</v>
      </c>
      <c r="G393" s="64"/>
      <c r="H393" s="50" t="e">
        <f t="shared" si="26"/>
        <v>#DIV/0!</v>
      </c>
    </row>
    <row r="394" spans="1:8" s="52" customFormat="1" ht="22.5" customHeight="1" thickTop="1" thickBot="1" x14ac:dyDescent="0.3">
      <c r="A394" s="62"/>
      <c r="B394" s="62"/>
      <c r="C394" s="62"/>
      <c r="D394" s="61" t="s">
        <v>41</v>
      </c>
      <c r="E394" s="58">
        <f t="shared" ref="E394:G394" si="27">SUM(E388:E393)</f>
        <v>99429</v>
      </c>
      <c r="F394" s="60">
        <f t="shared" si="27"/>
        <v>148721.79999999999</v>
      </c>
      <c r="G394" s="59">
        <f t="shared" si="27"/>
        <v>-9754.2999999999993</v>
      </c>
      <c r="H394" s="50">
        <f t="shared" si="26"/>
        <v>-6.5587560129046318</v>
      </c>
    </row>
    <row r="395" spans="1:8" s="52" customFormat="1" ht="22.5" customHeight="1" x14ac:dyDescent="0.25">
      <c r="A395" s="53"/>
      <c r="B395" s="53"/>
      <c r="C395" s="53"/>
      <c r="D395" s="57"/>
      <c r="E395" s="55"/>
      <c r="F395" s="56"/>
      <c r="G395" s="55"/>
      <c r="H395" s="55"/>
    </row>
    <row r="396" spans="1:8" ht="15" customHeight="1" x14ac:dyDescent="0.25">
      <c r="A396" s="52" t="s">
        <v>40</v>
      </c>
      <c r="B396" s="52"/>
      <c r="C396" s="52"/>
      <c r="D396" s="57"/>
      <c r="E396" s="55"/>
      <c r="F396" s="56"/>
      <c r="G396" s="55"/>
      <c r="H396" s="55"/>
    </row>
    <row r="397" spans="1:8" ht="15" x14ac:dyDescent="0.2">
      <c r="A397" s="53"/>
      <c r="B397" s="52"/>
      <c r="C397" s="53"/>
      <c r="D397" s="52"/>
      <c r="E397" s="51"/>
      <c r="F397" s="54"/>
      <c r="G397" s="51"/>
      <c r="H397" s="51"/>
    </row>
    <row r="398" spans="1:8" ht="15" x14ac:dyDescent="0.2">
      <c r="A398" s="53"/>
      <c r="B398" s="53"/>
      <c r="C398" s="53"/>
      <c r="D398" s="52"/>
      <c r="E398" s="51"/>
      <c r="F398" s="51"/>
      <c r="G398" s="51"/>
      <c r="H398" s="51"/>
    </row>
    <row r="399" spans="1:8" ht="15" hidden="1" x14ac:dyDescent="0.2">
      <c r="A399" s="47"/>
      <c r="B399" s="47"/>
      <c r="C399" s="47"/>
      <c r="D399" s="43" t="s">
        <v>39</v>
      </c>
      <c r="E399" s="42" t="e">
        <f>SUM(#REF!,#REF!,#REF!,#REF!,E257,E289,#REF!)</f>
        <v>#REF!</v>
      </c>
      <c r="F399" s="42"/>
      <c r="G399" s="42"/>
      <c r="H399" s="42"/>
    </row>
    <row r="400" spans="1:8" ht="15" x14ac:dyDescent="0.2">
      <c r="A400" s="47"/>
      <c r="B400" s="47"/>
      <c r="C400" s="47"/>
      <c r="D400" s="49" t="s">
        <v>38</v>
      </c>
      <c r="E400" s="48">
        <f t="shared" ref="E400:G400" si="28">E373+E394</f>
        <v>572536</v>
      </c>
      <c r="F400" s="48">
        <f t="shared" si="28"/>
        <v>685306.5</v>
      </c>
      <c r="G400" s="48">
        <f t="shared" si="28"/>
        <v>354552.6999999999</v>
      </c>
      <c r="H400" s="50">
        <f t="shared" ref="H400" si="29">(G400/F400)*100</f>
        <v>51.7363690553059</v>
      </c>
    </row>
    <row r="401" spans="1:8" ht="15" hidden="1" x14ac:dyDescent="0.2">
      <c r="A401" s="47"/>
      <c r="B401" s="47"/>
      <c r="C401" s="47"/>
      <c r="D401" s="49" t="s">
        <v>37</v>
      </c>
      <c r="E401" s="48"/>
      <c r="F401" s="48"/>
      <c r="G401" s="48"/>
      <c r="H401" s="48"/>
    </row>
    <row r="402" spans="1:8" ht="15" hidden="1" x14ac:dyDescent="0.2">
      <c r="A402" s="47"/>
      <c r="B402" s="47"/>
      <c r="C402" s="47"/>
      <c r="D402" s="47" t="s">
        <v>25</v>
      </c>
      <c r="E402" s="46" t="e">
        <f>SUM(E260,E317,E324,E341,#REF!)</f>
        <v>#REF!</v>
      </c>
      <c r="F402" s="46"/>
      <c r="G402" s="46"/>
      <c r="H402" s="46"/>
    </row>
    <row r="403" spans="1:8" ht="15" hidden="1" x14ac:dyDescent="0.2">
      <c r="A403" s="43"/>
      <c r="B403" s="43"/>
      <c r="C403" s="43"/>
      <c r="D403" s="43" t="s">
        <v>33</v>
      </c>
      <c r="E403" s="42"/>
      <c r="F403" s="42"/>
      <c r="G403" s="42"/>
      <c r="H403" s="42"/>
    </row>
    <row r="404" spans="1:8" ht="15" hidden="1" x14ac:dyDescent="0.2">
      <c r="A404" s="43"/>
      <c r="B404" s="43"/>
      <c r="C404" s="43"/>
      <c r="D404" s="43" t="s">
        <v>25</v>
      </c>
      <c r="E404" s="42"/>
      <c r="F404" s="42"/>
      <c r="G404" s="42"/>
      <c r="H404" s="42"/>
    </row>
    <row r="405" spans="1:8" ht="15" hidden="1" x14ac:dyDescent="0.2">
      <c r="A405" s="43"/>
      <c r="B405" s="43"/>
      <c r="C405" s="43"/>
      <c r="D405" s="43"/>
      <c r="E405" s="42"/>
      <c r="F405" s="42"/>
      <c r="G405" s="42"/>
      <c r="H405" s="42"/>
    </row>
    <row r="406" spans="1:8" ht="15" hidden="1" x14ac:dyDescent="0.2">
      <c r="A406" s="43"/>
      <c r="B406" s="43"/>
      <c r="C406" s="43"/>
      <c r="D406" s="43" t="s">
        <v>24</v>
      </c>
      <c r="E406" s="42"/>
      <c r="F406" s="42"/>
      <c r="G406" s="42"/>
      <c r="H406" s="42"/>
    </row>
    <row r="407" spans="1:8" ht="15" hidden="1" x14ac:dyDescent="0.2">
      <c r="A407" s="43"/>
      <c r="B407" s="43"/>
      <c r="C407" s="43"/>
      <c r="D407" s="43" t="s">
        <v>36</v>
      </c>
      <c r="E407" s="42"/>
      <c r="F407" s="42"/>
      <c r="G407" s="42"/>
      <c r="H407" s="42"/>
    </row>
    <row r="408" spans="1:8" ht="15" hidden="1" x14ac:dyDescent="0.2">
      <c r="A408" s="43"/>
      <c r="B408" s="43"/>
      <c r="C408" s="43"/>
      <c r="D408" s="43" t="s">
        <v>35</v>
      </c>
      <c r="E408" s="42" t="e">
        <f>SUM(#REF!,#REF!,#REF!,#REF!,#REF!,E103,E163,E164,E165,E166,E168,#REF!,E196,E198,E258,E273,E274,E275,E276,E277,E278,#REF!,#REF!,#REF!,#REF!,E284,E288)</f>
        <v>#REF!</v>
      </c>
      <c r="F408" s="42"/>
      <c r="G408" s="42"/>
      <c r="H408" s="42"/>
    </row>
    <row r="409" spans="1:8" ht="15.75" hidden="1" x14ac:dyDescent="0.25">
      <c r="A409" s="43"/>
      <c r="B409" s="43"/>
      <c r="C409" s="43"/>
      <c r="D409" s="45" t="s">
        <v>34</v>
      </c>
      <c r="E409" s="44">
        <v>0</v>
      </c>
      <c r="F409" s="44"/>
      <c r="G409" s="44"/>
      <c r="H409" s="44"/>
    </row>
    <row r="410" spans="1:8" ht="15" hidden="1" x14ac:dyDescent="0.2">
      <c r="A410" s="43"/>
      <c r="B410" s="43"/>
      <c r="C410" s="43"/>
      <c r="D410" s="43"/>
      <c r="E410" s="42"/>
      <c r="F410" s="42"/>
      <c r="G410" s="42"/>
      <c r="H410" s="42"/>
    </row>
    <row r="411" spans="1:8" ht="15" hidden="1" x14ac:dyDescent="0.2">
      <c r="A411" s="43"/>
      <c r="B411" s="43"/>
      <c r="C411" s="43"/>
      <c r="D411" s="43"/>
      <c r="E411" s="42"/>
      <c r="F411" s="42"/>
      <c r="G411" s="42"/>
      <c r="H411" s="42"/>
    </row>
    <row r="412" spans="1:8" ht="15" x14ac:dyDescent="0.2">
      <c r="A412" s="43"/>
      <c r="B412" s="43"/>
      <c r="C412" s="43"/>
      <c r="D412" s="43"/>
      <c r="E412" s="42"/>
      <c r="F412" s="42"/>
      <c r="G412" s="42"/>
      <c r="H412" s="42"/>
    </row>
    <row r="413" spans="1:8" ht="15" x14ac:dyDescent="0.2">
      <c r="A413" s="43"/>
      <c r="B413" s="43"/>
      <c r="C413" s="43"/>
      <c r="D413" s="43"/>
      <c r="E413" s="42"/>
      <c r="F413" s="42"/>
      <c r="G413" s="42"/>
      <c r="H413" s="42"/>
    </row>
    <row r="414" spans="1:8" ht="15.75" hidden="1" x14ac:dyDescent="0.25">
      <c r="A414" s="43"/>
      <c r="B414" s="43"/>
      <c r="C414" s="43"/>
      <c r="D414" s="43" t="s">
        <v>33</v>
      </c>
      <c r="E414" s="44" t="e">
        <f>SUM(#REF!,#REF!,#REF!,#REF!,#REF!,E55,E103,E163,E164,E165,E166,E168,#REF!,E196,E197,E198,E257,E273,E274,E275,E276,E277,E278,#REF!,#REF!,#REF!,#REF!,E284,E288)</f>
        <v>#REF!</v>
      </c>
      <c r="F414" s="44" t="e">
        <f>SUM(#REF!,#REF!,#REF!,#REF!,#REF!,F55,F103,F163,F164,F165,F166,F168,#REF!,F196,F197,F198,F257,F273,F274,F275,F276,F277,F278,#REF!,#REF!,#REF!,#REF!,F284,F288)</f>
        <v>#REF!</v>
      </c>
      <c r="G414" s="44" t="e">
        <f>SUM(#REF!,#REF!,#REF!,#REF!,#REF!,G55,G103,G163,G164,G165,G166,G168,#REF!,G196,G197,G198,G257,G273,G274,G275,G276,G277,G278,#REF!,#REF!,#REF!,#REF!,G284,G288)</f>
        <v>#REF!</v>
      </c>
      <c r="H414" s="44" t="e">
        <f>SUM(#REF!,#REF!,#REF!,#REF!,#REF!,H55,H103,H163,H164,H165,H166,H168,#REF!,H196,H197,H198,H257,H273,H274,H275,H276,H277,H278,#REF!,#REF!,#REF!,#REF!,H284,H288)</f>
        <v>#REF!</v>
      </c>
    </row>
    <row r="415" spans="1:8" ht="15" hidden="1" x14ac:dyDescent="0.2">
      <c r="A415" s="43"/>
      <c r="B415" s="43"/>
      <c r="C415" s="43"/>
      <c r="D415" s="43" t="s">
        <v>32</v>
      </c>
      <c r="E415" s="42">
        <f t="shared" ref="E415:H415" si="30">SUM(E273,E274,E275,E276,E278)</f>
        <v>285037</v>
      </c>
      <c r="F415" s="42">
        <f t="shared" si="30"/>
        <v>285037</v>
      </c>
      <c r="G415" s="42">
        <f t="shared" si="30"/>
        <v>192033.8</v>
      </c>
      <c r="H415" s="42">
        <f t="shared" si="30"/>
        <v>324.82089539504864</v>
      </c>
    </row>
    <row r="416" spans="1:8" ht="15" hidden="1" x14ac:dyDescent="0.2">
      <c r="A416" s="43"/>
      <c r="B416" s="43"/>
      <c r="C416" s="43"/>
      <c r="D416" s="43" t="s">
        <v>31</v>
      </c>
      <c r="E416" s="42" t="e">
        <f>SUM(#REF!,#REF!,#REF!,#REF!,#REF!,#REF!,#REF!)</f>
        <v>#REF!</v>
      </c>
      <c r="F416" s="42" t="e">
        <f>SUM(#REF!,#REF!,#REF!,#REF!,#REF!,#REF!,#REF!)</f>
        <v>#REF!</v>
      </c>
      <c r="G416" s="42" t="e">
        <f>SUM(#REF!,#REF!,#REF!,#REF!,#REF!,#REF!,#REF!)</f>
        <v>#REF!</v>
      </c>
      <c r="H416" s="42" t="e">
        <f>SUM(#REF!,#REF!,#REF!,#REF!,#REF!,#REF!,#REF!)</f>
        <v>#REF!</v>
      </c>
    </row>
    <row r="417" spans="1:8" ht="15" hidden="1" x14ac:dyDescent="0.2">
      <c r="A417" s="43"/>
      <c r="B417" s="43"/>
      <c r="C417" s="43"/>
      <c r="D417" s="43" t="s">
        <v>30</v>
      </c>
      <c r="E417" s="42" t="e">
        <f>SUM(#REF!,E55,E103,E168,#REF!,E198,E257,E284)</f>
        <v>#REF!</v>
      </c>
      <c r="F417" s="42" t="e">
        <f>SUM(#REF!,F55,F103,F168,#REF!,F198,F257,F284)</f>
        <v>#REF!</v>
      </c>
      <c r="G417" s="42" t="e">
        <f>SUM(#REF!,G55,G103,G168,#REF!,G198,G257,G284)</f>
        <v>#REF!</v>
      </c>
      <c r="H417" s="42" t="e">
        <f>SUM(#REF!,H55,H103,H168,#REF!,H198,H257,H284)</f>
        <v>#REF!</v>
      </c>
    </row>
    <row r="418" spans="1:8" ht="15" hidden="1" x14ac:dyDescent="0.2">
      <c r="A418" s="43"/>
      <c r="B418" s="43"/>
      <c r="C418" s="43"/>
      <c r="D418" s="43" t="s">
        <v>29</v>
      </c>
      <c r="E418" s="42"/>
      <c r="F418" s="42"/>
      <c r="G418" s="42"/>
      <c r="H418" s="42"/>
    </row>
    <row r="419" spans="1:8" ht="15" hidden="1" x14ac:dyDescent="0.2">
      <c r="A419" s="43"/>
      <c r="B419" s="43"/>
      <c r="C419" s="43"/>
      <c r="D419" s="43" t="s">
        <v>28</v>
      </c>
      <c r="E419" s="42" t="e">
        <f t="shared" ref="E419:H419" si="31">+E373-E414-E422-E423</f>
        <v>#REF!</v>
      </c>
      <c r="F419" s="42" t="e">
        <f t="shared" si="31"/>
        <v>#REF!</v>
      </c>
      <c r="G419" s="42" t="e">
        <f t="shared" si="31"/>
        <v>#REF!</v>
      </c>
      <c r="H419" s="42" t="e">
        <f t="shared" si="31"/>
        <v>#REF!</v>
      </c>
    </row>
    <row r="420" spans="1:8" ht="15" hidden="1" x14ac:dyDescent="0.2">
      <c r="A420" s="43"/>
      <c r="B420" s="43"/>
      <c r="C420" s="43"/>
      <c r="D420" s="43" t="s">
        <v>27</v>
      </c>
      <c r="E420" s="42" t="e">
        <f>SUM(#REF!,#REF!,#REF!,#REF!,#REF!,#REF!,#REF!,#REF!,#REF!,E85,E310,E319,E331,E335)</f>
        <v>#REF!</v>
      </c>
      <c r="F420" s="42" t="e">
        <f>SUM(#REF!,#REF!,#REF!,#REF!,#REF!,#REF!,#REF!,#REF!,#REF!,F85,F310,F319,F331,F335)</f>
        <v>#REF!</v>
      </c>
      <c r="G420" s="42" t="e">
        <f>SUM(#REF!,#REF!,#REF!,#REF!,#REF!,#REF!,#REF!,#REF!,#REF!,G85,G310,G319,G331,G335)</f>
        <v>#REF!</v>
      </c>
      <c r="H420" s="42" t="e">
        <f>SUM(#REF!,#REF!,#REF!,#REF!,#REF!,#REF!,#REF!,#REF!,#REF!,H85,H310,H319,H331,H335)</f>
        <v>#REF!</v>
      </c>
    </row>
    <row r="421" spans="1:8" ht="15" hidden="1" x14ac:dyDescent="0.2">
      <c r="A421" s="43"/>
      <c r="B421" s="43"/>
      <c r="C421" s="43"/>
      <c r="D421" s="43" t="s">
        <v>26</v>
      </c>
      <c r="E421" s="42" t="e">
        <f>SUM(E38,#REF!,E149,E180,#REF!,#REF!,E233,E259)</f>
        <v>#REF!</v>
      </c>
      <c r="F421" s="42" t="e">
        <f>SUM(F38,#REF!,F149,F180,#REF!,#REF!,F233,F259)</f>
        <v>#REF!</v>
      </c>
      <c r="G421" s="42" t="e">
        <f>SUM(G38,#REF!,G149,G180,#REF!,#REF!,G233,G259)</f>
        <v>#REF!</v>
      </c>
      <c r="H421" s="42" t="e">
        <f>SUM(H38,#REF!,H149,H180,#REF!,#REF!,H233,H259)</f>
        <v>#REF!</v>
      </c>
    </row>
    <row r="422" spans="1:8" ht="15" hidden="1" x14ac:dyDescent="0.2">
      <c r="A422" s="43"/>
      <c r="B422" s="43"/>
      <c r="C422" s="43"/>
      <c r="D422" s="43" t="s">
        <v>25</v>
      </c>
      <c r="E422" s="42" t="e">
        <f>SUM(#REF!,E260,E317,E324,E341,#REF!)</f>
        <v>#REF!</v>
      </c>
      <c r="F422" s="42" t="e">
        <f>SUM(#REF!,F260,F317,F324,F341,#REF!)</f>
        <v>#REF!</v>
      </c>
      <c r="G422" s="42" t="e">
        <f>SUM(#REF!,G260,G317,G324,G341,#REF!)</f>
        <v>#REF!</v>
      </c>
      <c r="H422" s="42" t="e">
        <f>SUM(#REF!,H260,H317,H324,H341,#REF!)</f>
        <v>#REF!</v>
      </c>
    </row>
    <row r="423" spans="1:8" ht="15" hidden="1" x14ac:dyDescent="0.2">
      <c r="A423" s="43"/>
      <c r="B423" s="43"/>
      <c r="C423" s="43"/>
      <c r="D423" s="43" t="s">
        <v>24</v>
      </c>
      <c r="E423" s="42" t="e">
        <f>SUM(#REF!,#REF!,#REF!,E20,#REF!,#REF!,#REF!,#REF!,E45,#REF!,#REF!,#REF!,#REF!,#REF!,#REF!,#REF!,#REF!,#REF!,E66,#REF!,#REF!,E71,#REF!,#REF!,#REF!,E171,#REF!,E258,E289)</f>
        <v>#REF!</v>
      </c>
      <c r="F423" s="42" t="e">
        <f>SUM(#REF!,#REF!,#REF!,F20,#REF!,#REF!,#REF!,#REF!,F45,#REF!,#REF!,#REF!,#REF!,#REF!,#REF!,#REF!,#REF!,#REF!,F66,#REF!,#REF!,F71,#REF!,#REF!,#REF!,F171,#REF!,F258,F289)</f>
        <v>#REF!</v>
      </c>
      <c r="G423" s="42" t="e">
        <f>SUM(#REF!,#REF!,#REF!,G20,#REF!,#REF!,#REF!,#REF!,G45,#REF!,#REF!,#REF!,#REF!,#REF!,#REF!,#REF!,#REF!,#REF!,G66,#REF!,#REF!,G71,#REF!,#REF!,#REF!,G171,#REF!,G258,G289)</f>
        <v>#REF!</v>
      </c>
      <c r="H423" s="42" t="e">
        <f>SUM(#REF!,#REF!,#REF!,H20,#REF!,#REF!,#REF!,#REF!,H45,#REF!,#REF!,#REF!,#REF!,#REF!,#REF!,#REF!,#REF!,#REF!,H66,#REF!,#REF!,H71,#REF!,#REF!,#REF!,H171,#REF!,H258,H289)</f>
        <v>#REF!</v>
      </c>
    </row>
    <row r="424" spans="1:8" ht="15" hidden="1" x14ac:dyDescent="0.2">
      <c r="A424" s="43"/>
      <c r="B424" s="43"/>
      <c r="C424" s="43"/>
      <c r="D424" s="43"/>
      <c r="E424" s="42"/>
      <c r="F424" s="42"/>
      <c r="G424" s="42"/>
      <c r="H424" s="42"/>
    </row>
    <row r="425" spans="1:8" ht="15" hidden="1" x14ac:dyDescent="0.2">
      <c r="A425" s="43"/>
      <c r="B425" s="43"/>
      <c r="C425" s="43"/>
      <c r="D425" s="43"/>
      <c r="E425" s="42"/>
      <c r="F425" s="42"/>
      <c r="G425" s="42"/>
      <c r="H425" s="42"/>
    </row>
    <row r="426" spans="1:8" ht="15" hidden="1" x14ac:dyDescent="0.2">
      <c r="A426" s="43"/>
      <c r="B426" s="43"/>
      <c r="C426" s="43"/>
      <c r="D426" s="43"/>
      <c r="E426" s="42" t="e">
        <f>SUM(E314,E317,E324,E341,#REF!)</f>
        <v>#REF!</v>
      </c>
      <c r="F426" s="42" t="e">
        <f>SUM(F314,F317,F324,F341,#REF!)</f>
        <v>#REF!</v>
      </c>
      <c r="G426" s="42" t="e">
        <f>SUM(G314,G317,G324,G341,#REF!)</f>
        <v>#REF!</v>
      </c>
      <c r="H426" s="42" t="e">
        <f>SUM(H314,H317,H324,H341,#REF!)</f>
        <v>#REF!</v>
      </c>
    </row>
    <row r="427" spans="1:8" ht="15" hidden="1" x14ac:dyDescent="0.2">
      <c r="A427" s="43"/>
      <c r="B427" s="43"/>
      <c r="C427" s="43"/>
      <c r="D427" s="43"/>
      <c r="E427" s="42" t="e">
        <f>SUM(#REF!,#REF!,E45,#REF!,#REF!,#REF!,#REF!,#REF!,#REF!,E258)</f>
        <v>#REF!</v>
      </c>
      <c r="F427" s="42" t="e">
        <f>SUM(#REF!,#REF!,F45,#REF!,#REF!,#REF!,#REF!,#REF!,#REF!,F258)</f>
        <v>#REF!</v>
      </c>
      <c r="G427" s="42" t="e">
        <f>SUM(#REF!,#REF!,G45,#REF!,#REF!,#REF!,#REF!,#REF!,#REF!,G258)</f>
        <v>#REF!</v>
      </c>
      <c r="H427" s="42" t="e">
        <f>SUM(#REF!,#REF!,H45,#REF!,#REF!,#REF!,#REF!,#REF!,#REF!,H258)</f>
        <v>#REF!</v>
      </c>
    </row>
    <row r="428" spans="1:8" ht="15" hidden="1" x14ac:dyDescent="0.2">
      <c r="A428" s="43"/>
      <c r="B428" s="43"/>
      <c r="C428" s="43"/>
      <c r="D428" s="43"/>
      <c r="E428" s="42"/>
      <c r="F428" s="42"/>
      <c r="G428" s="42"/>
      <c r="H428" s="42"/>
    </row>
    <row r="429" spans="1:8" ht="15" hidden="1" x14ac:dyDescent="0.2">
      <c r="A429" s="43"/>
      <c r="B429" s="43"/>
      <c r="C429" s="43"/>
      <c r="D429" s="43"/>
      <c r="E429" s="42" t="e">
        <f t="shared" ref="E429:H429" si="32">SUM(E426:E428)</f>
        <v>#REF!</v>
      </c>
      <c r="F429" s="42" t="e">
        <f t="shared" si="32"/>
        <v>#REF!</v>
      </c>
      <c r="G429" s="42" t="e">
        <f t="shared" si="32"/>
        <v>#REF!</v>
      </c>
      <c r="H429" s="42" t="e">
        <f t="shared" si="32"/>
        <v>#REF!</v>
      </c>
    </row>
    <row r="430" spans="1:8" ht="15" x14ac:dyDescent="0.2">
      <c r="A430" s="43"/>
      <c r="B430" s="43"/>
      <c r="C430" s="43"/>
      <c r="D430" s="43"/>
      <c r="E430" s="42"/>
      <c r="F430" s="42"/>
      <c r="G430" s="42"/>
      <c r="H430" s="42"/>
    </row>
    <row r="431" spans="1:8" ht="15" x14ac:dyDescent="0.2">
      <c r="A431" s="43"/>
      <c r="B431" s="43"/>
      <c r="C431" s="43"/>
      <c r="D431" s="43"/>
      <c r="E431" s="42"/>
      <c r="F431" s="42"/>
      <c r="G431" s="42"/>
      <c r="H431" s="42"/>
    </row>
    <row r="432" spans="1:8" ht="15" x14ac:dyDescent="0.2">
      <c r="A432" s="43"/>
      <c r="B432" s="43"/>
      <c r="C432" s="43"/>
      <c r="D432" s="43"/>
      <c r="E432" s="42"/>
      <c r="F432" s="42"/>
      <c r="G432" s="42"/>
      <c r="H432" s="42"/>
    </row>
    <row r="433" spans="1:8" ht="15" x14ac:dyDescent="0.2">
      <c r="A433" s="43"/>
      <c r="B433" s="43"/>
      <c r="C433" s="43"/>
      <c r="D433" s="43"/>
      <c r="E433" s="42"/>
      <c r="F433" s="42"/>
      <c r="G433" s="42"/>
      <c r="H433" s="42"/>
    </row>
    <row r="434" spans="1:8" ht="15" x14ac:dyDescent="0.2">
      <c r="A434" s="43"/>
      <c r="B434" s="43"/>
      <c r="C434" s="43"/>
      <c r="D434" s="43"/>
      <c r="E434" s="42"/>
      <c r="F434" s="42"/>
      <c r="G434" s="42"/>
      <c r="H434" s="42"/>
    </row>
    <row r="435" spans="1:8" ht="15" x14ac:dyDescent="0.2">
      <c r="A435" s="43"/>
      <c r="B435" s="43"/>
      <c r="C435" s="43"/>
      <c r="D435" s="43"/>
      <c r="E435" s="42"/>
      <c r="F435" s="42"/>
      <c r="G435" s="42"/>
      <c r="H435" s="42"/>
    </row>
    <row r="436" spans="1:8" ht="15" x14ac:dyDescent="0.2">
      <c r="A436" s="43"/>
      <c r="B436" s="43"/>
      <c r="C436" s="43"/>
      <c r="D436" s="43"/>
      <c r="E436" s="42"/>
      <c r="F436" s="42"/>
      <c r="G436" s="42"/>
      <c r="H436" s="42"/>
    </row>
    <row r="437" spans="1:8" ht="15" x14ac:dyDescent="0.2">
      <c r="A437" s="43"/>
      <c r="B437" s="43"/>
      <c r="C437" s="43"/>
      <c r="D437" s="43"/>
      <c r="E437" s="42"/>
      <c r="F437" s="42"/>
      <c r="G437" s="42"/>
      <c r="H437" s="42"/>
    </row>
    <row r="438" spans="1:8" ht="15" x14ac:dyDescent="0.2">
      <c r="A438" s="43"/>
      <c r="B438" s="43"/>
      <c r="C438" s="43"/>
      <c r="D438" s="43"/>
      <c r="E438" s="42"/>
      <c r="F438" s="42"/>
      <c r="G438" s="42"/>
      <c r="H438" s="42"/>
    </row>
    <row r="439" spans="1:8" ht="15" x14ac:dyDescent="0.2">
      <c r="A439" s="43"/>
      <c r="B439" s="43"/>
      <c r="C439" s="43"/>
      <c r="D439" s="43"/>
      <c r="E439" s="42"/>
      <c r="F439" s="42"/>
      <c r="G439" s="42"/>
      <c r="H439" s="42"/>
    </row>
    <row r="440" spans="1:8" ht="15" x14ac:dyDescent="0.2">
      <c r="A440" s="43"/>
      <c r="B440" s="43"/>
      <c r="C440" s="43"/>
      <c r="D440" s="43"/>
      <c r="E440" s="42"/>
      <c r="F440" s="42"/>
      <c r="G440" s="42"/>
      <c r="H440" s="42"/>
    </row>
    <row r="441" spans="1:8" ht="15" x14ac:dyDescent="0.2">
      <c r="A441" s="43"/>
      <c r="B441" s="43"/>
      <c r="C441" s="43"/>
      <c r="D441" s="43"/>
      <c r="E441" s="42"/>
      <c r="F441" s="42"/>
      <c r="G441" s="42"/>
      <c r="H441" s="42"/>
    </row>
    <row r="442" spans="1:8" ht="15" x14ac:dyDescent="0.2">
      <c r="A442" s="43"/>
      <c r="B442" s="43"/>
      <c r="C442" s="43"/>
      <c r="D442" s="43"/>
      <c r="E442" s="42"/>
      <c r="F442" s="42"/>
      <c r="G442" s="42"/>
      <c r="H442" s="42"/>
    </row>
    <row r="443" spans="1:8" ht="15" x14ac:dyDescent="0.2">
      <c r="A443" s="43"/>
      <c r="B443" s="43"/>
      <c r="C443" s="43"/>
      <c r="D443" s="43"/>
      <c r="E443" s="42"/>
      <c r="F443" s="42"/>
      <c r="G443" s="42"/>
      <c r="H443" s="42"/>
    </row>
    <row r="444" spans="1:8" ht="15" x14ac:dyDescent="0.2">
      <c r="A444" s="43"/>
      <c r="B444" s="43"/>
      <c r="C444" s="43"/>
      <c r="D444" s="43"/>
      <c r="E444" s="42"/>
      <c r="F444" s="42"/>
      <c r="G444" s="42"/>
      <c r="H444" s="42"/>
    </row>
    <row r="445" spans="1:8" ht="15" x14ac:dyDescent="0.2">
      <c r="A445" s="43"/>
      <c r="B445" s="43"/>
      <c r="C445" s="43"/>
      <c r="D445" s="43"/>
      <c r="E445" s="42"/>
      <c r="F445" s="42"/>
      <c r="G445" s="42"/>
      <c r="H445" s="42"/>
    </row>
    <row r="446" spans="1:8" ht="15" x14ac:dyDescent="0.2">
      <c r="A446" s="43"/>
      <c r="B446" s="43"/>
      <c r="C446" s="43"/>
      <c r="D446" s="43"/>
      <c r="E446" s="42"/>
      <c r="F446" s="42"/>
      <c r="G446" s="42"/>
      <c r="H446" s="42"/>
    </row>
    <row r="447" spans="1:8" ht="15" x14ac:dyDescent="0.2">
      <c r="A447" s="43"/>
      <c r="B447" s="43"/>
      <c r="C447" s="43"/>
      <c r="D447" s="43"/>
      <c r="E447" s="42"/>
      <c r="F447" s="42"/>
      <c r="G447" s="42"/>
      <c r="H447" s="42"/>
    </row>
    <row r="448" spans="1:8" ht="15" x14ac:dyDescent="0.2">
      <c r="A448" s="43"/>
      <c r="B448" s="43"/>
      <c r="C448" s="43"/>
      <c r="D448" s="43"/>
      <c r="E448" s="42"/>
      <c r="F448" s="42"/>
      <c r="G448" s="42"/>
      <c r="H448" s="42"/>
    </row>
    <row r="449" spans="1:8" ht="15" x14ac:dyDescent="0.2">
      <c r="A449" s="43"/>
      <c r="B449" s="43"/>
      <c r="C449" s="43"/>
      <c r="D449" s="43"/>
      <c r="E449" s="42"/>
      <c r="F449" s="42"/>
      <c r="G449" s="42"/>
      <c r="H449" s="42"/>
    </row>
    <row r="450" spans="1:8" ht="15" x14ac:dyDescent="0.2">
      <c r="A450" s="43"/>
      <c r="B450" s="43"/>
      <c r="C450" s="43"/>
      <c r="D450" s="43"/>
      <c r="E450" s="42"/>
      <c r="F450" s="42"/>
      <c r="G450" s="42"/>
      <c r="H450" s="42"/>
    </row>
    <row r="451" spans="1:8" ht="15" x14ac:dyDescent="0.2">
      <c r="A451" s="43"/>
      <c r="B451" s="43"/>
      <c r="C451" s="43"/>
      <c r="D451" s="43"/>
      <c r="E451" s="42"/>
      <c r="F451" s="42"/>
      <c r="G451" s="42"/>
      <c r="H451" s="42"/>
    </row>
    <row r="452" spans="1:8" ht="15" x14ac:dyDescent="0.2">
      <c r="A452" s="43"/>
      <c r="B452" s="43"/>
      <c r="C452" s="43"/>
      <c r="D452" s="43"/>
      <c r="E452" s="42"/>
      <c r="F452" s="42"/>
      <c r="G452" s="42"/>
      <c r="H452" s="42"/>
    </row>
    <row r="453" spans="1:8" ht="15" x14ac:dyDescent="0.2">
      <c r="A453" s="43"/>
      <c r="B453" s="43"/>
      <c r="C453" s="43"/>
      <c r="D453" s="43"/>
      <c r="E453" s="42"/>
      <c r="F453" s="42"/>
      <c r="G453" s="42"/>
      <c r="H453" s="42"/>
    </row>
    <row r="454" spans="1:8" ht="15" x14ac:dyDescent="0.2">
      <c r="A454" s="43"/>
      <c r="B454" s="43"/>
      <c r="C454" s="43"/>
      <c r="D454" s="43"/>
      <c r="E454" s="42"/>
      <c r="F454" s="42"/>
      <c r="G454" s="42"/>
      <c r="H454" s="42"/>
    </row>
    <row r="455" spans="1:8" ht="15" x14ac:dyDescent="0.2">
      <c r="A455" s="43"/>
      <c r="B455" s="43"/>
      <c r="C455" s="43"/>
      <c r="D455" s="43"/>
      <c r="E455" s="42"/>
      <c r="F455" s="42"/>
      <c r="G455" s="42"/>
      <c r="H455" s="42"/>
    </row>
    <row r="456" spans="1:8" ht="15" x14ac:dyDescent="0.2">
      <c r="A456" s="43"/>
      <c r="B456" s="43"/>
      <c r="C456" s="43"/>
      <c r="D456" s="43"/>
      <c r="E456" s="42"/>
      <c r="F456" s="42"/>
      <c r="G456" s="42"/>
      <c r="H456" s="42"/>
    </row>
    <row r="457" spans="1:8" ht="15" x14ac:dyDescent="0.2">
      <c r="A457" s="43"/>
      <c r="B457" s="43"/>
      <c r="C457" s="43"/>
      <c r="D457" s="43"/>
      <c r="E457" s="42"/>
      <c r="F457" s="42"/>
      <c r="G457" s="42"/>
      <c r="H457" s="42"/>
    </row>
    <row r="458" spans="1:8" ht="15" x14ac:dyDescent="0.2">
      <c r="A458" s="43"/>
      <c r="B458" s="43"/>
      <c r="C458" s="43"/>
      <c r="D458" s="43"/>
      <c r="E458" s="42"/>
      <c r="F458" s="42"/>
      <c r="G458" s="42"/>
      <c r="H458" s="42"/>
    </row>
    <row r="459" spans="1:8" ht="15" x14ac:dyDescent="0.2">
      <c r="A459" s="43"/>
      <c r="B459" s="43"/>
      <c r="C459" s="43"/>
      <c r="D459" s="43"/>
      <c r="E459" s="42"/>
      <c r="F459" s="42"/>
      <c r="G459" s="42"/>
      <c r="H459" s="42"/>
    </row>
    <row r="460" spans="1:8" ht="15" x14ac:dyDescent="0.2">
      <c r="A460" s="43"/>
      <c r="B460" s="43"/>
      <c r="C460" s="43"/>
      <c r="D460" s="43"/>
      <c r="E460" s="42"/>
      <c r="F460" s="42"/>
      <c r="G460" s="42"/>
      <c r="H460" s="42"/>
    </row>
    <row r="461" spans="1:8" ht="15" x14ac:dyDescent="0.2">
      <c r="A461" s="43"/>
      <c r="B461" s="43"/>
      <c r="C461" s="43"/>
      <c r="D461" s="43"/>
      <c r="E461" s="42"/>
      <c r="F461" s="42"/>
      <c r="G461" s="42"/>
      <c r="H461" s="42"/>
    </row>
    <row r="462" spans="1:8" ht="15" x14ac:dyDescent="0.2">
      <c r="A462" s="43"/>
      <c r="B462" s="43"/>
      <c r="C462" s="43"/>
      <c r="D462" s="43"/>
      <c r="E462" s="42"/>
      <c r="F462" s="42"/>
      <c r="G462" s="42"/>
      <c r="H462" s="42"/>
    </row>
    <row r="463" spans="1:8" ht="15" x14ac:dyDescent="0.2">
      <c r="A463" s="43"/>
      <c r="B463" s="43"/>
      <c r="C463" s="43"/>
      <c r="D463" s="43"/>
      <c r="E463" s="42"/>
      <c r="F463" s="42"/>
      <c r="G463" s="42"/>
      <c r="H463" s="42"/>
    </row>
    <row r="464" spans="1:8" ht="15" x14ac:dyDescent="0.2">
      <c r="A464" s="43"/>
      <c r="B464" s="43"/>
      <c r="C464" s="43"/>
      <c r="D464" s="43"/>
      <c r="E464" s="42"/>
      <c r="F464" s="42"/>
      <c r="G464" s="42"/>
      <c r="H464" s="42"/>
    </row>
    <row r="465" spans="1:8" ht="15" x14ac:dyDescent="0.2">
      <c r="A465" s="43"/>
      <c r="B465" s="43"/>
      <c r="C465" s="43"/>
      <c r="D465" s="43"/>
      <c r="E465" s="42"/>
      <c r="F465" s="42"/>
      <c r="G465" s="42"/>
      <c r="H465" s="42"/>
    </row>
  </sheetData>
  <dataConsolidate/>
  <mergeCells count="2">
    <mergeCell ref="A1:C1"/>
    <mergeCell ref="A3:E3"/>
  </mergeCells>
  <pageMargins left="0.23622047244094491" right="0.19685039370078741" top="0.43307086614173229" bottom="0.23622047244094491" header="3.937007874015748E-2" footer="7.874015748031496E-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09"/>
  <sheetViews>
    <sheetView zoomScale="96" zoomScaleNormal="96" zoomScaleSheetLayoutView="100" workbookViewId="0">
      <pane xSplit="5" ySplit="3" topLeftCell="F6" activePane="bottomRight" state="frozen"/>
      <selection pane="topRight" activeCell="F1" sqref="F1"/>
      <selection pane="bottomLeft" activeCell="A7" sqref="A7"/>
      <selection pane="bottomRight" activeCell="A216" sqref="A216:XFD216"/>
    </sheetView>
  </sheetViews>
  <sheetFormatPr defaultColWidth="9.140625" defaultRowHeight="12.75" x14ac:dyDescent="0.2"/>
  <cols>
    <col min="1" max="1" width="13.7109375" style="192" customWidth="1"/>
    <col min="2" max="2" width="12.7109375" style="192" customWidth="1"/>
    <col min="3" max="3" width="79.7109375" style="192" customWidth="1"/>
    <col min="4" max="4" width="15.7109375" style="192" customWidth="1"/>
    <col min="5" max="6" width="15.85546875" style="192" customWidth="1"/>
    <col min="7" max="7" width="13.28515625" style="192" customWidth="1"/>
    <col min="8" max="8" width="9.140625" style="192"/>
    <col min="9" max="9" width="10.140625" style="192" bestFit="1" customWidth="1"/>
    <col min="10" max="16384" width="9.140625" style="192"/>
  </cols>
  <sheetData>
    <row r="1" spans="1:7" ht="21" customHeight="1" x14ac:dyDescent="0.25">
      <c r="A1" s="187" t="s">
        <v>197</v>
      </c>
      <c r="B1" s="182"/>
      <c r="C1" s="189"/>
      <c r="D1" s="190"/>
      <c r="E1" s="191"/>
      <c r="F1" s="191"/>
      <c r="G1" s="191"/>
    </row>
    <row r="2" spans="1:7" ht="15.75" customHeight="1" x14ac:dyDescent="0.25">
      <c r="A2" s="187"/>
      <c r="B2" s="182"/>
      <c r="C2" s="193"/>
      <c r="E2" s="194"/>
      <c r="F2" s="194"/>
    </row>
    <row r="3" spans="1:7" s="199" customFormat="1" ht="24" customHeight="1" x14ac:dyDescent="0.3">
      <c r="A3" s="195" t="s">
        <v>329</v>
      </c>
      <c r="B3" s="195"/>
      <c r="C3" s="195"/>
      <c r="D3" s="196"/>
      <c r="E3" s="197"/>
      <c r="F3" s="198"/>
      <c r="G3" s="198"/>
    </row>
    <row r="4" spans="1:7" s="43" customFormat="1" ht="12.75" hidden="1" customHeight="1" x14ac:dyDescent="0.25">
      <c r="A4" s="47"/>
      <c r="B4" s="49"/>
      <c r="C4" s="200"/>
      <c r="D4" s="201"/>
      <c r="E4" s="201"/>
      <c r="F4" s="201"/>
      <c r="G4" s="201"/>
    </row>
    <row r="5" spans="1:7" s="43" customFormat="1" ht="12.75" hidden="1" customHeight="1" x14ac:dyDescent="0.25">
      <c r="A5" s="47"/>
      <c r="B5" s="49"/>
      <c r="C5" s="200"/>
      <c r="D5" s="201"/>
      <c r="E5" s="201"/>
      <c r="F5" s="201"/>
      <c r="G5" s="201"/>
    </row>
    <row r="6" spans="1:7" s="43" customFormat="1" ht="15.75" customHeight="1" thickBot="1" x14ac:dyDescent="0.25">
      <c r="B6" s="202"/>
    </row>
    <row r="7" spans="1:7" s="43" customFormat="1" ht="15.75" x14ac:dyDescent="0.25">
      <c r="A7" s="203" t="s">
        <v>57</v>
      </c>
      <c r="B7" s="204" t="s">
        <v>56</v>
      </c>
      <c r="C7" s="203" t="s">
        <v>54</v>
      </c>
      <c r="D7" s="203" t="s">
        <v>53</v>
      </c>
      <c r="E7" s="203" t="s">
        <v>53</v>
      </c>
      <c r="F7" s="94" t="s">
        <v>7</v>
      </c>
      <c r="G7" s="203" t="s">
        <v>198</v>
      </c>
    </row>
    <row r="8" spans="1:7" s="43" customFormat="1" ht="15.75" customHeight="1" thickBot="1" x14ac:dyDescent="0.3">
      <c r="A8" s="205"/>
      <c r="B8" s="206"/>
      <c r="C8" s="207"/>
      <c r="D8" s="208" t="s">
        <v>51</v>
      </c>
      <c r="E8" s="208" t="s">
        <v>50</v>
      </c>
      <c r="F8" s="91" t="s">
        <v>330</v>
      </c>
      <c r="G8" s="208" t="s">
        <v>199</v>
      </c>
    </row>
    <row r="9" spans="1:7" s="43" customFormat="1" ht="16.5" customHeight="1" thickTop="1" x14ac:dyDescent="0.25">
      <c r="A9" s="209">
        <v>20</v>
      </c>
      <c r="B9" s="210"/>
      <c r="C9" s="115" t="s">
        <v>200</v>
      </c>
      <c r="D9" s="137"/>
      <c r="E9" s="136"/>
      <c r="F9" s="131"/>
      <c r="G9" s="137"/>
    </row>
    <row r="10" spans="1:7" s="43" customFormat="1" ht="16.5" customHeight="1" x14ac:dyDescent="0.25">
      <c r="A10" s="209"/>
      <c r="B10" s="210"/>
      <c r="C10" s="115"/>
      <c r="D10" s="137"/>
      <c r="E10" s="136"/>
      <c r="F10" s="131"/>
      <c r="G10" s="137"/>
    </row>
    <row r="11" spans="1:7" s="43" customFormat="1" ht="15" customHeight="1" x14ac:dyDescent="0.25">
      <c r="A11" s="146"/>
      <c r="B11" s="211"/>
      <c r="C11" s="115" t="s">
        <v>201</v>
      </c>
      <c r="D11" s="135"/>
      <c r="E11" s="134"/>
      <c r="F11" s="212"/>
      <c r="G11" s="135"/>
    </row>
    <row r="12" spans="1:7" s="43" customFormat="1" ht="15" x14ac:dyDescent="0.2">
      <c r="A12" s="141"/>
      <c r="B12" s="213">
        <v>2143</v>
      </c>
      <c r="C12" s="142" t="s">
        <v>202</v>
      </c>
      <c r="D12" s="124">
        <v>50</v>
      </c>
      <c r="E12" s="69">
        <v>50</v>
      </c>
      <c r="F12" s="68">
        <v>6.9</v>
      </c>
      <c r="G12" s="135">
        <f>(F12/E12)*100</f>
        <v>13.8</v>
      </c>
    </row>
    <row r="13" spans="1:7" s="43" customFormat="1" ht="15" x14ac:dyDescent="0.2">
      <c r="A13" s="141"/>
      <c r="B13" s="213">
        <v>2212</v>
      </c>
      <c r="C13" s="142" t="s">
        <v>203</v>
      </c>
      <c r="D13" s="124">
        <v>34525</v>
      </c>
      <c r="E13" s="69">
        <v>37885.800000000003</v>
      </c>
      <c r="F13" s="68">
        <v>16428.2</v>
      </c>
      <c r="G13" s="135">
        <f t="shared" ref="G13:G56" si="0">(F13/E13)*100</f>
        <v>43.362420748671006</v>
      </c>
    </row>
    <row r="14" spans="1:7" s="43" customFormat="1" ht="15" customHeight="1" x14ac:dyDescent="0.2">
      <c r="A14" s="141"/>
      <c r="B14" s="213">
        <v>2219</v>
      </c>
      <c r="C14" s="142" t="s">
        <v>204</v>
      </c>
      <c r="D14" s="124">
        <v>56140</v>
      </c>
      <c r="E14" s="69">
        <v>76083.5</v>
      </c>
      <c r="F14" s="68">
        <v>18030</v>
      </c>
      <c r="G14" s="135">
        <f t="shared" si="0"/>
        <v>23.697647978865323</v>
      </c>
    </row>
    <row r="15" spans="1:7" s="43" customFormat="1" ht="15" x14ac:dyDescent="0.2">
      <c r="A15" s="141"/>
      <c r="B15" s="213">
        <v>2221</v>
      </c>
      <c r="C15" s="142" t="s">
        <v>205</v>
      </c>
      <c r="D15" s="124">
        <v>400</v>
      </c>
      <c r="E15" s="69">
        <v>111.7</v>
      </c>
      <c r="F15" s="68">
        <v>33.9</v>
      </c>
      <c r="G15" s="135">
        <f t="shared" si="0"/>
        <v>30.349149507609667</v>
      </c>
    </row>
    <row r="16" spans="1:7" s="43" customFormat="1" ht="15" hidden="1" x14ac:dyDescent="0.2">
      <c r="A16" s="141"/>
      <c r="B16" s="213">
        <v>2229</v>
      </c>
      <c r="C16" s="142" t="s">
        <v>206</v>
      </c>
      <c r="D16" s="124"/>
      <c r="E16" s="69"/>
      <c r="F16" s="68">
        <v>0</v>
      </c>
      <c r="G16" s="135" t="e">
        <f t="shared" si="0"/>
        <v>#DIV/0!</v>
      </c>
    </row>
    <row r="17" spans="1:7" s="43" customFormat="1" ht="15" hidden="1" x14ac:dyDescent="0.2">
      <c r="A17" s="141"/>
      <c r="B17" s="213">
        <v>2241</v>
      </c>
      <c r="C17" s="142" t="s">
        <v>207</v>
      </c>
      <c r="D17" s="124"/>
      <c r="E17" s="69"/>
      <c r="F17" s="68">
        <v>0</v>
      </c>
      <c r="G17" s="135" t="e">
        <f t="shared" si="0"/>
        <v>#DIV/0!</v>
      </c>
    </row>
    <row r="18" spans="1:7" s="45" customFormat="1" ht="15.75" hidden="1" x14ac:dyDescent="0.25">
      <c r="A18" s="141"/>
      <c r="B18" s="213">
        <v>2249</v>
      </c>
      <c r="C18" s="142" t="s">
        <v>208</v>
      </c>
      <c r="D18" s="135"/>
      <c r="E18" s="134"/>
      <c r="F18" s="68">
        <v>0</v>
      </c>
      <c r="G18" s="135" t="e">
        <f t="shared" si="0"/>
        <v>#DIV/0!</v>
      </c>
    </row>
    <row r="19" spans="1:7" s="43" customFormat="1" ht="15" hidden="1" x14ac:dyDescent="0.2">
      <c r="A19" s="141"/>
      <c r="B19" s="213">
        <v>2310</v>
      </c>
      <c r="C19" s="142" t="s">
        <v>209</v>
      </c>
      <c r="D19" s="124"/>
      <c r="E19" s="69"/>
      <c r="F19" s="68">
        <v>0</v>
      </c>
      <c r="G19" s="135" t="e">
        <f t="shared" si="0"/>
        <v>#DIV/0!</v>
      </c>
    </row>
    <row r="20" spans="1:7" s="43" customFormat="1" ht="15" x14ac:dyDescent="0.2">
      <c r="A20" s="141"/>
      <c r="B20" s="213">
        <v>2321</v>
      </c>
      <c r="C20" s="142" t="s">
        <v>416</v>
      </c>
      <c r="D20" s="124">
        <v>2000</v>
      </c>
      <c r="E20" s="69">
        <v>2900.3</v>
      </c>
      <c r="F20" s="68">
        <v>2772.8</v>
      </c>
      <c r="G20" s="135">
        <f t="shared" si="0"/>
        <v>95.603903044512634</v>
      </c>
    </row>
    <row r="21" spans="1:7" s="45" customFormat="1" ht="15.75" hidden="1" x14ac:dyDescent="0.25">
      <c r="A21" s="141"/>
      <c r="B21" s="213">
        <v>2331</v>
      </c>
      <c r="C21" s="142" t="s">
        <v>210</v>
      </c>
      <c r="D21" s="135"/>
      <c r="E21" s="134"/>
      <c r="F21" s="68">
        <v>0</v>
      </c>
      <c r="G21" s="135" t="e">
        <f t="shared" si="0"/>
        <v>#DIV/0!</v>
      </c>
    </row>
    <row r="22" spans="1:7" s="43" customFormat="1" ht="15" x14ac:dyDescent="0.2">
      <c r="A22" s="141"/>
      <c r="B22" s="213">
        <v>3111</v>
      </c>
      <c r="C22" s="214" t="s">
        <v>211</v>
      </c>
      <c r="D22" s="124">
        <v>590</v>
      </c>
      <c r="E22" s="69">
        <v>915.8</v>
      </c>
      <c r="F22" s="68">
        <v>102.7</v>
      </c>
      <c r="G22" s="135">
        <f t="shared" si="0"/>
        <v>11.214238916794059</v>
      </c>
    </row>
    <row r="23" spans="1:7" s="43" customFormat="1" ht="15" x14ac:dyDescent="0.2">
      <c r="A23" s="141"/>
      <c r="B23" s="213">
        <v>3113</v>
      </c>
      <c r="C23" s="214" t="s">
        <v>212</v>
      </c>
      <c r="D23" s="124">
        <v>4350</v>
      </c>
      <c r="E23" s="69">
        <v>9010.4</v>
      </c>
      <c r="F23" s="68">
        <v>5697.8</v>
      </c>
      <c r="G23" s="135">
        <f t="shared" si="0"/>
        <v>63.235816389949392</v>
      </c>
    </row>
    <row r="24" spans="1:7" s="45" customFormat="1" ht="15.75" x14ac:dyDescent="0.25">
      <c r="A24" s="141"/>
      <c r="B24" s="213">
        <v>3231</v>
      </c>
      <c r="C24" s="142" t="s">
        <v>213</v>
      </c>
      <c r="D24" s="135">
        <v>0</v>
      </c>
      <c r="E24" s="134">
        <v>6.1</v>
      </c>
      <c r="F24" s="68">
        <v>6.1</v>
      </c>
      <c r="G24" s="135">
        <f t="shared" si="0"/>
        <v>100</v>
      </c>
    </row>
    <row r="25" spans="1:7" s="45" customFormat="1" ht="15.75" x14ac:dyDescent="0.25">
      <c r="A25" s="141"/>
      <c r="B25" s="213">
        <v>3313</v>
      </c>
      <c r="C25" s="142" t="s">
        <v>214</v>
      </c>
      <c r="D25" s="135">
        <v>100</v>
      </c>
      <c r="E25" s="134">
        <v>3163.6</v>
      </c>
      <c r="F25" s="68">
        <v>50.8</v>
      </c>
      <c r="G25" s="135">
        <f t="shared" si="0"/>
        <v>1.605765583512454</v>
      </c>
    </row>
    <row r="26" spans="1:7" s="43" customFormat="1" ht="15" x14ac:dyDescent="0.2">
      <c r="A26" s="179"/>
      <c r="B26" s="213">
        <v>3314</v>
      </c>
      <c r="C26" s="214" t="s">
        <v>215</v>
      </c>
      <c r="D26" s="140">
        <v>300</v>
      </c>
      <c r="E26" s="114">
        <v>234.8</v>
      </c>
      <c r="F26" s="68">
        <v>234.7</v>
      </c>
      <c r="G26" s="135">
        <f t="shared" si="0"/>
        <v>99.95741056218057</v>
      </c>
    </row>
    <row r="27" spans="1:7" s="45" customFormat="1" ht="15.75" hidden="1" x14ac:dyDescent="0.25">
      <c r="A27" s="141"/>
      <c r="B27" s="213">
        <v>3319</v>
      </c>
      <c r="C27" s="214" t="s">
        <v>216</v>
      </c>
      <c r="D27" s="135"/>
      <c r="E27" s="134"/>
      <c r="F27" s="68">
        <v>0</v>
      </c>
      <c r="G27" s="135" t="e">
        <f t="shared" si="0"/>
        <v>#DIV/0!</v>
      </c>
    </row>
    <row r="28" spans="1:7" s="43" customFormat="1" ht="15" x14ac:dyDescent="0.2">
      <c r="A28" s="141"/>
      <c r="B28" s="213">
        <v>3322</v>
      </c>
      <c r="C28" s="214" t="s">
        <v>217</v>
      </c>
      <c r="D28" s="124">
        <v>8250</v>
      </c>
      <c r="E28" s="69">
        <v>3401.7</v>
      </c>
      <c r="F28" s="68">
        <v>151.69999999999999</v>
      </c>
      <c r="G28" s="135">
        <f t="shared" si="0"/>
        <v>4.459534938413146</v>
      </c>
    </row>
    <row r="29" spans="1:7" s="43" customFormat="1" ht="15" x14ac:dyDescent="0.2">
      <c r="A29" s="141"/>
      <c r="B29" s="213">
        <v>3326</v>
      </c>
      <c r="C29" s="214" t="s">
        <v>218</v>
      </c>
      <c r="D29" s="124">
        <v>50</v>
      </c>
      <c r="E29" s="69">
        <v>48.6</v>
      </c>
      <c r="F29" s="68">
        <v>38.5</v>
      </c>
      <c r="G29" s="135">
        <f t="shared" si="0"/>
        <v>79.218106995884767</v>
      </c>
    </row>
    <row r="30" spans="1:7" s="45" customFormat="1" ht="15.75" x14ac:dyDescent="0.25">
      <c r="A30" s="141"/>
      <c r="B30" s="213">
        <v>3392</v>
      </c>
      <c r="C30" s="142" t="s">
        <v>417</v>
      </c>
      <c r="D30" s="135">
        <v>2000</v>
      </c>
      <c r="E30" s="134">
        <v>63.7</v>
      </c>
      <c r="F30" s="68">
        <v>48.4</v>
      </c>
      <c r="G30" s="135">
        <f t="shared" si="0"/>
        <v>75.981161695447412</v>
      </c>
    </row>
    <row r="31" spans="1:7" s="43" customFormat="1" ht="15" x14ac:dyDescent="0.2">
      <c r="A31" s="141"/>
      <c r="B31" s="213">
        <v>3412</v>
      </c>
      <c r="C31" s="214" t="s">
        <v>219</v>
      </c>
      <c r="D31" s="124">
        <v>6000</v>
      </c>
      <c r="E31" s="69">
        <v>5623.1</v>
      </c>
      <c r="F31" s="68">
        <v>629.9</v>
      </c>
      <c r="G31" s="135">
        <f t="shared" si="0"/>
        <v>11.202006010919243</v>
      </c>
    </row>
    <row r="32" spans="1:7" s="43" customFormat="1" ht="15" x14ac:dyDescent="0.2">
      <c r="A32" s="141"/>
      <c r="B32" s="213">
        <v>3421</v>
      </c>
      <c r="C32" s="214" t="s">
        <v>220</v>
      </c>
      <c r="D32" s="124">
        <v>491</v>
      </c>
      <c r="E32" s="69">
        <v>1895.3</v>
      </c>
      <c r="F32" s="68">
        <v>1770.8</v>
      </c>
      <c r="G32" s="135">
        <f t="shared" si="0"/>
        <v>93.431119084050025</v>
      </c>
    </row>
    <row r="33" spans="1:7" s="43" customFormat="1" ht="15" x14ac:dyDescent="0.2">
      <c r="A33" s="141"/>
      <c r="B33" s="213">
        <v>3612</v>
      </c>
      <c r="C33" s="214" t="s">
        <v>221</v>
      </c>
      <c r="D33" s="124">
        <v>150</v>
      </c>
      <c r="E33" s="69">
        <v>450</v>
      </c>
      <c r="F33" s="68">
        <v>0</v>
      </c>
      <c r="G33" s="135">
        <f t="shared" si="0"/>
        <v>0</v>
      </c>
    </row>
    <row r="34" spans="1:7" s="43" customFormat="1" ht="15" x14ac:dyDescent="0.2">
      <c r="A34" s="141"/>
      <c r="B34" s="213">
        <v>3613</v>
      </c>
      <c r="C34" s="214" t="s">
        <v>222</v>
      </c>
      <c r="D34" s="124">
        <v>0</v>
      </c>
      <c r="E34" s="69">
        <v>277.60000000000002</v>
      </c>
      <c r="F34" s="68">
        <v>157.19999999999999</v>
      </c>
      <c r="G34" s="135">
        <f t="shared" si="0"/>
        <v>56.628242074927947</v>
      </c>
    </row>
    <row r="35" spans="1:7" s="43" customFormat="1" ht="15" x14ac:dyDescent="0.2">
      <c r="A35" s="141"/>
      <c r="B35" s="213">
        <v>3631</v>
      </c>
      <c r="C35" s="214" t="s">
        <v>223</v>
      </c>
      <c r="D35" s="124">
        <v>11010</v>
      </c>
      <c r="E35" s="69">
        <v>12847.7</v>
      </c>
      <c r="F35" s="68">
        <v>4034.4</v>
      </c>
      <c r="G35" s="135">
        <f t="shared" si="0"/>
        <v>31.401729492438335</v>
      </c>
    </row>
    <row r="36" spans="1:7" s="45" customFormat="1" ht="15.75" x14ac:dyDescent="0.25">
      <c r="A36" s="141"/>
      <c r="B36" s="213">
        <v>3632</v>
      </c>
      <c r="C36" s="142" t="s">
        <v>224</v>
      </c>
      <c r="D36" s="135">
        <v>8100</v>
      </c>
      <c r="E36" s="134">
        <v>29836.6</v>
      </c>
      <c r="F36" s="68">
        <v>3416.2</v>
      </c>
      <c r="G36" s="135">
        <f t="shared" si="0"/>
        <v>11.449696010939585</v>
      </c>
    </row>
    <row r="37" spans="1:7" s="43" customFormat="1" ht="15" x14ac:dyDescent="0.2">
      <c r="A37" s="141"/>
      <c r="B37" s="213">
        <v>3635</v>
      </c>
      <c r="C37" s="214" t="s">
        <v>225</v>
      </c>
      <c r="D37" s="124">
        <v>3370</v>
      </c>
      <c r="E37" s="69">
        <v>3289.1</v>
      </c>
      <c r="F37" s="68">
        <v>303.89999999999998</v>
      </c>
      <c r="G37" s="135">
        <f t="shared" si="0"/>
        <v>9.239609619652791</v>
      </c>
    </row>
    <row r="38" spans="1:7" s="45" customFormat="1" ht="15.75" hidden="1" x14ac:dyDescent="0.25">
      <c r="A38" s="141"/>
      <c r="B38" s="213">
        <v>3639</v>
      </c>
      <c r="C38" s="142" t="s">
        <v>226</v>
      </c>
      <c r="D38" s="135"/>
      <c r="E38" s="134"/>
      <c r="F38" s="68">
        <v>0</v>
      </c>
      <c r="G38" s="135" t="e">
        <f t="shared" si="0"/>
        <v>#DIV/0!</v>
      </c>
    </row>
    <row r="39" spans="1:7" s="43" customFormat="1" ht="15" x14ac:dyDescent="0.2">
      <c r="A39" s="141"/>
      <c r="B39" s="213">
        <v>3699</v>
      </c>
      <c r="C39" s="214" t="s">
        <v>227</v>
      </c>
      <c r="D39" s="140">
        <v>205</v>
      </c>
      <c r="E39" s="114">
        <v>513.29999999999995</v>
      </c>
      <c r="F39" s="68">
        <v>307.60000000000002</v>
      </c>
      <c r="G39" s="135">
        <f t="shared" si="0"/>
        <v>59.925969218780452</v>
      </c>
    </row>
    <row r="40" spans="1:7" s="43" customFormat="1" ht="15" x14ac:dyDescent="0.2">
      <c r="A40" s="141"/>
      <c r="B40" s="213">
        <v>3722</v>
      </c>
      <c r="C40" s="214" t="s">
        <v>228</v>
      </c>
      <c r="D40" s="124">
        <v>20470</v>
      </c>
      <c r="E40" s="69">
        <v>20760</v>
      </c>
      <c r="F40" s="68">
        <v>13888.1</v>
      </c>
      <c r="G40" s="135">
        <f t="shared" si="0"/>
        <v>66.898362235067438</v>
      </c>
    </row>
    <row r="41" spans="1:7" s="45" customFormat="1" ht="15.75" x14ac:dyDescent="0.25">
      <c r="A41" s="141"/>
      <c r="B41" s="213">
        <v>3725</v>
      </c>
      <c r="C41" s="142" t="s">
        <v>418</v>
      </c>
      <c r="D41" s="135">
        <v>500</v>
      </c>
      <c r="E41" s="134">
        <v>0</v>
      </c>
      <c r="F41" s="68">
        <v>0</v>
      </c>
      <c r="G41" s="135" t="e">
        <f t="shared" si="0"/>
        <v>#DIV/0!</v>
      </c>
    </row>
    <row r="42" spans="1:7" s="45" customFormat="1" ht="15.75" x14ac:dyDescent="0.25">
      <c r="A42" s="141"/>
      <c r="B42" s="213">
        <v>3726</v>
      </c>
      <c r="C42" s="142" t="s">
        <v>229</v>
      </c>
      <c r="D42" s="135">
        <v>230</v>
      </c>
      <c r="E42" s="134">
        <v>0</v>
      </c>
      <c r="F42" s="68">
        <v>0</v>
      </c>
      <c r="G42" s="135" t="e">
        <f t="shared" si="0"/>
        <v>#DIV/0!</v>
      </c>
    </row>
    <row r="43" spans="1:7" s="45" customFormat="1" ht="15.75" x14ac:dyDescent="0.25">
      <c r="A43" s="141"/>
      <c r="B43" s="213">
        <v>3733</v>
      </c>
      <c r="C43" s="142" t="s">
        <v>230</v>
      </c>
      <c r="D43" s="135">
        <v>40</v>
      </c>
      <c r="E43" s="134">
        <v>40</v>
      </c>
      <c r="F43" s="68">
        <v>30.8</v>
      </c>
      <c r="G43" s="135">
        <f t="shared" si="0"/>
        <v>77</v>
      </c>
    </row>
    <row r="44" spans="1:7" s="45" customFormat="1" ht="15.75" x14ac:dyDescent="0.25">
      <c r="A44" s="141"/>
      <c r="B44" s="213">
        <v>3744</v>
      </c>
      <c r="C44" s="142" t="s">
        <v>231</v>
      </c>
      <c r="D44" s="135">
        <v>4000</v>
      </c>
      <c r="E44" s="134">
        <v>9896.5</v>
      </c>
      <c r="F44" s="68">
        <v>9855.2999999999993</v>
      </c>
      <c r="G44" s="135">
        <f t="shared" si="0"/>
        <v>99.583691203960996</v>
      </c>
    </row>
    <row r="45" spans="1:7" s="45" customFormat="1" ht="15.75" x14ac:dyDescent="0.25">
      <c r="A45" s="141"/>
      <c r="B45" s="213">
        <v>3745</v>
      </c>
      <c r="C45" s="142" t="s">
        <v>232</v>
      </c>
      <c r="D45" s="215">
        <v>24947</v>
      </c>
      <c r="E45" s="134">
        <v>22712.2</v>
      </c>
      <c r="F45" s="68">
        <v>14392.1</v>
      </c>
      <c r="G45" s="135">
        <f t="shared" si="0"/>
        <v>63.367265170260914</v>
      </c>
    </row>
    <row r="46" spans="1:7" s="45" customFormat="1" ht="15.75" x14ac:dyDescent="0.25">
      <c r="A46" s="141"/>
      <c r="B46" s="213">
        <v>4349</v>
      </c>
      <c r="C46" s="142" t="s">
        <v>475</v>
      </c>
      <c r="D46" s="140">
        <v>0</v>
      </c>
      <c r="E46" s="114">
        <v>750</v>
      </c>
      <c r="F46" s="68">
        <v>0</v>
      </c>
      <c r="G46" s="135">
        <f t="shared" si="0"/>
        <v>0</v>
      </c>
    </row>
    <row r="47" spans="1:7" s="45" customFormat="1" ht="15.75" x14ac:dyDescent="0.25">
      <c r="A47" s="179"/>
      <c r="B47" s="213">
        <v>4351</v>
      </c>
      <c r="C47" s="214" t="s">
        <v>419</v>
      </c>
      <c r="D47" s="140">
        <v>1000</v>
      </c>
      <c r="E47" s="114">
        <v>138</v>
      </c>
      <c r="F47" s="68">
        <v>0</v>
      </c>
      <c r="G47" s="135">
        <f t="shared" si="0"/>
        <v>0</v>
      </c>
    </row>
    <row r="48" spans="1:7" s="45" customFormat="1" ht="15.75" x14ac:dyDescent="0.25">
      <c r="A48" s="179"/>
      <c r="B48" s="213">
        <v>4357</v>
      </c>
      <c r="C48" s="214" t="s">
        <v>233</v>
      </c>
      <c r="D48" s="140">
        <v>2950</v>
      </c>
      <c r="E48" s="114">
        <v>7206.9</v>
      </c>
      <c r="F48" s="68">
        <v>838.2</v>
      </c>
      <c r="G48" s="135">
        <f t="shared" si="0"/>
        <v>11.63052075094701</v>
      </c>
    </row>
    <row r="49" spans="1:7" s="45" customFormat="1" ht="15.75" x14ac:dyDescent="0.25">
      <c r="A49" s="141"/>
      <c r="B49" s="213">
        <v>4359</v>
      </c>
      <c r="C49" s="214" t="s">
        <v>448</v>
      </c>
      <c r="D49" s="135">
        <v>0</v>
      </c>
      <c r="E49" s="134">
        <v>768.7</v>
      </c>
      <c r="F49" s="68">
        <v>673.2</v>
      </c>
      <c r="G49" s="135">
        <f t="shared" si="0"/>
        <v>87.576427735137244</v>
      </c>
    </row>
    <row r="50" spans="1:7" s="45" customFormat="1" ht="15.75" x14ac:dyDescent="0.25">
      <c r="A50" s="179"/>
      <c r="B50" s="213">
        <v>4374</v>
      </c>
      <c r="C50" s="214" t="s">
        <v>234</v>
      </c>
      <c r="D50" s="140">
        <v>0</v>
      </c>
      <c r="E50" s="114">
        <v>220.6</v>
      </c>
      <c r="F50" s="68">
        <v>164.4</v>
      </c>
      <c r="G50" s="135">
        <f t="shared" si="0"/>
        <v>74.524025385312783</v>
      </c>
    </row>
    <row r="51" spans="1:7" s="43" customFormat="1" ht="15" x14ac:dyDescent="0.2">
      <c r="A51" s="179"/>
      <c r="B51" s="213">
        <v>5311</v>
      </c>
      <c r="C51" s="214" t="s">
        <v>235</v>
      </c>
      <c r="D51" s="140">
        <v>4500</v>
      </c>
      <c r="E51" s="114">
        <v>158.1</v>
      </c>
      <c r="F51" s="68">
        <v>138.5</v>
      </c>
      <c r="G51" s="135">
        <f t="shared" si="0"/>
        <v>87.602783048703358</v>
      </c>
    </row>
    <row r="52" spans="1:7" s="43" customFormat="1" ht="15" x14ac:dyDescent="0.2">
      <c r="A52" s="179"/>
      <c r="B52" s="213">
        <v>5512</v>
      </c>
      <c r="C52" s="214" t="s">
        <v>421</v>
      </c>
      <c r="D52" s="140">
        <v>500</v>
      </c>
      <c r="E52" s="114">
        <v>587</v>
      </c>
      <c r="F52" s="68">
        <v>0</v>
      </c>
      <c r="G52" s="135">
        <f t="shared" si="0"/>
        <v>0</v>
      </c>
    </row>
    <row r="53" spans="1:7" s="43" customFormat="1" ht="15" x14ac:dyDescent="0.2">
      <c r="A53" s="179"/>
      <c r="B53" s="213">
        <v>6171</v>
      </c>
      <c r="C53" s="214" t="s">
        <v>309</v>
      </c>
      <c r="D53" s="140">
        <v>3500</v>
      </c>
      <c r="E53" s="114">
        <v>1500</v>
      </c>
      <c r="F53" s="68">
        <v>0</v>
      </c>
      <c r="G53" s="135">
        <f t="shared" si="0"/>
        <v>0</v>
      </c>
    </row>
    <row r="54" spans="1:7" s="43" customFormat="1" ht="15" hidden="1" x14ac:dyDescent="0.2">
      <c r="A54" s="179"/>
      <c r="B54" s="213">
        <v>6399</v>
      </c>
      <c r="C54" s="214" t="s">
        <v>236</v>
      </c>
      <c r="D54" s="140"/>
      <c r="E54" s="114"/>
      <c r="F54" s="68">
        <v>0</v>
      </c>
      <c r="G54" s="135" t="e">
        <f t="shared" si="0"/>
        <v>#DIV/0!</v>
      </c>
    </row>
    <row r="55" spans="1:7" s="43" customFormat="1" ht="15" x14ac:dyDescent="0.2">
      <c r="A55" s="179"/>
      <c r="B55" s="213">
        <v>6402</v>
      </c>
      <c r="C55" s="214" t="s">
        <v>420</v>
      </c>
      <c r="D55" s="140">
        <v>3437</v>
      </c>
      <c r="E55" s="114">
        <v>3437</v>
      </c>
      <c r="F55" s="68">
        <v>0</v>
      </c>
      <c r="G55" s="135">
        <f t="shared" si="0"/>
        <v>0</v>
      </c>
    </row>
    <row r="56" spans="1:7" s="43" customFormat="1" ht="15" x14ac:dyDescent="0.2">
      <c r="A56" s="179">
        <v>6409</v>
      </c>
      <c r="B56" s="213">
        <v>6409</v>
      </c>
      <c r="C56" s="214" t="s">
        <v>237</v>
      </c>
      <c r="D56" s="140">
        <v>2400</v>
      </c>
      <c r="E56" s="114">
        <v>59.1</v>
      </c>
      <c r="F56" s="68">
        <v>0</v>
      </c>
      <c r="G56" s="135">
        <f t="shared" si="0"/>
        <v>0</v>
      </c>
    </row>
    <row r="57" spans="1:7" s="45" customFormat="1" ht="16.5" thickBot="1" x14ac:dyDescent="0.3">
      <c r="A57" s="141"/>
      <c r="B57" s="213"/>
      <c r="C57" s="142"/>
      <c r="D57" s="135"/>
      <c r="E57" s="134"/>
      <c r="F57" s="212"/>
      <c r="G57" s="135"/>
    </row>
    <row r="58" spans="1:7" s="193" customFormat="1" ht="16.5" hidden="1" customHeight="1" x14ac:dyDescent="0.25">
      <c r="A58" s="127"/>
      <c r="B58" s="220"/>
      <c r="C58" s="143" t="s">
        <v>238</v>
      </c>
      <c r="D58" s="221" t="e">
        <f>SUM(#REF!+#REF!+#REF!+#REF!)</f>
        <v>#REF!</v>
      </c>
      <c r="E58" s="222" t="e">
        <f>SUM(#REF!+92+#REF!+#REF!)</f>
        <v>#REF!</v>
      </c>
      <c r="F58" s="223" t="e">
        <f>SUM(#REF!+#REF!+#REF!+#REF!)</f>
        <v>#REF!</v>
      </c>
      <c r="G58" s="135" t="e">
        <f>(#REF!/E58)*100</f>
        <v>#REF!</v>
      </c>
    </row>
    <row r="59" spans="1:7" s="45" customFormat="1" ht="15.75" hidden="1" customHeight="1" x14ac:dyDescent="0.25">
      <c r="A59" s="141"/>
      <c r="B59" s="213"/>
      <c r="C59" s="142"/>
      <c r="D59" s="135"/>
      <c r="E59" s="134"/>
      <c r="F59" s="212"/>
      <c r="G59" s="135"/>
    </row>
    <row r="60" spans="1:7" s="45" customFormat="1" ht="12.75" hidden="1" customHeight="1" thickBot="1" x14ac:dyDescent="0.3">
      <c r="A60" s="224"/>
      <c r="B60" s="225"/>
      <c r="C60" s="226"/>
      <c r="D60" s="227"/>
      <c r="E60" s="228"/>
      <c r="F60" s="229"/>
      <c r="G60" s="227"/>
    </row>
    <row r="61" spans="1:7" s="43" customFormat="1" ht="18.75" customHeight="1" thickTop="1" thickBot="1" x14ac:dyDescent="0.3">
      <c r="A61" s="230"/>
      <c r="B61" s="231"/>
      <c r="C61" s="232" t="s">
        <v>239</v>
      </c>
      <c r="D61" s="233">
        <f t="shared" ref="D61:F61" si="1">SUM(D12:D57)</f>
        <v>206555</v>
      </c>
      <c r="E61" s="234">
        <f t="shared" si="1"/>
        <v>256842.80000000008</v>
      </c>
      <c r="F61" s="235">
        <f t="shared" si="1"/>
        <v>94203.1</v>
      </c>
      <c r="G61" s="135">
        <f t="shared" ref="G61" si="2">(F61/E61)*100</f>
        <v>36.677337266218863</v>
      </c>
    </row>
    <row r="62" spans="1:7" s="45" customFormat="1" ht="16.5" customHeight="1" x14ac:dyDescent="0.25">
      <c r="A62" s="200"/>
      <c r="B62" s="236"/>
      <c r="C62" s="200"/>
      <c r="D62" s="201"/>
      <c r="E62" s="237"/>
      <c r="F62" s="191"/>
      <c r="G62" s="191"/>
    </row>
    <row r="63" spans="1:7" s="43" customFormat="1" ht="12.75" hidden="1" customHeight="1" x14ac:dyDescent="0.25">
      <c r="A63" s="47"/>
      <c r="B63" s="49"/>
      <c r="C63" s="200"/>
      <c r="D63" s="201"/>
      <c r="E63" s="201"/>
      <c r="F63" s="201"/>
      <c r="G63" s="201"/>
    </row>
    <row r="64" spans="1:7" s="43" customFormat="1" ht="12.75" hidden="1" customHeight="1" x14ac:dyDescent="0.25">
      <c r="A64" s="47"/>
      <c r="B64" s="49"/>
      <c r="C64" s="200"/>
      <c r="D64" s="201"/>
      <c r="E64" s="201"/>
      <c r="F64" s="201"/>
      <c r="G64" s="201"/>
    </row>
    <row r="65" spans="1:7" s="43" customFormat="1" ht="12.75" hidden="1" customHeight="1" x14ac:dyDescent="0.25">
      <c r="A65" s="47"/>
      <c r="B65" s="49"/>
      <c r="C65" s="200"/>
      <c r="D65" s="201"/>
      <c r="E65" s="201"/>
      <c r="F65" s="201"/>
      <c r="G65" s="201"/>
    </row>
    <row r="66" spans="1:7" s="43" customFormat="1" ht="12.75" hidden="1" customHeight="1" x14ac:dyDescent="0.25">
      <c r="A66" s="47"/>
      <c r="B66" s="49"/>
      <c r="C66" s="200"/>
      <c r="D66" s="201"/>
      <c r="E66" s="201"/>
      <c r="F66" s="201"/>
      <c r="G66" s="201"/>
    </row>
    <row r="67" spans="1:7" s="43" customFormat="1" ht="12.75" hidden="1" customHeight="1" x14ac:dyDescent="0.25">
      <c r="A67" s="47"/>
      <c r="B67" s="49"/>
      <c r="C67" s="200"/>
      <c r="D67" s="201"/>
      <c r="E67" s="201"/>
      <c r="F67" s="201"/>
      <c r="G67" s="201"/>
    </row>
    <row r="68" spans="1:7" s="43" customFormat="1" ht="12.75" hidden="1" customHeight="1" x14ac:dyDescent="0.25">
      <c r="A68" s="47"/>
      <c r="B68" s="49"/>
      <c r="C68" s="200"/>
      <c r="D68" s="201"/>
      <c r="E68" s="201"/>
      <c r="F68" s="201"/>
      <c r="G68" s="201"/>
    </row>
    <row r="69" spans="1:7" s="43" customFormat="1" ht="15.75" customHeight="1" thickBot="1" x14ac:dyDescent="0.3">
      <c r="A69" s="47"/>
      <c r="B69" s="49"/>
      <c r="C69" s="200"/>
      <c r="D69" s="201"/>
      <c r="E69" s="198"/>
      <c r="F69" s="198"/>
      <c r="G69" s="198"/>
    </row>
    <row r="70" spans="1:7" s="43" customFormat="1" ht="15.75" x14ac:dyDescent="0.25">
      <c r="A70" s="203" t="s">
        <v>57</v>
      </c>
      <c r="B70" s="204" t="s">
        <v>56</v>
      </c>
      <c r="C70" s="203" t="s">
        <v>54</v>
      </c>
      <c r="D70" s="203" t="s">
        <v>53</v>
      </c>
      <c r="E70" s="203" t="s">
        <v>53</v>
      </c>
      <c r="F70" s="94" t="s">
        <v>7</v>
      </c>
      <c r="G70" s="203" t="s">
        <v>198</v>
      </c>
    </row>
    <row r="71" spans="1:7" s="43" customFormat="1" ht="15.75" customHeight="1" thickBot="1" x14ac:dyDescent="0.3">
      <c r="A71" s="205"/>
      <c r="B71" s="206"/>
      <c r="C71" s="207"/>
      <c r="D71" s="208" t="s">
        <v>51</v>
      </c>
      <c r="E71" s="208" t="s">
        <v>50</v>
      </c>
      <c r="F71" s="91" t="s">
        <v>330</v>
      </c>
      <c r="G71" s="208" t="s">
        <v>199</v>
      </c>
    </row>
    <row r="72" spans="1:7" s="43" customFormat="1" ht="16.5" customHeight="1" thickTop="1" x14ac:dyDescent="0.25">
      <c r="A72" s="209">
        <v>30</v>
      </c>
      <c r="B72" s="209"/>
      <c r="C72" s="127" t="s">
        <v>168</v>
      </c>
      <c r="D72" s="137"/>
      <c r="E72" s="136"/>
      <c r="F72" s="131"/>
      <c r="G72" s="137"/>
    </row>
    <row r="73" spans="1:7" s="43" customFormat="1" ht="16.5" customHeight="1" x14ac:dyDescent="0.25">
      <c r="A73" s="238">
        <v>31</v>
      </c>
      <c r="B73" s="238"/>
      <c r="C73" s="127"/>
      <c r="D73" s="135"/>
      <c r="E73" s="134"/>
      <c r="F73" s="212"/>
      <c r="G73" s="135"/>
    </row>
    <row r="74" spans="1:7" s="43" customFormat="1" ht="15" x14ac:dyDescent="0.2">
      <c r="A74" s="141"/>
      <c r="B74" s="217">
        <v>3341</v>
      </c>
      <c r="C74" s="47" t="s">
        <v>240</v>
      </c>
      <c r="D74" s="135">
        <v>30</v>
      </c>
      <c r="E74" s="134">
        <v>30</v>
      </c>
      <c r="F74" s="212">
        <v>0</v>
      </c>
      <c r="G74" s="135">
        <f t="shared" ref="G74:G90" si="3">(F74/E74)*100</f>
        <v>0</v>
      </c>
    </row>
    <row r="75" spans="1:7" s="43" customFormat="1" ht="15.75" customHeight="1" x14ac:dyDescent="0.2">
      <c r="A75" s="141"/>
      <c r="B75" s="217">
        <v>3349</v>
      </c>
      <c r="C75" s="142" t="s">
        <v>241</v>
      </c>
      <c r="D75" s="135">
        <v>720</v>
      </c>
      <c r="E75" s="134">
        <v>720</v>
      </c>
      <c r="F75" s="212">
        <v>431.3</v>
      </c>
      <c r="G75" s="135">
        <f t="shared" si="3"/>
        <v>59.902777777777786</v>
      </c>
    </row>
    <row r="76" spans="1:7" s="43" customFormat="1" ht="15.75" customHeight="1" x14ac:dyDescent="0.2">
      <c r="A76" s="141"/>
      <c r="B76" s="217">
        <v>5212</v>
      </c>
      <c r="C76" s="141" t="s">
        <v>242</v>
      </c>
      <c r="D76" s="239">
        <v>20</v>
      </c>
      <c r="E76" s="240">
        <v>20</v>
      </c>
      <c r="F76" s="212">
        <v>0</v>
      </c>
      <c r="G76" s="135">
        <f t="shared" si="3"/>
        <v>0</v>
      </c>
    </row>
    <row r="77" spans="1:7" s="43" customFormat="1" ht="15.75" customHeight="1" x14ac:dyDescent="0.2">
      <c r="A77" s="141"/>
      <c r="B77" s="217">
        <v>5272</v>
      </c>
      <c r="C77" s="141" t="s">
        <v>243</v>
      </c>
      <c r="D77" s="239">
        <v>50</v>
      </c>
      <c r="E77" s="240">
        <v>50</v>
      </c>
      <c r="F77" s="212">
        <v>0</v>
      </c>
      <c r="G77" s="135">
        <f t="shared" si="3"/>
        <v>0</v>
      </c>
    </row>
    <row r="78" spans="1:7" s="43" customFormat="1" ht="15.75" customHeight="1" x14ac:dyDescent="0.2">
      <c r="A78" s="141"/>
      <c r="B78" s="217">
        <v>5279</v>
      </c>
      <c r="C78" s="141" t="s">
        <v>244</v>
      </c>
      <c r="D78" s="239">
        <v>50</v>
      </c>
      <c r="E78" s="240">
        <v>50</v>
      </c>
      <c r="F78" s="212">
        <v>6.3</v>
      </c>
      <c r="G78" s="135">
        <f t="shared" si="3"/>
        <v>12.6</v>
      </c>
    </row>
    <row r="79" spans="1:7" s="43" customFormat="1" ht="15.75" customHeight="1" x14ac:dyDescent="0.2">
      <c r="A79" s="141"/>
      <c r="B79" s="217">
        <v>5311</v>
      </c>
      <c r="C79" s="141" t="s">
        <v>465</v>
      </c>
      <c r="D79" s="239">
        <v>0</v>
      </c>
      <c r="E79" s="240">
        <v>0</v>
      </c>
      <c r="F79" s="212">
        <v>0</v>
      </c>
      <c r="G79" s="135" t="e">
        <f t="shared" si="3"/>
        <v>#DIV/0!</v>
      </c>
    </row>
    <row r="80" spans="1:7" s="43" customFormat="1" ht="15" x14ac:dyDescent="0.2">
      <c r="A80" s="141"/>
      <c r="B80" s="217">
        <v>5512</v>
      </c>
      <c r="C80" s="47" t="s">
        <v>245</v>
      </c>
      <c r="D80" s="135">
        <v>1423</v>
      </c>
      <c r="E80" s="134">
        <v>1423</v>
      </c>
      <c r="F80" s="212">
        <v>613.6</v>
      </c>
      <c r="G80" s="135">
        <f t="shared" si="3"/>
        <v>43.120168657765284</v>
      </c>
    </row>
    <row r="81" spans="1:7" s="43" customFormat="1" ht="15.75" customHeight="1" x14ac:dyDescent="0.2">
      <c r="A81" s="141"/>
      <c r="B81" s="217">
        <v>6112</v>
      </c>
      <c r="C81" s="142" t="s">
        <v>246</v>
      </c>
      <c r="D81" s="135">
        <v>5535</v>
      </c>
      <c r="E81" s="134">
        <v>5631.8</v>
      </c>
      <c r="F81" s="212">
        <v>3793.8</v>
      </c>
      <c r="G81" s="135">
        <f t="shared" si="3"/>
        <v>67.363897865691257</v>
      </c>
    </row>
    <row r="82" spans="1:7" s="43" customFormat="1" ht="15.75" hidden="1" customHeight="1" x14ac:dyDescent="0.2">
      <c r="A82" s="141"/>
      <c r="B82" s="217">
        <v>6114</v>
      </c>
      <c r="C82" s="142" t="s">
        <v>247</v>
      </c>
      <c r="D82" s="135"/>
      <c r="E82" s="134"/>
      <c r="F82" s="212">
        <v>0</v>
      </c>
      <c r="G82" s="135" t="e">
        <f t="shared" si="3"/>
        <v>#DIV/0!</v>
      </c>
    </row>
    <row r="83" spans="1:7" s="43" customFormat="1" ht="15.75" hidden="1" customHeight="1" x14ac:dyDescent="0.2">
      <c r="A83" s="141"/>
      <c r="B83" s="217">
        <v>6115</v>
      </c>
      <c r="C83" s="142" t="s">
        <v>248</v>
      </c>
      <c r="D83" s="135"/>
      <c r="E83" s="134"/>
      <c r="F83" s="212">
        <v>0</v>
      </c>
      <c r="G83" s="135" t="e">
        <f t="shared" si="3"/>
        <v>#DIV/0!</v>
      </c>
    </row>
    <row r="84" spans="1:7" s="43" customFormat="1" ht="15.75" hidden="1" customHeight="1" x14ac:dyDescent="0.2">
      <c r="A84" s="141"/>
      <c r="B84" s="217">
        <v>6117</v>
      </c>
      <c r="C84" s="142" t="s">
        <v>249</v>
      </c>
      <c r="D84" s="135"/>
      <c r="E84" s="134"/>
      <c r="F84" s="212">
        <v>0</v>
      </c>
      <c r="G84" s="135" t="e">
        <f t="shared" si="3"/>
        <v>#DIV/0!</v>
      </c>
    </row>
    <row r="85" spans="1:7" s="43" customFormat="1" ht="15.75" hidden="1" customHeight="1" x14ac:dyDescent="0.2">
      <c r="A85" s="141"/>
      <c r="B85" s="217">
        <v>6118</v>
      </c>
      <c r="C85" s="142" t="s">
        <v>250</v>
      </c>
      <c r="D85" s="239"/>
      <c r="E85" s="240"/>
      <c r="F85" s="212">
        <v>0</v>
      </c>
      <c r="G85" s="135" t="e">
        <f t="shared" si="3"/>
        <v>#DIV/0!</v>
      </c>
    </row>
    <row r="86" spans="1:7" s="43" customFormat="1" ht="15.75" hidden="1" customHeight="1" x14ac:dyDescent="0.2">
      <c r="A86" s="141"/>
      <c r="B86" s="217">
        <v>6149</v>
      </c>
      <c r="C86" s="142" t="s">
        <v>251</v>
      </c>
      <c r="D86" s="239"/>
      <c r="E86" s="240"/>
      <c r="F86" s="212">
        <v>0</v>
      </c>
      <c r="G86" s="135" t="e">
        <f t="shared" si="3"/>
        <v>#DIV/0!</v>
      </c>
    </row>
    <row r="87" spans="1:7" s="43" customFormat="1" ht="17.25" customHeight="1" x14ac:dyDescent="0.2">
      <c r="A87" s="217" t="s">
        <v>252</v>
      </c>
      <c r="B87" s="217">
        <v>6171</v>
      </c>
      <c r="C87" s="142" t="s">
        <v>253</v>
      </c>
      <c r="D87" s="135">
        <v>110341</v>
      </c>
      <c r="E87" s="134">
        <v>124255.2</v>
      </c>
      <c r="F87" s="212">
        <v>70353</v>
      </c>
      <c r="G87" s="135">
        <f t="shared" si="3"/>
        <v>56.619763197033201</v>
      </c>
    </row>
    <row r="88" spans="1:7" s="43" customFormat="1" ht="17.25" customHeight="1" x14ac:dyDescent="0.2">
      <c r="A88" s="217"/>
      <c r="B88" s="217">
        <v>6402</v>
      </c>
      <c r="C88" s="142" t="s">
        <v>254</v>
      </c>
      <c r="D88" s="135">
        <v>0</v>
      </c>
      <c r="E88" s="134">
        <v>216.9</v>
      </c>
      <c r="F88" s="212">
        <v>216.9</v>
      </c>
      <c r="G88" s="135">
        <f t="shared" si="3"/>
        <v>100</v>
      </c>
    </row>
    <row r="89" spans="1:7" s="43" customFormat="1" ht="15.75" customHeight="1" thickBot="1" x14ac:dyDescent="0.3">
      <c r="A89" s="241"/>
      <c r="B89" s="242"/>
      <c r="C89" s="243"/>
      <c r="D89" s="239"/>
      <c r="E89" s="240"/>
      <c r="F89" s="244"/>
      <c r="G89" s="239"/>
    </row>
    <row r="90" spans="1:7" s="43" customFormat="1" ht="18.75" customHeight="1" thickTop="1" thickBot="1" x14ac:dyDescent="0.3">
      <c r="A90" s="230"/>
      <c r="B90" s="245"/>
      <c r="C90" s="246" t="s">
        <v>255</v>
      </c>
      <c r="D90" s="233">
        <f t="shared" ref="D90:F90" si="4">SUM(D74:D89)</f>
        <v>118169</v>
      </c>
      <c r="E90" s="234">
        <f t="shared" si="4"/>
        <v>132396.9</v>
      </c>
      <c r="F90" s="235">
        <f t="shared" si="4"/>
        <v>75414.899999999994</v>
      </c>
      <c r="G90" s="135">
        <f t="shared" si="3"/>
        <v>56.961227944158807</v>
      </c>
    </row>
    <row r="91" spans="1:7" s="43" customFormat="1" ht="15.75" customHeight="1" x14ac:dyDescent="0.25">
      <c r="A91" s="47"/>
      <c r="B91" s="49"/>
      <c r="C91" s="200"/>
      <c r="D91" s="201"/>
      <c r="E91" s="247"/>
      <c r="F91" s="201"/>
      <c r="G91" s="201"/>
    </row>
    <row r="92" spans="1:7" s="43" customFormat="1" ht="12.75" hidden="1" customHeight="1" x14ac:dyDescent="0.25">
      <c r="A92" s="47"/>
      <c r="B92" s="49"/>
      <c r="C92" s="200"/>
      <c r="D92" s="201"/>
      <c r="E92" s="201"/>
      <c r="F92" s="201"/>
      <c r="G92" s="201"/>
    </row>
    <row r="93" spans="1:7" s="43" customFormat="1" ht="12.75" hidden="1" customHeight="1" x14ac:dyDescent="0.25">
      <c r="A93" s="47"/>
      <c r="B93" s="49"/>
      <c r="C93" s="200"/>
      <c r="D93" s="201"/>
      <c r="E93" s="201"/>
      <c r="F93" s="201"/>
      <c r="G93" s="201"/>
    </row>
    <row r="94" spans="1:7" s="43" customFormat="1" ht="12.75" hidden="1" customHeight="1" x14ac:dyDescent="0.25">
      <c r="A94" s="47"/>
      <c r="B94" s="49"/>
      <c r="C94" s="200"/>
      <c r="D94" s="201"/>
      <c r="E94" s="201"/>
      <c r="F94" s="201"/>
      <c r="G94" s="201"/>
    </row>
    <row r="95" spans="1:7" s="43" customFormat="1" ht="12.75" hidden="1" customHeight="1" x14ac:dyDescent="0.25">
      <c r="A95" s="47"/>
      <c r="B95" s="49"/>
      <c r="C95" s="200"/>
      <c r="D95" s="201"/>
      <c r="E95" s="201"/>
      <c r="F95" s="201"/>
      <c r="G95" s="201"/>
    </row>
    <row r="96" spans="1:7" s="43" customFormat="1" ht="15.75" customHeight="1" thickBot="1" x14ac:dyDescent="0.3">
      <c r="A96" s="47"/>
      <c r="B96" s="49"/>
      <c r="C96" s="200"/>
      <c r="D96" s="201"/>
      <c r="E96" s="201"/>
      <c r="F96" s="201"/>
      <c r="G96" s="201"/>
    </row>
    <row r="97" spans="1:7" s="43" customFormat="1" ht="15.75" x14ac:dyDescent="0.25">
      <c r="A97" s="203" t="s">
        <v>57</v>
      </c>
      <c r="B97" s="204" t="s">
        <v>56</v>
      </c>
      <c r="C97" s="203" t="s">
        <v>54</v>
      </c>
      <c r="D97" s="203" t="s">
        <v>53</v>
      </c>
      <c r="E97" s="203" t="s">
        <v>53</v>
      </c>
      <c r="F97" s="94" t="s">
        <v>7</v>
      </c>
      <c r="G97" s="203" t="s">
        <v>198</v>
      </c>
    </row>
    <row r="98" spans="1:7" s="43" customFormat="1" ht="15.75" customHeight="1" thickBot="1" x14ac:dyDescent="0.3">
      <c r="A98" s="205"/>
      <c r="B98" s="206"/>
      <c r="C98" s="207"/>
      <c r="D98" s="208" t="s">
        <v>51</v>
      </c>
      <c r="E98" s="208" t="s">
        <v>50</v>
      </c>
      <c r="F98" s="91" t="s">
        <v>330</v>
      </c>
      <c r="G98" s="208" t="s">
        <v>199</v>
      </c>
    </row>
    <row r="99" spans="1:7" s="43" customFormat="1" ht="16.5" thickTop="1" x14ac:dyDescent="0.25">
      <c r="A99" s="209">
        <v>50</v>
      </c>
      <c r="B99" s="210"/>
      <c r="C99" s="216" t="s">
        <v>145</v>
      </c>
      <c r="D99" s="137"/>
      <c r="E99" s="136"/>
      <c r="F99" s="131"/>
      <c r="G99" s="137"/>
    </row>
    <row r="100" spans="1:7" s="43" customFormat="1" ht="14.25" customHeight="1" x14ac:dyDescent="0.25">
      <c r="A100" s="209"/>
      <c r="B100" s="210"/>
      <c r="C100" s="216" t="s">
        <v>443</v>
      </c>
      <c r="D100" s="137"/>
      <c r="E100" s="136"/>
      <c r="F100" s="131"/>
      <c r="G100" s="137"/>
    </row>
    <row r="101" spans="1:7" s="43" customFormat="1" ht="15.75" x14ac:dyDescent="0.25">
      <c r="A101" s="141"/>
      <c r="B101" s="213">
        <v>2143</v>
      </c>
      <c r="C101" s="141" t="s">
        <v>444</v>
      </c>
      <c r="D101" s="124">
        <v>665</v>
      </c>
      <c r="E101" s="69">
        <v>890.5</v>
      </c>
      <c r="F101" s="68">
        <v>748.8</v>
      </c>
      <c r="G101" s="135">
        <f t="shared" ref="G101:G149" si="5">(F101/E101)*100</f>
        <v>84.087591240875909</v>
      </c>
    </row>
    <row r="102" spans="1:7" s="43" customFormat="1" ht="15" x14ac:dyDescent="0.2">
      <c r="A102" s="141"/>
      <c r="B102" s="213">
        <v>3111</v>
      </c>
      <c r="C102" s="141" t="s">
        <v>256</v>
      </c>
      <c r="D102" s="124">
        <v>8150</v>
      </c>
      <c r="E102" s="69">
        <v>9190.7999999999993</v>
      </c>
      <c r="F102" s="68">
        <v>6169</v>
      </c>
      <c r="G102" s="135">
        <f t="shared" si="5"/>
        <v>67.12146929538234</v>
      </c>
    </row>
    <row r="103" spans="1:7" s="43" customFormat="1" ht="15" x14ac:dyDescent="0.2">
      <c r="A103" s="141"/>
      <c r="B103" s="213">
        <v>3113</v>
      </c>
      <c r="C103" s="141" t="s">
        <v>257</v>
      </c>
      <c r="D103" s="124">
        <v>30850</v>
      </c>
      <c r="E103" s="69">
        <v>33958.800000000003</v>
      </c>
      <c r="F103" s="68">
        <v>23154.1</v>
      </c>
      <c r="G103" s="135">
        <f t="shared" si="5"/>
        <v>68.182915768519493</v>
      </c>
    </row>
    <row r="104" spans="1:7" s="43" customFormat="1" ht="15" hidden="1" x14ac:dyDescent="0.2">
      <c r="A104" s="141"/>
      <c r="B104" s="213">
        <v>3114</v>
      </c>
      <c r="C104" s="141" t="s">
        <v>258</v>
      </c>
      <c r="D104" s="124"/>
      <c r="E104" s="69"/>
      <c r="F104" s="68">
        <v>0</v>
      </c>
      <c r="G104" s="135" t="e">
        <f t="shared" si="5"/>
        <v>#DIV/0!</v>
      </c>
    </row>
    <row r="105" spans="1:7" s="43" customFormat="1" ht="15" hidden="1" x14ac:dyDescent="0.2">
      <c r="A105" s="141"/>
      <c r="B105" s="213">
        <v>3122</v>
      </c>
      <c r="C105" s="141" t="s">
        <v>259</v>
      </c>
      <c r="D105" s="124"/>
      <c r="E105" s="69"/>
      <c r="F105" s="68">
        <v>0</v>
      </c>
      <c r="G105" s="135" t="e">
        <f t="shared" si="5"/>
        <v>#DIV/0!</v>
      </c>
    </row>
    <row r="106" spans="1:7" s="43" customFormat="1" ht="15" x14ac:dyDescent="0.2">
      <c r="A106" s="141"/>
      <c r="B106" s="213">
        <v>3115</v>
      </c>
      <c r="C106" s="141" t="s">
        <v>476</v>
      </c>
      <c r="D106" s="124">
        <v>0</v>
      </c>
      <c r="E106" s="69">
        <v>50</v>
      </c>
      <c r="F106" s="68">
        <v>0</v>
      </c>
      <c r="G106" s="135">
        <f t="shared" si="5"/>
        <v>0</v>
      </c>
    </row>
    <row r="107" spans="1:7" s="43" customFormat="1" ht="15" x14ac:dyDescent="0.2">
      <c r="A107" s="141"/>
      <c r="B107" s="213">
        <v>3231</v>
      </c>
      <c r="C107" s="141" t="s">
        <v>260</v>
      </c>
      <c r="D107" s="124">
        <v>600</v>
      </c>
      <c r="E107" s="69">
        <v>600</v>
      </c>
      <c r="F107" s="68">
        <v>400</v>
      </c>
      <c r="G107" s="135">
        <f t="shared" si="5"/>
        <v>66.666666666666657</v>
      </c>
    </row>
    <row r="108" spans="1:7" s="43" customFormat="1" ht="15" x14ac:dyDescent="0.2">
      <c r="A108" s="141"/>
      <c r="B108" s="213">
        <v>3299</v>
      </c>
      <c r="C108" s="141" t="s">
        <v>477</v>
      </c>
      <c r="D108" s="124">
        <v>0</v>
      </c>
      <c r="E108" s="69">
        <v>97.2</v>
      </c>
      <c r="F108" s="68">
        <v>0</v>
      </c>
      <c r="G108" s="135">
        <f t="shared" si="5"/>
        <v>0</v>
      </c>
    </row>
    <row r="109" spans="1:7" s="43" customFormat="1" ht="15" x14ac:dyDescent="0.2">
      <c r="A109" s="141"/>
      <c r="B109" s="213">
        <v>3313</v>
      </c>
      <c r="C109" s="141" t="s">
        <v>261</v>
      </c>
      <c r="D109" s="124">
        <v>1200</v>
      </c>
      <c r="E109" s="69">
        <v>1200</v>
      </c>
      <c r="F109" s="68">
        <v>850</v>
      </c>
      <c r="G109" s="135">
        <f t="shared" si="5"/>
        <v>70.833333333333343</v>
      </c>
    </row>
    <row r="110" spans="1:7" s="43" customFormat="1" ht="15" x14ac:dyDescent="0.2">
      <c r="A110" s="141"/>
      <c r="B110" s="213">
        <v>3314</v>
      </c>
      <c r="C110" s="141" t="s">
        <v>262</v>
      </c>
      <c r="D110" s="124">
        <v>10259</v>
      </c>
      <c r="E110" s="69">
        <v>10274</v>
      </c>
      <c r="F110" s="68">
        <v>6835</v>
      </c>
      <c r="G110" s="135">
        <f t="shared" si="5"/>
        <v>66.527155927584189</v>
      </c>
    </row>
    <row r="111" spans="1:7" s="43" customFormat="1" ht="15" x14ac:dyDescent="0.2">
      <c r="A111" s="141"/>
      <c r="B111" s="213">
        <v>3315</v>
      </c>
      <c r="C111" s="141" t="s">
        <v>263</v>
      </c>
      <c r="D111" s="124">
        <v>15984</v>
      </c>
      <c r="E111" s="69">
        <v>17172</v>
      </c>
      <c r="F111" s="68">
        <v>11841</v>
      </c>
      <c r="G111" s="135">
        <f t="shared" si="5"/>
        <v>68.955276030747726</v>
      </c>
    </row>
    <row r="112" spans="1:7" s="43" customFormat="1" ht="15" x14ac:dyDescent="0.2">
      <c r="A112" s="141"/>
      <c r="B112" s="213">
        <v>3319</v>
      </c>
      <c r="C112" s="141" t="s">
        <v>264</v>
      </c>
      <c r="D112" s="124">
        <v>260</v>
      </c>
      <c r="E112" s="69">
        <v>623</v>
      </c>
      <c r="F112" s="68">
        <v>534.20000000000005</v>
      </c>
      <c r="G112" s="135">
        <f t="shared" si="5"/>
        <v>85.746388443017665</v>
      </c>
    </row>
    <row r="113" spans="1:7" s="43" customFormat="1" ht="15" x14ac:dyDescent="0.2">
      <c r="A113" s="141"/>
      <c r="B113" s="213">
        <v>3322</v>
      </c>
      <c r="C113" s="141" t="s">
        <v>265</v>
      </c>
      <c r="D113" s="124">
        <v>20</v>
      </c>
      <c r="E113" s="69">
        <v>15</v>
      </c>
      <c r="F113" s="68">
        <v>0</v>
      </c>
      <c r="G113" s="135">
        <f t="shared" si="5"/>
        <v>0</v>
      </c>
    </row>
    <row r="114" spans="1:7" s="43" customFormat="1" ht="15" x14ac:dyDescent="0.2">
      <c r="A114" s="141"/>
      <c r="B114" s="213">
        <v>3326</v>
      </c>
      <c r="C114" s="141" t="s">
        <v>266</v>
      </c>
      <c r="D114" s="124">
        <v>20</v>
      </c>
      <c r="E114" s="69">
        <v>20</v>
      </c>
      <c r="F114" s="68">
        <v>0</v>
      </c>
      <c r="G114" s="135">
        <f t="shared" si="5"/>
        <v>0</v>
      </c>
    </row>
    <row r="115" spans="1:7" s="43" customFormat="1" ht="15" x14ac:dyDescent="0.2">
      <c r="A115" s="141"/>
      <c r="B115" s="213">
        <v>3330</v>
      </c>
      <c r="C115" s="141" t="s">
        <v>267</v>
      </c>
      <c r="D115" s="124">
        <v>140</v>
      </c>
      <c r="E115" s="69">
        <v>140</v>
      </c>
      <c r="F115" s="68">
        <v>7</v>
      </c>
      <c r="G115" s="135">
        <f t="shared" si="5"/>
        <v>5</v>
      </c>
    </row>
    <row r="116" spans="1:7" s="43" customFormat="1" ht="15" x14ac:dyDescent="0.2">
      <c r="A116" s="141"/>
      <c r="B116" s="213">
        <v>3392</v>
      </c>
      <c r="C116" s="141" t="s">
        <v>268</v>
      </c>
      <c r="D116" s="124">
        <v>800</v>
      </c>
      <c r="E116" s="69">
        <v>803.2</v>
      </c>
      <c r="F116" s="68">
        <v>603.1</v>
      </c>
      <c r="G116" s="135">
        <f t="shared" si="5"/>
        <v>75.087151394422307</v>
      </c>
    </row>
    <row r="117" spans="1:7" s="43" customFormat="1" ht="15" x14ac:dyDescent="0.2">
      <c r="A117" s="141"/>
      <c r="B117" s="213">
        <v>3412</v>
      </c>
      <c r="C117" s="141" t="s">
        <v>432</v>
      </c>
      <c r="D117" s="124">
        <v>17853</v>
      </c>
      <c r="E117" s="69">
        <v>17853</v>
      </c>
      <c r="F117" s="68">
        <v>12416</v>
      </c>
      <c r="G117" s="135">
        <f t="shared" si="5"/>
        <v>69.545734610429619</v>
      </c>
    </row>
    <row r="118" spans="1:7" s="43" customFormat="1" ht="15" x14ac:dyDescent="0.2">
      <c r="A118" s="141"/>
      <c r="B118" s="213">
        <v>3412</v>
      </c>
      <c r="C118" s="141" t="s">
        <v>428</v>
      </c>
      <c r="D118" s="124">
        <f>18003-17853</f>
        <v>150</v>
      </c>
      <c r="E118" s="69">
        <f>18003-17853</f>
        <v>150</v>
      </c>
      <c r="F118" s="68">
        <v>60</v>
      </c>
      <c r="G118" s="135">
        <f t="shared" si="5"/>
        <v>40</v>
      </c>
    </row>
    <row r="119" spans="1:7" s="43" customFormat="1" ht="15" x14ac:dyDescent="0.2">
      <c r="A119" s="141"/>
      <c r="B119" s="213">
        <v>3419</v>
      </c>
      <c r="C119" s="141" t="s">
        <v>423</v>
      </c>
      <c r="D119" s="124">
        <v>6000</v>
      </c>
      <c r="E119" s="69">
        <v>1345</v>
      </c>
      <c r="F119" s="68">
        <v>459.8</v>
      </c>
      <c r="G119" s="135">
        <f t="shared" si="5"/>
        <v>34.185873605947961</v>
      </c>
    </row>
    <row r="120" spans="1:7" s="43" customFormat="1" ht="15" x14ac:dyDescent="0.2">
      <c r="A120" s="141"/>
      <c r="B120" s="213">
        <v>3421</v>
      </c>
      <c r="C120" s="141" t="s">
        <v>422</v>
      </c>
      <c r="D120" s="124">
        <v>9000</v>
      </c>
      <c r="E120" s="69">
        <v>14337</v>
      </c>
      <c r="F120" s="68">
        <v>14302.3</v>
      </c>
      <c r="G120" s="135">
        <f t="shared" si="5"/>
        <v>99.757968891678871</v>
      </c>
    </row>
    <row r="121" spans="1:7" s="43" customFormat="1" ht="15" x14ac:dyDescent="0.2">
      <c r="A121" s="141"/>
      <c r="B121" s="213">
        <v>3429</v>
      </c>
      <c r="C121" s="141" t="s">
        <v>269</v>
      </c>
      <c r="D121" s="124">
        <v>2000</v>
      </c>
      <c r="E121" s="69">
        <v>2260.8000000000002</v>
      </c>
      <c r="F121" s="68">
        <v>2066.5</v>
      </c>
      <c r="G121" s="135">
        <f t="shared" si="5"/>
        <v>91.405697098372258</v>
      </c>
    </row>
    <row r="122" spans="1:7" s="43" customFormat="1" ht="15" x14ac:dyDescent="0.2">
      <c r="A122" s="141"/>
      <c r="B122" s="213">
        <v>3541</v>
      </c>
      <c r="C122" s="141" t="s">
        <v>270</v>
      </c>
      <c r="D122" s="124">
        <v>198</v>
      </c>
      <c r="E122" s="69">
        <v>198</v>
      </c>
      <c r="F122" s="68">
        <v>197</v>
      </c>
      <c r="G122" s="135">
        <f t="shared" si="5"/>
        <v>99.494949494949495</v>
      </c>
    </row>
    <row r="123" spans="1:7" s="43" customFormat="1" ht="15" x14ac:dyDescent="0.2">
      <c r="A123" s="141"/>
      <c r="B123" s="213">
        <v>3599</v>
      </c>
      <c r="C123" s="141" t="s">
        <v>271</v>
      </c>
      <c r="D123" s="124">
        <v>5</v>
      </c>
      <c r="E123" s="69">
        <v>5</v>
      </c>
      <c r="F123" s="68">
        <v>2.4</v>
      </c>
      <c r="G123" s="135">
        <f t="shared" si="5"/>
        <v>48</v>
      </c>
    </row>
    <row r="124" spans="1:7" s="43" customFormat="1" ht="15" x14ac:dyDescent="0.2">
      <c r="A124" s="141"/>
      <c r="B124" s="213">
        <v>3639</v>
      </c>
      <c r="C124" s="141" t="s">
        <v>424</v>
      </c>
      <c r="D124" s="124">
        <v>8047</v>
      </c>
      <c r="E124" s="69">
        <v>8047</v>
      </c>
      <c r="F124" s="68">
        <v>5360</v>
      </c>
      <c r="G124" s="135">
        <f t="shared" si="5"/>
        <v>66.608674040014918</v>
      </c>
    </row>
    <row r="125" spans="1:7" s="43" customFormat="1" ht="15" hidden="1" x14ac:dyDescent="0.2">
      <c r="A125" s="141"/>
      <c r="B125" s="213">
        <v>4193</v>
      </c>
      <c r="C125" s="141" t="s">
        <v>272</v>
      </c>
      <c r="D125" s="124"/>
      <c r="E125" s="69"/>
      <c r="F125" s="68">
        <v>0</v>
      </c>
      <c r="G125" s="135" t="e">
        <f t="shared" si="5"/>
        <v>#DIV/0!</v>
      </c>
    </row>
    <row r="126" spans="1:7" s="43" customFormat="1" ht="15" x14ac:dyDescent="0.2">
      <c r="A126" s="248"/>
      <c r="B126" s="213">
        <v>4312</v>
      </c>
      <c r="C126" s="141" t="s">
        <v>425</v>
      </c>
      <c r="D126" s="124">
        <v>520</v>
      </c>
      <c r="E126" s="69">
        <v>1188.4000000000001</v>
      </c>
      <c r="F126" s="68">
        <v>2.1</v>
      </c>
      <c r="G126" s="135">
        <f t="shared" si="5"/>
        <v>0.1767081790642881</v>
      </c>
    </row>
    <row r="127" spans="1:7" s="43" customFormat="1" ht="15" x14ac:dyDescent="0.2">
      <c r="A127" s="248"/>
      <c r="B127" s="213">
        <v>4329</v>
      </c>
      <c r="C127" s="141" t="s">
        <v>273</v>
      </c>
      <c r="D127" s="124">
        <v>40</v>
      </c>
      <c r="E127" s="69">
        <v>40</v>
      </c>
      <c r="F127" s="68">
        <v>40</v>
      </c>
      <c r="G127" s="135">
        <f t="shared" si="5"/>
        <v>100</v>
      </c>
    </row>
    <row r="128" spans="1:7" s="43" customFormat="1" ht="15" hidden="1" x14ac:dyDescent="0.2">
      <c r="A128" s="141"/>
      <c r="B128" s="213">
        <v>4333</v>
      </c>
      <c r="C128" s="141" t="s">
        <v>274</v>
      </c>
      <c r="D128" s="124"/>
      <c r="E128" s="69"/>
      <c r="F128" s="68">
        <v>0</v>
      </c>
      <c r="G128" s="135" t="e">
        <f t="shared" si="5"/>
        <v>#DIV/0!</v>
      </c>
    </row>
    <row r="129" spans="1:7" s="43" customFormat="1" ht="15" hidden="1" customHeight="1" x14ac:dyDescent="0.2">
      <c r="A129" s="141"/>
      <c r="B129" s="213">
        <v>4339</v>
      </c>
      <c r="C129" s="141" t="s">
        <v>275</v>
      </c>
      <c r="D129" s="124"/>
      <c r="E129" s="69"/>
      <c r="F129" s="68">
        <v>0</v>
      </c>
      <c r="G129" s="135" t="e">
        <f t="shared" si="5"/>
        <v>#DIV/0!</v>
      </c>
    </row>
    <row r="130" spans="1:7" s="43" customFormat="1" ht="15" x14ac:dyDescent="0.2">
      <c r="A130" s="141"/>
      <c r="B130" s="213">
        <v>4342</v>
      </c>
      <c r="C130" s="141" t="s">
        <v>276</v>
      </c>
      <c r="D130" s="124">
        <v>20</v>
      </c>
      <c r="E130" s="69">
        <v>20</v>
      </c>
      <c r="F130" s="68">
        <v>0</v>
      </c>
      <c r="G130" s="135">
        <f t="shared" si="5"/>
        <v>0</v>
      </c>
    </row>
    <row r="131" spans="1:7" s="43" customFormat="1" ht="15" x14ac:dyDescent="0.2">
      <c r="A131" s="141"/>
      <c r="B131" s="213">
        <v>4343</v>
      </c>
      <c r="C131" s="141" t="s">
        <v>277</v>
      </c>
      <c r="D131" s="124">
        <v>50</v>
      </c>
      <c r="E131" s="69">
        <v>50</v>
      </c>
      <c r="F131" s="68">
        <v>0</v>
      </c>
      <c r="G131" s="135">
        <f t="shared" si="5"/>
        <v>0</v>
      </c>
    </row>
    <row r="132" spans="1:7" s="43" customFormat="1" ht="15" x14ac:dyDescent="0.2">
      <c r="A132" s="141"/>
      <c r="B132" s="213">
        <v>4344</v>
      </c>
      <c r="C132" s="141" t="s">
        <v>449</v>
      </c>
      <c r="D132" s="124">
        <v>0</v>
      </c>
      <c r="E132" s="69">
        <v>11</v>
      </c>
      <c r="F132" s="68">
        <v>11</v>
      </c>
      <c r="G132" s="135">
        <f t="shared" si="5"/>
        <v>100</v>
      </c>
    </row>
    <row r="133" spans="1:7" s="43" customFormat="1" ht="15" x14ac:dyDescent="0.2">
      <c r="A133" s="141"/>
      <c r="B133" s="213">
        <v>4349</v>
      </c>
      <c r="C133" s="141" t="s">
        <v>278</v>
      </c>
      <c r="D133" s="124">
        <v>7500</v>
      </c>
      <c r="E133" s="69">
        <v>6663.7</v>
      </c>
      <c r="F133" s="68">
        <v>1824.6</v>
      </c>
      <c r="G133" s="135">
        <f t="shared" si="5"/>
        <v>27.381184627159083</v>
      </c>
    </row>
    <row r="134" spans="1:7" s="43" customFormat="1" ht="15" x14ac:dyDescent="0.2">
      <c r="A134" s="248"/>
      <c r="B134" s="249">
        <v>4351</v>
      </c>
      <c r="C134" s="248" t="s">
        <v>279</v>
      </c>
      <c r="D134" s="124">
        <v>2552</v>
      </c>
      <c r="E134" s="69">
        <v>2555</v>
      </c>
      <c r="F134" s="68">
        <v>924.1</v>
      </c>
      <c r="G134" s="135">
        <f t="shared" si="5"/>
        <v>36.168297455968691</v>
      </c>
    </row>
    <row r="135" spans="1:7" s="43" customFormat="1" ht="15" x14ac:dyDescent="0.2">
      <c r="A135" s="248"/>
      <c r="B135" s="249">
        <v>4356</v>
      </c>
      <c r="C135" s="248" t="s">
        <v>426</v>
      </c>
      <c r="D135" s="124">
        <v>1201</v>
      </c>
      <c r="E135" s="69">
        <v>2403.5</v>
      </c>
      <c r="F135" s="68">
        <v>1245.5</v>
      </c>
      <c r="G135" s="135">
        <f t="shared" si="5"/>
        <v>51.820262117744953</v>
      </c>
    </row>
    <row r="136" spans="1:7" s="43" customFormat="1" ht="15" x14ac:dyDescent="0.2">
      <c r="A136" s="248"/>
      <c r="B136" s="249">
        <v>4357</v>
      </c>
      <c r="C136" s="248" t="s">
        <v>427</v>
      </c>
      <c r="D136" s="124">
        <v>16536</v>
      </c>
      <c r="E136" s="69">
        <v>44051.8</v>
      </c>
      <c r="F136" s="68">
        <v>32225.5</v>
      </c>
      <c r="G136" s="135">
        <f t="shared" si="5"/>
        <v>73.153650929133434</v>
      </c>
    </row>
    <row r="137" spans="1:7" s="43" customFormat="1" ht="15" x14ac:dyDescent="0.2">
      <c r="A137" s="248"/>
      <c r="B137" s="249">
        <v>4358</v>
      </c>
      <c r="C137" s="248" t="s">
        <v>430</v>
      </c>
      <c r="D137" s="124">
        <v>298</v>
      </c>
      <c r="E137" s="69">
        <v>298</v>
      </c>
      <c r="F137" s="68">
        <v>297.10000000000002</v>
      </c>
      <c r="G137" s="135">
        <f t="shared" si="5"/>
        <v>99.697986577181226</v>
      </c>
    </row>
    <row r="138" spans="1:7" s="43" customFormat="1" ht="15" x14ac:dyDescent="0.2">
      <c r="A138" s="248"/>
      <c r="B138" s="249">
        <v>4359</v>
      </c>
      <c r="C138" s="250" t="s">
        <v>429</v>
      </c>
      <c r="D138" s="124">
        <v>485</v>
      </c>
      <c r="E138" s="69">
        <v>920</v>
      </c>
      <c r="F138" s="68">
        <v>54.6</v>
      </c>
      <c r="G138" s="135">
        <f t="shared" si="5"/>
        <v>5.9347826086956523</v>
      </c>
    </row>
    <row r="139" spans="1:7" s="43" customFormat="1" ht="15" hidden="1" x14ac:dyDescent="0.2">
      <c r="A139" s="141"/>
      <c r="B139" s="213">
        <v>4371</v>
      </c>
      <c r="C139" s="252" t="s">
        <v>280</v>
      </c>
      <c r="D139" s="124"/>
      <c r="E139" s="69"/>
      <c r="F139" s="68">
        <v>0</v>
      </c>
      <c r="G139" s="135" t="e">
        <f t="shared" si="5"/>
        <v>#DIV/0!</v>
      </c>
    </row>
    <row r="140" spans="1:7" s="43" customFormat="1" ht="15" hidden="1" x14ac:dyDescent="0.2">
      <c r="A140" s="141"/>
      <c r="B140" s="213">
        <v>4374</v>
      </c>
      <c r="C140" s="141" t="s">
        <v>281</v>
      </c>
      <c r="D140" s="124"/>
      <c r="E140" s="69"/>
      <c r="F140" s="68">
        <v>0</v>
      </c>
      <c r="G140" s="135" t="e">
        <f t="shared" si="5"/>
        <v>#DIV/0!</v>
      </c>
    </row>
    <row r="141" spans="1:7" s="43" customFormat="1" ht="15" x14ac:dyDescent="0.2">
      <c r="A141" s="141"/>
      <c r="B141" s="249">
        <v>4371</v>
      </c>
      <c r="C141" s="248" t="s">
        <v>280</v>
      </c>
      <c r="D141" s="124">
        <v>0</v>
      </c>
      <c r="E141" s="69">
        <v>186</v>
      </c>
      <c r="F141" s="68">
        <v>186</v>
      </c>
      <c r="G141" s="135">
        <f t="shared" si="5"/>
        <v>100</v>
      </c>
    </row>
    <row r="142" spans="1:7" s="43" customFormat="1" ht="15" x14ac:dyDescent="0.2">
      <c r="A142" s="141"/>
      <c r="B142" s="249">
        <v>4372</v>
      </c>
      <c r="C142" s="248" t="s">
        <v>450</v>
      </c>
      <c r="D142" s="124">
        <v>0</v>
      </c>
      <c r="E142" s="69">
        <v>35</v>
      </c>
      <c r="F142" s="68">
        <v>32.6</v>
      </c>
      <c r="G142" s="135">
        <f t="shared" si="5"/>
        <v>93.142857142857153</v>
      </c>
    </row>
    <row r="143" spans="1:7" s="43" customFormat="1" ht="15" x14ac:dyDescent="0.2">
      <c r="A143" s="141"/>
      <c r="B143" s="249">
        <v>4374</v>
      </c>
      <c r="C143" s="248" t="s">
        <v>451</v>
      </c>
      <c r="D143" s="124">
        <v>0</v>
      </c>
      <c r="E143" s="69">
        <v>12</v>
      </c>
      <c r="F143" s="68">
        <v>12</v>
      </c>
      <c r="G143" s="135">
        <f t="shared" si="5"/>
        <v>100</v>
      </c>
    </row>
    <row r="144" spans="1:7" s="43" customFormat="1" ht="15" x14ac:dyDescent="0.2">
      <c r="A144" s="141"/>
      <c r="B144" s="249">
        <v>4378</v>
      </c>
      <c r="C144" s="248" t="s">
        <v>452</v>
      </c>
      <c r="D144" s="124">
        <v>0</v>
      </c>
      <c r="E144" s="69">
        <v>50</v>
      </c>
      <c r="F144" s="68">
        <v>50</v>
      </c>
      <c r="G144" s="135">
        <f t="shared" si="5"/>
        <v>100</v>
      </c>
    </row>
    <row r="145" spans="1:7" s="43" customFormat="1" ht="15" x14ac:dyDescent="0.2">
      <c r="A145" s="248"/>
      <c r="B145" s="249">
        <v>4379</v>
      </c>
      <c r="C145" s="248" t="s">
        <v>431</v>
      </c>
      <c r="D145" s="251">
        <v>248</v>
      </c>
      <c r="E145" s="80">
        <v>248</v>
      </c>
      <c r="F145" s="68">
        <v>161.4</v>
      </c>
      <c r="G145" s="135">
        <f t="shared" si="5"/>
        <v>65.080645161290334</v>
      </c>
    </row>
    <row r="146" spans="1:7" s="43" customFormat="1" ht="15" x14ac:dyDescent="0.2">
      <c r="A146" s="248"/>
      <c r="B146" s="249">
        <v>4399</v>
      </c>
      <c r="C146" s="248" t="s">
        <v>282</v>
      </c>
      <c r="D146" s="251">
        <v>55</v>
      </c>
      <c r="E146" s="80">
        <v>55</v>
      </c>
      <c r="F146" s="68">
        <v>43.1</v>
      </c>
      <c r="G146" s="135">
        <f t="shared" si="5"/>
        <v>78.363636363636374</v>
      </c>
    </row>
    <row r="147" spans="1:7" s="43" customFormat="1" ht="15" hidden="1" x14ac:dyDescent="0.2">
      <c r="A147" s="248"/>
      <c r="B147" s="249">
        <v>6402</v>
      </c>
      <c r="C147" s="248" t="s">
        <v>283</v>
      </c>
      <c r="D147" s="239"/>
      <c r="E147" s="240"/>
      <c r="F147" s="68">
        <v>0</v>
      </c>
      <c r="G147" s="135" t="e">
        <f t="shared" si="5"/>
        <v>#DIV/0!</v>
      </c>
    </row>
    <row r="148" spans="1:7" s="43" customFormat="1" ht="15" hidden="1" customHeight="1" x14ac:dyDescent="0.2">
      <c r="A148" s="248"/>
      <c r="B148" s="249">
        <v>6409</v>
      </c>
      <c r="C148" s="248" t="s">
        <v>284</v>
      </c>
      <c r="D148" s="239"/>
      <c r="E148" s="240"/>
      <c r="F148" s="68">
        <v>0</v>
      </c>
      <c r="G148" s="135" t="e">
        <f t="shared" si="5"/>
        <v>#DIV/0!</v>
      </c>
    </row>
    <row r="149" spans="1:7" s="43" customFormat="1" ht="15" x14ac:dyDescent="0.2">
      <c r="A149" s="141"/>
      <c r="B149" s="213">
        <v>6223</v>
      </c>
      <c r="C149" s="141" t="s">
        <v>285</v>
      </c>
      <c r="D149" s="124">
        <v>70</v>
      </c>
      <c r="E149" s="69">
        <v>70</v>
      </c>
      <c r="F149" s="68">
        <v>2</v>
      </c>
      <c r="G149" s="135">
        <f t="shared" si="5"/>
        <v>2.8571428571428572</v>
      </c>
    </row>
    <row r="150" spans="1:7" s="43" customFormat="1" ht="15" hidden="1" x14ac:dyDescent="0.2">
      <c r="A150" s="141"/>
      <c r="B150" s="213">
        <v>6409</v>
      </c>
      <c r="C150" s="141" t="s">
        <v>286</v>
      </c>
      <c r="D150" s="124"/>
      <c r="E150" s="69"/>
      <c r="F150" s="68">
        <v>0</v>
      </c>
      <c r="G150" s="135" t="e">
        <f>(#REF!/E150)*100</f>
        <v>#REF!</v>
      </c>
    </row>
    <row r="151" spans="1:7" s="43" customFormat="1" ht="15" customHeight="1" thickBot="1" x14ac:dyDescent="0.25">
      <c r="A151" s="248"/>
      <c r="B151" s="249"/>
      <c r="C151" s="248"/>
      <c r="D151" s="239"/>
      <c r="E151" s="240"/>
      <c r="F151" s="244"/>
      <c r="G151" s="135"/>
    </row>
    <row r="152" spans="1:7" s="43" customFormat="1" ht="18.75" customHeight="1" thickTop="1" thickBot="1" x14ac:dyDescent="0.3">
      <c r="A152" s="230"/>
      <c r="B152" s="231"/>
      <c r="C152" s="253" t="s">
        <v>287</v>
      </c>
      <c r="D152" s="233">
        <f t="shared" ref="D152:F152" si="6">SUM(D101:D151)</f>
        <v>141776</v>
      </c>
      <c r="E152" s="234">
        <f t="shared" si="6"/>
        <v>178087.7</v>
      </c>
      <c r="F152" s="235">
        <f t="shared" si="6"/>
        <v>123117.80000000002</v>
      </c>
      <c r="G152" s="135">
        <f t="shared" ref="G152" si="7">(F152/E152)*100</f>
        <v>69.133241655656178</v>
      </c>
    </row>
    <row r="153" spans="1:7" s="43" customFormat="1" ht="15.75" customHeight="1" x14ac:dyDescent="0.25">
      <c r="A153" s="47"/>
      <c r="B153" s="49"/>
      <c r="C153" s="200"/>
      <c r="D153" s="254"/>
      <c r="E153" s="254"/>
      <c r="F153" s="254"/>
      <c r="G153" s="254"/>
    </row>
    <row r="154" spans="1:7" s="43" customFormat="1" ht="15.75" customHeight="1" x14ac:dyDescent="0.25">
      <c r="A154" s="47"/>
      <c r="B154" s="49"/>
      <c r="C154" s="200"/>
      <c r="D154" s="201"/>
      <c r="E154" s="201"/>
      <c r="F154" s="201"/>
      <c r="G154" s="201"/>
    </row>
    <row r="155" spans="1:7" s="43" customFormat="1" ht="12.75" hidden="1" customHeight="1" x14ac:dyDescent="0.25">
      <c r="A155" s="47"/>
      <c r="C155" s="49"/>
      <c r="D155" s="201"/>
      <c r="E155" s="201"/>
      <c r="F155" s="201"/>
      <c r="G155" s="201"/>
    </row>
    <row r="156" spans="1:7" s="43" customFormat="1" ht="12.75" hidden="1" customHeight="1" x14ac:dyDescent="0.25">
      <c r="A156" s="47"/>
      <c r="B156" s="49"/>
      <c r="C156" s="200"/>
      <c r="D156" s="201"/>
      <c r="E156" s="201"/>
      <c r="F156" s="201"/>
      <c r="G156" s="201"/>
    </row>
    <row r="157" spans="1:7" s="43" customFormat="1" ht="12.75" hidden="1" customHeight="1" x14ac:dyDescent="0.25">
      <c r="A157" s="47"/>
      <c r="B157" s="49"/>
      <c r="C157" s="200"/>
      <c r="D157" s="201"/>
      <c r="E157" s="201"/>
      <c r="F157" s="201"/>
      <c r="G157" s="201"/>
    </row>
    <row r="158" spans="1:7" s="43" customFormat="1" ht="12.75" hidden="1" customHeight="1" x14ac:dyDescent="0.25">
      <c r="A158" s="47"/>
      <c r="B158" s="49"/>
      <c r="C158" s="200"/>
      <c r="D158" s="201"/>
      <c r="E158" s="201"/>
      <c r="F158" s="201"/>
      <c r="G158" s="201"/>
    </row>
    <row r="159" spans="1:7" s="43" customFormat="1" ht="12.75" hidden="1" customHeight="1" x14ac:dyDescent="0.25">
      <c r="A159" s="47"/>
      <c r="B159" s="49"/>
      <c r="C159" s="200"/>
      <c r="D159" s="201"/>
      <c r="E159" s="201"/>
      <c r="F159" s="201"/>
      <c r="G159" s="201"/>
    </row>
    <row r="160" spans="1:7" s="43" customFormat="1" ht="12.75" hidden="1" customHeight="1" x14ac:dyDescent="0.25">
      <c r="A160" s="47"/>
      <c r="B160" s="49"/>
      <c r="C160" s="200"/>
      <c r="D160" s="201"/>
      <c r="E160" s="201"/>
      <c r="F160" s="201"/>
      <c r="G160" s="201"/>
    </row>
    <row r="161" spans="1:7" s="43" customFormat="1" ht="12.75" hidden="1" customHeight="1" x14ac:dyDescent="0.25">
      <c r="A161" s="47"/>
      <c r="B161" s="49"/>
      <c r="C161" s="200"/>
      <c r="D161" s="201"/>
      <c r="E161" s="191"/>
      <c r="F161" s="191"/>
      <c r="G161" s="191"/>
    </row>
    <row r="162" spans="1:7" s="43" customFormat="1" ht="12.75" hidden="1" customHeight="1" x14ac:dyDescent="0.25">
      <c r="A162" s="47"/>
      <c r="B162" s="49"/>
      <c r="C162" s="200"/>
      <c r="D162" s="201"/>
      <c r="E162" s="201"/>
      <c r="F162" s="201"/>
      <c r="G162" s="201"/>
    </row>
    <row r="163" spans="1:7" s="43" customFormat="1" ht="12.75" hidden="1" customHeight="1" x14ac:dyDescent="0.25">
      <c r="A163" s="47"/>
      <c r="B163" s="49"/>
      <c r="C163" s="200"/>
      <c r="D163" s="201"/>
      <c r="E163" s="201"/>
      <c r="F163" s="201"/>
      <c r="G163" s="201"/>
    </row>
    <row r="164" spans="1:7" s="43" customFormat="1" ht="18" hidden="1" customHeight="1" x14ac:dyDescent="0.25">
      <c r="A164" s="47"/>
      <c r="B164" s="49"/>
      <c r="C164" s="200"/>
      <c r="D164" s="201"/>
      <c r="E164" s="191"/>
      <c r="F164" s="191"/>
      <c r="G164" s="191"/>
    </row>
    <row r="165" spans="1:7" s="43" customFormat="1" ht="15.75" customHeight="1" thickBot="1" x14ac:dyDescent="0.3">
      <c r="A165" s="47"/>
      <c r="B165" s="49"/>
      <c r="C165" s="200"/>
      <c r="D165" s="201"/>
      <c r="E165" s="198"/>
      <c r="F165" s="198"/>
      <c r="G165" s="198"/>
    </row>
    <row r="166" spans="1:7" s="43" customFormat="1" ht="15.75" x14ac:dyDescent="0.25">
      <c r="A166" s="203" t="s">
        <v>57</v>
      </c>
      <c r="B166" s="204" t="s">
        <v>56</v>
      </c>
      <c r="C166" s="203" t="s">
        <v>54</v>
      </c>
      <c r="D166" s="203" t="s">
        <v>53</v>
      </c>
      <c r="E166" s="203" t="s">
        <v>53</v>
      </c>
      <c r="F166" s="94" t="s">
        <v>7</v>
      </c>
      <c r="G166" s="203" t="s">
        <v>198</v>
      </c>
    </row>
    <row r="167" spans="1:7" s="43" customFormat="1" ht="15.75" customHeight="1" thickBot="1" x14ac:dyDescent="0.3">
      <c r="A167" s="205"/>
      <c r="B167" s="206"/>
      <c r="C167" s="207"/>
      <c r="D167" s="208" t="s">
        <v>51</v>
      </c>
      <c r="E167" s="208" t="s">
        <v>50</v>
      </c>
      <c r="F167" s="91" t="s">
        <v>330</v>
      </c>
      <c r="G167" s="208" t="s">
        <v>199</v>
      </c>
    </row>
    <row r="168" spans="1:7" s="43" customFormat="1" ht="16.5" thickTop="1" x14ac:dyDescent="0.25">
      <c r="A168" s="209">
        <v>60</v>
      </c>
      <c r="B168" s="210"/>
      <c r="C168" s="216" t="s">
        <v>121</v>
      </c>
      <c r="D168" s="137"/>
      <c r="E168" s="136"/>
      <c r="F168" s="131"/>
      <c r="G168" s="137"/>
    </row>
    <row r="169" spans="1:7" s="43" customFormat="1" ht="15.75" x14ac:dyDescent="0.25">
      <c r="A169" s="146"/>
      <c r="B169" s="211"/>
      <c r="C169" s="146"/>
      <c r="D169" s="135"/>
      <c r="E169" s="134"/>
      <c r="F169" s="212"/>
      <c r="G169" s="135"/>
    </row>
    <row r="170" spans="1:7" s="43" customFormat="1" ht="15" x14ac:dyDescent="0.2">
      <c r="A170" s="141"/>
      <c r="B170" s="213">
        <v>1014</v>
      </c>
      <c r="C170" s="141" t="s">
        <v>288</v>
      </c>
      <c r="D170" s="50">
        <v>625</v>
      </c>
      <c r="E170" s="69">
        <v>625</v>
      </c>
      <c r="F170" s="68">
        <v>287</v>
      </c>
      <c r="G170" s="135">
        <f t="shared" ref="G170:G185" si="8">(F170/E170)*100</f>
        <v>45.92</v>
      </c>
    </row>
    <row r="171" spans="1:7" s="43" customFormat="1" ht="15" hidden="1" customHeight="1" x14ac:dyDescent="0.2">
      <c r="A171" s="248"/>
      <c r="B171" s="249">
        <v>1031</v>
      </c>
      <c r="C171" s="248" t="s">
        <v>289</v>
      </c>
      <c r="D171" s="72"/>
      <c r="E171" s="80"/>
      <c r="F171" s="79"/>
      <c r="G171" s="135" t="e">
        <f t="shared" si="8"/>
        <v>#DIV/0!</v>
      </c>
    </row>
    <row r="172" spans="1:7" s="43" customFormat="1" ht="15" hidden="1" x14ac:dyDescent="0.2">
      <c r="A172" s="141"/>
      <c r="B172" s="213">
        <v>1036</v>
      </c>
      <c r="C172" s="141" t="s">
        <v>290</v>
      </c>
      <c r="D172" s="50"/>
      <c r="E172" s="69"/>
      <c r="F172" s="68">
        <v>0</v>
      </c>
      <c r="G172" s="135" t="e">
        <f t="shared" si="8"/>
        <v>#DIV/0!</v>
      </c>
    </row>
    <row r="173" spans="1:7" s="43" customFormat="1" ht="15" hidden="1" customHeight="1" x14ac:dyDescent="0.2">
      <c r="A173" s="248"/>
      <c r="B173" s="249">
        <v>1037</v>
      </c>
      <c r="C173" s="248" t="s">
        <v>291</v>
      </c>
      <c r="D173" s="72"/>
      <c r="E173" s="80"/>
      <c r="F173" s="68">
        <v>0</v>
      </c>
      <c r="G173" s="135" t="e">
        <f t="shared" si="8"/>
        <v>#DIV/0!</v>
      </c>
    </row>
    <row r="174" spans="1:7" s="43" customFormat="1" ht="15" hidden="1" x14ac:dyDescent="0.2">
      <c r="A174" s="248"/>
      <c r="B174" s="249">
        <v>1039</v>
      </c>
      <c r="C174" s="248" t="s">
        <v>292</v>
      </c>
      <c r="D174" s="72"/>
      <c r="E174" s="80"/>
      <c r="F174" s="68">
        <v>0</v>
      </c>
      <c r="G174" s="135" t="e">
        <f t="shared" si="8"/>
        <v>#DIV/0!</v>
      </c>
    </row>
    <row r="175" spans="1:7" s="43" customFormat="1" ht="18" customHeight="1" x14ac:dyDescent="0.2">
      <c r="A175" s="141"/>
      <c r="B175" s="213">
        <v>1036</v>
      </c>
      <c r="C175" s="248" t="s">
        <v>290</v>
      </c>
      <c r="D175" s="50">
        <v>0</v>
      </c>
      <c r="E175" s="69">
        <v>50.2</v>
      </c>
      <c r="F175" s="68">
        <v>25.4</v>
      </c>
      <c r="G175" s="135">
        <f t="shared" si="8"/>
        <v>50.597609561752989</v>
      </c>
    </row>
    <row r="176" spans="1:7" s="43" customFormat="1" ht="18" customHeight="1" x14ac:dyDescent="0.2">
      <c r="A176" s="141"/>
      <c r="B176" s="213">
        <v>1037</v>
      </c>
      <c r="C176" s="248" t="s">
        <v>469</v>
      </c>
      <c r="D176" s="50">
        <v>0</v>
      </c>
      <c r="E176" s="69">
        <v>78.3</v>
      </c>
      <c r="F176" s="68">
        <v>0</v>
      </c>
      <c r="G176" s="135">
        <f t="shared" si="8"/>
        <v>0</v>
      </c>
    </row>
    <row r="177" spans="1:7" s="43" customFormat="1" ht="15" x14ac:dyDescent="0.2">
      <c r="A177" s="248"/>
      <c r="B177" s="249">
        <v>1070</v>
      </c>
      <c r="C177" s="248" t="s">
        <v>293</v>
      </c>
      <c r="D177" s="72">
        <v>7</v>
      </c>
      <c r="E177" s="80">
        <v>7</v>
      </c>
      <c r="F177" s="68">
        <v>7</v>
      </c>
      <c r="G177" s="135">
        <f t="shared" si="8"/>
        <v>100</v>
      </c>
    </row>
    <row r="178" spans="1:7" s="43" customFormat="1" ht="15" hidden="1" x14ac:dyDescent="0.2">
      <c r="A178" s="248"/>
      <c r="B178" s="249">
        <v>2331</v>
      </c>
      <c r="C178" s="248" t="s">
        <v>294</v>
      </c>
      <c r="D178" s="72"/>
      <c r="E178" s="80"/>
      <c r="F178" s="68">
        <v>0</v>
      </c>
      <c r="G178" s="135" t="e">
        <f t="shared" si="8"/>
        <v>#DIV/0!</v>
      </c>
    </row>
    <row r="179" spans="1:7" s="43" customFormat="1" ht="15" x14ac:dyDescent="0.2">
      <c r="A179" s="141"/>
      <c r="B179" s="217">
        <v>3322</v>
      </c>
      <c r="C179" s="141" t="s">
        <v>433</v>
      </c>
      <c r="D179" s="133">
        <v>30</v>
      </c>
      <c r="E179" s="69">
        <v>30</v>
      </c>
      <c r="F179" s="68">
        <v>0</v>
      </c>
      <c r="G179" s="135">
        <f t="shared" si="8"/>
        <v>0</v>
      </c>
    </row>
    <row r="180" spans="1:7" s="43" customFormat="1" ht="15" x14ac:dyDescent="0.2">
      <c r="A180" s="248"/>
      <c r="B180" s="249">
        <v>3739</v>
      </c>
      <c r="C180" s="248" t="s">
        <v>295</v>
      </c>
      <c r="D180" s="50">
        <v>50</v>
      </c>
      <c r="E180" s="69">
        <v>50</v>
      </c>
      <c r="F180" s="68">
        <v>0</v>
      </c>
      <c r="G180" s="135">
        <f t="shared" si="8"/>
        <v>0</v>
      </c>
    </row>
    <row r="181" spans="1:7" s="43" customFormat="1" ht="15" x14ac:dyDescent="0.2">
      <c r="A181" s="141"/>
      <c r="B181" s="213">
        <v>3749</v>
      </c>
      <c r="C181" s="141" t="s">
        <v>296</v>
      </c>
      <c r="D181" s="50">
        <v>70</v>
      </c>
      <c r="E181" s="69">
        <v>70</v>
      </c>
      <c r="F181" s="68">
        <v>4.4000000000000004</v>
      </c>
      <c r="G181" s="135">
        <f t="shared" si="8"/>
        <v>6.2857142857142865</v>
      </c>
    </row>
    <row r="182" spans="1:7" s="43" customFormat="1" ht="15" hidden="1" x14ac:dyDescent="0.2">
      <c r="A182" s="141"/>
      <c r="B182" s="213">
        <v>5272</v>
      </c>
      <c r="C182" s="141" t="s">
        <v>297</v>
      </c>
      <c r="D182" s="50"/>
      <c r="E182" s="69"/>
      <c r="F182" s="68">
        <v>0</v>
      </c>
      <c r="G182" s="135" t="e">
        <f t="shared" si="8"/>
        <v>#DIV/0!</v>
      </c>
    </row>
    <row r="183" spans="1:7" s="43" customFormat="1" ht="15" x14ac:dyDescent="0.2">
      <c r="A183" s="141"/>
      <c r="B183" s="213">
        <v>6171</v>
      </c>
      <c r="C183" s="141" t="s">
        <v>298</v>
      </c>
      <c r="D183" s="50">
        <v>10</v>
      </c>
      <c r="E183" s="69">
        <v>10</v>
      </c>
      <c r="F183" s="68">
        <v>1.3</v>
      </c>
      <c r="G183" s="135">
        <f t="shared" si="8"/>
        <v>13</v>
      </c>
    </row>
    <row r="184" spans="1:7" s="43" customFormat="1" ht="15.75" thickBot="1" x14ac:dyDescent="0.25">
      <c r="A184" s="255"/>
      <c r="B184" s="256"/>
      <c r="C184" s="255"/>
      <c r="D184" s="239"/>
      <c r="E184" s="240"/>
      <c r="F184" s="244"/>
      <c r="G184" s="239"/>
    </row>
    <row r="185" spans="1:7" s="43" customFormat="1" ht="18.75" customHeight="1" thickTop="1" thickBot="1" x14ac:dyDescent="0.3">
      <c r="A185" s="257"/>
      <c r="B185" s="258"/>
      <c r="C185" s="259" t="s">
        <v>299</v>
      </c>
      <c r="D185" s="233">
        <f>SUM(D168:D184)</f>
        <v>792</v>
      </c>
      <c r="E185" s="234">
        <f>SUM(E169:E184)</f>
        <v>920.5</v>
      </c>
      <c r="F185" s="235">
        <f t="shared" ref="F185" si="9">SUM(F168:F184)</f>
        <v>325.09999999999997</v>
      </c>
      <c r="G185" s="135">
        <f t="shared" si="8"/>
        <v>35.31776208582292</v>
      </c>
    </row>
    <row r="186" spans="1:7" s="43" customFormat="1" ht="12.75" customHeight="1" x14ac:dyDescent="0.25">
      <c r="A186" s="47"/>
      <c r="B186" s="49"/>
      <c r="C186" s="200"/>
      <c r="D186" s="201"/>
      <c r="E186" s="201"/>
      <c r="F186" s="201"/>
      <c r="G186" s="201"/>
    </row>
    <row r="187" spans="1:7" s="43" customFormat="1" ht="12.75" hidden="1" customHeight="1" x14ac:dyDescent="0.25">
      <c r="A187" s="47"/>
      <c r="B187" s="49"/>
      <c r="C187" s="200"/>
      <c r="D187" s="201"/>
      <c r="E187" s="201"/>
      <c r="F187" s="201"/>
      <c r="G187" s="201"/>
    </row>
    <row r="188" spans="1:7" s="43" customFormat="1" ht="12.75" hidden="1" customHeight="1" x14ac:dyDescent="0.25">
      <c r="A188" s="47"/>
      <c r="B188" s="49"/>
      <c r="C188" s="200"/>
      <c r="D188" s="201"/>
      <c r="E188" s="201"/>
      <c r="F188" s="201"/>
      <c r="G188" s="201"/>
    </row>
    <row r="189" spans="1:7" s="43" customFormat="1" ht="12.75" hidden="1" customHeight="1" x14ac:dyDescent="0.25">
      <c r="A189" s="47"/>
      <c r="B189" s="49"/>
      <c r="C189" s="200"/>
      <c r="D189" s="201"/>
      <c r="E189" s="201"/>
      <c r="F189" s="201"/>
      <c r="G189" s="201"/>
    </row>
    <row r="190" spans="1:7" s="43" customFormat="1" ht="12.75" hidden="1" customHeight="1" x14ac:dyDescent="0.2">
      <c r="B190" s="202"/>
    </row>
    <row r="191" spans="1:7" s="43" customFormat="1" ht="12.75" customHeight="1" x14ac:dyDescent="0.2">
      <c r="B191" s="202"/>
    </row>
    <row r="192" spans="1:7" s="43" customFormat="1" ht="12.75" customHeight="1" thickBot="1" x14ac:dyDescent="0.25">
      <c r="B192" s="202"/>
    </row>
    <row r="193" spans="1:82" s="43" customFormat="1" ht="15.75" x14ac:dyDescent="0.25">
      <c r="A193" s="203" t="s">
        <v>57</v>
      </c>
      <c r="B193" s="204" t="s">
        <v>56</v>
      </c>
      <c r="C193" s="203" t="s">
        <v>54</v>
      </c>
      <c r="D193" s="203" t="s">
        <v>53</v>
      </c>
      <c r="E193" s="203" t="s">
        <v>53</v>
      </c>
      <c r="F193" s="94" t="s">
        <v>7</v>
      </c>
      <c r="G193" s="203" t="s">
        <v>198</v>
      </c>
    </row>
    <row r="194" spans="1:82" s="43" customFormat="1" ht="15.75" customHeight="1" thickBot="1" x14ac:dyDescent="0.3">
      <c r="A194" s="205"/>
      <c r="B194" s="206"/>
      <c r="C194" s="207"/>
      <c r="D194" s="208" t="s">
        <v>51</v>
      </c>
      <c r="E194" s="208" t="s">
        <v>50</v>
      </c>
      <c r="F194" s="91" t="s">
        <v>330</v>
      </c>
      <c r="G194" s="208" t="s">
        <v>199</v>
      </c>
    </row>
    <row r="195" spans="1:82" s="43" customFormat="1" ht="16.5" thickTop="1" x14ac:dyDescent="0.25">
      <c r="A195" s="209">
        <v>80</v>
      </c>
      <c r="B195" s="209"/>
      <c r="C195" s="216" t="s">
        <v>114</v>
      </c>
      <c r="D195" s="137"/>
      <c r="E195" s="136"/>
      <c r="F195" s="131"/>
      <c r="G195" s="137"/>
    </row>
    <row r="196" spans="1:82" s="43" customFormat="1" ht="15.75" x14ac:dyDescent="0.25">
      <c r="A196" s="146"/>
      <c r="B196" s="238"/>
      <c r="C196" s="146"/>
      <c r="D196" s="135"/>
      <c r="E196" s="134"/>
      <c r="F196" s="212"/>
      <c r="G196" s="135"/>
    </row>
    <row r="197" spans="1:82" s="43" customFormat="1" ht="15" x14ac:dyDescent="0.2">
      <c r="A197" s="141"/>
      <c r="B197" s="217">
        <v>2219</v>
      </c>
      <c r="C197" s="141" t="s">
        <v>300</v>
      </c>
      <c r="D197" s="133">
        <v>400</v>
      </c>
      <c r="E197" s="69">
        <v>405</v>
      </c>
      <c r="F197" s="68">
        <v>145.9</v>
      </c>
      <c r="G197" s="135">
        <f t="shared" ref="G197:G203" si="10">(F197/E197)*100</f>
        <v>36.02469135802469</v>
      </c>
    </row>
    <row r="198" spans="1:82" s="47" customFormat="1" ht="15" x14ac:dyDescent="0.2">
      <c r="A198" s="141"/>
      <c r="B198" s="217">
        <v>2229</v>
      </c>
      <c r="C198" s="141" t="s">
        <v>301</v>
      </c>
      <c r="D198" s="133">
        <v>0</v>
      </c>
      <c r="E198" s="69">
        <v>146</v>
      </c>
      <c r="F198" s="68">
        <v>145</v>
      </c>
      <c r="G198" s="135">
        <f t="shared" si="10"/>
        <v>99.315068493150676</v>
      </c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</row>
    <row r="199" spans="1:82" s="47" customFormat="1" ht="15" x14ac:dyDescent="0.2">
      <c r="A199" s="141"/>
      <c r="B199" s="217">
        <v>2292</v>
      </c>
      <c r="C199" s="141" t="s">
        <v>434</v>
      </c>
      <c r="D199" s="50">
        <v>23873</v>
      </c>
      <c r="E199" s="69">
        <v>23797</v>
      </c>
      <c r="F199" s="68">
        <v>15174.4</v>
      </c>
      <c r="G199" s="135">
        <f t="shared" si="10"/>
        <v>63.766020927007602</v>
      </c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</row>
    <row r="200" spans="1:82" s="47" customFormat="1" ht="15" hidden="1" x14ac:dyDescent="0.2">
      <c r="A200" s="141"/>
      <c r="B200" s="217">
        <v>2299</v>
      </c>
      <c r="C200" s="141" t="s">
        <v>301</v>
      </c>
      <c r="D200" s="50"/>
      <c r="E200" s="69"/>
      <c r="F200" s="68">
        <v>0</v>
      </c>
      <c r="G200" s="135" t="e">
        <f t="shared" si="10"/>
        <v>#DIV/0!</v>
      </c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</row>
    <row r="201" spans="1:82" s="47" customFormat="1" ht="15" x14ac:dyDescent="0.2">
      <c r="A201" s="248"/>
      <c r="B201" s="260">
        <v>2299</v>
      </c>
      <c r="C201" s="248" t="s">
        <v>301</v>
      </c>
      <c r="D201" s="135">
        <v>0</v>
      </c>
      <c r="E201" s="134">
        <v>25</v>
      </c>
      <c r="F201" s="68">
        <v>25</v>
      </c>
      <c r="G201" s="135">
        <f t="shared" si="10"/>
        <v>100</v>
      </c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</row>
    <row r="202" spans="1:82" s="47" customFormat="1" ht="15" x14ac:dyDescent="0.2">
      <c r="A202" s="248"/>
      <c r="B202" s="260">
        <v>3399</v>
      </c>
      <c r="C202" s="248" t="s">
        <v>302</v>
      </c>
      <c r="D202" s="135">
        <v>150</v>
      </c>
      <c r="E202" s="134">
        <v>150</v>
      </c>
      <c r="F202" s="68">
        <v>88.5</v>
      </c>
      <c r="G202" s="135">
        <f t="shared" si="10"/>
        <v>59</v>
      </c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</row>
    <row r="203" spans="1:82" s="47" customFormat="1" ht="15" x14ac:dyDescent="0.2">
      <c r="A203" s="248"/>
      <c r="B203" s="260">
        <v>6171</v>
      </c>
      <c r="C203" s="248" t="s">
        <v>435</v>
      </c>
      <c r="D203" s="135">
        <v>0</v>
      </c>
      <c r="E203" s="134">
        <v>2</v>
      </c>
      <c r="F203" s="68">
        <v>29</v>
      </c>
      <c r="G203" s="135">
        <f t="shared" si="10"/>
        <v>1450</v>
      </c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</row>
    <row r="204" spans="1:82" s="47" customFormat="1" ht="15" hidden="1" x14ac:dyDescent="0.2">
      <c r="A204" s="248"/>
      <c r="B204" s="260">
        <v>6402</v>
      </c>
      <c r="C204" s="248" t="s">
        <v>303</v>
      </c>
      <c r="D204" s="135"/>
      <c r="E204" s="134"/>
      <c r="F204" s="68">
        <v>0</v>
      </c>
      <c r="G204" s="135" t="e">
        <f>(#REF!/E204)*100</f>
        <v>#REF!</v>
      </c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  <c r="CC204" s="43"/>
      <c r="CD204" s="43"/>
    </row>
    <row r="205" spans="1:82" s="47" customFormat="1" ht="15" hidden="1" x14ac:dyDescent="0.2">
      <c r="A205" s="248"/>
      <c r="B205" s="260">
        <v>6409</v>
      </c>
      <c r="C205" s="248" t="s">
        <v>304</v>
      </c>
      <c r="D205" s="135">
        <v>0</v>
      </c>
      <c r="E205" s="134"/>
      <c r="F205" s="212"/>
      <c r="G205" s="135" t="e">
        <f>(#REF!/E205)*100</f>
        <v>#REF!</v>
      </c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</row>
    <row r="206" spans="1:82" s="47" customFormat="1" ht="15.75" thickBot="1" x14ac:dyDescent="0.25">
      <c r="A206" s="243"/>
      <c r="B206" s="242"/>
      <c r="C206" s="243"/>
      <c r="D206" s="261"/>
      <c r="E206" s="262"/>
      <c r="F206" s="263"/>
      <c r="G206" s="261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</row>
    <row r="207" spans="1:82" s="47" customFormat="1" ht="18.75" customHeight="1" thickTop="1" thickBot="1" x14ac:dyDescent="0.3">
      <c r="A207" s="257"/>
      <c r="B207" s="264"/>
      <c r="C207" s="259" t="s">
        <v>305</v>
      </c>
      <c r="D207" s="233">
        <f t="shared" ref="D207:F207" si="11">SUM(D197:D205)</f>
        <v>24423</v>
      </c>
      <c r="E207" s="234">
        <f t="shared" si="11"/>
        <v>24525</v>
      </c>
      <c r="F207" s="235">
        <f t="shared" si="11"/>
        <v>15607.8</v>
      </c>
      <c r="G207" s="135">
        <f t="shared" ref="G207" si="12">(F207/E207)*100</f>
        <v>63.640366972477061</v>
      </c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  <c r="CC207" s="43"/>
      <c r="CD207" s="43"/>
    </row>
    <row r="208" spans="1:82" s="47" customFormat="1" ht="15.75" customHeight="1" x14ac:dyDescent="0.25">
      <c r="B208" s="49"/>
      <c r="C208" s="200"/>
      <c r="D208" s="201"/>
      <c r="E208" s="201"/>
      <c r="F208" s="201"/>
      <c r="G208" s="201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  <c r="CC208" s="43"/>
      <c r="CD208" s="43"/>
    </row>
    <row r="209" spans="1:82" s="47" customFormat="1" ht="12.75" hidden="1" customHeight="1" x14ac:dyDescent="0.25">
      <c r="B209" s="49"/>
      <c r="C209" s="200"/>
      <c r="D209" s="201"/>
      <c r="E209" s="201"/>
      <c r="F209" s="201"/>
      <c r="G209" s="201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</row>
    <row r="210" spans="1:82" s="47" customFormat="1" ht="12.75" hidden="1" customHeight="1" x14ac:dyDescent="0.25">
      <c r="B210" s="49"/>
      <c r="C210" s="200"/>
      <c r="D210" s="201"/>
      <c r="E210" s="201"/>
      <c r="F210" s="201"/>
      <c r="G210" s="201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  <c r="CC210" s="43"/>
      <c r="CD210" s="43"/>
    </row>
    <row r="211" spans="1:82" s="47" customFormat="1" ht="12.75" hidden="1" customHeight="1" x14ac:dyDescent="0.25">
      <c r="B211" s="49"/>
      <c r="C211" s="200"/>
      <c r="D211" s="201"/>
      <c r="E211" s="201"/>
      <c r="F211" s="201"/>
      <c r="G211" s="201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  <c r="CA211" s="43"/>
      <c r="CB211" s="43"/>
      <c r="CC211" s="43"/>
      <c r="CD211" s="43"/>
    </row>
    <row r="212" spans="1:82" s="47" customFormat="1" ht="12.75" hidden="1" customHeight="1" x14ac:dyDescent="0.25">
      <c r="B212" s="49"/>
      <c r="C212" s="200"/>
      <c r="D212" s="201"/>
      <c r="E212" s="201"/>
      <c r="F212" s="201"/>
      <c r="G212" s="201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</row>
    <row r="213" spans="1:82" s="47" customFormat="1" ht="12.75" hidden="1" customHeight="1" x14ac:dyDescent="0.25">
      <c r="B213" s="49"/>
      <c r="C213" s="200"/>
      <c r="D213" s="201"/>
      <c r="E213" s="201"/>
      <c r="F213" s="201"/>
      <c r="G213" s="201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</row>
    <row r="214" spans="1:82" s="47" customFormat="1" ht="12.75" hidden="1" customHeight="1" x14ac:dyDescent="0.25">
      <c r="B214" s="49"/>
      <c r="C214" s="200"/>
      <c r="D214" s="201"/>
      <c r="E214" s="201"/>
      <c r="F214" s="201"/>
      <c r="G214" s="201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/>
      <c r="CA214" s="43"/>
      <c r="CB214" s="43"/>
      <c r="CC214" s="43"/>
      <c r="CD214" s="43"/>
    </row>
    <row r="215" spans="1:82" s="47" customFormat="1" ht="12.75" hidden="1" customHeight="1" x14ac:dyDescent="0.25">
      <c r="B215" s="49"/>
      <c r="C215" s="200"/>
      <c r="D215" s="201"/>
      <c r="E215" s="201"/>
      <c r="F215" s="201"/>
      <c r="G215" s="201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  <c r="CC215" s="43"/>
      <c r="CD215" s="43"/>
    </row>
    <row r="216" spans="1:82" s="47" customFormat="1" ht="15.75" customHeight="1" thickBot="1" x14ac:dyDescent="0.3">
      <c r="B216" s="49"/>
      <c r="C216" s="200"/>
      <c r="D216" s="201"/>
      <c r="E216" s="198"/>
      <c r="F216" s="198"/>
      <c r="G216" s="198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3"/>
      <c r="CA216" s="43"/>
      <c r="CB216" s="43"/>
      <c r="CC216" s="43"/>
      <c r="CD216" s="43"/>
    </row>
    <row r="217" spans="1:82" s="47" customFormat="1" ht="15.75" customHeight="1" x14ac:dyDescent="0.25">
      <c r="A217" s="203" t="s">
        <v>57</v>
      </c>
      <c r="B217" s="204" t="s">
        <v>56</v>
      </c>
      <c r="C217" s="203" t="s">
        <v>54</v>
      </c>
      <c r="D217" s="203" t="s">
        <v>53</v>
      </c>
      <c r="E217" s="203" t="s">
        <v>53</v>
      </c>
      <c r="F217" s="94" t="s">
        <v>7</v>
      </c>
      <c r="G217" s="203" t="s">
        <v>198</v>
      </c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/>
      <c r="CB217" s="43"/>
      <c r="CC217" s="43"/>
      <c r="CD217" s="43"/>
    </row>
    <row r="218" spans="1:82" s="43" customFormat="1" ht="15.75" customHeight="1" thickBot="1" x14ac:dyDescent="0.3">
      <c r="A218" s="205"/>
      <c r="B218" s="206"/>
      <c r="C218" s="207"/>
      <c r="D218" s="208" t="s">
        <v>51</v>
      </c>
      <c r="E218" s="208" t="s">
        <v>50</v>
      </c>
      <c r="F218" s="91" t="s">
        <v>330</v>
      </c>
      <c r="G218" s="208" t="s">
        <v>199</v>
      </c>
    </row>
    <row r="219" spans="1:82" s="43" customFormat="1" ht="16.5" thickTop="1" x14ac:dyDescent="0.25">
      <c r="A219" s="209">
        <v>90</v>
      </c>
      <c r="B219" s="209"/>
      <c r="C219" s="216" t="s">
        <v>107</v>
      </c>
      <c r="D219" s="137"/>
      <c r="E219" s="136"/>
      <c r="F219" s="131"/>
      <c r="G219" s="137"/>
    </row>
    <row r="220" spans="1:82" s="43" customFormat="1" ht="15.75" x14ac:dyDescent="0.25">
      <c r="A220" s="146"/>
      <c r="B220" s="238"/>
      <c r="C220" s="146"/>
      <c r="D220" s="135"/>
      <c r="E220" s="134"/>
      <c r="F220" s="212"/>
      <c r="G220" s="135"/>
    </row>
    <row r="221" spans="1:82" s="43" customFormat="1" ht="15" x14ac:dyDescent="0.2">
      <c r="A221" s="141"/>
      <c r="B221" s="217">
        <v>2219</v>
      </c>
      <c r="C221" s="141" t="s">
        <v>204</v>
      </c>
      <c r="D221" s="135">
        <v>2574</v>
      </c>
      <c r="E221" s="134">
        <v>2524</v>
      </c>
      <c r="F221" s="212">
        <v>1599.7</v>
      </c>
      <c r="G221" s="135">
        <f t="shared" ref="G221:G227" si="13">(F221/E221)*100</f>
        <v>63.379556259904909</v>
      </c>
    </row>
    <row r="222" spans="1:82" s="43" customFormat="1" ht="15" x14ac:dyDescent="0.2">
      <c r="A222" s="141"/>
      <c r="B222" s="217">
        <v>3421</v>
      </c>
      <c r="C222" s="141" t="s">
        <v>461</v>
      </c>
      <c r="D222" s="135">
        <v>0</v>
      </c>
      <c r="E222" s="134">
        <v>906</v>
      </c>
      <c r="F222" s="212">
        <v>283.60000000000002</v>
      </c>
      <c r="G222" s="135">
        <f t="shared" si="13"/>
        <v>31.302428256070641</v>
      </c>
    </row>
    <row r="223" spans="1:82" s="43" customFormat="1" ht="15" x14ac:dyDescent="0.2">
      <c r="A223" s="141"/>
      <c r="B223" s="217">
        <v>4349</v>
      </c>
      <c r="C223" s="141" t="s">
        <v>436</v>
      </c>
      <c r="D223" s="135">
        <v>2092</v>
      </c>
      <c r="E223" s="134">
        <v>3487.9</v>
      </c>
      <c r="F223" s="212">
        <v>1184.4000000000001</v>
      </c>
      <c r="G223" s="135">
        <f t="shared" si="13"/>
        <v>33.957395567533474</v>
      </c>
    </row>
    <row r="224" spans="1:82" s="43" customFormat="1" ht="15" x14ac:dyDescent="0.2">
      <c r="A224" s="141"/>
      <c r="B224" s="217">
        <v>5311</v>
      </c>
      <c r="C224" s="141" t="s">
        <v>306</v>
      </c>
      <c r="D224" s="135">
        <v>23645</v>
      </c>
      <c r="E224" s="134">
        <v>23740</v>
      </c>
      <c r="F224" s="212">
        <v>15973.9</v>
      </c>
      <c r="G224" s="135">
        <f t="shared" si="13"/>
        <v>67.286857624262836</v>
      </c>
    </row>
    <row r="225" spans="1:82" s="43" customFormat="1" ht="15.75" x14ac:dyDescent="0.25">
      <c r="A225" s="238"/>
      <c r="B225" s="218">
        <v>6402</v>
      </c>
      <c r="C225" s="219" t="s">
        <v>303</v>
      </c>
      <c r="D225" s="124">
        <v>0</v>
      </c>
      <c r="E225" s="69">
        <v>0.1</v>
      </c>
      <c r="F225" s="212">
        <v>0.1</v>
      </c>
      <c r="G225" s="135">
        <f t="shared" si="13"/>
        <v>100</v>
      </c>
    </row>
    <row r="226" spans="1:82" s="43" customFormat="1" ht="16.5" thickBot="1" x14ac:dyDescent="0.3">
      <c r="A226" s="241"/>
      <c r="B226" s="241"/>
      <c r="C226" s="265"/>
      <c r="D226" s="266"/>
      <c r="E226" s="267"/>
      <c r="F226" s="268"/>
      <c r="G226" s="266"/>
    </row>
    <row r="227" spans="1:82" s="43" customFormat="1" ht="18.75" customHeight="1" thickTop="1" thickBot="1" x14ac:dyDescent="0.3">
      <c r="A227" s="257"/>
      <c r="B227" s="264"/>
      <c r="C227" s="259" t="s">
        <v>307</v>
      </c>
      <c r="D227" s="233">
        <f t="shared" ref="D227:F227" si="14">SUM(D219:D226)</f>
        <v>28311</v>
      </c>
      <c r="E227" s="234">
        <f t="shared" si="14"/>
        <v>30658</v>
      </c>
      <c r="F227" s="235">
        <f t="shared" si="14"/>
        <v>19041.699999999997</v>
      </c>
      <c r="G227" s="135">
        <f t="shared" si="13"/>
        <v>62.110052841020277</v>
      </c>
    </row>
    <row r="228" spans="1:82" s="43" customFormat="1" ht="15.75" customHeight="1" x14ac:dyDescent="0.25">
      <c r="A228" s="47"/>
      <c r="B228" s="49"/>
      <c r="C228" s="200"/>
      <c r="D228" s="201"/>
      <c r="E228" s="201"/>
      <c r="F228" s="201"/>
      <c r="G228" s="201"/>
    </row>
    <row r="229" spans="1:82" s="43" customFormat="1" ht="15.75" customHeight="1" thickBot="1" x14ac:dyDescent="0.3">
      <c r="A229" s="47"/>
      <c r="B229" s="49"/>
      <c r="C229" s="200"/>
      <c r="D229" s="201"/>
      <c r="E229" s="201"/>
      <c r="F229" s="201"/>
      <c r="G229" s="201"/>
    </row>
    <row r="230" spans="1:82" s="47" customFormat="1" ht="15.75" customHeight="1" x14ac:dyDescent="0.25">
      <c r="A230" s="203" t="s">
        <v>57</v>
      </c>
      <c r="B230" s="204" t="s">
        <v>56</v>
      </c>
      <c r="C230" s="203" t="s">
        <v>54</v>
      </c>
      <c r="D230" s="203" t="s">
        <v>53</v>
      </c>
      <c r="E230" s="203" t="s">
        <v>53</v>
      </c>
      <c r="F230" s="94" t="s">
        <v>7</v>
      </c>
      <c r="G230" s="203" t="s">
        <v>198</v>
      </c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  <c r="CC230" s="43"/>
      <c r="CD230" s="43"/>
    </row>
    <row r="231" spans="1:82" s="43" customFormat="1" ht="15.75" customHeight="1" thickBot="1" x14ac:dyDescent="0.3">
      <c r="A231" s="205"/>
      <c r="B231" s="206"/>
      <c r="C231" s="207"/>
      <c r="D231" s="208" t="s">
        <v>51</v>
      </c>
      <c r="E231" s="208" t="s">
        <v>50</v>
      </c>
      <c r="F231" s="91" t="s">
        <v>330</v>
      </c>
      <c r="G231" s="208" t="s">
        <v>199</v>
      </c>
    </row>
    <row r="232" spans="1:82" s="43" customFormat="1" ht="16.5" thickTop="1" x14ac:dyDescent="0.25">
      <c r="A232" s="209">
        <v>100</v>
      </c>
      <c r="B232" s="209"/>
      <c r="C232" s="146" t="s">
        <v>99</v>
      </c>
      <c r="D232" s="137"/>
      <c r="E232" s="136"/>
      <c r="F232" s="131"/>
      <c r="G232" s="137"/>
    </row>
    <row r="233" spans="1:82" s="43" customFormat="1" ht="15.75" x14ac:dyDescent="0.25">
      <c r="A233" s="146"/>
      <c r="B233" s="238"/>
      <c r="C233" s="146"/>
      <c r="D233" s="135"/>
      <c r="E233" s="134"/>
      <c r="F233" s="212"/>
      <c r="G233" s="135"/>
    </row>
    <row r="234" spans="1:82" s="43" customFormat="1" ht="15.75" x14ac:dyDescent="0.25">
      <c r="A234" s="146"/>
      <c r="B234" s="238"/>
      <c r="C234" s="146"/>
      <c r="D234" s="135"/>
      <c r="E234" s="134"/>
      <c r="F234" s="212"/>
      <c r="G234" s="135"/>
    </row>
    <row r="235" spans="1:82" s="43" customFormat="1" ht="15.75" x14ac:dyDescent="0.25">
      <c r="A235" s="238"/>
      <c r="B235" s="218">
        <v>2169</v>
      </c>
      <c r="C235" s="219" t="s">
        <v>308</v>
      </c>
      <c r="D235" s="124">
        <v>300</v>
      </c>
      <c r="E235" s="69">
        <v>300</v>
      </c>
      <c r="F235" s="68">
        <v>6.1</v>
      </c>
      <c r="G235" s="135">
        <f t="shared" ref="G235" si="15">(F235/E235)*100</f>
        <v>2.0333333333333332</v>
      </c>
    </row>
    <row r="236" spans="1:82" s="43" customFormat="1" ht="15.75" hidden="1" x14ac:dyDescent="0.25">
      <c r="A236" s="238"/>
      <c r="B236" s="218">
        <v>6171</v>
      </c>
      <c r="C236" s="219" t="s">
        <v>309</v>
      </c>
      <c r="D236" s="124"/>
      <c r="E236" s="69"/>
      <c r="F236" s="68">
        <v>0</v>
      </c>
      <c r="G236" s="135" t="e">
        <f>(#REF!/E236)*100</f>
        <v>#REF!</v>
      </c>
    </row>
    <row r="237" spans="1:82" s="43" customFormat="1" ht="16.5" thickBot="1" x14ac:dyDescent="0.3">
      <c r="A237" s="241"/>
      <c r="B237" s="269"/>
      <c r="C237" s="270"/>
      <c r="D237" s="271"/>
      <c r="E237" s="120"/>
      <c r="F237" s="119"/>
      <c r="G237" s="135"/>
    </row>
    <row r="238" spans="1:82" s="43" customFormat="1" ht="18.75" customHeight="1" thickTop="1" thickBot="1" x14ac:dyDescent="0.3">
      <c r="A238" s="257"/>
      <c r="B238" s="264"/>
      <c r="C238" s="259" t="s">
        <v>310</v>
      </c>
      <c r="D238" s="233">
        <f t="shared" ref="D238:F238" si="16">SUM(D232:D237)</f>
        <v>300</v>
      </c>
      <c r="E238" s="234">
        <f t="shared" si="16"/>
        <v>300</v>
      </c>
      <c r="F238" s="235">
        <f t="shared" si="16"/>
        <v>6.1</v>
      </c>
      <c r="G238" s="135">
        <f t="shared" ref="G238" si="17">(F238/E238)*100</f>
        <v>2.0333333333333332</v>
      </c>
    </row>
    <row r="239" spans="1:82" s="43" customFormat="1" ht="15.75" customHeight="1" x14ac:dyDescent="0.25">
      <c r="A239" s="47"/>
      <c r="B239" s="49"/>
      <c r="C239" s="200"/>
      <c r="D239" s="201"/>
      <c r="E239" s="201"/>
      <c r="F239" s="201"/>
      <c r="G239" s="201"/>
    </row>
    <row r="240" spans="1:82" s="43" customFormat="1" ht="15.75" customHeight="1" thickBot="1" x14ac:dyDescent="0.25">
      <c r="B240" s="202"/>
    </row>
    <row r="241" spans="1:7" s="43" customFormat="1" ht="15.75" x14ac:dyDescent="0.25">
      <c r="A241" s="203" t="s">
        <v>57</v>
      </c>
      <c r="B241" s="204" t="s">
        <v>56</v>
      </c>
      <c r="C241" s="203" t="s">
        <v>54</v>
      </c>
      <c r="D241" s="203" t="s">
        <v>53</v>
      </c>
      <c r="E241" s="203" t="s">
        <v>53</v>
      </c>
      <c r="F241" s="94" t="s">
        <v>7</v>
      </c>
      <c r="G241" s="203" t="s">
        <v>198</v>
      </c>
    </row>
    <row r="242" spans="1:7" s="43" customFormat="1" ht="15.75" customHeight="1" thickBot="1" x14ac:dyDescent="0.3">
      <c r="A242" s="205"/>
      <c r="B242" s="206"/>
      <c r="C242" s="207"/>
      <c r="D242" s="208" t="s">
        <v>51</v>
      </c>
      <c r="E242" s="208" t="s">
        <v>50</v>
      </c>
      <c r="F242" s="91" t="s">
        <v>330</v>
      </c>
      <c r="G242" s="208" t="s">
        <v>199</v>
      </c>
    </row>
    <row r="243" spans="1:7" s="43" customFormat="1" ht="16.5" thickTop="1" x14ac:dyDescent="0.25">
      <c r="A243" s="209">
        <v>110</v>
      </c>
      <c r="B243" s="209"/>
      <c r="C243" s="216" t="s">
        <v>95</v>
      </c>
      <c r="D243" s="137"/>
      <c r="E243" s="136"/>
      <c r="F243" s="131"/>
      <c r="G243" s="137"/>
    </row>
    <row r="244" spans="1:7" s="43" customFormat="1" ht="15" customHeight="1" x14ac:dyDescent="0.25">
      <c r="A244" s="146"/>
      <c r="B244" s="238"/>
      <c r="C244" s="146"/>
      <c r="D244" s="135"/>
      <c r="E244" s="134"/>
      <c r="F244" s="212"/>
      <c r="G244" s="135"/>
    </row>
    <row r="245" spans="1:7" s="43" customFormat="1" ht="15" customHeight="1" x14ac:dyDescent="0.2">
      <c r="A245" s="141"/>
      <c r="B245" s="217">
        <v>6171</v>
      </c>
      <c r="C245" s="141" t="s">
        <v>437</v>
      </c>
      <c r="D245" s="135">
        <v>5</v>
      </c>
      <c r="E245" s="134">
        <v>5</v>
      </c>
      <c r="F245" s="212">
        <v>51.7</v>
      </c>
      <c r="G245" s="135">
        <f t="shared" ref="G245:G252" si="18">(F245/E245)*100</f>
        <v>1034</v>
      </c>
    </row>
    <row r="246" spans="1:7" s="43" customFormat="1" ht="15" x14ac:dyDescent="0.2">
      <c r="A246" s="141"/>
      <c r="B246" s="217">
        <v>6310</v>
      </c>
      <c r="C246" s="141" t="s">
        <v>311</v>
      </c>
      <c r="D246" s="135">
        <v>760</v>
      </c>
      <c r="E246" s="134">
        <v>1066.3</v>
      </c>
      <c r="F246" s="212">
        <v>651.70000000000005</v>
      </c>
      <c r="G246" s="135">
        <f t="shared" si="18"/>
        <v>61.117884272718761</v>
      </c>
    </row>
    <row r="247" spans="1:7" s="43" customFormat="1" ht="15" x14ac:dyDescent="0.2">
      <c r="A247" s="141"/>
      <c r="B247" s="217">
        <v>6399</v>
      </c>
      <c r="C247" s="141" t="s">
        <v>312</v>
      </c>
      <c r="D247" s="135">
        <v>12311</v>
      </c>
      <c r="E247" s="134">
        <v>11958.9</v>
      </c>
      <c r="F247" s="212">
        <v>11784.1</v>
      </c>
      <c r="G247" s="135">
        <f t="shared" si="18"/>
        <v>98.538327103663377</v>
      </c>
    </row>
    <row r="248" spans="1:7" s="43" customFormat="1" ht="15" hidden="1" x14ac:dyDescent="0.2">
      <c r="A248" s="141"/>
      <c r="B248" s="217">
        <v>6402</v>
      </c>
      <c r="C248" s="141" t="s">
        <v>313</v>
      </c>
      <c r="D248" s="135"/>
      <c r="E248" s="134"/>
      <c r="F248" s="212"/>
      <c r="G248" s="135" t="e">
        <f t="shared" si="18"/>
        <v>#DIV/0!</v>
      </c>
    </row>
    <row r="249" spans="1:7" s="43" customFormat="1" ht="15" x14ac:dyDescent="0.2">
      <c r="A249" s="141"/>
      <c r="B249" s="217">
        <v>6409</v>
      </c>
      <c r="C249" s="141" t="s">
        <v>314</v>
      </c>
      <c r="D249" s="135">
        <v>0</v>
      </c>
      <c r="E249" s="134">
        <v>0</v>
      </c>
      <c r="F249" s="212">
        <v>0</v>
      </c>
      <c r="G249" s="135" t="e">
        <f t="shared" si="18"/>
        <v>#DIV/0!</v>
      </c>
    </row>
    <row r="250" spans="1:7" s="45" customFormat="1" ht="15.75" customHeight="1" x14ac:dyDescent="0.25">
      <c r="A250" s="216"/>
      <c r="B250" s="209">
        <v>6409</v>
      </c>
      <c r="C250" s="216" t="s">
        <v>315</v>
      </c>
      <c r="D250" s="272">
        <v>5000</v>
      </c>
      <c r="E250" s="273">
        <v>12380.4</v>
      </c>
      <c r="F250" s="131">
        <v>1</v>
      </c>
      <c r="G250" s="135">
        <f t="shared" si="18"/>
        <v>8.0772834480307594E-3</v>
      </c>
    </row>
    <row r="251" spans="1:7" s="43" customFormat="1" ht="15.75" thickBot="1" x14ac:dyDescent="0.25">
      <c r="A251" s="243"/>
      <c r="B251" s="242"/>
      <c r="C251" s="243"/>
      <c r="D251" s="274"/>
      <c r="E251" s="275"/>
      <c r="F251" s="276"/>
      <c r="G251" s="274"/>
    </row>
    <row r="252" spans="1:7" s="43" customFormat="1" ht="18.75" customHeight="1" thickTop="1" thickBot="1" x14ac:dyDescent="0.3">
      <c r="A252" s="257"/>
      <c r="B252" s="264"/>
      <c r="C252" s="259" t="s">
        <v>316</v>
      </c>
      <c r="D252" s="277">
        <f t="shared" ref="D252:F252" si="19">SUM(D244:D250)</f>
        <v>18076</v>
      </c>
      <c r="E252" s="278">
        <f t="shared" si="19"/>
        <v>25410.6</v>
      </c>
      <c r="F252" s="279">
        <f t="shared" si="19"/>
        <v>12488.5</v>
      </c>
      <c r="G252" s="135">
        <f t="shared" si="18"/>
        <v>49.146812747436115</v>
      </c>
    </row>
    <row r="253" spans="1:7" s="43" customFormat="1" ht="18.75" customHeight="1" x14ac:dyDescent="0.25">
      <c r="A253" s="47"/>
      <c r="B253" s="49"/>
      <c r="C253" s="200"/>
      <c r="D253" s="201"/>
      <c r="E253" s="201"/>
      <c r="F253" s="201"/>
      <c r="G253" s="201"/>
    </row>
    <row r="254" spans="1:7" s="43" customFormat="1" ht="13.5" hidden="1" customHeight="1" x14ac:dyDescent="0.25">
      <c r="A254" s="47"/>
      <c r="B254" s="49"/>
      <c r="C254" s="200"/>
      <c r="D254" s="201"/>
      <c r="E254" s="201"/>
      <c r="F254" s="201"/>
      <c r="G254" s="201"/>
    </row>
    <row r="255" spans="1:7" s="43" customFormat="1" ht="13.5" hidden="1" customHeight="1" x14ac:dyDescent="0.25">
      <c r="A255" s="47"/>
      <c r="B255" s="49"/>
      <c r="C255" s="200"/>
      <c r="D255" s="201"/>
      <c r="E255" s="201"/>
      <c r="F255" s="201"/>
      <c r="G255" s="201"/>
    </row>
    <row r="256" spans="1:7" s="43" customFormat="1" ht="13.5" hidden="1" customHeight="1" x14ac:dyDescent="0.25">
      <c r="A256" s="47"/>
      <c r="B256" s="49"/>
      <c r="C256" s="200"/>
      <c r="D256" s="201"/>
      <c r="E256" s="201"/>
      <c r="F256" s="201"/>
      <c r="G256" s="201"/>
    </row>
    <row r="257" spans="1:7" s="43" customFormat="1" ht="13.5" hidden="1" customHeight="1" x14ac:dyDescent="0.25">
      <c r="A257" s="47"/>
      <c r="B257" s="49"/>
      <c r="C257" s="200"/>
      <c r="D257" s="201"/>
      <c r="E257" s="201"/>
      <c r="F257" s="201"/>
      <c r="G257" s="201"/>
    </row>
    <row r="258" spans="1:7" s="43" customFormat="1" ht="13.5" hidden="1" customHeight="1" x14ac:dyDescent="0.25">
      <c r="A258" s="47"/>
      <c r="B258" s="49"/>
      <c r="C258" s="200"/>
      <c r="D258" s="201"/>
      <c r="E258" s="201"/>
      <c r="F258" s="201"/>
      <c r="G258" s="201"/>
    </row>
    <row r="259" spans="1:7" s="43" customFormat="1" ht="16.5" customHeight="1" x14ac:dyDescent="0.25">
      <c r="A259" s="47"/>
      <c r="B259" s="49"/>
      <c r="C259" s="200"/>
      <c r="D259" s="201"/>
      <c r="E259" s="201"/>
      <c r="F259" s="201"/>
      <c r="G259" s="201"/>
    </row>
    <row r="260" spans="1:7" s="43" customFormat="1" ht="15.75" customHeight="1" thickBot="1" x14ac:dyDescent="0.3">
      <c r="A260" s="47"/>
      <c r="B260" s="49"/>
      <c r="C260" s="200"/>
      <c r="D260" s="201"/>
      <c r="E260" s="201"/>
      <c r="F260" s="201"/>
      <c r="G260" s="201"/>
    </row>
    <row r="261" spans="1:7" s="43" customFormat="1" ht="15.75" x14ac:dyDescent="0.25">
      <c r="A261" s="203" t="s">
        <v>57</v>
      </c>
      <c r="B261" s="204" t="s">
        <v>56</v>
      </c>
      <c r="C261" s="203" t="s">
        <v>54</v>
      </c>
      <c r="D261" s="203" t="s">
        <v>53</v>
      </c>
      <c r="E261" s="203" t="s">
        <v>53</v>
      </c>
      <c r="F261" s="94" t="s">
        <v>7</v>
      </c>
      <c r="G261" s="203" t="s">
        <v>198</v>
      </c>
    </row>
    <row r="262" spans="1:7" s="43" customFormat="1" ht="15.75" customHeight="1" thickBot="1" x14ac:dyDescent="0.3">
      <c r="A262" s="205"/>
      <c r="B262" s="206"/>
      <c r="C262" s="207"/>
      <c r="D262" s="208" t="s">
        <v>51</v>
      </c>
      <c r="E262" s="208" t="s">
        <v>50</v>
      </c>
      <c r="F262" s="91" t="s">
        <v>330</v>
      </c>
      <c r="G262" s="208" t="s">
        <v>199</v>
      </c>
    </row>
    <row r="263" spans="1:7" s="43" customFormat="1" ht="16.5" thickTop="1" x14ac:dyDescent="0.25">
      <c r="A263" s="209">
        <v>120</v>
      </c>
      <c r="B263" s="209"/>
      <c r="C263" s="127" t="s">
        <v>76</v>
      </c>
      <c r="D263" s="137"/>
      <c r="E263" s="136"/>
      <c r="F263" s="131"/>
      <c r="G263" s="137"/>
    </row>
    <row r="264" spans="1:7" s="43" customFormat="1" ht="15" customHeight="1" x14ac:dyDescent="0.25">
      <c r="A264" s="146"/>
      <c r="B264" s="238"/>
      <c r="C264" s="127"/>
      <c r="D264" s="135"/>
      <c r="E264" s="134"/>
      <c r="F264" s="212"/>
      <c r="G264" s="135"/>
    </row>
    <row r="265" spans="1:7" s="43" customFormat="1" ht="15" customHeight="1" x14ac:dyDescent="0.25">
      <c r="A265" s="146"/>
      <c r="B265" s="238"/>
      <c r="C265" s="127"/>
      <c r="D265" s="239"/>
      <c r="E265" s="240"/>
      <c r="F265" s="244"/>
      <c r="G265" s="135"/>
    </row>
    <row r="266" spans="1:7" s="43" customFormat="1" ht="15.75" x14ac:dyDescent="0.25">
      <c r="A266" s="146"/>
      <c r="B266" s="217">
        <v>1014</v>
      </c>
      <c r="C266" s="141" t="s">
        <v>438</v>
      </c>
      <c r="D266" s="239">
        <v>120</v>
      </c>
      <c r="E266" s="240">
        <v>130</v>
      </c>
      <c r="F266" s="244">
        <v>7.3</v>
      </c>
      <c r="G266" s="135">
        <f t="shared" ref="G266:G282" si="20">(F266/E266)*100</f>
        <v>5.615384615384615</v>
      </c>
    </row>
    <row r="267" spans="1:7" s="43" customFormat="1" ht="15.75" x14ac:dyDescent="0.25">
      <c r="A267" s="146"/>
      <c r="B267" s="217">
        <v>2310</v>
      </c>
      <c r="C267" s="141" t="s">
        <v>317</v>
      </c>
      <c r="D267" s="239">
        <v>20</v>
      </c>
      <c r="E267" s="240">
        <v>20</v>
      </c>
      <c r="F267" s="244">
        <v>0</v>
      </c>
      <c r="G267" s="135">
        <f t="shared" si="20"/>
        <v>0</v>
      </c>
    </row>
    <row r="268" spans="1:7" s="43" customFormat="1" ht="15" x14ac:dyDescent="0.2">
      <c r="A268" s="141"/>
      <c r="B268" s="217">
        <v>3313</v>
      </c>
      <c r="C268" s="141" t="s">
        <v>439</v>
      </c>
      <c r="D268" s="135">
        <v>95</v>
      </c>
      <c r="E268" s="134">
        <v>95</v>
      </c>
      <c r="F268" s="244">
        <v>17.100000000000001</v>
      </c>
      <c r="G268" s="135">
        <f t="shared" si="20"/>
        <v>18.000000000000004</v>
      </c>
    </row>
    <row r="269" spans="1:7" s="43" customFormat="1" ht="15" x14ac:dyDescent="0.2">
      <c r="A269" s="141"/>
      <c r="B269" s="217">
        <v>3412</v>
      </c>
      <c r="C269" s="141" t="s">
        <v>219</v>
      </c>
      <c r="D269" s="135">
        <v>9</v>
      </c>
      <c r="E269" s="134">
        <v>99.5</v>
      </c>
      <c r="F269" s="244">
        <v>78</v>
      </c>
      <c r="G269" s="135">
        <f t="shared" si="20"/>
        <v>78.391959798994975</v>
      </c>
    </row>
    <row r="270" spans="1:7" s="43" customFormat="1" ht="15" x14ac:dyDescent="0.2">
      <c r="A270" s="141"/>
      <c r="B270" s="217">
        <v>3612</v>
      </c>
      <c r="C270" s="141" t="s">
        <v>318</v>
      </c>
      <c r="D270" s="135">
        <v>8730</v>
      </c>
      <c r="E270" s="134">
        <v>8588</v>
      </c>
      <c r="F270" s="244">
        <v>4261.2</v>
      </c>
      <c r="G270" s="135">
        <f t="shared" si="20"/>
        <v>49.618071727992543</v>
      </c>
    </row>
    <row r="271" spans="1:7" s="43" customFormat="1" ht="15" x14ac:dyDescent="0.2">
      <c r="A271" s="141"/>
      <c r="B271" s="217">
        <v>3613</v>
      </c>
      <c r="C271" s="141" t="s">
        <v>319</v>
      </c>
      <c r="D271" s="135">
        <v>7549</v>
      </c>
      <c r="E271" s="134">
        <v>8423.5</v>
      </c>
      <c r="F271" s="244">
        <v>5045.2</v>
      </c>
      <c r="G271" s="135">
        <f t="shared" si="20"/>
        <v>59.89434320650561</v>
      </c>
    </row>
    <row r="272" spans="1:7" s="43" customFormat="1" ht="15" x14ac:dyDescent="0.2">
      <c r="A272" s="141"/>
      <c r="B272" s="217">
        <v>3632</v>
      </c>
      <c r="C272" s="141" t="s">
        <v>224</v>
      </c>
      <c r="D272" s="135">
        <v>1618</v>
      </c>
      <c r="E272" s="134">
        <v>1818.2</v>
      </c>
      <c r="F272" s="244">
        <v>1191.2</v>
      </c>
      <c r="G272" s="135">
        <f t="shared" si="20"/>
        <v>65.515344846551542</v>
      </c>
    </row>
    <row r="273" spans="1:7" s="43" customFormat="1" ht="15" x14ac:dyDescent="0.2">
      <c r="A273" s="141"/>
      <c r="B273" s="217">
        <v>3634</v>
      </c>
      <c r="C273" s="141" t="s">
        <v>320</v>
      </c>
      <c r="D273" s="135">
        <v>1000</v>
      </c>
      <c r="E273" s="134">
        <v>1955.9</v>
      </c>
      <c r="F273" s="244">
        <v>758.6</v>
      </c>
      <c r="G273" s="135">
        <f t="shared" si="20"/>
        <v>38.785213967994274</v>
      </c>
    </row>
    <row r="274" spans="1:7" s="43" customFormat="1" ht="15" x14ac:dyDescent="0.2">
      <c r="A274" s="141"/>
      <c r="B274" s="217">
        <v>3639</v>
      </c>
      <c r="C274" s="141" t="s">
        <v>321</v>
      </c>
      <c r="D274" s="135">
        <f>14518-11920</f>
        <v>2598</v>
      </c>
      <c r="E274" s="134">
        <v>3567.9</v>
      </c>
      <c r="F274" s="244">
        <v>1167.5999999999999</v>
      </c>
      <c r="G274" s="135">
        <f t="shared" si="20"/>
        <v>32.725132430841668</v>
      </c>
    </row>
    <row r="275" spans="1:7" s="43" customFormat="1" ht="15" hidden="1" customHeight="1" x14ac:dyDescent="0.2">
      <c r="A275" s="141"/>
      <c r="B275" s="217">
        <v>3639</v>
      </c>
      <c r="C275" s="141" t="s">
        <v>322</v>
      </c>
      <c r="D275" s="135"/>
      <c r="E275" s="134"/>
      <c r="F275" s="244">
        <v>0</v>
      </c>
      <c r="G275" s="135" t="e">
        <f t="shared" si="20"/>
        <v>#DIV/0!</v>
      </c>
    </row>
    <row r="276" spans="1:7" s="43" customFormat="1" ht="15" x14ac:dyDescent="0.2">
      <c r="A276" s="141"/>
      <c r="B276" s="217">
        <v>3639</v>
      </c>
      <c r="C276" s="141" t="s">
        <v>323</v>
      </c>
      <c r="D276" s="135">
        <v>11920</v>
      </c>
      <c r="E276" s="134">
        <v>10978</v>
      </c>
      <c r="F276" s="244">
        <v>1680.1</v>
      </c>
      <c r="G276" s="135">
        <f t="shared" si="20"/>
        <v>15.304244853343048</v>
      </c>
    </row>
    <row r="277" spans="1:7" s="43" customFormat="1" ht="15" x14ac:dyDescent="0.2">
      <c r="A277" s="141"/>
      <c r="B277" s="217">
        <v>3729</v>
      </c>
      <c r="C277" s="141" t="s">
        <v>324</v>
      </c>
      <c r="D277" s="135">
        <v>1</v>
      </c>
      <c r="E277" s="134">
        <v>1</v>
      </c>
      <c r="F277" s="244">
        <v>0.5</v>
      </c>
      <c r="G277" s="135">
        <f t="shared" si="20"/>
        <v>50</v>
      </c>
    </row>
    <row r="278" spans="1:7" s="43" customFormat="1" ht="15" x14ac:dyDescent="0.2">
      <c r="A278" s="248"/>
      <c r="B278" s="260">
        <v>4349</v>
      </c>
      <c r="C278" s="248" t="s">
        <v>325</v>
      </c>
      <c r="D278" s="239">
        <v>8</v>
      </c>
      <c r="E278" s="240">
        <v>8</v>
      </c>
      <c r="F278" s="244">
        <v>4.8</v>
      </c>
      <c r="G278" s="135">
        <f t="shared" si="20"/>
        <v>60</v>
      </c>
    </row>
    <row r="279" spans="1:7" s="43" customFormat="1" ht="15" x14ac:dyDescent="0.2">
      <c r="A279" s="248"/>
      <c r="B279" s="260">
        <v>5512</v>
      </c>
      <c r="C279" s="248" t="s">
        <v>421</v>
      </c>
      <c r="D279" s="239">
        <v>466</v>
      </c>
      <c r="E279" s="240">
        <v>480</v>
      </c>
      <c r="F279" s="244">
        <v>136.1</v>
      </c>
      <c r="G279" s="135">
        <f t="shared" si="20"/>
        <v>28.354166666666664</v>
      </c>
    </row>
    <row r="280" spans="1:7" s="43" customFormat="1" ht="15" hidden="1" x14ac:dyDescent="0.2">
      <c r="A280" s="248"/>
      <c r="B280" s="260">
        <v>6409</v>
      </c>
      <c r="C280" s="248" t="s">
        <v>326</v>
      </c>
      <c r="D280" s="239"/>
      <c r="E280" s="240"/>
      <c r="F280" s="244">
        <v>0</v>
      </c>
      <c r="G280" s="135" t="e">
        <f t="shared" si="20"/>
        <v>#DIV/0!</v>
      </c>
    </row>
    <row r="281" spans="1:7" s="43" customFormat="1" ht="15" customHeight="1" thickBot="1" x14ac:dyDescent="0.3">
      <c r="A281" s="241"/>
      <c r="B281" s="241"/>
      <c r="C281" s="265"/>
      <c r="D281" s="274"/>
      <c r="E281" s="275"/>
      <c r="F281" s="276"/>
      <c r="G281" s="135" t="e">
        <f t="shared" si="20"/>
        <v>#DIV/0!</v>
      </c>
    </row>
    <row r="282" spans="1:7" s="43" customFormat="1" ht="18.75" customHeight="1" thickTop="1" thickBot="1" x14ac:dyDescent="0.3">
      <c r="A282" s="230"/>
      <c r="B282" s="264"/>
      <c r="C282" s="259" t="s">
        <v>327</v>
      </c>
      <c r="D282" s="277">
        <f t="shared" ref="D282:F282" si="21">SUM(D266:D280)</f>
        <v>34134</v>
      </c>
      <c r="E282" s="278">
        <f t="shared" si="21"/>
        <v>36165</v>
      </c>
      <c r="F282" s="279">
        <f t="shared" si="21"/>
        <v>14347.7</v>
      </c>
      <c r="G282" s="135">
        <f t="shared" si="20"/>
        <v>39.672888151527722</v>
      </c>
    </row>
    <row r="283" spans="1:7" s="43" customFormat="1" ht="15.75" customHeight="1" x14ac:dyDescent="0.25">
      <c r="A283" s="47"/>
      <c r="B283" s="49"/>
      <c r="C283" s="200"/>
      <c r="D283" s="201"/>
      <c r="E283" s="201"/>
      <c r="F283" s="201"/>
      <c r="G283" s="201"/>
    </row>
    <row r="284" spans="1:7" s="43" customFormat="1" ht="15.75" customHeight="1" x14ac:dyDescent="0.25">
      <c r="A284" s="47"/>
      <c r="B284" s="49"/>
      <c r="C284" s="200"/>
      <c r="D284" s="201"/>
      <c r="E284" s="201"/>
      <c r="F284" s="201"/>
      <c r="G284" s="201"/>
    </row>
    <row r="285" spans="1:7" s="43" customFormat="1" ht="15.75" customHeight="1" thickBot="1" x14ac:dyDescent="0.25"/>
    <row r="286" spans="1:7" s="43" customFormat="1" ht="15.75" x14ac:dyDescent="0.25">
      <c r="A286" s="203" t="s">
        <v>57</v>
      </c>
      <c r="B286" s="204" t="s">
        <v>56</v>
      </c>
      <c r="C286" s="203" t="s">
        <v>54</v>
      </c>
      <c r="D286" s="203" t="s">
        <v>53</v>
      </c>
      <c r="E286" s="203" t="s">
        <v>53</v>
      </c>
      <c r="F286" s="94" t="s">
        <v>7</v>
      </c>
      <c r="G286" s="203" t="s">
        <v>198</v>
      </c>
    </row>
    <row r="287" spans="1:7" s="43" customFormat="1" ht="15.75" customHeight="1" thickBot="1" x14ac:dyDescent="0.3">
      <c r="A287" s="205"/>
      <c r="B287" s="206"/>
      <c r="C287" s="207"/>
      <c r="D287" s="208" t="s">
        <v>51</v>
      </c>
      <c r="E287" s="208" t="s">
        <v>50</v>
      </c>
      <c r="F287" s="91" t="s">
        <v>330</v>
      </c>
      <c r="G287" s="208" t="s">
        <v>199</v>
      </c>
    </row>
    <row r="288" spans="1:7" s="43" customFormat="1" ht="38.25" customHeight="1" thickTop="1" thickBot="1" x14ac:dyDescent="0.3">
      <c r="A288" s="259"/>
      <c r="B288" s="280"/>
      <c r="C288" s="281" t="s">
        <v>328</v>
      </c>
      <c r="D288" s="282">
        <f>SUM(D61,D90,D152,D185,D207,D227,D238,D252,D282,)</f>
        <v>572536</v>
      </c>
      <c r="E288" s="283">
        <f>SUM(E61,E90,E152,E185,E207,E227,E238,E252,E282)</f>
        <v>685306.50000000012</v>
      </c>
      <c r="F288" s="284">
        <f>SUM(F61,F90,F152,F185,F207,F227,F238,F252,F282,)</f>
        <v>354552.7</v>
      </c>
      <c r="G288" s="135">
        <f t="shared" ref="G288" si="22">(F288/E288)*100</f>
        <v>51.736369055305907</v>
      </c>
    </row>
    <row r="289" spans="1:7" ht="15" x14ac:dyDescent="0.2">
      <c r="A289" s="52"/>
      <c r="B289" s="52"/>
      <c r="C289" s="52"/>
      <c r="D289" s="52"/>
      <c r="E289" s="52"/>
      <c r="F289" s="52"/>
      <c r="G289" s="52"/>
    </row>
    <row r="290" spans="1:7" ht="15" customHeight="1" x14ac:dyDescent="0.2">
      <c r="A290" s="52"/>
      <c r="B290" s="52"/>
      <c r="C290" s="52"/>
      <c r="D290" s="52"/>
      <c r="E290" s="52"/>
      <c r="F290" s="52"/>
      <c r="G290" s="52"/>
    </row>
    <row r="291" spans="1:7" ht="15" customHeight="1" x14ac:dyDescent="0.2">
      <c r="A291" s="52"/>
      <c r="B291" s="52"/>
      <c r="C291" s="52"/>
      <c r="D291" s="52"/>
      <c r="E291" s="52"/>
      <c r="F291" s="52"/>
      <c r="G291" s="52"/>
    </row>
    <row r="292" spans="1:7" ht="15" customHeight="1" x14ac:dyDescent="0.2">
      <c r="A292" s="52"/>
      <c r="B292" s="52"/>
      <c r="C292" s="51"/>
      <c r="D292" s="52"/>
      <c r="E292" s="52"/>
      <c r="F292" s="52"/>
      <c r="G292" s="52"/>
    </row>
    <row r="293" spans="1:7" ht="15" x14ac:dyDescent="0.2">
      <c r="A293" s="52"/>
      <c r="B293" s="52"/>
      <c r="C293" s="52"/>
      <c r="D293" s="52"/>
      <c r="E293" s="52"/>
      <c r="F293" s="52"/>
      <c r="G293" s="52"/>
    </row>
    <row r="294" spans="1:7" ht="15" x14ac:dyDescent="0.2">
      <c r="A294" s="52"/>
      <c r="B294" s="52"/>
      <c r="C294" s="52"/>
      <c r="D294" s="52"/>
      <c r="E294" s="52"/>
      <c r="F294" s="51"/>
      <c r="G294" s="52"/>
    </row>
    <row r="295" spans="1:7" ht="15" x14ac:dyDescent="0.2">
      <c r="A295" s="52"/>
      <c r="B295" s="52"/>
      <c r="C295" s="51"/>
      <c r="D295" s="52"/>
      <c r="E295" s="52"/>
      <c r="F295" s="52"/>
      <c r="G295" s="52"/>
    </row>
    <row r="296" spans="1:7" ht="15" x14ac:dyDescent="0.2">
      <c r="A296" s="52"/>
      <c r="B296" s="52"/>
      <c r="C296" s="52"/>
      <c r="D296" s="52"/>
      <c r="E296" s="52"/>
      <c r="F296" s="52"/>
      <c r="G296" s="52"/>
    </row>
    <row r="297" spans="1:7" ht="15" x14ac:dyDescent="0.2">
      <c r="A297" s="52"/>
      <c r="B297" s="52"/>
      <c r="C297" s="52"/>
      <c r="D297" s="52"/>
      <c r="E297" s="52"/>
      <c r="F297" s="52"/>
      <c r="G297" s="52"/>
    </row>
    <row r="298" spans="1:7" ht="15" x14ac:dyDescent="0.2">
      <c r="A298" s="52"/>
      <c r="B298" s="52"/>
      <c r="C298" s="52"/>
      <c r="D298" s="52"/>
      <c r="E298" s="52"/>
      <c r="F298" s="52"/>
      <c r="G298" s="52"/>
    </row>
    <row r="299" spans="1:7" ht="15" x14ac:dyDescent="0.2">
      <c r="A299" s="52"/>
      <c r="B299" s="52"/>
      <c r="C299" s="52"/>
      <c r="D299" s="52"/>
      <c r="E299" s="52"/>
      <c r="F299" s="52"/>
      <c r="G299" s="52"/>
    </row>
    <row r="300" spans="1:7" ht="15" x14ac:dyDescent="0.2">
      <c r="A300" s="52"/>
      <c r="B300" s="52"/>
      <c r="C300" s="52"/>
      <c r="D300" s="52"/>
      <c r="E300" s="52"/>
      <c r="F300" s="52"/>
      <c r="G300" s="52"/>
    </row>
    <row r="301" spans="1:7" ht="15" x14ac:dyDescent="0.2">
      <c r="A301" s="52"/>
      <c r="B301" s="52"/>
      <c r="C301" s="52"/>
      <c r="D301" s="52"/>
      <c r="E301" s="52"/>
      <c r="F301" s="52"/>
      <c r="G301" s="52"/>
    </row>
    <row r="302" spans="1:7" ht="15" x14ac:dyDescent="0.2">
      <c r="A302" s="52"/>
      <c r="B302" s="52"/>
      <c r="C302" s="52"/>
      <c r="D302" s="52"/>
      <c r="E302" s="52"/>
      <c r="F302" s="52"/>
      <c r="G302" s="52"/>
    </row>
    <row r="303" spans="1:7" ht="15" x14ac:dyDescent="0.2">
      <c r="A303" s="52"/>
      <c r="B303" s="52"/>
      <c r="C303" s="52"/>
      <c r="D303" s="52"/>
      <c r="E303" s="52"/>
      <c r="F303" s="52"/>
      <c r="G303" s="52"/>
    </row>
    <row r="304" spans="1:7" ht="15" x14ac:dyDescent="0.2">
      <c r="A304" s="52"/>
      <c r="B304" s="52"/>
      <c r="C304" s="52"/>
      <c r="D304" s="52"/>
      <c r="E304" s="52"/>
      <c r="F304" s="52"/>
      <c r="G304" s="52"/>
    </row>
    <row r="305" spans="1:7" ht="15" x14ac:dyDescent="0.2">
      <c r="A305" s="52"/>
      <c r="B305" s="52"/>
      <c r="C305" s="52"/>
      <c r="D305" s="52"/>
      <c r="E305" s="52"/>
      <c r="F305" s="52"/>
      <c r="G305" s="52"/>
    </row>
    <row r="306" spans="1:7" ht="15" x14ac:dyDescent="0.2">
      <c r="A306" s="52"/>
      <c r="B306" s="52"/>
      <c r="C306" s="52"/>
      <c r="D306" s="52"/>
      <c r="E306" s="52"/>
      <c r="F306" s="52"/>
      <c r="G306" s="52"/>
    </row>
    <row r="307" spans="1:7" ht="15" x14ac:dyDescent="0.2">
      <c r="A307" s="52"/>
      <c r="B307" s="52"/>
      <c r="C307" s="52"/>
      <c r="D307" s="52"/>
      <c r="E307" s="52"/>
      <c r="F307" s="52"/>
      <c r="G307" s="52"/>
    </row>
    <row r="308" spans="1:7" ht="15" x14ac:dyDescent="0.2">
      <c r="A308" s="52"/>
      <c r="B308" s="52"/>
      <c r="C308" s="52"/>
      <c r="D308" s="52"/>
      <c r="E308" s="52"/>
      <c r="F308" s="52"/>
      <c r="G308" s="52"/>
    </row>
    <row r="309" spans="1:7" ht="15" x14ac:dyDescent="0.2">
      <c r="A309" s="52"/>
      <c r="B309" s="52"/>
      <c r="C309" s="52"/>
      <c r="D309" s="52"/>
      <c r="E309" s="52"/>
      <c r="F309" s="52"/>
      <c r="G309" s="52"/>
    </row>
  </sheetData>
  <pageMargins left="0.19685039370078741" right="0.23622047244094491" top="0.27559055118110237" bottom="0.27559055118110237" header="0.31496062992125984" footer="0.35433070866141736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0"/>
  <sheetViews>
    <sheetView workbookViewId="0">
      <selection activeCell="D132" sqref="D132"/>
    </sheetView>
  </sheetViews>
  <sheetFormatPr defaultRowHeight="12.75" x14ac:dyDescent="0.2"/>
  <cols>
    <col min="1" max="1" width="4.85546875" style="293" customWidth="1"/>
    <col min="2" max="2" width="10.42578125" style="293" customWidth="1"/>
    <col min="3" max="3" width="11.5703125" style="293" customWidth="1"/>
    <col min="4" max="4" width="92.28515625" style="293" customWidth="1"/>
    <col min="5" max="5" width="13" style="293" customWidth="1"/>
    <col min="6" max="6" width="11.28515625" style="293" hidden="1" customWidth="1"/>
    <col min="7" max="7" width="12.28515625" style="293" hidden="1" customWidth="1"/>
    <col min="8" max="8" width="9.7109375" style="293" bestFit="1" customWidth="1"/>
    <col min="9" max="16384" width="9.140625" style="293"/>
  </cols>
  <sheetData>
    <row r="2" spans="1:7" x14ac:dyDescent="0.2">
      <c r="A2" s="321" t="s">
        <v>515</v>
      </c>
      <c r="B2" s="321"/>
      <c r="C2" s="321"/>
      <c r="D2" s="321"/>
      <c r="E2" s="321"/>
      <c r="F2" s="321"/>
      <c r="G2" s="321"/>
    </row>
    <row r="3" spans="1:7" ht="12" customHeight="1" x14ac:dyDescent="0.2">
      <c r="A3" s="320"/>
      <c r="B3" s="320"/>
      <c r="C3" s="320"/>
      <c r="D3" s="320"/>
      <c r="E3" s="320"/>
      <c r="F3" s="320"/>
      <c r="G3" s="320"/>
    </row>
    <row r="4" spans="1:7" x14ac:dyDescent="0.2">
      <c r="C4" s="319" t="s">
        <v>3</v>
      </c>
      <c r="D4" s="319"/>
      <c r="E4" s="319"/>
      <c r="F4" s="319"/>
      <c r="G4" s="319"/>
    </row>
    <row r="5" spans="1:7" ht="23.25" customHeight="1" x14ac:dyDescent="0.2">
      <c r="A5" s="318" t="s">
        <v>514</v>
      </c>
      <c r="B5" s="318" t="s">
        <v>513</v>
      </c>
      <c r="C5" s="318" t="s">
        <v>3</v>
      </c>
      <c r="D5" s="318" t="s">
        <v>512</v>
      </c>
      <c r="E5" s="318" t="s">
        <v>57</v>
      </c>
      <c r="F5" s="317" t="s">
        <v>511</v>
      </c>
      <c r="G5" s="317" t="s">
        <v>510</v>
      </c>
    </row>
    <row r="6" spans="1:7" ht="17.25" customHeight="1" x14ac:dyDescent="0.2">
      <c r="A6" s="298"/>
      <c r="B6" s="295"/>
      <c r="C6" s="301">
        <v>5000</v>
      </c>
      <c r="D6" s="303" t="s">
        <v>509</v>
      </c>
      <c r="E6" s="302" t="s">
        <v>508</v>
      </c>
      <c r="F6" s="310"/>
      <c r="G6" s="310"/>
    </row>
    <row r="7" spans="1:7" x14ac:dyDescent="0.2">
      <c r="A7" s="298">
        <v>57</v>
      </c>
      <c r="B7" s="297">
        <v>42802</v>
      </c>
      <c r="C7" s="310">
        <v>-300</v>
      </c>
      <c r="D7" s="295" t="s">
        <v>507</v>
      </c>
      <c r="E7" s="294" t="s">
        <v>490</v>
      </c>
      <c r="F7" s="310"/>
      <c r="G7" s="310"/>
    </row>
    <row r="8" spans="1:7" x14ac:dyDescent="0.2">
      <c r="A8" s="298"/>
      <c r="B8" s="297"/>
      <c r="C8" s="310">
        <v>-500</v>
      </c>
      <c r="D8" s="295" t="s">
        <v>506</v>
      </c>
      <c r="E8" s="294" t="s">
        <v>490</v>
      </c>
      <c r="F8" s="310"/>
      <c r="G8" s="310"/>
    </row>
    <row r="9" spans="1:7" x14ac:dyDescent="0.2">
      <c r="A9" s="298">
        <v>58</v>
      </c>
      <c r="B9" s="297">
        <v>42816</v>
      </c>
      <c r="C9" s="310">
        <v>-294</v>
      </c>
      <c r="D9" s="295" t="s">
        <v>505</v>
      </c>
      <c r="E9" s="294" t="s">
        <v>490</v>
      </c>
      <c r="F9" s="310"/>
      <c r="G9" s="310"/>
    </row>
    <row r="10" spans="1:7" x14ac:dyDescent="0.2">
      <c r="A10" s="298"/>
      <c r="B10" s="297"/>
      <c r="C10" s="310">
        <v>-280</v>
      </c>
      <c r="D10" s="295" t="s">
        <v>504</v>
      </c>
      <c r="E10" s="294" t="s">
        <v>490</v>
      </c>
      <c r="F10" s="310"/>
      <c r="G10" s="310"/>
    </row>
    <row r="11" spans="1:7" x14ac:dyDescent="0.2">
      <c r="A11" s="298"/>
      <c r="B11" s="295"/>
      <c r="C11" s="301">
        <f>SUM(C6:C10)</f>
        <v>3626</v>
      </c>
      <c r="D11" s="303" t="s">
        <v>503</v>
      </c>
      <c r="E11" s="294"/>
      <c r="F11" s="310"/>
      <c r="G11" s="310"/>
    </row>
    <row r="12" spans="1:7" x14ac:dyDescent="0.2">
      <c r="A12" s="298">
        <v>60</v>
      </c>
      <c r="B12" s="297">
        <v>42851</v>
      </c>
      <c r="C12" s="310">
        <v>-856</v>
      </c>
      <c r="D12" s="295" t="s">
        <v>502</v>
      </c>
      <c r="E12" s="294" t="s">
        <v>501</v>
      </c>
      <c r="F12" s="310"/>
      <c r="G12" s="310"/>
    </row>
    <row r="13" spans="1:7" x14ac:dyDescent="0.2">
      <c r="A13" s="298"/>
      <c r="B13" s="295"/>
      <c r="C13" s="301">
        <f>SUM(C11:C12)</f>
        <v>2770</v>
      </c>
      <c r="D13" s="303" t="s">
        <v>500</v>
      </c>
      <c r="E13" s="294"/>
      <c r="F13" s="310"/>
      <c r="G13" s="310"/>
    </row>
    <row r="14" spans="1:7" x14ac:dyDescent="0.2">
      <c r="A14" s="298">
        <v>61</v>
      </c>
      <c r="B14" s="297">
        <v>42865</v>
      </c>
      <c r="C14" s="310">
        <v>-900</v>
      </c>
      <c r="D14" s="295" t="s">
        <v>499</v>
      </c>
      <c r="E14" s="294" t="s">
        <v>493</v>
      </c>
      <c r="F14" s="310"/>
      <c r="G14" s="310"/>
    </row>
    <row r="15" spans="1:7" x14ac:dyDescent="0.2">
      <c r="A15" s="298">
        <v>62</v>
      </c>
      <c r="B15" s="297">
        <v>42886</v>
      </c>
      <c r="C15" s="310">
        <v>22631.599999999999</v>
      </c>
      <c r="D15" s="295" t="s">
        <v>498</v>
      </c>
      <c r="E15" s="294" t="s">
        <v>483</v>
      </c>
      <c r="F15" s="310"/>
      <c r="G15" s="310"/>
    </row>
    <row r="16" spans="1:7" x14ac:dyDescent="0.2">
      <c r="A16" s="298"/>
      <c r="B16" s="295"/>
      <c r="C16" s="301">
        <f>SUM(C13:C15)</f>
        <v>24501.599999999999</v>
      </c>
      <c r="D16" s="303" t="s">
        <v>497</v>
      </c>
      <c r="E16" s="294"/>
      <c r="F16" s="310"/>
      <c r="G16" s="310"/>
    </row>
    <row r="17" spans="1:7" ht="26.25" customHeight="1" x14ac:dyDescent="0.2">
      <c r="A17" s="298">
        <v>64</v>
      </c>
      <c r="B17" s="297">
        <v>42914</v>
      </c>
      <c r="C17" s="310">
        <v>-6879.3</v>
      </c>
      <c r="D17" s="316" t="s">
        <v>496</v>
      </c>
      <c r="E17" s="294" t="s">
        <v>483</v>
      </c>
      <c r="F17" s="310"/>
      <c r="G17" s="310"/>
    </row>
    <row r="18" spans="1:7" x14ac:dyDescent="0.2">
      <c r="A18" s="298"/>
      <c r="B18" s="295"/>
      <c r="C18" s="301">
        <v>17622.3</v>
      </c>
      <c r="D18" s="303" t="s">
        <v>495</v>
      </c>
      <c r="E18" s="294"/>
      <c r="F18" s="310"/>
      <c r="G18" s="310"/>
    </row>
    <row r="19" spans="1:7" x14ac:dyDescent="0.2">
      <c r="A19" s="298">
        <v>66</v>
      </c>
      <c r="B19" s="297">
        <v>42942</v>
      </c>
      <c r="C19" s="310">
        <v>684.9</v>
      </c>
      <c r="D19" s="295" t="s">
        <v>494</v>
      </c>
      <c r="E19" s="294" t="s">
        <v>493</v>
      </c>
      <c r="F19" s="310"/>
      <c r="G19" s="310"/>
    </row>
    <row r="20" spans="1:7" x14ac:dyDescent="0.2">
      <c r="A20" s="298"/>
      <c r="B20" s="295"/>
      <c r="C20" s="301">
        <f>SUM(C18:C19)</f>
        <v>18307.2</v>
      </c>
      <c r="D20" s="303" t="s">
        <v>492</v>
      </c>
      <c r="E20" s="294"/>
      <c r="F20" s="310"/>
      <c r="G20" s="310"/>
    </row>
    <row r="21" spans="1:7" x14ac:dyDescent="0.2">
      <c r="A21" s="298">
        <v>68</v>
      </c>
      <c r="B21" s="297">
        <v>42977</v>
      </c>
      <c r="C21" s="296">
        <v>-50</v>
      </c>
      <c r="D21" s="295" t="s">
        <v>491</v>
      </c>
      <c r="E21" s="294" t="s">
        <v>490</v>
      </c>
      <c r="F21" s="310"/>
      <c r="G21" s="310"/>
    </row>
    <row r="22" spans="1:7" x14ac:dyDescent="0.2">
      <c r="A22" s="298">
        <v>67</v>
      </c>
      <c r="B22" s="297">
        <v>42956</v>
      </c>
      <c r="C22" s="296">
        <v>-2998.6</v>
      </c>
      <c r="D22" s="295" t="s">
        <v>489</v>
      </c>
      <c r="E22" s="294" t="s">
        <v>483</v>
      </c>
      <c r="F22" s="310"/>
      <c r="G22" s="310"/>
    </row>
    <row r="23" spans="1:7" x14ac:dyDescent="0.2">
      <c r="A23" s="298">
        <v>67</v>
      </c>
      <c r="B23" s="297">
        <v>42956</v>
      </c>
      <c r="C23" s="296">
        <v>-1435.5</v>
      </c>
      <c r="D23" s="295" t="s">
        <v>488</v>
      </c>
      <c r="E23" s="294" t="s">
        <v>483</v>
      </c>
      <c r="F23" s="310"/>
      <c r="G23" s="310"/>
    </row>
    <row r="24" spans="1:7" x14ac:dyDescent="0.2">
      <c r="A24" s="298">
        <v>67</v>
      </c>
      <c r="B24" s="297">
        <v>42956</v>
      </c>
      <c r="C24" s="296">
        <v>-775.9</v>
      </c>
      <c r="D24" s="295" t="s">
        <v>487</v>
      </c>
      <c r="E24" s="294" t="s">
        <v>483</v>
      </c>
      <c r="F24" s="310"/>
      <c r="G24" s="310"/>
    </row>
    <row r="25" spans="1:7" x14ac:dyDescent="0.2">
      <c r="A25" s="298">
        <v>67</v>
      </c>
      <c r="B25" s="297">
        <v>42956</v>
      </c>
      <c r="C25" s="296">
        <v>-352.5</v>
      </c>
      <c r="D25" s="295" t="s">
        <v>486</v>
      </c>
      <c r="E25" s="294" t="s">
        <v>483</v>
      </c>
      <c r="F25" s="310"/>
      <c r="G25" s="310"/>
    </row>
    <row r="26" spans="1:7" x14ac:dyDescent="0.2">
      <c r="A26" s="298">
        <v>67</v>
      </c>
      <c r="B26" s="297">
        <v>42956</v>
      </c>
      <c r="C26" s="296">
        <v>-82</v>
      </c>
      <c r="D26" s="295" t="s">
        <v>485</v>
      </c>
      <c r="E26" s="294" t="s">
        <v>483</v>
      </c>
      <c r="F26" s="310"/>
      <c r="G26" s="310"/>
    </row>
    <row r="27" spans="1:7" x14ac:dyDescent="0.2">
      <c r="A27" s="298">
        <v>67</v>
      </c>
      <c r="B27" s="297">
        <v>42956</v>
      </c>
      <c r="C27" s="296">
        <v>-232.3</v>
      </c>
      <c r="D27" s="295" t="s">
        <v>484</v>
      </c>
      <c r="E27" s="294" t="s">
        <v>483</v>
      </c>
      <c r="F27" s="310"/>
      <c r="G27" s="310"/>
    </row>
    <row r="28" spans="1:7" x14ac:dyDescent="0.2">
      <c r="A28" s="298"/>
      <c r="B28" s="295"/>
      <c r="C28" s="301">
        <f>SUM(C20:C27)</f>
        <v>12380.400000000001</v>
      </c>
      <c r="D28" s="303" t="s">
        <v>482</v>
      </c>
      <c r="E28" s="294"/>
      <c r="F28" s="310"/>
      <c r="G28" s="310"/>
    </row>
    <row r="29" spans="1:7" x14ac:dyDescent="0.2">
      <c r="A29" s="298"/>
      <c r="B29" s="297"/>
      <c r="C29" s="301"/>
      <c r="D29" s="303"/>
      <c r="E29" s="294"/>
      <c r="F29" s="310"/>
      <c r="G29" s="310"/>
    </row>
    <row r="30" spans="1:7" x14ac:dyDescent="0.2">
      <c r="A30" s="298"/>
      <c r="B30" s="297"/>
      <c r="C30" s="310"/>
      <c r="D30" s="299" t="s">
        <v>481</v>
      </c>
      <c r="E30" s="294"/>
      <c r="F30" s="310"/>
      <c r="G30" s="310"/>
    </row>
    <row r="31" spans="1:7" x14ac:dyDescent="0.2">
      <c r="A31" s="298"/>
      <c r="B31" s="295"/>
      <c r="C31" s="296">
        <v>-10000</v>
      </c>
      <c r="D31" s="295" t="s">
        <v>480</v>
      </c>
      <c r="E31" s="294"/>
      <c r="F31" s="310"/>
      <c r="G31" s="310"/>
    </row>
    <row r="32" spans="1:7" ht="12.6" customHeight="1" x14ac:dyDescent="0.2">
      <c r="A32" s="298"/>
      <c r="B32" s="297"/>
      <c r="C32" s="296">
        <v>-5</v>
      </c>
      <c r="D32" s="295" t="s">
        <v>479</v>
      </c>
      <c r="E32" s="294"/>
      <c r="F32" s="310"/>
      <c r="G32" s="310"/>
    </row>
    <row r="33" spans="1:7" hidden="1" x14ac:dyDescent="0.2">
      <c r="A33" s="297"/>
      <c r="B33" s="295"/>
      <c r="C33" s="310"/>
      <c r="D33" s="295"/>
      <c r="E33" s="294"/>
      <c r="F33" s="310"/>
      <c r="G33" s="310"/>
    </row>
    <row r="34" spans="1:7" s="299" customFormat="1" hidden="1" x14ac:dyDescent="0.2">
      <c r="A34" s="304"/>
      <c r="B34" s="303"/>
      <c r="C34" s="301"/>
      <c r="D34" s="303"/>
      <c r="E34" s="302"/>
      <c r="F34" s="301"/>
      <c r="G34" s="301"/>
    </row>
    <row r="35" spans="1:7" hidden="1" x14ac:dyDescent="0.2">
      <c r="A35" s="298"/>
      <c r="B35" s="297"/>
      <c r="C35" s="310"/>
      <c r="D35" s="295"/>
      <c r="E35" s="294"/>
      <c r="F35" s="310"/>
      <c r="G35" s="310"/>
    </row>
    <row r="36" spans="1:7" hidden="1" x14ac:dyDescent="0.2">
      <c r="A36" s="298"/>
      <c r="B36" s="295"/>
      <c r="C36" s="310"/>
      <c r="D36" s="295"/>
      <c r="E36" s="294"/>
      <c r="F36" s="310"/>
      <c r="G36" s="310"/>
    </row>
    <row r="37" spans="1:7" hidden="1" x14ac:dyDescent="0.2">
      <c r="A37" s="297"/>
      <c r="B37" s="295"/>
      <c r="C37" s="301"/>
      <c r="D37" s="303"/>
      <c r="E37" s="315"/>
      <c r="F37" s="310"/>
      <c r="G37" s="310"/>
    </row>
    <row r="38" spans="1:7" hidden="1" x14ac:dyDescent="0.2">
      <c r="A38" s="309"/>
      <c r="B38" s="297"/>
      <c r="C38" s="310"/>
      <c r="D38" s="295"/>
      <c r="E38" s="294"/>
      <c r="F38" s="310"/>
      <c r="G38" s="310"/>
    </row>
    <row r="39" spans="1:7" s="299" customFormat="1" hidden="1" x14ac:dyDescent="0.2">
      <c r="A39" s="304"/>
      <c r="B39" s="303"/>
      <c r="C39" s="310"/>
      <c r="D39" s="295"/>
      <c r="E39" s="294"/>
      <c r="F39" s="301"/>
      <c r="G39" s="301"/>
    </row>
    <row r="40" spans="1:7" s="299" customFormat="1" hidden="1" x14ac:dyDescent="0.2">
      <c r="A40" s="304"/>
      <c r="B40" s="303"/>
      <c r="C40" s="310"/>
      <c r="D40" s="295"/>
      <c r="E40" s="294"/>
      <c r="F40" s="301"/>
      <c r="G40" s="301"/>
    </row>
    <row r="41" spans="1:7" hidden="1" x14ac:dyDescent="0.2">
      <c r="A41" s="309"/>
      <c r="B41" s="297"/>
      <c r="C41" s="310"/>
      <c r="D41" s="295"/>
      <c r="E41" s="294"/>
      <c r="F41" s="310"/>
      <c r="G41" s="310"/>
    </row>
    <row r="42" spans="1:7" hidden="1" x14ac:dyDescent="0.2">
      <c r="A42" s="297"/>
      <c r="B42" s="295"/>
      <c r="C42" s="310"/>
      <c r="D42" s="295"/>
      <c r="E42" s="294"/>
      <c r="F42" s="310"/>
      <c r="G42" s="310"/>
    </row>
    <row r="43" spans="1:7" hidden="1" x14ac:dyDescent="0.2">
      <c r="A43" s="297"/>
      <c r="B43" s="295"/>
      <c r="C43" s="310"/>
      <c r="D43" s="295"/>
      <c r="E43" s="315"/>
      <c r="F43" s="310"/>
      <c r="G43" s="310"/>
    </row>
    <row r="44" spans="1:7" hidden="1" x14ac:dyDescent="0.2">
      <c r="A44" s="297"/>
      <c r="B44" s="295"/>
      <c r="C44" s="310"/>
      <c r="D44" s="295"/>
      <c r="E44" s="315"/>
      <c r="F44" s="310"/>
      <c r="G44" s="310"/>
    </row>
    <row r="45" spans="1:7" hidden="1" x14ac:dyDescent="0.2">
      <c r="A45" s="297"/>
      <c r="B45" s="295"/>
      <c r="C45" s="301"/>
      <c r="D45" s="303"/>
      <c r="E45" s="315"/>
      <c r="F45" s="310"/>
      <c r="G45" s="310"/>
    </row>
    <row r="46" spans="1:7" hidden="1" x14ac:dyDescent="0.2">
      <c r="A46" s="297"/>
      <c r="B46" s="295"/>
      <c r="C46" s="310"/>
      <c r="D46" s="295"/>
      <c r="E46" s="315"/>
      <c r="F46" s="310"/>
      <c r="G46" s="310"/>
    </row>
    <row r="47" spans="1:7" hidden="1" x14ac:dyDescent="0.2">
      <c r="A47" s="297"/>
      <c r="B47" s="295"/>
      <c r="C47" s="310"/>
      <c r="D47" s="295"/>
      <c r="E47" s="315"/>
      <c r="F47" s="310"/>
      <c r="G47" s="310"/>
    </row>
    <row r="48" spans="1:7" hidden="1" x14ac:dyDescent="0.2">
      <c r="A48" s="297"/>
      <c r="B48" s="295"/>
      <c r="C48" s="310"/>
      <c r="D48" s="295"/>
      <c r="E48" s="315"/>
      <c r="F48" s="310"/>
      <c r="G48" s="310"/>
    </row>
    <row r="49" spans="1:7" hidden="1" x14ac:dyDescent="0.2">
      <c r="A49" s="297"/>
      <c r="B49" s="295"/>
      <c r="C49" s="301"/>
      <c r="D49" s="303"/>
      <c r="E49" s="315"/>
      <c r="F49" s="310"/>
      <c r="G49" s="310"/>
    </row>
    <row r="50" spans="1:7" hidden="1" x14ac:dyDescent="0.2">
      <c r="A50" s="297"/>
      <c r="B50" s="295"/>
      <c r="C50" s="310"/>
      <c r="D50" s="295"/>
      <c r="E50" s="315"/>
      <c r="F50" s="310"/>
      <c r="G50" s="310"/>
    </row>
    <row r="51" spans="1:7" hidden="1" x14ac:dyDescent="0.2">
      <c r="A51" s="297"/>
      <c r="B51" s="295"/>
      <c r="C51" s="310"/>
      <c r="D51" s="295"/>
      <c r="E51" s="315"/>
      <c r="F51" s="310"/>
      <c r="G51" s="310"/>
    </row>
    <row r="52" spans="1:7" hidden="1" x14ac:dyDescent="0.2">
      <c r="A52" s="297"/>
      <c r="B52" s="295"/>
      <c r="C52" s="310"/>
      <c r="D52" s="295"/>
      <c r="E52" s="315"/>
      <c r="F52" s="310"/>
      <c r="G52" s="310"/>
    </row>
    <row r="53" spans="1:7" hidden="1" x14ac:dyDescent="0.2">
      <c r="A53" s="297"/>
      <c r="B53" s="295"/>
      <c r="C53" s="310"/>
      <c r="D53" s="295"/>
      <c r="E53" s="315"/>
      <c r="F53" s="310"/>
      <c r="G53" s="310"/>
    </row>
    <row r="54" spans="1:7" s="299" customFormat="1" hidden="1" x14ac:dyDescent="0.2">
      <c r="A54" s="304"/>
      <c r="B54" s="303"/>
      <c r="C54" s="310"/>
      <c r="D54" s="295"/>
      <c r="E54" s="314"/>
      <c r="F54" s="301"/>
      <c r="G54" s="301"/>
    </row>
    <row r="55" spans="1:7" s="299" customFormat="1" hidden="1" x14ac:dyDescent="0.2">
      <c r="A55" s="304"/>
      <c r="B55" s="303"/>
      <c r="C55" s="301"/>
      <c r="D55" s="303"/>
      <c r="E55" s="302"/>
      <c r="F55" s="301"/>
      <c r="G55" s="301"/>
    </row>
    <row r="56" spans="1:7" hidden="1" x14ac:dyDescent="0.2">
      <c r="A56" s="309"/>
      <c r="B56" s="297"/>
      <c r="C56" s="310"/>
      <c r="D56" s="295"/>
      <c r="E56" s="294"/>
      <c r="F56" s="310"/>
      <c r="G56" s="310"/>
    </row>
    <row r="57" spans="1:7" hidden="1" x14ac:dyDescent="0.2">
      <c r="A57" s="297"/>
      <c r="B57" s="295"/>
      <c r="C57" s="310"/>
      <c r="D57" s="295"/>
      <c r="E57" s="294"/>
      <c r="F57" s="310"/>
      <c r="G57" s="310"/>
    </row>
    <row r="58" spans="1:7" hidden="1" x14ac:dyDescent="0.2">
      <c r="A58" s="297"/>
      <c r="B58" s="295"/>
      <c r="C58" s="310"/>
      <c r="D58" s="295"/>
      <c r="E58" s="294"/>
      <c r="F58" s="310"/>
      <c r="G58" s="310"/>
    </row>
    <row r="59" spans="1:7" hidden="1" x14ac:dyDescent="0.2">
      <c r="A59" s="297"/>
      <c r="B59" s="295"/>
      <c r="C59" s="310"/>
      <c r="D59" s="295"/>
      <c r="E59" s="294"/>
      <c r="F59" s="310"/>
      <c r="G59" s="310"/>
    </row>
    <row r="60" spans="1:7" hidden="1" x14ac:dyDescent="0.2">
      <c r="A60" s="297"/>
      <c r="B60" s="295"/>
      <c r="C60" s="310"/>
      <c r="D60" s="295"/>
      <c r="E60" s="294"/>
      <c r="F60" s="310"/>
      <c r="G60" s="310"/>
    </row>
    <row r="61" spans="1:7" hidden="1" x14ac:dyDescent="0.2">
      <c r="A61" s="297"/>
      <c r="B61" s="295"/>
      <c r="C61" s="310"/>
      <c r="D61" s="295"/>
      <c r="E61" s="294"/>
      <c r="F61" s="310"/>
      <c r="G61" s="310"/>
    </row>
    <row r="62" spans="1:7" hidden="1" x14ac:dyDescent="0.2">
      <c r="A62" s="297"/>
      <c r="B62" s="295"/>
      <c r="C62" s="310"/>
      <c r="D62" s="295"/>
      <c r="E62" s="294"/>
      <c r="F62" s="310"/>
      <c r="G62" s="310"/>
    </row>
    <row r="63" spans="1:7" hidden="1" x14ac:dyDescent="0.2">
      <c r="A63" s="309"/>
      <c r="B63" s="297"/>
      <c r="C63" s="310"/>
      <c r="D63" s="295"/>
      <c r="E63" s="294"/>
      <c r="F63" s="310"/>
      <c r="G63" s="310"/>
    </row>
    <row r="64" spans="1:7" s="299" customFormat="1" hidden="1" x14ac:dyDescent="0.2">
      <c r="A64" s="304"/>
      <c r="B64" s="303"/>
      <c r="C64" s="301"/>
      <c r="D64" s="303"/>
      <c r="E64" s="314"/>
      <c r="F64" s="301"/>
      <c r="G64" s="301"/>
    </row>
    <row r="65" spans="1:7" hidden="1" x14ac:dyDescent="0.2">
      <c r="A65" s="309"/>
      <c r="B65" s="297"/>
      <c r="C65" s="310"/>
      <c r="D65" s="295"/>
      <c r="E65" s="294"/>
      <c r="F65" s="310"/>
      <c r="G65" s="310"/>
    </row>
    <row r="66" spans="1:7" hidden="1" x14ac:dyDescent="0.2">
      <c r="A66" s="309"/>
      <c r="B66" s="297"/>
      <c r="C66" s="310"/>
      <c r="D66" s="313"/>
      <c r="E66" s="294"/>
      <c r="F66" s="312"/>
      <c r="G66" s="312"/>
    </row>
    <row r="67" spans="1:7" hidden="1" x14ac:dyDescent="0.2">
      <c r="A67" s="309"/>
      <c r="B67" s="297"/>
      <c r="C67" s="310"/>
      <c r="D67" s="295"/>
      <c r="E67" s="294"/>
      <c r="F67" s="310"/>
      <c r="G67" s="310"/>
    </row>
    <row r="68" spans="1:7" hidden="1" x14ac:dyDescent="0.2">
      <c r="A68" s="309"/>
      <c r="B68" s="297"/>
      <c r="C68" s="310"/>
      <c r="D68" s="295"/>
      <c r="E68" s="294"/>
      <c r="F68" s="310"/>
      <c r="G68" s="310"/>
    </row>
    <row r="69" spans="1:7" hidden="1" x14ac:dyDescent="0.2">
      <c r="A69" s="309"/>
      <c r="B69" s="297"/>
      <c r="C69" s="310"/>
      <c r="D69" s="295"/>
      <c r="E69" s="294"/>
      <c r="F69" s="310"/>
      <c r="G69" s="310"/>
    </row>
    <row r="70" spans="1:7" hidden="1" x14ac:dyDescent="0.2">
      <c r="A70" s="309"/>
      <c r="B70" s="297"/>
      <c r="C70" s="310"/>
      <c r="D70" s="295"/>
      <c r="E70" s="294"/>
      <c r="F70" s="310"/>
      <c r="G70" s="310"/>
    </row>
    <row r="71" spans="1:7" hidden="1" x14ac:dyDescent="0.2">
      <c r="A71" s="309"/>
      <c r="B71" s="297"/>
      <c r="C71" s="310"/>
      <c r="D71" s="295"/>
      <c r="E71" s="294"/>
      <c r="F71" s="310"/>
      <c r="G71" s="310"/>
    </row>
    <row r="72" spans="1:7" hidden="1" x14ac:dyDescent="0.2">
      <c r="A72" s="309"/>
      <c r="B72" s="297"/>
      <c r="C72" s="310"/>
      <c r="D72" s="295"/>
      <c r="E72" s="294"/>
      <c r="F72" s="310"/>
      <c r="G72" s="310"/>
    </row>
    <row r="73" spans="1:7" s="299" customFormat="1" hidden="1" x14ac:dyDescent="0.2">
      <c r="A73" s="305"/>
      <c r="B73" s="304"/>
      <c r="C73" s="301"/>
      <c r="D73" s="303"/>
      <c r="E73" s="302"/>
      <c r="F73" s="301"/>
      <c r="G73" s="301"/>
    </row>
    <row r="74" spans="1:7" hidden="1" x14ac:dyDescent="0.2">
      <c r="A74" s="309"/>
      <c r="B74" s="297"/>
      <c r="C74" s="310"/>
      <c r="D74" s="295"/>
      <c r="E74" s="294"/>
      <c r="F74" s="310"/>
      <c r="G74" s="310"/>
    </row>
    <row r="75" spans="1:7" hidden="1" x14ac:dyDescent="0.2">
      <c r="A75" s="309"/>
      <c r="B75" s="297"/>
      <c r="C75" s="310"/>
      <c r="D75" s="295"/>
      <c r="E75" s="294"/>
      <c r="F75" s="310"/>
      <c r="G75" s="310"/>
    </row>
    <row r="76" spans="1:7" hidden="1" x14ac:dyDescent="0.2">
      <c r="A76" s="309"/>
      <c r="B76" s="295"/>
      <c r="C76" s="310"/>
      <c r="D76" s="295"/>
      <c r="E76" s="294"/>
      <c r="F76" s="310"/>
      <c r="G76" s="310"/>
    </row>
    <row r="77" spans="1:7" hidden="1" x14ac:dyDescent="0.2">
      <c r="A77" s="309"/>
      <c r="B77" s="295"/>
      <c r="C77" s="310"/>
      <c r="D77" s="295"/>
      <c r="E77" s="294"/>
      <c r="F77" s="310"/>
      <c r="G77" s="310"/>
    </row>
    <row r="78" spans="1:7" hidden="1" x14ac:dyDescent="0.2">
      <c r="A78" s="309"/>
      <c r="B78" s="297"/>
      <c r="C78" s="310"/>
      <c r="D78" s="295"/>
      <c r="E78" s="294"/>
      <c r="F78" s="310"/>
      <c r="G78" s="310"/>
    </row>
    <row r="79" spans="1:7" s="299" customFormat="1" hidden="1" x14ac:dyDescent="0.2">
      <c r="A79" s="305"/>
      <c r="B79" s="304"/>
      <c r="C79" s="301"/>
      <c r="D79" s="303"/>
      <c r="E79" s="302"/>
      <c r="F79" s="301"/>
      <c r="G79" s="301"/>
    </row>
    <row r="80" spans="1:7" hidden="1" x14ac:dyDescent="0.2">
      <c r="A80" s="309"/>
      <c r="B80" s="297"/>
      <c r="C80" s="310"/>
      <c r="D80" s="295"/>
      <c r="E80" s="294"/>
      <c r="F80" s="310"/>
      <c r="G80" s="310"/>
    </row>
    <row r="81" spans="1:7" hidden="1" x14ac:dyDescent="0.2">
      <c r="A81" s="309"/>
      <c r="B81" s="297"/>
      <c r="C81" s="310"/>
      <c r="D81" s="295"/>
      <c r="E81" s="294"/>
      <c r="F81" s="310"/>
      <c r="G81" s="310"/>
    </row>
    <row r="82" spans="1:7" hidden="1" x14ac:dyDescent="0.2">
      <c r="A82" s="309"/>
      <c r="B82" s="297"/>
      <c r="C82" s="310"/>
      <c r="D82" s="295"/>
      <c r="E82" s="294"/>
      <c r="F82" s="310"/>
      <c r="G82" s="310"/>
    </row>
    <row r="83" spans="1:7" hidden="1" x14ac:dyDescent="0.2">
      <c r="A83" s="309"/>
      <c r="B83" s="297"/>
      <c r="C83" s="310"/>
      <c r="D83" s="295"/>
      <c r="E83" s="294"/>
      <c r="F83" s="310"/>
      <c r="G83" s="310"/>
    </row>
    <row r="84" spans="1:7" s="299" customFormat="1" hidden="1" x14ac:dyDescent="0.2">
      <c r="A84" s="305"/>
      <c r="B84" s="304"/>
      <c r="C84" s="301"/>
      <c r="D84" s="303"/>
      <c r="E84" s="302"/>
      <c r="F84" s="301"/>
      <c r="G84" s="301"/>
    </row>
    <row r="85" spans="1:7" hidden="1" x14ac:dyDescent="0.2">
      <c r="A85" s="309"/>
      <c r="B85" s="297"/>
      <c r="C85" s="310"/>
      <c r="D85" s="295"/>
      <c r="E85" s="294"/>
      <c r="F85" s="310"/>
      <c r="G85" s="310"/>
    </row>
    <row r="86" spans="1:7" hidden="1" x14ac:dyDescent="0.2">
      <c r="A86" s="309"/>
      <c r="B86" s="297"/>
      <c r="C86" s="301"/>
      <c r="D86" s="303"/>
      <c r="E86" s="294"/>
      <c r="F86" s="310"/>
      <c r="G86" s="310"/>
    </row>
    <row r="87" spans="1:7" hidden="1" x14ac:dyDescent="0.2">
      <c r="A87" s="309"/>
      <c r="B87" s="297"/>
      <c r="C87" s="310"/>
      <c r="D87" s="295"/>
      <c r="E87" s="294"/>
      <c r="F87" s="310"/>
      <c r="G87" s="310"/>
    </row>
    <row r="88" spans="1:7" hidden="1" x14ac:dyDescent="0.2">
      <c r="A88" s="309"/>
      <c r="B88" s="297"/>
      <c r="C88" s="296"/>
      <c r="D88" s="295"/>
      <c r="E88" s="294"/>
      <c r="F88" s="310"/>
      <c r="G88" s="310"/>
    </row>
    <row r="89" spans="1:7" hidden="1" x14ac:dyDescent="0.2">
      <c r="A89" s="309"/>
      <c r="B89" s="297"/>
      <c r="C89" s="310"/>
      <c r="D89" s="295"/>
      <c r="E89" s="294"/>
      <c r="F89" s="310"/>
      <c r="G89" s="310"/>
    </row>
    <row r="90" spans="1:7" hidden="1" x14ac:dyDescent="0.2">
      <c r="A90" s="309"/>
      <c r="B90" s="297"/>
      <c r="C90" s="310"/>
      <c r="D90" s="295"/>
      <c r="E90" s="294"/>
      <c r="F90" s="310"/>
      <c r="G90" s="310"/>
    </row>
    <row r="91" spans="1:7" hidden="1" x14ac:dyDescent="0.2">
      <c r="A91" s="309"/>
      <c r="B91" s="297"/>
      <c r="C91" s="310"/>
      <c r="D91" s="295"/>
      <c r="E91" s="294"/>
      <c r="F91" s="310"/>
      <c r="G91" s="310"/>
    </row>
    <row r="92" spans="1:7" hidden="1" x14ac:dyDescent="0.2">
      <c r="A92" s="309"/>
      <c r="B92" s="297"/>
      <c r="C92" s="310"/>
      <c r="D92" s="295"/>
      <c r="E92" s="294"/>
      <c r="F92" s="310"/>
      <c r="G92" s="310"/>
    </row>
    <row r="93" spans="1:7" hidden="1" x14ac:dyDescent="0.2">
      <c r="A93" s="309"/>
      <c r="B93" s="297"/>
      <c r="C93" s="310"/>
      <c r="D93" s="295"/>
      <c r="E93" s="294"/>
      <c r="F93" s="310"/>
      <c r="G93" s="310"/>
    </row>
    <row r="94" spans="1:7" hidden="1" x14ac:dyDescent="0.2">
      <c r="A94" s="309"/>
      <c r="B94" s="297"/>
      <c r="C94" s="310"/>
      <c r="D94" s="295"/>
      <c r="E94" s="294"/>
      <c r="F94" s="310"/>
      <c r="G94" s="310"/>
    </row>
    <row r="95" spans="1:7" hidden="1" x14ac:dyDescent="0.2">
      <c r="A95" s="309"/>
      <c r="B95" s="297"/>
      <c r="C95" s="310"/>
      <c r="D95" s="295"/>
      <c r="E95" s="294"/>
      <c r="F95" s="310"/>
      <c r="G95" s="310"/>
    </row>
    <row r="96" spans="1:7" hidden="1" x14ac:dyDescent="0.2">
      <c r="A96" s="309"/>
      <c r="B96" s="297"/>
      <c r="C96" s="310"/>
      <c r="D96" s="295"/>
      <c r="E96" s="294"/>
      <c r="F96" s="310"/>
      <c r="G96" s="310"/>
    </row>
    <row r="97" spans="1:7" hidden="1" x14ac:dyDescent="0.2">
      <c r="A97" s="309"/>
      <c r="B97" s="297"/>
      <c r="C97" s="301"/>
      <c r="D97" s="303"/>
      <c r="E97" s="294"/>
      <c r="F97" s="310"/>
      <c r="G97" s="310"/>
    </row>
    <row r="98" spans="1:7" hidden="1" x14ac:dyDescent="0.2">
      <c r="A98" s="309"/>
      <c r="B98" s="297"/>
      <c r="C98" s="310"/>
      <c r="D98" s="295"/>
      <c r="E98" s="294"/>
      <c r="F98" s="310"/>
      <c r="G98" s="310"/>
    </row>
    <row r="99" spans="1:7" hidden="1" x14ac:dyDescent="0.2">
      <c r="A99" s="309"/>
      <c r="B99" s="297"/>
      <c r="C99" s="310"/>
      <c r="D99" s="295"/>
      <c r="E99" s="294"/>
      <c r="F99" s="310"/>
      <c r="G99" s="310"/>
    </row>
    <row r="100" spans="1:7" hidden="1" x14ac:dyDescent="0.2">
      <c r="A100" s="309"/>
      <c r="B100" s="297"/>
      <c r="C100" s="310"/>
      <c r="D100" s="295"/>
      <c r="E100" s="294"/>
      <c r="F100" s="310"/>
      <c r="G100" s="310"/>
    </row>
    <row r="101" spans="1:7" hidden="1" x14ac:dyDescent="0.2">
      <c r="A101" s="309"/>
      <c r="B101" s="297"/>
      <c r="C101" s="310"/>
      <c r="D101" s="295"/>
      <c r="E101" s="294"/>
      <c r="F101" s="310"/>
      <c r="G101" s="310"/>
    </row>
    <row r="102" spans="1:7" hidden="1" x14ac:dyDescent="0.2">
      <c r="A102" s="309"/>
      <c r="B102" s="297"/>
      <c r="C102" s="310"/>
      <c r="D102" s="295"/>
      <c r="E102" s="294"/>
      <c r="F102" s="310"/>
      <c r="G102" s="310"/>
    </row>
    <row r="103" spans="1:7" hidden="1" x14ac:dyDescent="0.2">
      <c r="A103" s="309"/>
      <c r="B103" s="297"/>
      <c r="C103" s="310"/>
      <c r="D103" s="295"/>
      <c r="E103" s="294"/>
      <c r="F103" s="310"/>
      <c r="G103" s="310"/>
    </row>
    <row r="104" spans="1:7" hidden="1" x14ac:dyDescent="0.2">
      <c r="A104" s="309"/>
      <c r="B104" s="297"/>
      <c r="C104" s="310"/>
      <c r="D104" s="295"/>
      <c r="E104" s="294"/>
      <c r="F104" s="310"/>
      <c r="G104" s="310"/>
    </row>
    <row r="105" spans="1:7" hidden="1" x14ac:dyDescent="0.2">
      <c r="A105" s="309"/>
      <c r="B105" s="297"/>
      <c r="C105" s="310"/>
      <c r="D105" s="295"/>
      <c r="E105" s="294"/>
      <c r="F105" s="310"/>
      <c r="G105" s="310"/>
    </row>
    <row r="106" spans="1:7" hidden="1" x14ac:dyDescent="0.2">
      <c r="A106" s="309"/>
      <c r="B106" s="297"/>
      <c r="C106" s="310"/>
      <c r="D106" s="295"/>
      <c r="E106" s="294"/>
      <c r="F106" s="310"/>
      <c r="G106" s="310"/>
    </row>
    <row r="107" spans="1:7" hidden="1" x14ac:dyDescent="0.2">
      <c r="A107" s="309"/>
      <c r="B107" s="297"/>
      <c r="C107" s="310"/>
      <c r="D107" s="295"/>
      <c r="E107" s="294"/>
      <c r="F107" s="310"/>
      <c r="G107" s="310"/>
    </row>
    <row r="108" spans="1:7" hidden="1" x14ac:dyDescent="0.2">
      <c r="A108" s="309"/>
      <c r="B108" s="297"/>
      <c r="C108" s="310"/>
      <c r="D108" s="295"/>
      <c r="E108" s="294"/>
      <c r="F108" s="310"/>
      <c r="G108" s="310"/>
    </row>
    <row r="109" spans="1:7" s="299" customFormat="1" hidden="1" x14ac:dyDescent="0.2">
      <c r="A109" s="305"/>
      <c r="B109" s="304"/>
      <c r="C109" s="301"/>
      <c r="D109" s="303"/>
      <c r="E109" s="302"/>
      <c r="F109" s="301"/>
      <c r="G109" s="301"/>
    </row>
    <row r="110" spans="1:7" s="299" customFormat="1" hidden="1" x14ac:dyDescent="0.2">
      <c r="A110" s="309"/>
      <c r="B110" s="297"/>
      <c r="C110" s="310"/>
      <c r="D110" s="311"/>
      <c r="E110" s="294"/>
      <c r="F110" s="301"/>
      <c r="G110" s="301"/>
    </row>
    <row r="111" spans="1:7" hidden="1" x14ac:dyDescent="0.2">
      <c r="A111" s="309"/>
      <c r="B111" s="297"/>
      <c r="C111" s="310"/>
      <c r="D111" s="295"/>
      <c r="E111" s="294"/>
      <c r="F111" s="310"/>
      <c r="G111" s="310"/>
    </row>
    <row r="112" spans="1:7" s="299" customFormat="1" hidden="1" x14ac:dyDescent="0.2">
      <c r="A112" s="305"/>
      <c r="B112" s="304"/>
      <c r="C112" s="310"/>
      <c r="D112" s="295"/>
      <c r="E112" s="294"/>
      <c r="F112" s="301"/>
      <c r="G112" s="301"/>
    </row>
    <row r="113" spans="1:7" s="299" customFormat="1" hidden="1" x14ac:dyDescent="0.2">
      <c r="A113" s="305"/>
      <c r="B113" s="304"/>
      <c r="C113" s="310"/>
      <c r="D113" s="295"/>
      <c r="E113" s="294"/>
      <c r="F113" s="301"/>
      <c r="G113" s="301"/>
    </row>
    <row r="114" spans="1:7" s="299" customFormat="1" hidden="1" x14ac:dyDescent="0.2">
      <c r="A114" s="305"/>
      <c r="B114" s="304"/>
      <c r="C114" s="310"/>
      <c r="D114" s="295"/>
      <c r="E114" s="294"/>
      <c r="F114" s="301"/>
      <c r="G114" s="301"/>
    </row>
    <row r="115" spans="1:7" s="299" customFormat="1" hidden="1" x14ac:dyDescent="0.2">
      <c r="A115" s="305"/>
      <c r="B115" s="304"/>
      <c r="C115" s="301"/>
      <c r="D115" s="303"/>
      <c r="E115" s="302"/>
      <c r="F115" s="301"/>
      <c r="G115" s="301"/>
    </row>
    <row r="116" spans="1:7" hidden="1" x14ac:dyDescent="0.2">
      <c r="A116" s="309"/>
      <c r="B116" s="297"/>
      <c r="C116" s="310"/>
      <c r="D116" s="295"/>
      <c r="E116" s="294"/>
      <c r="F116" s="310"/>
      <c r="G116" s="310"/>
    </row>
    <row r="117" spans="1:7" hidden="1" x14ac:dyDescent="0.2">
      <c r="A117" s="309"/>
      <c r="B117" s="297"/>
      <c r="C117" s="310"/>
      <c r="D117" s="295"/>
      <c r="E117" s="294"/>
      <c r="F117" s="310"/>
      <c r="G117" s="310"/>
    </row>
    <row r="118" spans="1:7" s="299" customFormat="1" hidden="1" x14ac:dyDescent="0.2">
      <c r="A118" s="305"/>
      <c r="B118" s="304"/>
      <c r="C118" s="301"/>
      <c r="D118" s="303"/>
      <c r="E118" s="302"/>
      <c r="F118" s="301"/>
      <c r="G118" s="301"/>
    </row>
    <row r="119" spans="1:7" hidden="1" x14ac:dyDescent="0.2">
      <c r="A119" s="309"/>
      <c r="B119" s="297"/>
      <c r="C119" s="310"/>
      <c r="D119" s="295"/>
      <c r="E119" s="294"/>
      <c r="F119" s="310"/>
      <c r="G119" s="310"/>
    </row>
    <row r="120" spans="1:7" hidden="1" x14ac:dyDescent="0.2">
      <c r="A120" s="309"/>
      <c r="B120" s="297"/>
      <c r="C120" s="310"/>
      <c r="D120" s="295"/>
      <c r="E120" s="294"/>
      <c r="F120" s="310"/>
      <c r="G120" s="310"/>
    </row>
    <row r="121" spans="1:7" hidden="1" x14ac:dyDescent="0.2">
      <c r="A121" s="309"/>
      <c r="B121" s="297"/>
      <c r="C121" s="310"/>
      <c r="D121" s="295"/>
      <c r="E121" s="294"/>
      <c r="F121" s="310"/>
      <c r="G121" s="310"/>
    </row>
    <row r="122" spans="1:7" s="299" customFormat="1" hidden="1" x14ac:dyDescent="0.2">
      <c r="A122" s="305"/>
      <c r="B122" s="304"/>
      <c r="C122" s="301"/>
      <c r="D122" s="303"/>
      <c r="E122" s="302"/>
      <c r="F122" s="301"/>
      <c r="G122" s="301"/>
    </row>
    <row r="123" spans="1:7" s="299" customFormat="1" hidden="1" x14ac:dyDescent="0.2">
      <c r="A123" s="309"/>
      <c r="B123" s="297"/>
      <c r="C123" s="308"/>
      <c r="D123" s="307"/>
      <c r="E123" s="306"/>
      <c r="F123" s="301"/>
      <c r="G123" s="301"/>
    </row>
    <row r="124" spans="1:7" s="299" customFormat="1" hidden="1" x14ac:dyDescent="0.2">
      <c r="A124" s="305"/>
      <c r="B124" s="304"/>
      <c r="C124" s="301"/>
      <c r="D124" s="303"/>
      <c r="E124" s="302"/>
      <c r="F124" s="301"/>
      <c r="G124" s="301"/>
    </row>
    <row r="125" spans="1:7" s="299" customFormat="1" hidden="1" x14ac:dyDescent="0.2">
      <c r="A125" s="305"/>
      <c r="B125" s="304"/>
      <c r="C125" s="301"/>
      <c r="D125" s="303"/>
      <c r="E125" s="302"/>
      <c r="F125" s="301"/>
      <c r="G125" s="301"/>
    </row>
    <row r="126" spans="1:7" s="299" customFormat="1" hidden="1" x14ac:dyDescent="0.2">
      <c r="A126" s="305"/>
      <c r="B126" s="304"/>
      <c r="C126" s="301"/>
      <c r="D126" s="303"/>
      <c r="E126" s="302"/>
      <c r="F126" s="301"/>
      <c r="G126" s="301"/>
    </row>
    <row r="127" spans="1:7" s="299" customFormat="1" hidden="1" x14ac:dyDescent="0.2">
      <c r="A127" s="305"/>
      <c r="B127" s="304"/>
      <c r="C127" s="301"/>
      <c r="D127" s="303"/>
      <c r="E127" s="302"/>
      <c r="F127" s="301"/>
      <c r="G127" s="301"/>
    </row>
    <row r="128" spans="1:7" s="299" customFormat="1" x14ac:dyDescent="0.2">
      <c r="A128" s="298"/>
      <c r="B128" s="297"/>
      <c r="C128" s="296">
        <v>-337.2</v>
      </c>
      <c r="D128" s="295" t="s">
        <v>478</v>
      </c>
      <c r="E128" s="294"/>
      <c r="F128" s="300"/>
      <c r="G128" s="300"/>
    </row>
    <row r="129" spans="1:5" x14ac:dyDescent="0.2">
      <c r="A129" s="298"/>
      <c r="B129" s="297"/>
      <c r="C129" s="296"/>
      <c r="D129" s="295"/>
      <c r="E129" s="294"/>
    </row>
    <row r="130" spans="1:5" x14ac:dyDescent="0.2">
      <c r="A130" s="298"/>
      <c r="B130" s="297"/>
      <c r="C130" s="296"/>
      <c r="D130" s="295"/>
      <c r="E130" s="294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8"/>
  <sheetViews>
    <sheetView topLeftCell="A19" workbookViewId="0">
      <selection activeCell="D132" sqref="D132"/>
    </sheetView>
  </sheetViews>
  <sheetFormatPr defaultRowHeight="12.75" x14ac:dyDescent="0.2"/>
  <cols>
    <col min="1" max="1" width="9.140625" style="324"/>
    <col min="2" max="2" width="10.28515625" style="324" customWidth="1"/>
    <col min="3" max="3" width="15.7109375" style="323" customWidth="1"/>
    <col min="4" max="4" width="15.7109375" style="322" customWidth="1"/>
    <col min="5" max="5" width="91.85546875" style="311" customWidth="1"/>
    <col min="6" max="6" width="14.42578125" style="311" customWidth="1"/>
    <col min="7" max="7" width="14.5703125" style="311" hidden="1" customWidth="1"/>
    <col min="8" max="16384" width="9.140625" style="311"/>
  </cols>
  <sheetData>
    <row r="2" spans="1:7" x14ac:dyDescent="0.2">
      <c r="A2" s="356" t="s">
        <v>549</v>
      </c>
      <c r="B2" s="356"/>
      <c r="C2" s="356"/>
      <c r="D2" s="356"/>
      <c r="E2" s="356"/>
      <c r="F2" s="356"/>
    </row>
    <row r="4" spans="1:7" s="340" customFormat="1" ht="21.75" customHeight="1" x14ac:dyDescent="0.2">
      <c r="A4" s="353" t="s">
        <v>514</v>
      </c>
      <c r="B4" s="353" t="s">
        <v>513</v>
      </c>
      <c r="C4" s="355" t="s">
        <v>548</v>
      </c>
      <c r="D4" s="354" t="s">
        <v>547</v>
      </c>
      <c r="E4" s="353" t="s">
        <v>512</v>
      </c>
      <c r="F4" s="353" t="s">
        <v>57</v>
      </c>
      <c r="G4" s="353" t="s">
        <v>546</v>
      </c>
    </row>
    <row r="5" spans="1:7" x14ac:dyDescent="0.2">
      <c r="A5" s="338"/>
      <c r="B5" s="343"/>
      <c r="C5" s="308"/>
      <c r="D5" s="350">
        <v>53909</v>
      </c>
      <c r="E5" s="344" t="s">
        <v>545</v>
      </c>
      <c r="F5" s="307" t="s">
        <v>508</v>
      </c>
      <c r="G5" s="338" t="s">
        <v>544</v>
      </c>
    </row>
    <row r="6" spans="1:7" x14ac:dyDescent="0.2">
      <c r="A6" s="338">
        <v>54</v>
      </c>
      <c r="B6" s="343">
        <v>42760</v>
      </c>
      <c r="C6" s="308"/>
      <c r="D6" s="349">
        <v>10995.9</v>
      </c>
      <c r="E6" s="344" t="s">
        <v>543</v>
      </c>
      <c r="F6" s="307" t="s">
        <v>483</v>
      </c>
      <c r="G6" s="307"/>
    </row>
    <row r="7" spans="1:7" x14ac:dyDescent="0.2">
      <c r="A7" s="338"/>
      <c r="B7" s="338"/>
      <c r="C7" s="308">
        <v>2156</v>
      </c>
      <c r="D7" s="349"/>
      <c r="E7" s="344" t="s">
        <v>542</v>
      </c>
      <c r="F7" s="307" t="s">
        <v>483</v>
      </c>
      <c r="G7" s="307"/>
    </row>
    <row r="8" spans="1:7" x14ac:dyDescent="0.2">
      <c r="A8" s="338"/>
      <c r="B8" s="343"/>
      <c r="C8" s="335">
        <f>SUM(C5:C7)</f>
        <v>2156</v>
      </c>
      <c r="D8" s="350">
        <f>SUM(D5:D7)</f>
        <v>64904.9</v>
      </c>
      <c r="E8" s="336" t="s">
        <v>541</v>
      </c>
      <c r="F8" s="335">
        <f>D8-C8</f>
        <v>62748.9</v>
      </c>
      <c r="G8" s="307"/>
    </row>
    <row r="9" spans="1:7" x14ac:dyDescent="0.2">
      <c r="A9" s="338">
        <v>55</v>
      </c>
      <c r="B9" s="343">
        <v>42774</v>
      </c>
      <c r="C9" s="308"/>
      <c r="D9" s="349">
        <v>216.9</v>
      </c>
      <c r="E9" s="344" t="s">
        <v>540</v>
      </c>
      <c r="F9" s="307" t="s">
        <v>493</v>
      </c>
      <c r="G9" s="307"/>
    </row>
    <row r="10" spans="1:7" x14ac:dyDescent="0.2">
      <c r="A10" s="338"/>
      <c r="B10" s="338"/>
      <c r="C10" s="308"/>
      <c r="D10" s="349">
        <v>306.3</v>
      </c>
      <c r="E10" s="344" t="s">
        <v>539</v>
      </c>
      <c r="F10" s="307" t="s">
        <v>508</v>
      </c>
      <c r="G10" s="338" t="s">
        <v>538</v>
      </c>
    </row>
    <row r="11" spans="1:7" x14ac:dyDescent="0.2">
      <c r="A11" s="338">
        <v>56</v>
      </c>
      <c r="B11" s="343">
        <v>42788</v>
      </c>
      <c r="C11" s="308"/>
      <c r="D11" s="349">
        <v>955.9</v>
      </c>
      <c r="E11" s="344" t="s">
        <v>537</v>
      </c>
      <c r="F11" s="307" t="s">
        <v>531</v>
      </c>
      <c r="G11" s="338"/>
    </row>
    <row r="12" spans="1:7" x14ac:dyDescent="0.2">
      <c r="A12" s="338"/>
      <c r="B12" s="338"/>
      <c r="C12" s="335">
        <f>SUM(C8:C10)</f>
        <v>2156</v>
      </c>
      <c r="D12" s="350">
        <f>SUM(D8:D11)</f>
        <v>66384</v>
      </c>
      <c r="E12" s="336" t="s">
        <v>536</v>
      </c>
      <c r="F12" s="335">
        <f>D12-C12</f>
        <v>64228</v>
      </c>
      <c r="G12" s="338" t="s">
        <v>535</v>
      </c>
    </row>
    <row r="13" spans="1:7" x14ac:dyDescent="0.2">
      <c r="A13" s="338">
        <v>57</v>
      </c>
      <c r="B13" s="343">
        <v>42802</v>
      </c>
      <c r="C13" s="308"/>
      <c r="D13" s="349">
        <v>8250.7000000000007</v>
      </c>
      <c r="E13" s="306" t="s">
        <v>534</v>
      </c>
      <c r="F13" s="307" t="s">
        <v>483</v>
      </c>
      <c r="G13" s="307"/>
    </row>
    <row r="14" spans="1:7" x14ac:dyDescent="0.2">
      <c r="A14" s="338"/>
      <c r="B14" s="343"/>
      <c r="C14" s="335">
        <f>SUM(C12:C13)</f>
        <v>2156</v>
      </c>
      <c r="D14" s="350">
        <f>SUM(D12:D13)</f>
        <v>74634.7</v>
      </c>
      <c r="E14" s="336" t="s">
        <v>503</v>
      </c>
      <c r="F14" s="335">
        <f>D14-C14</f>
        <v>72478.7</v>
      </c>
      <c r="G14" s="307"/>
    </row>
    <row r="15" spans="1:7" x14ac:dyDescent="0.2">
      <c r="A15" s="338">
        <v>60</v>
      </c>
      <c r="B15" s="343">
        <v>42851</v>
      </c>
      <c r="C15" s="335"/>
      <c r="D15" s="349">
        <v>844.8</v>
      </c>
      <c r="E15" s="344" t="s">
        <v>533</v>
      </c>
      <c r="F15" s="307" t="s">
        <v>531</v>
      </c>
      <c r="G15" s="307"/>
    </row>
    <row r="16" spans="1:7" x14ac:dyDescent="0.2">
      <c r="A16" s="338">
        <v>60</v>
      </c>
      <c r="B16" s="343">
        <v>42851</v>
      </c>
      <c r="C16" s="308"/>
      <c r="D16" s="349">
        <v>230.3</v>
      </c>
      <c r="E16" s="307" t="s">
        <v>532</v>
      </c>
      <c r="F16" s="307" t="s">
        <v>531</v>
      </c>
      <c r="G16" s="307"/>
    </row>
    <row r="17" spans="1:7" s="340" customFormat="1" x14ac:dyDescent="0.2">
      <c r="A17" s="342"/>
      <c r="B17" s="342"/>
      <c r="C17" s="335">
        <f>SUM(C14:C16)</f>
        <v>2156</v>
      </c>
      <c r="D17" s="350">
        <f>SUM(D14:D16)</f>
        <v>75709.8</v>
      </c>
      <c r="E17" s="336" t="s">
        <v>500</v>
      </c>
      <c r="F17" s="335">
        <f>D17-C17</f>
        <v>73553.8</v>
      </c>
      <c r="G17" s="334"/>
    </row>
    <row r="18" spans="1:7" s="340" customFormat="1" x14ac:dyDescent="0.2">
      <c r="A18" s="342"/>
      <c r="B18" s="342"/>
      <c r="C18" s="335">
        <v>2156</v>
      </c>
      <c r="D18" s="350">
        <v>75709.8</v>
      </c>
      <c r="E18" s="336" t="s">
        <v>497</v>
      </c>
      <c r="F18" s="335">
        <f>D18-C18</f>
        <v>73553.8</v>
      </c>
      <c r="G18" s="334"/>
    </row>
    <row r="19" spans="1:7" s="340" customFormat="1" ht="29.25" customHeight="1" x14ac:dyDescent="0.2">
      <c r="A19" s="338">
        <v>63</v>
      </c>
      <c r="B19" s="343">
        <v>42900</v>
      </c>
      <c r="C19" s="335"/>
      <c r="D19" s="349">
        <v>845</v>
      </c>
      <c r="E19" s="352" t="s">
        <v>530</v>
      </c>
      <c r="F19" s="306" t="s">
        <v>490</v>
      </c>
      <c r="G19" s="334"/>
    </row>
    <row r="20" spans="1:7" s="340" customFormat="1" x14ac:dyDescent="0.2">
      <c r="A20" s="342"/>
      <c r="B20" s="342"/>
      <c r="C20" s="335">
        <v>2156</v>
      </c>
      <c r="D20" s="350">
        <f>SUM(D18:D19)</f>
        <v>76554.8</v>
      </c>
      <c r="E20" s="336" t="s">
        <v>495</v>
      </c>
      <c r="F20" s="335">
        <f>D20-C20</f>
        <v>74398.8</v>
      </c>
      <c r="G20" s="334"/>
    </row>
    <row r="21" spans="1:7" s="340" customFormat="1" x14ac:dyDescent="0.2">
      <c r="A21" s="338">
        <v>65</v>
      </c>
      <c r="B21" s="343">
        <v>42928</v>
      </c>
      <c r="C21" s="335"/>
      <c r="D21" s="349">
        <v>50</v>
      </c>
      <c r="E21" s="307" t="s">
        <v>529</v>
      </c>
      <c r="F21" s="306" t="s">
        <v>501</v>
      </c>
      <c r="G21" s="334"/>
    </row>
    <row r="22" spans="1:7" x14ac:dyDescent="0.2">
      <c r="A22" s="338">
        <v>66</v>
      </c>
      <c r="B22" s="343">
        <v>42942</v>
      </c>
      <c r="C22" s="308"/>
      <c r="D22" s="349">
        <v>1000</v>
      </c>
      <c r="E22" s="307" t="s">
        <v>528</v>
      </c>
      <c r="F22" s="307" t="s">
        <v>493</v>
      </c>
      <c r="G22" s="307"/>
    </row>
    <row r="23" spans="1:7" x14ac:dyDescent="0.2">
      <c r="A23" s="338"/>
      <c r="B23" s="343"/>
      <c r="C23" s="335">
        <v>2156</v>
      </c>
      <c r="D23" s="350">
        <f>SUM(D20:D22)</f>
        <v>77604.800000000003</v>
      </c>
      <c r="E23" s="336" t="s">
        <v>492</v>
      </c>
      <c r="F23" s="335">
        <f>D23-C23</f>
        <v>75448.800000000003</v>
      </c>
      <c r="G23" s="307"/>
    </row>
    <row r="24" spans="1:7" x14ac:dyDescent="0.2">
      <c r="A24" s="338">
        <v>67</v>
      </c>
      <c r="B24" s="343">
        <v>42956</v>
      </c>
      <c r="C24" s="308"/>
      <c r="D24" s="349">
        <v>1500</v>
      </c>
      <c r="E24" s="307" t="s">
        <v>527</v>
      </c>
      <c r="F24" s="307" t="s">
        <v>493</v>
      </c>
      <c r="G24" s="307"/>
    </row>
    <row r="25" spans="1:7" x14ac:dyDescent="0.2">
      <c r="A25" s="338">
        <v>68</v>
      </c>
      <c r="B25" s="343">
        <v>42977</v>
      </c>
      <c r="C25" s="308"/>
      <c r="D25" s="349">
        <v>2612.4</v>
      </c>
      <c r="E25" s="307" t="s">
        <v>526</v>
      </c>
      <c r="F25" s="307" t="s">
        <v>483</v>
      </c>
      <c r="G25" s="307"/>
    </row>
    <row r="26" spans="1:7" x14ac:dyDescent="0.2">
      <c r="A26" s="338">
        <v>68</v>
      </c>
      <c r="B26" s="343">
        <v>42977</v>
      </c>
      <c r="C26" s="308"/>
      <c r="D26" s="349">
        <v>450</v>
      </c>
      <c r="E26" s="307" t="s">
        <v>525</v>
      </c>
      <c r="F26" s="307" t="s">
        <v>483</v>
      </c>
      <c r="G26" s="307"/>
    </row>
    <row r="27" spans="1:7" x14ac:dyDescent="0.2">
      <c r="A27" s="338">
        <v>68</v>
      </c>
      <c r="B27" s="343">
        <v>42977</v>
      </c>
      <c r="C27" s="308"/>
      <c r="D27" s="349">
        <v>750</v>
      </c>
      <c r="E27" s="307" t="s">
        <v>524</v>
      </c>
      <c r="F27" s="307" t="s">
        <v>483</v>
      </c>
      <c r="G27" s="307"/>
    </row>
    <row r="28" spans="1:7" x14ac:dyDescent="0.2">
      <c r="A28" s="338">
        <v>68</v>
      </c>
      <c r="B28" s="343">
        <v>42977</v>
      </c>
      <c r="C28" s="308"/>
      <c r="D28" s="349">
        <v>18767.599999999999</v>
      </c>
      <c r="E28" s="307" t="s">
        <v>523</v>
      </c>
      <c r="F28" s="307" t="s">
        <v>483</v>
      </c>
      <c r="G28" s="307"/>
    </row>
    <row r="29" spans="1:7" x14ac:dyDescent="0.2">
      <c r="A29" s="338">
        <v>68</v>
      </c>
      <c r="B29" s="343">
        <v>42977</v>
      </c>
      <c r="C29" s="308"/>
      <c r="D29" s="349">
        <v>3673</v>
      </c>
      <c r="E29" s="307" t="s">
        <v>522</v>
      </c>
      <c r="F29" s="307" t="s">
        <v>483</v>
      </c>
      <c r="G29" s="307"/>
    </row>
    <row r="30" spans="1:7" x14ac:dyDescent="0.2">
      <c r="A30" s="338"/>
      <c r="B30" s="343"/>
      <c r="C30" s="335">
        <v>2156</v>
      </c>
      <c r="D30" s="350">
        <f>SUM(D23:D29)</f>
        <v>105357.79999999999</v>
      </c>
      <c r="E30" s="336" t="s">
        <v>482</v>
      </c>
      <c r="F30" s="335">
        <f>D30-C30</f>
        <v>103201.79999999999</v>
      </c>
      <c r="G30" s="307"/>
    </row>
    <row r="31" spans="1:7" x14ac:dyDescent="0.2">
      <c r="A31" s="338"/>
      <c r="B31" s="343"/>
      <c r="C31" s="308"/>
      <c r="D31" s="349"/>
      <c r="E31" s="344"/>
      <c r="F31" s="307"/>
      <c r="G31" s="307"/>
    </row>
    <row r="32" spans="1:7" x14ac:dyDescent="0.2">
      <c r="A32" s="338"/>
      <c r="B32" s="343"/>
      <c r="C32" s="308"/>
      <c r="D32" s="349"/>
      <c r="E32" s="303" t="s">
        <v>481</v>
      </c>
      <c r="F32" s="307"/>
      <c r="G32" s="307"/>
    </row>
    <row r="33" spans="1:7" x14ac:dyDescent="0.2">
      <c r="A33" s="338"/>
      <c r="B33" s="343"/>
      <c r="C33" s="308"/>
      <c r="D33" s="349">
        <v>1087</v>
      </c>
      <c r="E33" s="351" t="s">
        <v>521</v>
      </c>
      <c r="F33" s="307" t="s">
        <v>483</v>
      </c>
      <c r="G33" s="307"/>
    </row>
    <row r="34" spans="1:7" x14ac:dyDescent="0.2">
      <c r="A34" s="338"/>
      <c r="B34" s="343"/>
      <c r="C34" s="308"/>
      <c r="D34" s="349">
        <v>3445</v>
      </c>
      <c r="E34" s="344" t="s">
        <v>520</v>
      </c>
      <c r="F34" s="307" t="s">
        <v>483</v>
      </c>
      <c r="G34" s="307"/>
    </row>
    <row r="35" spans="1:7" x14ac:dyDescent="0.2">
      <c r="A35" s="338"/>
      <c r="B35" s="343"/>
      <c r="C35" s="308"/>
      <c r="D35" s="349">
        <v>2449</v>
      </c>
      <c r="E35" s="307" t="s">
        <v>519</v>
      </c>
      <c r="F35" s="307" t="s">
        <v>490</v>
      </c>
      <c r="G35" s="307"/>
    </row>
    <row r="36" spans="1:7" x14ac:dyDescent="0.2">
      <c r="A36" s="338"/>
      <c r="B36" s="343"/>
      <c r="C36" s="308"/>
      <c r="D36" s="349">
        <v>1500</v>
      </c>
      <c r="E36" s="307" t="s">
        <v>518</v>
      </c>
      <c r="F36" s="307"/>
      <c r="G36" s="307"/>
    </row>
    <row r="37" spans="1:7" x14ac:dyDescent="0.2">
      <c r="A37" s="338"/>
      <c r="B37" s="343"/>
      <c r="C37" s="308"/>
      <c r="D37" s="350">
        <f>SUM(D33:D36)</f>
        <v>8481</v>
      </c>
      <c r="E37" s="334" t="s">
        <v>517</v>
      </c>
      <c r="F37" s="307"/>
      <c r="G37" s="307"/>
    </row>
    <row r="38" spans="1:7" x14ac:dyDescent="0.2">
      <c r="A38" s="338"/>
      <c r="B38" s="343"/>
      <c r="C38" s="308"/>
      <c r="D38" s="350"/>
      <c r="E38" s="307"/>
      <c r="F38" s="307"/>
      <c r="G38" s="307"/>
    </row>
    <row r="39" spans="1:7" x14ac:dyDescent="0.2">
      <c r="A39" s="338"/>
      <c r="B39" s="343"/>
      <c r="C39" s="308"/>
      <c r="D39" s="349"/>
      <c r="E39" s="307"/>
      <c r="F39" s="307"/>
      <c r="G39" s="307"/>
    </row>
    <row r="40" spans="1:7" x14ac:dyDescent="0.2">
      <c r="A40" s="338"/>
      <c r="B40" s="343"/>
      <c r="C40" s="308"/>
      <c r="D40" s="335"/>
      <c r="E40" s="344"/>
      <c r="F40" s="307"/>
      <c r="G40" s="307"/>
    </row>
    <row r="41" spans="1:7" x14ac:dyDescent="0.2">
      <c r="A41" s="338"/>
      <c r="B41" s="343"/>
      <c r="C41" s="308"/>
      <c r="D41" s="308"/>
      <c r="E41" s="344"/>
      <c r="F41" s="307"/>
      <c r="G41" s="307"/>
    </row>
    <row r="42" spans="1:7" x14ac:dyDescent="0.2">
      <c r="A42" s="338"/>
      <c r="B42" s="343"/>
      <c r="C42" s="308"/>
      <c r="D42" s="308"/>
      <c r="E42" s="348"/>
      <c r="F42" s="307"/>
      <c r="G42" s="307"/>
    </row>
    <row r="43" spans="1:7" x14ac:dyDescent="0.2">
      <c r="A43" s="338"/>
      <c r="B43" s="343"/>
      <c r="C43" s="308"/>
      <c r="D43" s="308"/>
      <c r="E43" s="344"/>
      <c r="F43" s="307"/>
      <c r="G43" s="307"/>
    </row>
    <row r="44" spans="1:7" x14ac:dyDescent="0.2">
      <c r="A44" s="338"/>
      <c r="B44" s="343"/>
      <c r="C44" s="308"/>
      <c r="D44" s="308"/>
      <c r="E44" s="344"/>
      <c r="F44" s="307"/>
      <c r="G44" s="307"/>
    </row>
    <row r="45" spans="1:7" x14ac:dyDescent="0.2">
      <c r="A45" s="338"/>
      <c r="B45" s="343"/>
      <c r="C45" s="308"/>
      <c r="D45" s="308"/>
      <c r="E45" s="344"/>
      <c r="F45" s="307"/>
      <c r="G45" s="307"/>
    </row>
    <row r="46" spans="1:7" x14ac:dyDescent="0.2">
      <c r="A46" s="338"/>
      <c r="B46" s="343"/>
      <c r="C46" s="308"/>
      <c r="D46" s="308"/>
      <c r="E46" s="344"/>
      <c r="F46" s="307"/>
      <c r="G46" s="307"/>
    </row>
    <row r="47" spans="1:7" hidden="1" x14ac:dyDescent="0.2">
      <c r="A47" s="338"/>
      <c r="B47" s="343"/>
      <c r="C47" s="308"/>
      <c r="D47" s="308"/>
      <c r="E47" s="348"/>
      <c r="F47" s="307"/>
      <c r="G47" s="307"/>
    </row>
    <row r="48" spans="1:7" hidden="1" x14ac:dyDescent="0.2">
      <c r="A48" s="338"/>
      <c r="B48" s="343"/>
      <c r="C48" s="308"/>
      <c r="D48" s="308"/>
      <c r="E48" s="344"/>
      <c r="F48" s="307"/>
      <c r="G48" s="307"/>
    </row>
    <row r="49" spans="1:7" hidden="1" x14ac:dyDescent="0.2">
      <c r="A49" s="338"/>
      <c r="B49" s="343"/>
      <c r="C49" s="308"/>
      <c r="D49" s="308"/>
      <c r="E49" s="344"/>
      <c r="F49" s="307"/>
      <c r="G49" s="307"/>
    </row>
    <row r="50" spans="1:7" hidden="1" x14ac:dyDescent="0.2">
      <c r="A50" s="338"/>
      <c r="B50" s="343"/>
      <c r="C50" s="308"/>
      <c r="D50" s="308"/>
      <c r="E50" s="344"/>
      <c r="F50" s="307"/>
      <c r="G50" s="307"/>
    </row>
    <row r="51" spans="1:7" hidden="1" x14ac:dyDescent="0.2">
      <c r="A51" s="338"/>
      <c r="B51" s="343"/>
      <c r="C51" s="308"/>
      <c r="D51" s="308"/>
      <c r="E51" s="348"/>
      <c r="F51" s="307"/>
      <c r="G51" s="307"/>
    </row>
    <row r="52" spans="1:7" hidden="1" x14ac:dyDescent="0.2">
      <c r="A52" s="338"/>
      <c r="B52" s="343"/>
      <c r="C52" s="308"/>
      <c r="D52" s="308"/>
      <c r="E52" s="344"/>
      <c r="F52" s="307"/>
      <c r="G52" s="307"/>
    </row>
    <row r="53" spans="1:7" hidden="1" x14ac:dyDescent="0.2">
      <c r="A53" s="338"/>
      <c r="B53" s="343"/>
      <c r="C53" s="308"/>
      <c r="D53" s="308"/>
      <c r="E53" s="344"/>
      <c r="F53" s="307"/>
      <c r="G53" s="307"/>
    </row>
    <row r="54" spans="1:7" hidden="1" x14ac:dyDescent="0.2">
      <c r="A54" s="338"/>
      <c r="B54" s="343"/>
      <c r="C54" s="308"/>
      <c r="D54" s="308"/>
      <c r="E54" s="344"/>
      <c r="F54" s="307"/>
      <c r="G54" s="307"/>
    </row>
    <row r="55" spans="1:7" hidden="1" x14ac:dyDescent="0.2">
      <c r="A55" s="338"/>
      <c r="B55" s="343"/>
      <c r="C55" s="308"/>
      <c r="D55" s="308"/>
      <c r="E55" s="348"/>
      <c r="F55" s="307"/>
      <c r="G55" s="307"/>
    </row>
    <row r="56" spans="1:7" hidden="1" x14ac:dyDescent="0.2">
      <c r="A56" s="338"/>
      <c r="B56" s="343"/>
      <c r="C56" s="308"/>
      <c r="D56" s="308"/>
      <c r="E56" s="306"/>
      <c r="F56" s="307"/>
      <c r="G56" s="307"/>
    </row>
    <row r="57" spans="1:7" hidden="1" x14ac:dyDescent="0.2">
      <c r="A57" s="338"/>
      <c r="B57" s="343"/>
      <c r="C57" s="308"/>
      <c r="D57" s="308"/>
      <c r="E57" s="306"/>
      <c r="F57" s="307"/>
      <c r="G57" s="307"/>
    </row>
    <row r="58" spans="1:7" hidden="1" x14ac:dyDescent="0.2">
      <c r="A58" s="338"/>
      <c r="B58" s="343"/>
      <c r="C58" s="308"/>
      <c r="D58" s="308"/>
      <c r="E58" s="306"/>
      <c r="F58" s="307"/>
      <c r="G58" s="307"/>
    </row>
    <row r="59" spans="1:7" hidden="1" x14ac:dyDescent="0.2">
      <c r="A59" s="338"/>
      <c r="B59" s="343"/>
      <c r="C59" s="308"/>
      <c r="D59" s="308"/>
      <c r="E59" s="348"/>
      <c r="F59" s="307"/>
      <c r="G59" s="307"/>
    </row>
    <row r="60" spans="1:7" hidden="1" x14ac:dyDescent="0.2">
      <c r="A60" s="338"/>
      <c r="B60" s="343"/>
      <c r="C60" s="308"/>
      <c r="D60" s="344"/>
      <c r="E60" s="307"/>
      <c r="F60" s="307"/>
      <c r="G60" s="344"/>
    </row>
    <row r="61" spans="1:7" hidden="1" x14ac:dyDescent="0.2">
      <c r="A61" s="338"/>
      <c r="B61" s="343"/>
      <c r="C61" s="308"/>
      <c r="D61" s="344"/>
      <c r="E61" s="307"/>
      <c r="F61" s="307"/>
      <c r="G61" s="344"/>
    </row>
    <row r="62" spans="1:7" hidden="1" x14ac:dyDescent="0.2">
      <c r="A62" s="338"/>
      <c r="B62" s="343"/>
      <c r="C62" s="308"/>
      <c r="D62" s="344"/>
      <c r="E62" s="307"/>
      <c r="F62" s="307"/>
      <c r="G62" s="344"/>
    </row>
    <row r="63" spans="1:7" hidden="1" x14ac:dyDescent="0.2">
      <c r="A63" s="338"/>
      <c r="B63" s="343"/>
      <c r="C63" s="308"/>
      <c r="D63" s="346"/>
      <c r="E63" s="307"/>
      <c r="F63" s="307"/>
      <c r="G63" s="344"/>
    </row>
    <row r="64" spans="1:7" hidden="1" x14ac:dyDescent="0.2">
      <c r="A64" s="338"/>
      <c r="B64" s="343"/>
      <c r="C64" s="308"/>
      <c r="D64" s="308"/>
      <c r="E64" s="347"/>
      <c r="F64" s="307"/>
      <c r="G64" s="344"/>
    </row>
    <row r="65" spans="1:7" s="340" customFormat="1" hidden="1" x14ac:dyDescent="0.2">
      <c r="A65" s="342"/>
      <c r="B65" s="341"/>
      <c r="C65" s="335"/>
      <c r="D65" s="335"/>
      <c r="E65" s="335"/>
      <c r="F65" s="346"/>
      <c r="G65" s="345"/>
    </row>
    <row r="66" spans="1:7" hidden="1" x14ac:dyDescent="0.2">
      <c r="A66" s="338"/>
      <c r="B66" s="343"/>
      <c r="C66" s="308"/>
      <c r="D66" s="308"/>
      <c r="E66" s="307"/>
      <c r="F66" s="307"/>
      <c r="G66" s="344"/>
    </row>
    <row r="67" spans="1:7" hidden="1" x14ac:dyDescent="0.2">
      <c r="A67" s="338"/>
      <c r="B67" s="338"/>
      <c r="C67" s="308"/>
      <c r="D67" s="308"/>
      <c r="E67" s="344"/>
      <c r="F67" s="307"/>
      <c r="G67" s="307"/>
    </row>
    <row r="68" spans="1:7" s="340" customFormat="1" hidden="1" x14ac:dyDescent="0.2">
      <c r="A68" s="342"/>
      <c r="B68" s="342"/>
      <c r="C68" s="335"/>
      <c r="D68" s="335"/>
      <c r="E68" s="336"/>
      <c r="F68" s="335"/>
      <c r="G68" s="334"/>
    </row>
    <row r="69" spans="1:7" hidden="1" x14ac:dyDescent="0.2">
      <c r="A69" s="338"/>
      <c r="B69" s="343"/>
      <c r="C69" s="308"/>
      <c r="D69" s="308"/>
      <c r="E69" s="344"/>
      <c r="F69" s="307"/>
      <c r="G69" s="307"/>
    </row>
    <row r="70" spans="1:7" hidden="1" x14ac:dyDescent="0.2">
      <c r="A70" s="338"/>
      <c r="B70" s="343"/>
      <c r="C70" s="308"/>
      <c r="D70" s="308"/>
      <c r="E70" s="344"/>
      <c r="F70" s="307"/>
      <c r="G70" s="307"/>
    </row>
    <row r="71" spans="1:7" hidden="1" x14ac:dyDescent="0.2">
      <c r="A71" s="338"/>
      <c r="B71" s="343"/>
      <c r="C71" s="308"/>
      <c r="D71" s="308"/>
      <c r="E71" s="344"/>
      <c r="F71" s="307"/>
      <c r="G71" s="307"/>
    </row>
    <row r="72" spans="1:7" hidden="1" x14ac:dyDescent="0.2">
      <c r="A72" s="338"/>
      <c r="B72" s="343"/>
      <c r="C72" s="308"/>
      <c r="D72" s="308"/>
      <c r="E72" s="344"/>
      <c r="F72" s="307"/>
      <c r="G72" s="307"/>
    </row>
    <row r="73" spans="1:7" s="340" customFormat="1" hidden="1" x14ac:dyDescent="0.2">
      <c r="A73" s="342"/>
      <c r="B73" s="341"/>
      <c r="C73" s="335"/>
      <c r="D73" s="335"/>
      <c r="E73" s="336"/>
      <c r="F73" s="335"/>
      <c r="G73" s="334"/>
    </row>
    <row r="74" spans="1:7" hidden="1" x14ac:dyDescent="0.2">
      <c r="A74" s="338"/>
      <c r="B74" s="343"/>
      <c r="C74" s="308"/>
      <c r="D74" s="308"/>
      <c r="E74" s="344"/>
      <c r="F74" s="306"/>
      <c r="G74" s="307"/>
    </row>
    <row r="75" spans="1:7" hidden="1" x14ac:dyDescent="0.2">
      <c r="A75" s="338"/>
      <c r="B75" s="343"/>
      <c r="C75" s="308"/>
      <c r="D75" s="308"/>
      <c r="E75" s="344"/>
      <c r="F75" s="306"/>
      <c r="G75" s="307"/>
    </row>
    <row r="76" spans="1:7" hidden="1" x14ac:dyDescent="0.2">
      <c r="A76" s="338"/>
      <c r="B76" s="343"/>
      <c r="C76" s="308"/>
      <c r="D76" s="335"/>
      <c r="E76" s="344"/>
      <c r="F76" s="306"/>
      <c r="G76" s="307"/>
    </row>
    <row r="77" spans="1:7" s="340" customFormat="1" hidden="1" x14ac:dyDescent="0.2">
      <c r="A77" s="342"/>
      <c r="B77" s="342"/>
      <c r="C77" s="335"/>
      <c r="D77" s="335"/>
      <c r="E77" s="336"/>
      <c r="F77" s="335"/>
      <c r="G77" s="334"/>
    </row>
    <row r="78" spans="1:7" hidden="1" x14ac:dyDescent="0.2">
      <c r="A78" s="338"/>
      <c r="B78" s="343"/>
      <c r="C78" s="308"/>
      <c r="D78" s="308"/>
      <c r="E78" s="344"/>
      <c r="F78" s="306"/>
      <c r="G78" s="307"/>
    </row>
    <row r="79" spans="1:7" hidden="1" x14ac:dyDescent="0.2">
      <c r="A79" s="338"/>
      <c r="B79" s="343"/>
      <c r="C79" s="308"/>
      <c r="D79" s="308"/>
      <c r="E79" s="344"/>
      <c r="F79" s="306"/>
      <c r="G79" s="307"/>
    </row>
    <row r="80" spans="1:7" s="340" customFormat="1" hidden="1" x14ac:dyDescent="0.2">
      <c r="A80" s="342"/>
      <c r="B80" s="341"/>
      <c r="C80" s="335"/>
      <c r="D80" s="335"/>
      <c r="E80" s="336"/>
      <c r="F80" s="335"/>
      <c r="G80" s="334"/>
    </row>
    <row r="81" spans="1:7" hidden="1" x14ac:dyDescent="0.2">
      <c r="A81" s="338"/>
      <c r="B81" s="343"/>
      <c r="C81" s="308"/>
      <c r="D81" s="308"/>
      <c r="E81" s="307"/>
      <c r="F81" s="306"/>
      <c r="G81" s="307"/>
    </row>
    <row r="82" spans="1:7" s="326" customFormat="1" hidden="1" x14ac:dyDescent="0.2">
      <c r="A82" s="307"/>
      <c r="B82" s="307"/>
      <c r="C82" s="306"/>
      <c r="D82" s="308"/>
      <c r="E82" s="307"/>
      <c r="F82" s="306"/>
      <c r="G82" s="307"/>
    </row>
    <row r="83" spans="1:7" s="340" customFormat="1" hidden="1" x14ac:dyDescent="0.2">
      <c r="A83" s="342"/>
      <c r="B83" s="341"/>
      <c r="C83" s="335"/>
      <c r="D83" s="335"/>
      <c r="E83" s="336"/>
      <c r="F83" s="335"/>
      <c r="G83" s="334"/>
    </row>
    <row r="84" spans="1:7" hidden="1" x14ac:dyDescent="0.2">
      <c r="A84" s="338"/>
      <c r="B84" s="343"/>
      <c r="C84" s="308"/>
      <c r="D84" s="308"/>
      <c r="E84" s="344"/>
      <c r="F84" s="306"/>
      <c r="G84" s="307"/>
    </row>
    <row r="85" spans="1:7" hidden="1" x14ac:dyDescent="0.2">
      <c r="A85" s="338"/>
      <c r="B85" s="343"/>
      <c r="C85" s="308"/>
      <c r="D85" s="308"/>
      <c r="E85" s="344"/>
      <c r="F85" s="306"/>
      <c r="G85" s="307"/>
    </row>
    <row r="86" spans="1:7" s="340" customFormat="1" hidden="1" x14ac:dyDescent="0.2">
      <c r="A86" s="342"/>
      <c r="B86" s="341"/>
      <c r="C86" s="335"/>
      <c r="D86" s="335"/>
      <c r="E86" s="336"/>
      <c r="F86" s="335"/>
      <c r="G86" s="334"/>
    </row>
    <row r="87" spans="1:7" hidden="1" x14ac:dyDescent="0.2">
      <c r="A87" s="338"/>
      <c r="B87" s="343"/>
      <c r="C87" s="308"/>
      <c r="D87" s="308"/>
      <c r="E87" s="344"/>
      <c r="F87" s="306"/>
      <c r="G87" s="307"/>
    </row>
    <row r="88" spans="1:7" hidden="1" x14ac:dyDescent="0.2">
      <c r="A88" s="338"/>
      <c r="B88" s="343"/>
      <c r="C88" s="308"/>
      <c r="D88" s="308"/>
      <c r="E88" s="344"/>
      <c r="F88" s="306"/>
      <c r="G88" s="307"/>
    </row>
    <row r="89" spans="1:7" hidden="1" x14ac:dyDescent="0.2">
      <c r="A89" s="338"/>
      <c r="B89" s="343"/>
      <c r="C89" s="308"/>
      <c r="D89" s="308"/>
      <c r="E89" s="344"/>
      <c r="F89" s="306"/>
      <c r="G89" s="307"/>
    </row>
    <row r="90" spans="1:7" hidden="1" x14ac:dyDescent="0.2">
      <c r="A90" s="338"/>
      <c r="B90" s="343"/>
      <c r="C90" s="308"/>
      <c r="D90" s="308"/>
      <c r="E90" s="307"/>
      <c r="F90" s="306"/>
      <c r="G90" s="307"/>
    </row>
    <row r="91" spans="1:7" hidden="1" x14ac:dyDescent="0.2">
      <c r="A91" s="338"/>
      <c r="B91" s="343"/>
      <c r="C91" s="308"/>
      <c r="D91" s="308"/>
      <c r="E91" s="307"/>
      <c r="F91" s="306"/>
      <c r="G91" s="307"/>
    </row>
    <row r="92" spans="1:7" hidden="1" x14ac:dyDescent="0.2">
      <c r="A92" s="338"/>
      <c r="B92" s="343"/>
      <c r="C92" s="308"/>
      <c r="D92" s="308"/>
      <c r="E92" s="307"/>
      <c r="F92" s="306"/>
      <c r="G92" s="307"/>
    </row>
    <row r="93" spans="1:7" s="340" customFormat="1" hidden="1" x14ac:dyDescent="0.2">
      <c r="A93" s="342"/>
      <c r="B93" s="341"/>
      <c r="C93" s="335"/>
      <c r="D93" s="335"/>
      <c r="E93" s="345"/>
      <c r="F93" s="335"/>
      <c r="G93" s="334"/>
    </row>
    <row r="94" spans="1:7" hidden="1" x14ac:dyDescent="0.2">
      <c r="A94" s="338"/>
      <c r="B94" s="343"/>
      <c r="C94" s="308"/>
      <c r="D94" s="308"/>
      <c r="E94" s="307"/>
      <c r="F94" s="306"/>
      <c r="G94" s="307"/>
    </row>
    <row r="95" spans="1:7" hidden="1" x14ac:dyDescent="0.2">
      <c r="A95" s="338"/>
      <c r="B95" s="343"/>
      <c r="C95" s="308"/>
      <c r="D95" s="308"/>
      <c r="E95" s="307"/>
      <c r="F95" s="306"/>
      <c r="G95" s="307"/>
    </row>
    <row r="96" spans="1:7" hidden="1" x14ac:dyDescent="0.2">
      <c r="A96" s="338"/>
      <c r="B96" s="343"/>
      <c r="C96" s="308"/>
      <c r="D96" s="308"/>
      <c r="E96" s="307"/>
      <c r="F96" s="306"/>
      <c r="G96" s="307"/>
    </row>
    <row r="97" spans="1:7" hidden="1" x14ac:dyDescent="0.2">
      <c r="A97" s="338"/>
      <c r="B97" s="343"/>
      <c r="C97" s="308"/>
      <c r="D97" s="308"/>
      <c r="E97" s="307"/>
      <c r="F97" s="306"/>
      <c r="G97" s="307"/>
    </row>
    <row r="98" spans="1:7" hidden="1" x14ac:dyDescent="0.2">
      <c r="A98" s="338"/>
      <c r="B98" s="343"/>
      <c r="C98" s="308"/>
      <c r="D98" s="308"/>
      <c r="E98" s="344"/>
      <c r="F98" s="306"/>
      <c r="G98" s="307"/>
    </row>
    <row r="99" spans="1:7" hidden="1" x14ac:dyDescent="0.2">
      <c r="A99" s="338"/>
      <c r="B99" s="343"/>
      <c r="C99" s="308"/>
      <c r="D99" s="308"/>
      <c r="E99" s="344"/>
      <c r="F99" s="306"/>
      <c r="G99" s="307"/>
    </row>
    <row r="100" spans="1:7" s="340" customFormat="1" hidden="1" x14ac:dyDescent="0.2">
      <c r="A100" s="342"/>
      <c r="B100" s="341"/>
      <c r="C100" s="335"/>
      <c r="D100" s="335"/>
      <c r="E100" s="345"/>
      <c r="F100" s="335"/>
      <c r="G100" s="334"/>
    </row>
    <row r="101" spans="1:7" hidden="1" x14ac:dyDescent="0.2">
      <c r="A101" s="338"/>
      <c r="B101" s="343"/>
      <c r="C101" s="308"/>
      <c r="D101" s="308"/>
      <c r="E101" s="344"/>
      <c r="F101" s="306"/>
      <c r="G101" s="307"/>
    </row>
    <row r="102" spans="1:7" hidden="1" x14ac:dyDescent="0.2">
      <c r="A102" s="338"/>
      <c r="B102" s="343"/>
      <c r="C102" s="308"/>
      <c r="D102" s="308"/>
      <c r="E102" s="344"/>
      <c r="F102" s="307"/>
      <c r="G102" s="307"/>
    </row>
    <row r="103" spans="1:7" hidden="1" x14ac:dyDescent="0.2">
      <c r="A103" s="338"/>
      <c r="B103" s="343"/>
      <c r="C103" s="308"/>
      <c r="D103" s="308"/>
      <c r="E103" s="344"/>
      <c r="F103" s="307"/>
      <c r="G103" s="307"/>
    </row>
    <row r="104" spans="1:7" hidden="1" x14ac:dyDescent="0.2">
      <c r="A104" s="338"/>
      <c r="B104" s="343"/>
      <c r="C104" s="308"/>
      <c r="D104" s="308"/>
      <c r="E104" s="344"/>
      <c r="F104" s="307"/>
      <c r="G104" s="307"/>
    </row>
    <row r="105" spans="1:7" hidden="1" x14ac:dyDescent="0.2">
      <c r="A105" s="338"/>
      <c r="B105" s="343"/>
      <c r="C105" s="308"/>
      <c r="D105" s="308"/>
      <c r="E105" s="344"/>
      <c r="F105" s="307"/>
      <c r="G105" s="307"/>
    </row>
    <row r="106" spans="1:7" hidden="1" x14ac:dyDescent="0.2">
      <c r="A106" s="338"/>
      <c r="B106" s="343"/>
      <c r="C106" s="308"/>
      <c r="D106" s="308"/>
      <c r="E106" s="344"/>
      <c r="F106" s="307"/>
      <c r="G106" s="307"/>
    </row>
    <row r="107" spans="1:7" hidden="1" x14ac:dyDescent="0.2">
      <c r="A107" s="338"/>
      <c r="B107" s="343"/>
      <c r="C107" s="308"/>
      <c r="D107" s="308"/>
      <c r="E107" s="344"/>
      <c r="F107" s="307"/>
      <c r="G107" s="307"/>
    </row>
    <row r="108" spans="1:7" hidden="1" x14ac:dyDescent="0.2">
      <c r="A108" s="338"/>
      <c r="B108" s="343"/>
      <c r="C108" s="308"/>
      <c r="D108" s="308"/>
      <c r="E108" s="344"/>
      <c r="F108" s="307"/>
      <c r="G108" s="307"/>
    </row>
    <row r="109" spans="1:7" hidden="1" x14ac:dyDescent="0.2">
      <c r="A109" s="338"/>
      <c r="B109" s="343"/>
      <c r="C109" s="308"/>
      <c r="D109" s="308"/>
      <c r="E109" s="344"/>
      <c r="F109" s="307"/>
      <c r="G109" s="307"/>
    </row>
    <row r="110" spans="1:7" hidden="1" x14ac:dyDescent="0.2">
      <c r="A110" s="338"/>
      <c r="B110" s="343"/>
      <c r="C110" s="308"/>
      <c r="D110" s="308"/>
      <c r="E110" s="344"/>
      <c r="F110" s="307"/>
      <c r="G110" s="307"/>
    </row>
    <row r="111" spans="1:7" hidden="1" x14ac:dyDescent="0.2">
      <c r="A111" s="338"/>
      <c r="B111" s="343"/>
      <c r="C111" s="308"/>
      <c r="D111" s="308"/>
      <c r="E111" s="344"/>
      <c r="F111" s="307"/>
      <c r="G111" s="307"/>
    </row>
    <row r="112" spans="1:7" hidden="1" x14ac:dyDescent="0.2">
      <c r="A112" s="338"/>
      <c r="B112" s="343"/>
      <c r="C112" s="308"/>
      <c r="D112" s="308"/>
      <c r="E112" s="344"/>
      <c r="F112" s="307"/>
      <c r="G112" s="307"/>
    </row>
    <row r="113" spans="1:7" hidden="1" x14ac:dyDescent="0.2">
      <c r="A113" s="338"/>
      <c r="B113" s="343"/>
      <c r="C113" s="308"/>
      <c r="D113" s="308"/>
      <c r="E113" s="344"/>
      <c r="F113" s="307"/>
      <c r="G113" s="307"/>
    </row>
    <row r="114" spans="1:7" hidden="1" x14ac:dyDescent="0.2">
      <c r="A114" s="338"/>
      <c r="B114" s="343"/>
      <c r="C114" s="308"/>
      <c r="D114" s="308"/>
      <c r="E114" s="344"/>
      <c r="F114" s="307"/>
      <c r="G114" s="307"/>
    </row>
    <row r="115" spans="1:7" hidden="1" x14ac:dyDescent="0.2">
      <c r="A115" s="338"/>
      <c r="B115" s="343"/>
      <c r="C115" s="308"/>
      <c r="D115" s="308"/>
      <c r="E115" s="344"/>
      <c r="F115" s="307"/>
      <c r="G115" s="307"/>
    </row>
    <row r="116" spans="1:7" hidden="1" x14ac:dyDescent="0.2">
      <c r="A116" s="338"/>
      <c r="B116" s="343"/>
      <c r="C116" s="308"/>
      <c r="D116" s="308"/>
      <c r="E116" s="344"/>
      <c r="F116" s="307"/>
      <c r="G116" s="307"/>
    </row>
    <row r="117" spans="1:7" hidden="1" x14ac:dyDescent="0.2">
      <c r="A117" s="338"/>
      <c r="B117" s="343"/>
      <c r="C117" s="308"/>
      <c r="D117" s="308"/>
      <c r="E117" s="344"/>
      <c r="F117" s="307"/>
      <c r="G117" s="307"/>
    </row>
    <row r="118" spans="1:7" hidden="1" x14ac:dyDescent="0.2">
      <c r="A118" s="338"/>
      <c r="B118" s="343"/>
      <c r="C118" s="308"/>
      <c r="D118" s="308"/>
      <c r="E118" s="344"/>
      <c r="F118" s="307"/>
      <c r="G118" s="307"/>
    </row>
    <row r="119" spans="1:7" hidden="1" x14ac:dyDescent="0.2">
      <c r="A119" s="338"/>
      <c r="B119" s="343"/>
      <c r="C119" s="308"/>
      <c r="D119" s="308"/>
      <c r="E119" s="344"/>
      <c r="F119" s="307"/>
      <c r="G119" s="307"/>
    </row>
    <row r="120" spans="1:7" hidden="1" x14ac:dyDescent="0.2">
      <c r="A120" s="338"/>
      <c r="B120" s="343"/>
      <c r="C120" s="308"/>
      <c r="D120" s="308"/>
      <c r="E120" s="344"/>
      <c r="F120" s="307"/>
      <c r="G120" s="307"/>
    </row>
    <row r="121" spans="1:7" hidden="1" x14ac:dyDescent="0.2">
      <c r="A121" s="338"/>
      <c r="B121" s="343"/>
      <c r="C121" s="308"/>
      <c r="D121" s="308"/>
      <c r="E121" s="344"/>
      <c r="F121" s="307"/>
      <c r="G121" s="307"/>
    </row>
    <row r="122" spans="1:7" hidden="1" x14ac:dyDescent="0.2">
      <c r="A122" s="338"/>
      <c r="B122" s="343"/>
      <c r="C122" s="308"/>
      <c r="D122" s="308"/>
      <c r="E122" s="344"/>
      <c r="F122" s="307"/>
      <c r="G122" s="307"/>
    </row>
    <row r="123" spans="1:7" hidden="1" x14ac:dyDescent="0.2">
      <c r="A123" s="338"/>
      <c r="B123" s="343"/>
      <c r="C123" s="308"/>
      <c r="D123" s="308"/>
      <c r="E123" s="344"/>
      <c r="F123" s="307"/>
      <c r="G123" s="307"/>
    </row>
    <row r="124" spans="1:7" hidden="1" x14ac:dyDescent="0.2">
      <c r="A124" s="338"/>
      <c r="B124" s="343"/>
      <c r="C124" s="308"/>
      <c r="D124" s="308"/>
      <c r="E124" s="344"/>
      <c r="F124" s="307"/>
      <c r="G124" s="307"/>
    </row>
    <row r="125" spans="1:7" hidden="1" x14ac:dyDescent="0.2">
      <c r="A125" s="338"/>
      <c r="B125" s="343"/>
      <c r="C125" s="308"/>
      <c r="D125" s="308"/>
      <c r="E125" s="344"/>
      <c r="F125" s="307"/>
      <c r="G125" s="307"/>
    </row>
    <row r="126" spans="1:7" hidden="1" x14ac:dyDescent="0.2">
      <c r="A126" s="338"/>
      <c r="B126" s="343"/>
      <c r="C126" s="308"/>
      <c r="D126" s="308"/>
      <c r="E126" s="344"/>
      <c r="F126" s="307"/>
      <c r="G126" s="307"/>
    </row>
    <row r="127" spans="1:7" hidden="1" x14ac:dyDescent="0.2">
      <c r="A127" s="338"/>
      <c r="B127" s="343"/>
      <c r="C127" s="308"/>
      <c r="D127" s="308"/>
      <c r="E127" s="344"/>
      <c r="F127" s="307"/>
      <c r="G127" s="307"/>
    </row>
    <row r="128" spans="1:7" hidden="1" x14ac:dyDescent="0.2">
      <c r="A128" s="338"/>
      <c r="B128" s="343"/>
      <c r="C128" s="308"/>
      <c r="D128" s="308"/>
      <c r="E128" s="344"/>
      <c r="F128" s="307"/>
      <c r="G128" s="307"/>
    </row>
    <row r="129" spans="1:7" hidden="1" x14ac:dyDescent="0.2">
      <c r="A129" s="338"/>
      <c r="B129" s="343"/>
      <c r="C129" s="308"/>
      <c r="D129" s="308"/>
      <c r="E129" s="344"/>
      <c r="F129" s="307"/>
      <c r="G129" s="307"/>
    </row>
    <row r="130" spans="1:7" hidden="1" x14ac:dyDescent="0.2">
      <c r="A130" s="338"/>
      <c r="B130" s="343"/>
      <c r="C130" s="308"/>
      <c r="D130" s="308"/>
      <c r="E130" s="344"/>
      <c r="F130" s="307"/>
      <c r="G130" s="307"/>
    </row>
    <row r="131" spans="1:7" hidden="1" x14ac:dyDescent="0.2">
      <c r="A131" s="338"/>
      <c r="B131" s="343"/>
      <c r="C131" s="308"/>
      <c r="D131" s="308"/>
      <c r="E131" s="344"/>
      <c r="F131" s="307"/>
      <c r="G131" s="307"/>
    </row>
    <row r="132" spans="1:7" hidden="1" x14ac:dyDescent="0.2">
      <c r="A132" s="338"/>
      <c r="B132" s="343"/>
      <c r="C132" s="308"/>
      <c r="D132" s="308"/>
      <c r="E132" s="344"/>
      <c r="F132" s="306"/>
      <c r="G132" s="307"/>
    </row>
    <row r="133" spans="1:7" hidden="1" x14ac:dyDescent="0.2">
      <c r="A133" s="338"/>
      <c r="B133" s="343"/>
      <c r="C133" s="335"/>
      <c r="D133" s="335"/>
      <c r="E133" s="336"/>
      <c r="F133" s="335"/>
      <c r="G133" s="307"/>
    </row>
    <row r="134" spans="1:7" hidden="1" x14ac:dyDescent="0.2">
      <c r="A134" s="338"/>
      <c r="B134" s="343"/>
      <c r="C134" s="308"/>
      <c r="D134" s="308"/>
      <c r="E134" s="344"/>
      <c r="F134" s="307"/>
      <c r="G134" s="307"/>
    </row>
    <row r="135" spans="1:7" hidden="1" x14ac:dyDescent="0.2">
      <c r="A135" s="338"/>
      <c r="B135" s="343"/>
      <c r="C135" s="308"/>
      <c r="D135" s="308"/>
      <c r="E135" s="344"/>
      <c r="F135" s="307"/>
      <c r="G135" s="307"/>
    </row>
    <row r="136" spans="1:7" hidden="1" x14ac:dyDescent="0.2">
      <c r="A136" s="338"/>
      <c r="B136" s="343"/>
      <c r="C136" s="308"/>
      <c r="D136" s="308"/>
      <c r="E136" s="344"/>
      <c r="F136" s="307"/>
      <c r="G136" s="307"/>
    </row>
    <row r="137" spans="1:7" hidden="1" x14ac:dyDescent="0.2">
      <c r="A137" s="338"/>
      <c r="B137" s="343"/>
      <c r="C137" s="308"/>
      <c r="D137" s="308"/>
      <c r="E137" s="344"/>
      <c r="F137" s="307"/>
      <c r="G137" s="307"/>
    </row>
    <row r="138" spans="1:7" s="340" customFormat="1" hidden="1" x14ac:dyDescent="0.2">
      <c r="A138" s="342"/>
      <c r="B138" s="341"/>
      <c r="C138" s="335"/>
      <c r="D138" s="335"/>
      <c r="E138" s="336"/>
      <c r="F138" s="335"/>
      <c r="G138" s="334"/>
    </row>
    <row r="139" spans="1:7" hidden="1" x14ac:dyDescent="0.2">
      <c r="A139" s="338"/>
      <c r="B139" s="343"/>
      <c r="C139" s="308"/>
      <c r="D139" s="308"/>
      <c r="E139" s="344"/>
      <c r="F139" s="307"/>
      <c r="G139" s="307"/>
    </row>
    <row r="140" spans="1:7" s="340" customFormat="1" hidden="1" x14ac:dyDescent="0.2">
      <c r="A140" s="342"/>
      <c r="B140" s="341"/>
      <c r="C140" s="335"/>
      <c r="D140" s="335"/>
      <c r="E140" s="336"/>
      <c r="F140" s="335"/>
      <c r="G140" s="334"/>
    </row>
    <row r="141" spans="1:7" hidden="1" x14ac:dyDescent="0.2">
      <c r="A141" s="338"/>
      <c r="B141" s="343"/>
      <c r="C141" s="308"/>
      <c r="D141" s="308"/>
      <c r="E141" s="344"/>
      <c r="F141" s="307"/>
      <c r="G141" s="307"/>
    </row>
    <row r="142" spans="1:7" hidden="1" x14ac:dyDescent="0.2">
      <c r="A142" s="338"/>
      <c r="B142" s="343"/>
      <c r="C142" s="308"/>
      <c r="D142" s="308"/>
      <c r="E142" s="344"/>
      <c r="F142" s="307"/>
      <c r="G142" s="307"/>
    </row>
    <row r="143" spans="1:7" hidden="1" x14ac:dyDescent="0.2">
      <c r="A143" s="338"/>
      <c r="B143" s="343"/>
      <c r="C143" s="308"/>
      <c r="D143" s="308"/>
      <c r="E143" s="344"/>
      <c r="F143" s="307"/>
      <c r="G143" s="307"/>
    </row>
    <row r="144" spans="1:7" hidden="1" x14ac:dyDescent="0.2">
      <c r="A144" s="338"/>
      <c r="B144" s="343"/>
      <c r="C144" s="308"/>
      <c r="D144" s="308"/>
      <c r="E144" s="344"/>
      <c r="F144" s="307"/>
      <c r="G144" s="307"/>
    </row>
    <row r="145" spans="1:7" hidden="1" x14ac:dyDescent="0.2">
      <c r="A145" s="338"/>
      <c r="B145" s="343"/>
      <c r="C145" s="308"/>
      <c r="D145" s="308"/>
      <c r="E145" s="344"/>
      <c r="F145" s="307"/>
      <c r="G145" s="307"/>
    </row>
    <row r="146" spans="1:7" hidden="1" x14ac:dyDescent="0.2">
      <c r="A146" s="338"/>
      <c r="B146" s="343"/>
      <c r="C146" s="308"/>
      <c r="D146" s="308"/>
      <c r="E146" s="344"/>
      <c r="F146" s="307"/>
      <c r="G146" s="307"/>
    </row>
    <row r="147" spans="1:7" s="340" customFormat="1" hidden="1" x14ac:dyDescent="0.2">
      <c r="A147" s="342"/>
      <c r="B147" s="341"/>
      <c r="C147" s="335"/>
      <c r="D147" s="335"/>
      <c r="E147" s="336"/>
      <c r="F147" s="335"/>
      <c r="G147" s="334"/>
    </row>
    <row r="148" spans="1:7" hidden="1" x14ac:dyDescent="0.2">
      <c r="A148" s="338"/>
      <c r="B148" s="343"/>
      <c r="C148" s="308"/>
      <c r="D148" s="308"/>
      <c r="E148" s="307"/>
      <c r="F148" s="306"/>
      <c r="G148" s="307"/>
    </row>
    <row r="149" spans="1:7" s="340" customFormat="1" hidden="1" x14ac:dyDescent="0.2">
      <c r="A149" s="338"/>
      <c r="B149" s="343"/>
      <c r="C149" s="308"/>
      <c r="D149" s="335"/>
      <c r="E149" s="307"/>
      <c r="F149" s="306"/>
      <c r="G149" s="334"/>
    </row>
    <row r="150" spans="1:7" s="340" customFormat="1" hidden="1" x14ac:dyDescent="0.2">
      <c r="A150" s="342"/>
      <c r="B150" s="341"/>
      <c r="C150" s="335"/>
      <c r="D150" s="335"/>
      <c r="E150" s="336"/>
      <c r="F150" s="335"/>
      <c r="G150" s="334"/>
    </row>
    <row r="151" spans="1:7" s="333" customFormat="1" hidden="1" x14ac:dyDescent="0.2">
      <c r="A151" s="334"/>
      <c r="B151" s="334"/>
      <c r="C151" s="335"/>
      <c r="D151" s="335"/>
      <c r="E151" s="336"/>
      <c r="F151" s="335"/>
      <c r="G151" s="334"/>
    </row>
    <row r="152" spans="1:7" s="326" customFormat="1" hidden="1" x14ac:dyDescent="0.2">
      <c r="A152" s="339"/>
      <c r="B152" s="337"/>
      <c r="C152" s="308"/>
      <c r="D152" s="308"/>
      <c r="E152" s="307"/>
      <c r="F152" s="306"/>
      <c r="G152" s="307"/>
    </row>
    <row r="153" spans="1:7" s="326" customFormat="1" hidden="1" x14ac:dyDescent="0.2">
      <c r="A153" s="307"/>
      <c r="B153" s="307"/>
      <c r="C153" s="308"/>
      <c r="D153" s="308"/>
      <c r="E153" s="307"/>
      <c r="F153" s="306"/>
      <c r="G153" s="307"/>
    </row>
    <row r="154" spans="1:7" s="333" customFormat="1" hidden="1" x14ac:dyDescent="0.2">
      <c r="A154" s="334"/>
      <c r="B154" s="334"/>
      <c r="C154" s="335"/>
      <c r="D154" s="335"/>
      <c r="E154" s="336"/>
      <c r="F154" s="335"/>
      <c r="G154" s="334"/>
    </row>
    <row r="155" spans="1:7" s="326" customFormat="1" hidden="1" x14ac:dyDescent="0.2">
      <c r="A155" s="338"/>
      <c r="B155" s="337"/>
      <c r="C155" s="308"/>
      <c r="D155" s="308"/>
      <c r="E155" s="307"/>
      <c r="F155" s="306"/>
      <c r="G155" s="307"/>
    </row>
    <row r="156" spans="1:7" s="326" customFormat="1" ht="12" hidden="1" customHeight="1" x14ac:dyDescent="0.2">
      <c r="A156" s="307"/>
      <c r="B156" s="307"/>
      <c r="C156" s="308"/>
      <c r="D156" s="308"/>
      <c r="E156" s="307"/>
      <c r="F156" s="306"/>
      <c r="G156" s="307"/>
    </row>
    <row r="157" spans="1:7" s="333" customFormat="1" ht="12" hidden="1" customHeight="1" x14ac:dyDescent="0.2">
      <c r="A157" s="334"/>
      <c r="B157" s="334"/>
      <c r="C157" s="335"/>
      <c r="D157" s="335"/>
      <c r="E157" s="336"/>
      <c r="F157" s="335"/>
      <c r="G157" s="334"/>
    </row>
    <row r="158" spans="1:7" s="326" customFormat="1" ht="12" hidden="1" customHeight="1" x14ac:dyDescent="0.2">
      <c r="A158" s="307"/>
      <c r="B158" s="337"/>
      <c r="C158" s="308"/>
      <c r="D158" s="308"/>
      <c r="E158" s="307"/>
      <c r="F158" s="306"/>
      <c r="G158" s="307"/>
    </row>
    <row r="159" spans="1:7" s="326" customFormat="1" ht="12" hidden="1" customHeight="1" x14ac:dyDescent="0.2">
      <c r="A159" s="307"/>
      <c r="B159" s="307"/>
      <c r="C159" s="308"/>
      <c r="D159" s="308"/>
      <c r="E159" s="307"/>
      <c r="F159" s="306"/>
      <c r="G159" s="307"/>
    </row>
    <row r="160" spans="1:7" s="326" customFormat="1" ht="12" hidden="1" customHeight="1" x14ac:dyDescent="0.2">
      <c r="A160" s="307"/>
      <c r="B160" s="307"/>
      <c r="C160" s="308"/>
      <c r="D160" s="308"/>
      <c r="E160" s="307"/>
      <c r="F160" s="306"/>
      <c r="G160" s="307"/>
    </row>
    <row r="161" spans="1:8" s="333" customFormat="1" hidden="1" x14ac:dyDescent="0.2">
      <c r="A161" s="334"/>
      <c r="B161" s="334"/>
      <c r="C161" s="335"/>
      <c r="D161" s="335"/>
      <c r="E161" s="336"/>
      <c r="F161" s="335"/>
      <c r="G161" s="334"/>
    </row>
    <row r="162" spans="1:8" ht="25.5" hidden="1" customHeight="1" x14ac:dyDescent="0.2">
      <c r="A162" s="332"/>
      <c r="B162" s="332"/>
      <c r="C162" s="330"/>
      <c r="D162" s="330"/>
      <c r="E162" s="331"/>
      <c r="F162" s="330"/>
      <c r="G162" s="329"/>
    </row>
    <row r="163" spans="1:8" hidden="1" x14ac:dyDescent="0.2">
      <c r="A163" s="325" t="s">
        <v>516</v>
      </c>
      <c r="B163" s="325"/>
      <c r="C163" s="325"/>
      <c r="D163" s="325"/>
      <c r="E163" s="325"/>
      <c r="F163" s="325"/>
      <c r="G163" s="325"/>
    </row>
    <row r="164" spans="1:8" hidden="1" x14ac:dyDescent="0.2">
      <c r="A164" s="325"/>
      <c r="B164" s="325"/>
      <c r="C164" s="325"/>
      <c r="D164" s="325"/>
      <c r="E164" s="325"/>
      <c r="F164" s="325"/>
      <c r="G164" s="325"/>
    </row>
    <row r="165" spans="1:8" hidden="1" x14ac:dyDescent="0.2">
      <c r="A165" s="325"/>
      <c r="B165" s="325"/>
      <c r="C165" s="325"/>
      <c r="D165" s="325"/>
      <c r="E165" s="325"/>
      <c r="F165" s="325"/>
      <c r="G165" s="325"/>
      <c r="H165" s="328"/>
    </row>
    <row r="166" spans="1:8" hidden="1" x14ac:dyDescent="0.2">
      <c r="A166" s="326"/>
      <c r="B166" s="326"/>
      <c r="C166" s="326"/>
      <c r="D166" s="326"/>
      <c r="E166" s="327"/>
      <c r="F166" s="326"/>
      <c r="G166" s="326"/>
    </row>
    <row r="167" spans="1:8" hidden="1" x14ac:dyDescent="0.2">
      <c r="A167" s="325"/>
      <c r="B167" s="325"/>
      <c r="C167" s="325"/>
      <c r="D167" s="325"/>
      <c r="E167" s="325"/>
      <c r="F167" s="325"/>
      <c r="G167" s="325"/>
    </row>
    <row r="168" spans="1:8" hidden="1" x14ac:dyDescent="0.2">
      <c r="A168" s="325"/>
      <c r="B168" s="325"/>
      <c r="C168" s="325"/>
      <c r="D168" s="325"/>
      <c r="E168" s="325"/>
      <c r="F168" s="325"/>
      <c r="G168" s="325"/>
    </row>
    <row r="169" spans="1:8" x14ac:dyDescent="0.2">
      <c r="A169" s="325"/>
      <c r="B169" s="325"/>
      <c r="C169" s="325"/>
      <c r="D169" s="325"/>
      <c r="E169" s="325"/>
      <c r="F169" s="325"/>
      <c r="G169" s="325"/>
    </row>
    <row r="170" spans="1:8" x14ac:dyDescent="0.2">
      <c r="A170" s="325"/>
      <c r="B170" s="325"/>
      <c r="C170" s="325"/>
      <c r="D170" s="325"/>
      <c r="E170" s="325"/>
      <c r="F170" s="325"/>
      <c r="G170" s="325"/>
    </row>
    <row r="171" spans="1:8" x14ac:dyDescent="0.2">
      <c r="A171" s="325"/>
      <c r="B171" s="325"/>
      <c r="C171" s="325"/>
      <c r="D171" s="325"/>
      <c r="E171" s="325"/>
      <c r="F171" s="325"/>
      <c r="G171" s="325"/>
    </row>
    <row r="172" spans="1:8" x14ac:dyDescent="0.2">
      <c r="A172" s="325"/>
      <c r="B172" s="325"/>
      <c r="C172" s="325"/>
      <c r="D172" s="325"/>
      <c r="E172" s="325"/>
      <c r="F172" s="325"/>
      <c r="G172" s="325"/>
    </row>
    <row r="173" spans="1:8" x14ac:dyDescent="0.2">
      <c r="A173" s="325"/>
      <c r="B173" s="325"/>
      <c r="C173" s="325"/>
      <c r="D173" s="325"/>
      <c r="E173" s="325"/>
      <c r="F173" s="325"/>
      <c r="G173" s="325"/>
    </row>
    <row r="174" spans="1:8" x14ac:dyDescent="0.2">
      <c r="A174" s="325"/>
      <c r="B174" s="325"/>
      <c r="C174" s="325"/>
      <c r="D174" s="325"/>
      <c r="E174" s="325"/>
      <c r="F174" s="325"/>
      <c r="G174" s="325"/>
    </row>
    <row r="175" spans="1:8" x14ac:dyDescent="0.2">
      <c r="A175" s="325"/>
      <c r="B175" s="325"/>
      <c r="C175" s="325"/>
      <c r="D175" s="325"/>
      <c r="E175" s="325"/>
      <c r="F175" s="325"/>
      <c r="G175" s="325"/>
    </row>
    <row r="176" spans="1:8" x14ac:dyDescent="0.2">
      <c r="A176" s="325"/>
      <c r="B176" s="325"/>
      <c r="C176" s="325"/>
      <c r="D176" s="325"/>
      <c r="E176" s="325"/>
      <c r="F176" s="325"/>
      <c r="G176" s="325"/>
    </row>
    <row r="177" spans="1:7" x14ac:dyDescent="0.2">
      <c r="A177" s="325"/>
      <c r="B177" s="325"/>
      <c r="C177" s="325"/>
      <c r="D177" s="325"/>
      <c r="E177" s="325"/>
      <c r="F177" s="325"/>
      <c r="G177" s="325"/>
    </row>
    <row r="178" spans="1:7" x14ac:dyDescent="0.2">
      <c r="A178" s="325"/>
      <c r="B178" s="325"/>
      <c r="C178" s="325"/>
      <c r="D178" s="325"/>
      <c r="E178" s="325"/>
      <c r="F178" s="325"/>
      <c r="G178" s="325"/>
    </row>
  </sheetData>
  <mergeCells count="16">
    <mergeCell ref="A173:G173"/>
    <mergeCell ref="A2:F2"/>
    <mergeCell ref="A163:G163"/>
    <mergeCell ref="A164:G164"/>
    <mergeCell ref="A167:G167"/>
    <mergeCell ref="A165:H165"/>
    <mergeCell ref="A174:G174"/>
    <mergeCell ref="A175:G175"/>
    <mergeCell ref="A176:G176"/>
    <mergeCell ref="A177:G177"/>
    <mergeCell ref="A178:G178"/>
    <mergeCell ref="A168:G168"/>
    <mergeCell ref="A169:G169"/>
    <mergeCell ref="A170:G170"/>
    <mergeCell ref="A171:G171"/>
    <mergeCell ref="A172:G172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8_2017 </vt:lpstr>
      <vt:lpstr>Město_příjmy</vt:lpstr>
      <vt:lpstr>Město_výdaje </vt:lpstr>
      <vt:lpstr>§6409 5901 -Rezerva 2016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2017-09-08T10:17:46Z</cp:lastPrinted>
  <dcterms:created xsi:type="dcterms:W3CDTF">2017-03-15T06:48:16Z</dcterms:created>
  <dcterms:modified xsi:type="dcterms:W3CDTF">2017-10-13T05:51:39Z</dcterms:modified>
</cp:coreProperties>
</file>