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ivc\Desktop\"/>
    </mc:Choice>
  </mc:AlternateContent>
  <bookViews>
    <workbookView xWindow="0" yWindow="0" windowWidth="23040" windowHeight="9372"/>
  </bookViews>
  <sheets>
    <sheet name="Doplň. ukaz. 10_2017 " sheetId="1" r:id="rId1"/>
    <sheet name="Město_příjmy" sheetId="2" r:id="rId2"/>
    <sheet name="Město_výdaje " sheetId="3" r:id="rId3"/>
  </sheets>
  <calcPr calcId="162913"/>
</workbook>
</file>

<file path=xl/calcChain.xml><?xml version="1.0" encoding="utf-8"?>
<calcChain xmlns="http://schemas.openxmlformats.org/spreadsheetml/2006/main">
  <c r="AA292" i="3" l="1"/>
  <c r="AA286" i="3"/>
  <c r="AA284" i="3"/>
  <c r="AA283" i="3"/>
  <c r="AA282" i="3"/>
  <c r="AA281" i="3"/>
  <c r="AA280" i="3"/>
  <c r="AA279" i="3"/>
  <c r="AA278" i="3"/>
  <c r="AA277" i="3"/>
  <c r="AA276" i="3"/>
  <c r="AA275" i="3"/>
  <c r="AA274" i="3"/>
  <c r="AA273" i="3"/>
  <c r="AA272" i="3"/>
  <c r="AA271" i="3"/>
  <c r="AA270" i="3"/>
  <c r="AA269" i="3"/>
  <c r="AA255" i="3"/>
  <c r="AA253" i="3"/>
  <c r="AA252" i="3"/>
  <c r="AA251" i="3"/>
  <c r="AA250" i="3"/>
  <c r="AA249" i="3"/>
  <c r="AA248" i="3"/>
  <c r="AA240" i="3"/>
  <c r="AA237" i="3"/>
  <c r="AA229" i="3"/>
  <c r="AA228" i="3"/>
  <c r="AA227" i="3"/>
  <c r="AA226" i="3"/>
  <c r="AA225" i="3"/>
  <c r="AA224" i="3"/>
  <c r="AA223" i="3"/>
  <c r="AA207" i="3"/>
  <c r="AA203" i="3"/>
  <c r="AA202" i="3"/>
  <c r="AA201" i="3"/>
  <c r="AA200" i="3"/>
  <c r="AA199" i="3"/>
  <c r="AA198" i="3"/>
  <c r="AA197" i="3"/>
  <c r="AA185" i="3"/>
  <c r="AA183" i="3"/>
  <c r="AA182" i="3"/>
  <c r="AA181" i="3"/>
  <c r="AA180" i="3"/>
  <c r="AA179" i="3"/>
  <c r="AA178" i="3"/>
  <c r="AA177" i="3"/>
  <c r="AA176" i="3"/>
  <c r="AA175" i="3"/>
  <c r="AA174" i="3"/>
  <c r="AA173" i="3"/>
  <c r="AA172" i="3"/>
  <c r="AA171" i="3"/>
  <c r="AA170" i="3"/>
  <c r="AA152" i="3"/>
  <c r="AA149" i="3"/>
  <c r="AA144" i="3"/>
  <c r="AA146" i="3"/>
  <c r="AA145" i="3"/>
  <c r="AA121" i="3"/>
  <c r="AA143" i="3"/>
  <c r="AA142" i="3"/>
  <c r="AA141" i="3"/>
  <c r="AA140" i="3"/>
  <c r="AA139" i="3"/>
  <c r="AA138" i="3"/>
  <c r="AA137" i="3"/>
  <c r="AA136" i="3"/>
  <c r="AA135" i="3"/>
  <c r="AA134" i="3"/>
  <c r="AA133" i="3"/>
  <c r="AA132" i="3"/>
  <c r="AA131" i="3"/>
  <c r="AA130" i="3"/>
  <c r="AA129" i="3"/>
  <c r="AA128" i="3"/>
  <c r="AA127" i="3"/>
  <c r="AA126" i="3"/>
  <c r="AA125" i="3"/>
  <c r="AA124" i="3"/>
  <c r="AA123" i="3"/>
  <c r="AA122" i="3"/>
  <c r="AA120" i="3"/>
  <c r="AA119" i="3"/>
  <c r="AA118" i="3"/>
  <c r="AA117" i="3"/>
  <c r="AA116" i="3"/>
  <c r="AA115" i="3"/>
  <c r="AA114" i="3"/>
  <c r="AA113" i="3"/>
  <c r="AA112" i="3"/>
  <c r="AA111" i="3"/>
  <c r="AA110" i="3"/>
  <c r="AA109" i="3"/>
  <c r="AA108" i="3"/>
  <c r="AA107" i="3"/>
  <c r="AA106" i="3"/>
  <c r="AA105" i="3"/>
  <c r="AA104" i="3"/>
  <c r="AA103" i="3"/>
  <c r="AA102" i="3"/>
  <c r="AA101" i="3"/>
  <c r="AA90" i="3"/>
  <c r="AA88" i="3"/>
  <c r="AA87" i="3"/>
  <c r="AA86" i="3"/>
  <c r="AA85" i="3"/>
  <c r="AA84" i="3"/>
  <c r="AA83" i="3"/>
  <c r="AA82" i="3"/>
  <c r="AA81" i="3"/>
  <c r="AA80" i="3"/>
  <c r="AA79" i="3"/>
  <c r="AA78" i="3"/>
  <c r="AA77" i="3"/>
  <c r="AA76" i="3"/>
  <c r="AA75" i="3"/>
  <c r="AA74" i="3"/>
  <c r="AA61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B404" i="2"/>
  <c r="AB398" i="2"/>
  <c r="AB397" i="2"/>
  <c r="AB396" i="2"/>
  <c r="AB395" i="2"/>
  <c r="AB394" i="2"/>
  <c r="AB393" i="2"/>
  <c r="AB392" i="2"/>
  <c r="AB377" i="2"/>
  <c r="AB366" i="2"/>
  <c r="AB365" i="2"/>
  <c r="AB362" i="2"/>
  <c r="AB351" i="2"/>
  <c r="AB349" i="2"/>
  <c r="AB348" i="2"/>
  <c r="AB347" i="2"/>
  <c r="AB346" i="2"/>
  <c r="AB345" i="2"/>
  <c r="AB344" i="2"/>
  <c r="AB343" i="2"/>
  <c r="AB342" i="2"/>
  <c r="AB341" i="2"/>
  <c r="AB340" i="2"/>
  <c r="AB339" i="2"/>
  <c r="AB338" i="2"/>
  <c r="AB337" i="2"/>
  <c r="AB336" i="2"/>
  <c r="AB335" i="2"/>
  <c r="AB334" i="2"/>
  <c r="AB333" i="2"/>
  <c r="AB332" i="2"/>
  <c r="AB331" i="2"/>
  <c r="AB330" i="2"/>
  <c r="AB329" i="2"/>
  <c r="AB328" i="2"/>
  <c r="AB327" i="2"/>
  <c r="AB326" i="2"/>
  <c r="AB325" i="2"/>
  <c r="AB324" i="2"/>
  <c r="AB323" i="2"/>
  <c r="AB322" i="2"/>
  <c r="AB321" i="2"/>
  <c r="AB320" i="2"/>
  <c r="AB319" i="2"/>
  <c r="AB318" i="2"/>
  <c r="AB317" i="2"/>
  <c r="AB316" i="2"/>
  <c r="AB315" i="2"/>
  <c r="AB314" i="2"/>
  <c r="AB305" i="2"/>
  <c r="AB303" i="2"/>
  <c r="AB302" i="2"/>
  <c r="AB301" i="2"/>
  <c r="AB300" i="2"/>
  <c r="AB299" i="2"/>
  <c r="AB298" i="2"/>
  <c r="AB297" i="2"/>
  <c r="AB296" i="2"/>
  <c r="AB295" i="2"/>
  <c r="AB294" i="2"/>
  <c r="AB293" i="2"/>
  <c r="AB292" i="2"/>
  <c r="AB291" i="2"/>
  <c r="AB290" i="2"/>
  <c r="AB289" i="2"/>
  <c r="AB288" i="2"/>
  <c r="AB287" i="2"/>
  <c r="AB286" i="2"/>
  <c r="AB285" i="2"/>
  <c r="AB284" i="2"/>
  <c r="AB283" i="2"/>
  <c r="AB282" i="2"/>
  <c r="AB281" i="2"/>
  <c r="AB280" i="2"/>
  <c r="AB279" i="2"/>
  <c r="AB278" i="2"/>
  <c r="AB269" i="2"/>
  <c r="AB267" i="2"/>
  <c r="AB266" i="2"/>
  <c r="AB265" i="2"/>
  <c r="AB264" i="2"/>
  <c r="AB263" i="2"/>
  <c r="AB249" i="2"/>
  <c r="AB247" i="2"/>
  <c r="AB246" i="2"/>
  <c r="AB245" i="2"/>
  <c r="AB244" i="2"/>
  <c r="AB243" i="2"/>
  <c r="AB242" i="2"/>
  <c r="AB241" i="2"/>
  <c r="AB240" i="2"/>
  <c r="AB239" i="2"/>
  <c r="AB238" i="2"/>
  <c r="AB237" i="2"/>
  <c r="AB236" i="2"/>
  <c r="AB235" i="2"/>
  <c r="AB234" i="2"/>
  <c r="AB233" i="2"/>
  <c r="AB232" i="2"/>
  <c r="AB231" i="2"/>
  <c r="AB230" i="2"/>
  <c r="AB229" i="2"/>
  <c r="AB228" i="2"/>
  <c r="AB217" i="2"/>
  <c r="AB215" i="2"/>
  <c r="AB214" i="2"/>
  <c r="AB213" i="2"/>
  <c r="AB212" i="2"/>
  <c r="AB211" i="2"/>
  <c r="AB210" i="2"/>
  <c r="AB209" i="2"/>
  <c r="AB208" i="2"/>
  <c r="AB207" i="2"/>
  <c r="AB206" i="2"/>
  <c r="AB205" i="2"/>
  <c r="AB204" i="2"/>
  <c r="AB203" i="2"/>
  <c r="AB202" i="2"/>
  <c r="AB201" i="2"/>
  <c r="AB190" i="2"/>
  <c r="AB187" i="2"/>
  <c r="AB186" i="2"/>
  <c r="AB185" i="2"/>
  <c r="AB184" i="2"/>
  <c r="AB183" i="2"/>
  <c r="AB182" i="2"/>
  <c r="AB181" i="2"/>
  <c r="AB180" i="2"/>
  <c r="AB179" i="2"/>
  <c r="AB178" i="2"/>
  <c r="AB177" i="2"/>
  <c r="AB176" i="2"/>
  <c r="AB175" i="2"/>
  <c r="AB174" i="2"/>
  <c r="AB173" i="2"/>
  <c r="AB172" i="2"/>
  <c r="AB171" i="2"/>
  <c r="AB170" i="2"/>
  <c r="AB158" i="2"/>
  <c r="AB156" i="2"/>
  <c r="AB155" i="2"/>
  <c r="AB152" i="2"/>
  <c r="AB151" i="2"/>
  <c r="AB150" i="2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126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98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49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3" i="2"/>
  <c r="Y282" i="3" l="1"/>
  <c r="W282" i="3"/>
  <c r="U282" i="3"/>
  <c r="S282" i="3"/>
  <c r="Q282" i="3"/>
  <c r="O282" i="3"/>
  <c r="M282" i="3"/>
  <c r="K282" i="3"/>
  <c r="I282" i="3"/>
  <c r="G282" i="3"/>
  <c r="X170" i="2" l="1"/>
  <c r="X70" i="2"/>
  <c r="Z65" i="2" l="1"/>
  <c r="X65" i="2"/>
  <c r="V65" i="2"/>
  <c r="T65" i="2"/>
  <c r="R65" i="2"/>
  <c r="P65" i="2"/>
  <c r="N65" i="2"/>
  <c r="L65" i="2"/>
  <c r="J65" i="2"/>
  <c r="H65" i="2"/>
  <c r="AA366" i="2" l="1"/>
  <c r="Y366" i="2"/>
  <c r="W366" i="2"/>
  <c r="U366" i="2"/>
  <c r="S366" i="2"/>
  <c r="Z206" i="2" l="1"/>
  <c r="X206" i="2"/>
  <c r="V206" i="2"/>
  <c r="T206" i="2"/>
  <c r="R206" i="2"/>
  <c r="P206" i="2"/>
  <c r="N206" i="2"/>
  <c r="L206" i="2"/>
  <c r="J206" i="2"/>
  <c r="H206" i="2"/>
  <c r="Z133" i="2"/>
  <c r="X133" i="2"/>
  <c r="V133" i="2"/>
  <c r="T133" i="2"/>
  <c r="R133" i="2"/>
  <c r="P133" i="2"/>
  <c r="N133" i="2"/>
  <c r="L133" i="2"/>
  <c r="J133" i="2"/>
  <c r="H133" i="2"/>
  <c r="L38" i="2"/>
  <c r="J38" i="2"/>
  <c r="Z38" i="2"/>
  <c r="X38" i="2"/>
  <c r="V38" i="2"/>
  <c r="T38" i="2"/>
  <c r="R38" i="2"/>
  <c r="P38" i="2"/>
  <c r="N38" i="2"/>
  <c r="H38" i="2"/>
  <c r="U274" i="3" l="1"/>
  <c r="U203" i="3"/>
  <c r="Y201" i="3" l="1"/>
  <c r="W201" i="3"/>
  <c r="U201" i="3"/>
  <c r="S201" i="3"/>
  <c r="Q201" i="3"/>
  <c r="O201" i="3"/>
  <c r="M201" i="3"/>
  <c r="K201" i="3"/>
  <c r="I201" i="3"/>
  <c r="G201" i="3"/>
  <c r="Y108" i="3"/>
  <c r="W108" i="3"/>
  <c r="U108" i="3"/>
  <c r="S108" i="3"/>
  <c r="Q108" i="3"/>
  <c r="O108" i="3"/>
  <c r="M108" i="3"/>
  <c r="K108" i="3"/>
  <c r="I108" i="3"/>
  <c r="G108" i="3"/>
  <c r="Y106" i="3"/>
  <c r="W106" i="3"/>
  <c r="U106" i="3"/>
  <c r="S106" i="3"/>
  <c r="Q106" i="3"/>
  <c r="O106" i="3"/>
  <c r="M106" i="3"/>
  <c r="K106" i="3"/>
  <c r="I106" i="3"/>
  <c r="G106" i="3"/>
  <c r="T88" i="2" l="1"/>
  <c r="Z120" i="2"/>
  <c r="X120" i="2"/>
  <c r="V120" i="2"/>
  <c r="T120" i="2"/>
  <c r="R120" i="2"/>
  <c r="P120" i="2"/>
  <c r="N120" i="2"/>
  <c r="L120" i="2"/>
  <c r="J120" i="2"/>
  <c r="H120" i="2"/>
  <c r="F98" i="2"/>
  <c r="Z64" i="2" l="1"/>
  <c r="X64" i="2"/>
  <c r="V64" i="2"/>
  <c r="T64" i="2"/>
  <c r="R64" i="2"/>
  <c r="P64" i="2"/>
  <c r="N64" i="2"/>
  <c r="L64" i="2"/>
  <c r="J64" i="2"/>
  <c r="H64" i="2"/>
  <c r="Z63" i="2"/>
  <c r="X63" i="2"/>
  <c r="V63" i="2"/>
  <c r="T63" i="2"/>
  <c r="R63" i="2"/>
  <c r="P63" i="2"/>
  <c r="N63" i="2"/>
  <c r="L63" i="2"/>
  <c r="J63" i="2"/>
  <c r="H63" i="2"/>
  <c r="Z18" i="2"/>
  <c r="X18" i="2"/>
  <c r="V18" i="2"/>
  <c r="T18" i="2"/>
  <c r="R18" i="2"/>
  <c r="P18" i="2"/>
  <c r="N18" i="2"/>
  <c r="L18" i="2"/>
  <c r="J18" i="2"/>
  <c r="H18" i="2"/>
  <c r="Y176" i="3" l="1"/>
  <c r="W176" i="3"/>
  <c r="U176" i="3"/>
  <c r="S176" i="3"/>
  <c r="K176" i="3"/>
  <c r="I176" i="3"/>
  <c r="G176" i="3"/>
  <c r="Q366" i="2" l="1"/>
  <c r="Z237" i="2"/>
  <c r="X237" i="2"/>
  <c r="V237" i="2"/>
  <c r="T237" i="2"/>
  <c r="R237" i="2"/>
  <c r="P237" i="2"/>
  <c r="N237" i="2"/>
  <c r="L237" i="2"/>
  <c r="J237" i="2"/>
  <c r="H237" i="2"/>
  <c r="Z124" i="2"/>
  <c r="X124" i="2"/>
  <c r="V124" i="2"/>
  <c r="T124" i="2"/>
  <c r="R124" i="2"/>
  <c r="P124" i="2"/>
  <c r="N124" i="2"/>
  <c r="L124" i="2"/>
  <c r="Z123" i="2"/>
  <c r="X123" i="2"/>
  <c r="V123" i="2"/>
  <c r="T123" i="2"/>
  <c r="R123" i="2"/>
  <c r="P123" i="2"/>
  <c r="N123" i="2"/>
  <c r="L123" i="2"/>
  <c r="I224" i="3" l="1"/>
  <c r="I23" i="3"/>
  <c r="I22" i="3"/>
  <c r="I15" i="3"/>
  <c r="I13" i="3"/>
  <c r="I12" i="3"/>
  <c r="J365" i="2"/>
  <c r="J215" i="2"/>
  <c r="H365" i="2"/>
  <c r="H290" i="2"/>
  <c r="H247" i="2"/>
  <c r="H215" i="2"/>
  <c r="H125" i="2"/>
  <c r="H113" i="2"/>
  <c r="G224" i="3"/>
  <c r="G23" i="3"/>
  <c r="G22" i="3"/>
  <c r="G15" i="3"/>
  <c r="G12" i="3"/>
  <c r="G13" i="3"/>
  <c r="I14" i="3"/>
  <c r="I17" i="3"/>
  <c r="I18" i="3"/>
  <c r="I19" i="3"/>
  <c r="I20" i="3"/>
  <c r="I21" i="3"/>
  <c r="I24" i="3"/>
  <c r="I25" i="3"/>
  <c r="I26" i="3"/>
  <c r="I27" i="3"/>
  <c r="I28" i="3"/>
  <c r="I29" i="3"/>
  <c r="I30" i="3"/>
  <c r="I31" i="3"/>
  <c r="I32" i="3"/>
  <c r="N315" i="2" l="1"/>
  <c r="O198" i="3" l="1"/>
  <c r="Y79" i="3"/>
  <c r="W79" i="3"/>
  <c r="U79" i="3"/>
  <c r="S79" i="3"/>
  <c r="Q79" i="3"/>
  <c r="O79" i="3"/>
  <c r="M79" i="3"/>
  <c r="K79" i="3"/>
  <c r="I79" i="3"/>
  <c r="G79" i="3"/>
  <c r="K23" i="3"/>
  <c r="K15" i="3"/>
  <c r="K22" i="3"/>
  <c r="Z315" i="2" l="1"/>
  <c r="X315" i="2"/>
  <c r="V315" i="2"/>
  <c r="T315" i="2"/>
  <c r="R315" i="2"/>
  <c r="P315" i="2"/>
  <c r="L315" i="2"/>
  <c r="J315" i="2"/>
  <c r="H315" i="2"/>
  <c r="L44" i="2"/>
  <c r="L209" i="2"/>
  <c r="L66" i="2"/>
  <c r="L46" i="2"/>
  <c r="N39" i="2"/>
  <c r="N40" i="2"/>
  <c r="N41" i="2"/>
  <c r="N42" i="2"/>
  <c r="N43" i="2"/>
  <c r="N44" i="2"/>
  <c r="L39" i="2"/>
  <c r="Z17" i="2"/>
  <c r="X17" i="2"/>
  <c r="V17" i="2"/>
  <c r="T17" i="2"/>
  <c r="R17" i="2"/>
  <c r="P17" i="2"/>
  <c r="N17" i="2"/>
  <c r="L17" i="2"/>
  <c r="J17" i="2"/>
  <c r="H17" i="2"/>
  <c r="K225" i="3" l="1"/>
  <c r="Y224" i="3"/>
  <c r="W224" i="3"/>
  <c r="U224" i="3"/>
  <c r="S224" i="3"/>
  <c r="Q224" i="3"/>
  <c r="O224" i="3"/>
  <c r="M224" i="3"/>
  <c r="K224" i="3"/>
  <c r="N366" i="2" l="1"/>
  <c r="Z365" i="2"/>
  <c r="X365" i="2"/>
  <c r="P365" i="2"/>
  <c r="M366" i="2"/>
  <c r="Z243" i="2"/>
  <c r="X243" i="2"/>
  <c r="V243" i="2"/>
  <c r="T243" i="2"/>
  <c r="R243" i="2"/>
  <c r="P243" i="2"/>
  <c r="N243" i="2"/>
  <c r="L243" i="2"/>
  <c r="J243" i="2"/>
  <c r="H243" i="2"/>
  <c r="AB227" i="2"/>
  <c r="Z227" i="2"/>
  <c r="X227" i="2"/>
  <c r="V227" i="2"/>
  <c r="T227" i="2"/>
  <c r="R227" i="2"/>
  <c r="P227" i="2"/>
  <c r="N227" i="2"/>
  <c r="L227" i="2"/>
  <c r="J227" i="2"/>
  <c r="H227" i="2"/>
  <c r="AB226" i="2"/>
  <c r="Z226" i="2"/>
  <c r="X226" i="2"/>
  <c r="V226" i="2"/>
  <c r="T226" i="2"/>
  <c r="R226" i="2"/>
  <c r="P226" i="2"/>
  <c r="N226" i="2"/>
  <c r="L226" i="2"/>
  <c r="J226" i="2"/>
  <c r="H226" i="2"/>
  <c r="AB225" i="2"/>
  <c r="Z225" i="2"/>
  <c r="X225" i="2"/>
  <c r="V225" i="2"/>
  <c r="T225" i="2"/>
  <c r="R225" i="2"/>
  <c r="P225" i="2"/>
  <c r="N225" i="2"/>
  <c r="L225" i="2"/>
  <c r="J225" i="2"/>
  <c r="H225" i="2"/>
  <c r="H210" i="2"/>
  <c r="J210" i="2"/>
  <c r="L210" i="2"/>
  <c r="N210" i="2"/>
  <c r="P210" i="2"/>
  <c r="R210" i="2"/>
  <c r="T210" i="2"/>
  <c r="V210" i="2"/>
  <c r="X210" i="2"/>
  <c r="Z210" i="2"/>
  <c r="Z175" i="2"/>
  <c r="X175" i="2"/>
  <c r="V175" i="2"/>
  <c r="T175" i="2"/>
  <c r="R175" i="2"/>
  <c r="P175" i="2"/>
  <c r="N175" i="2"/>
  <c r="L175" i="2"/>
  <c r="J175" i="2"/>
  <c r="H175" i="2"/>
  <c r="Z112" i="2"/>
  <c r="X112" i="2"/>
  <c r="V112" i="2"/>
  <c r="T112" i="2"/>
  <c r="R112" i="2"/>
  <c r="P112" i="2"/>
  <c r="N112" i="2"/>
  <c r="L112" i="2"/>
  <c r="J112" i="2"/>
  <c r="H112" i="2"/>
  <c r="Z67" i="2"/>
  <c r="X67" i="2"/>
  <c r="V67" i="2"/>
  <c r="T67" i="2"/>
  <c r="R67" i="2"/>
  <c r="P67" i="2"/>
  <c r="N67" i="2"/>
  <c r="L67" i="2"/>
  <c r="J67" i="2"/>
  <c r="H67" i="2"/>
  <c r="Z43" i="2" l="1"/>
  <c r="X43" i="2"/>
  <c r="V43" i="2"/>
  <c r="T43" i="2"/>
  <c r="R43" i="2"/>
  <c r="P43" i="2"/>
  <c r="L43" i="2"/>
  <c r="J43" i="2"/>
  <c r="H43" i="2"/>
  <c r="Z13" i="2"/>
  <c r="X13" i="2"/>
  <c r="V13" i="2"/>
  <c r="T13" i="2"/>
  <c r="R13" i="2"/>
  <c r="P13" i="2"/>
  <c r="N13" i="2"/>
  <c r="L13" i="2"/>
  <c r="J13" i="2"/>
  <c r="H13" i="2"/>
  <c r="J125" i="2" l="1"/>
  <c r="Z125" i="2"/>
  <c r="X125" i="2"/>
  <c r="V125" i="2"/>
  <c r="T125" i="2"/>
  <c r="R125" i="2"/>
  <c r="P125" i="2"/>
  <c r="N125" i="2"/>
  <c r="L125" i="2"/>
  <c r="Y175" i="3" l="1"/>
  <c r="W175" i="3"/>
  <c r="U175" i="3"/>
  <c r="S175" i="3"/>
  <c r="Q175" i="3"/>
  <c r="M175" i="3"/>
  <c r="K175" i="3"/>
  <c r="I175" i="3"/>
  <c r="G175" i="3"/>
  <c r="Y144" i="3"/>
  <c r="W144" i="3"/>
  <c r="U144" i="3"/>
  <c r="S144" i="3"/>
  <c r="Q144" i="3"/>
  <c r="O144" i="3"/>
  <c r="M144" i="3"/>
  <c r="K144" i="3"/>
  <c r="I144" i="3"/>
  <c r="G144" i="3"/>
  <c r="Y143" i="3"/>
  <c r="W143" i="3"/>
  <c r="U143" i="3"/>
  <c r="S143" i="3"/>
  <c r="Q143" i="3"/>
  <c r="O143" i="3"/>
  <c r="M143" i="3"/>
  <c r="K143" i="3"/>
  <c r="I143" i="3"/>
  <c r="G143" i="3"/>
  <c r="Y142" i="3"/>
  <c r="W142" i="3"/>
  <c r="U142" i="3"/>
  <c r="S142" i="3"/>
  <c r="Q142" i="3"/>
  <c r="O142" i="3"/>
  <c r="M142" i="3"/>
  <c r="K142" i="3"/>
  <c r="I142" i="3"/>
  <c r="G142" i="3"/>
  <c r="Y141" i="3"/>
  <c r="W141" i="3"/>
  <c r="U141" i="3"/>
  <c r="S141" i="3"/>
  <c r="Q141" i="3"/>
  <c r="O141" i="3"/>
  <c r="M141" i="3"/>
  <c r="K141" i="3"/>
  <c r="I141" i="3"/>
  <c r="G141" i="3"/>
  <c r="Y132" i="3"/>
  <c r="W132" i="3"/>
  <c r="U132" i="3"/>
  <c r="S132" i="3"/>
  <c r="Q132" i="3"/>
  <c r="O132" i="3"/>
  <c r="M132" i="3"/>
  <c r="K132" i="3"/>
  <c r="I132" i="3"/>
  <c r="G132" i="3"/>
  <c r="Y49" i="3"/>
  <c r="W49" i="3"/>
  <c r="U49" i="3"/>
  <c r="S49" i="3"/>
  <c r="Q49" i="3"/>
  <c r="O49" i="3"/>
  <c r="M49" i="3"/>
  <c r="K49" i="3"/>
  <c r="I49" i="3"/>
  <c r="G49" i="3"/>
  <c r="J290" i="2" l="1"/>
  <c r="Z290" i="2"/>
  <c r="X290" i="2"/>
  <c r="V290" i="2"/>
  <c r="T290" i="2"/>
  <c r="R290" i="2"/>
  <c r="P290" i="2"/>
  <c r="N290" i="2"/>
  <c r="L290" i="2"/>
  <c r="J247" i="2" l="1"/>
  <c r="Z247" i="2"/>
  <c r="X247" i="2"/>
  <c r="V247" i="2"/>
  <c r="T247" i="2"/>
  <c r="R247" i="2"/>
  <c r="P247" i="2"/>
  <c r="N247" i="2"/>
  <c r="L247" i="2"/>
  <c r="Z215" i="2" l="1"/>
  <c r="X215" i="2"/>
  <c r="V215" i="2"/>
  <c r="T215" i="2"/>
  <c r="R215" i="2"/>
  <c r="P215" i="2"/>
  <c r="N215" i="2"/>
  <c r="L215" i="2"/>
  <c r="K190" i="2" l="1"/>
  <c r="E15" i="1" l="1"/>
  <c r="K25" i="3" l="1"/>
  <c r="H277" i="3" l="1"/>
  <c r="H118" i="3"/>
  <c r="H152" i="3" s="1"/>
  <c r="Z235" i="2"/>
  <c r="X235" i="2"/>
  <c r="V235" i="2"/>
  <c r="T235" i="2"/>
  <c r="R235" i="2"/>
  <c r="P235" i="2"/>
  <c r="N235" i="2"/>
  <c r="L235" i="2"/>
  <c r="J235" i="2"/>
  <c r="H235" i="2"/>
  <c r="Z132" i="2"/>
  <c r="X132" i="2"/>
  <c r="V132" i="2"/>
  <c r="T132" i="2"/>
  <c r="R132" i="2"/>
  <c r="P132" i="2"/>
  <c r="N132" i="2"/>
  <c r="L132" i="2"/>
  <c r="J132" i="2"/>
  <c r="H132" i="2"/>
  <c r="I126" i="2"/>
  <c r="H126" i="2" s="1"/>
  <c r="Z126" i="2"/>
  <c r="X126" i="2"/>
  <c r="V126" i="2"/>
  <c r="T126" i="2"/>
  <c r="R126" i="2"/>
  <c r="P126" i="2"/>
  <c r="N126" i="2"/>
  <c r="L126" i="2"/>
  <c r="Y283" i="3"/>
  <c r="W283" i="3"/>
  <c r="U283" i="3"/>
  <c r="S283" i="3"/>
  <c r="Q283" i="3"/>
  <c r="O283" i="3"/>
  <c r="M283" i="3"/>
  <c r="K283" i="3"/>
  <c r="I283" i="3"/>
  <c r="G283" i="3"/>
  <c r="F277" i="3"/>
  <c r="G277" i="3" s="1"/>
  <c r="D277" i="3"/>
  <c r="D286" i="3" s="1"/>
  <c r="Y272" i="3"/>
  <c r="W272" i="3"/>
  <c r="U272" i="3"/>
  <c r="S272" i="3"/>
  <c r="Q272" i="3"/>
  <c r="O272" i="3"/>
  <c r="M272" i="3"/>
  <c r="K272" i="3"/>
  <c r="I272" i="3"/>
  <c r="G272" i="3"/>
  <c r="Y271" i="3"/>
  <c r="W271" i="3"/>
  <c r="U271" i="3"/>
  <c r="S271" i="3"/>
  <c r="Q271" i="3"/>
  <c r="O271" i="3"/>
  <c r="M271" i="3"/>
  <c r="K271" i="3"/>
  <c r="I271" i="3"/>
  <c r="G271" i="3"/>
  <c r="Y269" i="3"/>
  <c r="W269" i="3"/>
  <c r="U269" i="3"/>
  <c r="S269" i="3"/>
  <c r="Q269" i="3"/>
  <c r="O269" i="3"/>
  <c r="M269" i="3"/>
  <c r="K269" i="3"/>
  <c r="I269" i="3"/>
  <c r="G269" i="3"/>
  <c r="G199" i="3"/>
  <c r="I199" i="3"/>
  <c r="K199" i="3"/>
  <c r="M199" i="3"/>
  <c r="O199" i="3"/>
  <c r="Q199" i="3"/>
  <c r="S199" i="3"/>
  <c r="U199" i="3"/>
  <c r="W199" i="3"/>
  <c r="Y199" i="3"/>
  <c r="Y179" i="3"/>
  <c r="W179" i="3"/>
  <c r="U179" i="3"/>
  <c r="S179" i="3"/>
  <c r="Q179" i="3"/>
  <c r="O179" i="3"/>
  <c r="M179" i="3"/>
  <c r="K179" i="3"/>
  <c r="I179" i="3"/>
  <c r="G179" i="3"/>
  <c r="Y145" i="3"/>
  <c r="W145" i="3"/>
  <c r="U145" i="3"/>
  <c r="S145" i="3"/>
  <c r="Q145" i="3"/>
  <c r="O145" i="3"/>
  <c r="M145" i="3"/>
  <c r="K145" i="3"/>
  <c r="I145" i="3"/>
  <c r="G145" i="3"/>
  <c r="Y137" i="3"/>
  <c r="W137" i="3"/>
  <c r="U137" i="3"/>
  <c r="S137" i="3"/>
  <c r="Q137" i="3"/>
  <c r="O137" i="3"/>
  <c r="M137" i="3"/>
  <c r="K137" i="3"/>
  <c r="I137" i="3"/>
  <c r="G137" i="3"/>
  <c r="Y124" i="3"/>
  <c r="W124" i="3"/>
  <c r="U124" i="3"/>
  <c r="S124" i="3"/>
  <c r="Q124" i="3"/>
  <c r="O124" i="3"/>
  <c r="M124" i="3"/>
  <c r="K124" i="3"/>
  <c r="I124" i="3"/>
  <c r="G124" i="3"/>
  <c r="F118" i="3"/>
  <c r="G118" i="3" s="1"/>
  <c r="D118" i="3"/>
  <c r="D152" i="3" s="1"/>
  <c r="Z61" i="3"/>
  <c r="X61" i="3"/>
  <c r="V61" i="3"/>
  <c r="T61" i="3"/>
  <c r="R61" i="3"/>
  <c r="P61" i="3"/>
  <c r="N61" i="3"/>
  <c r="L61" i="3"/>
  <c r="J61" i="3"/>
  <c r="H61" i="3"/>
  <c r="F61" i="3"/>
  <c r="E61" i="3"/>
  <c r="D61" i="3"/>
  <c r="Y47" i="3"/>
  <c r="W47" i="3"/>
  <c r="U47" i="3"/>
  <c r="S47" i="3"/>
  <c r="Q47" i="3"/>
  <c r="O47" i="3"/>
  <c r="M47" i="3"/>
  <c r="K47" i="3"/>
  <c r="I47" i="3"/>
  <c r="G47" i="3"/>
  <c r="Y41" i="3"/>
  <c r="W41" i="3"/>
  <c r="U41" i="3"/>
  <c r="S41" i="3"/>
  <c r="Q41" i="3"/>
  <c r="O41" i="3"/>
  <c r="M41" i="3"/>
  <c r="K41" i="3"/>
  <c r="I41" i="3"/>
  <c r="G41" i="3"/>
  <c r="Z348" i="2"/>
  <c r="X348" i="2"/>
  <c r="V348" i="2"/>
  <c r="T348" i="2"/>
  <c r="R348" i="2"/>
  <c r="P348" i="2"/>
  <c r="N348" i="2"/>
  <c r="L348" i="2"/>
  <c r="J348" i="2"/>
  <c r="H348" i="2"/>
  <c r="Z314" i="2"/>
  <c r="X314" i="2"/>
  <c r="V314" i="2"/>
  <c r="T314" i="2"/>
  <c r="R314" i="2"/>
  <c r="P314" i="2"/>
  <c r="N314" i="2"/>
  <c r="L314" i="2"/>
  <c r="J314" i="2"/>
  <c r="Z292" i="2"/>
  <c r="X292" i="2"/>
  <c r="V292" i="2"/>
  <c r="T292" i="2"/>
  <c r="R292" i="2"/>
  <c r="P292" i="2"/>
  <c r="N292" i="2"/>
  <c r="L292" i="2"/>
  <c r="J292" i="2"/>
  <c r="H292" i="2"/>
  <c r="Z291" i="2"/>
  <c r="X291" i="2"/>
  <c r="V291" i="2"/>
  <c r="T291" i="2"/>
  <c r="R291" i="2"/>
  <c r="P291" i="2"/>
  <c r="N291" i="2"/>
  <c r="L291" i="2"/>
  <c r="J291" i="2"/>
  <c r="H291" i="2"/>
  <c r="Z184" i="2"/>
  <c r="X184" i="2"/>
  <c r="V184" i="2"/>
  <c r="T184" i="2"/>
  <c r="R184" i="2"/>
  <c r="P184" i="2"/>
  <c r="N184" i="2"/>
  <c r="L184" i="2"/>
  <c r="J184" i="2"/>
  <c r="H184" i="2"/>
  <c r="Z181" i="2"/>
  <c r="X181" i="2"/>
  <c r="V181" i="2"/>
  <c r="T181" i="2"/>
  <c r="R181" i="2"/>
  <c r="P181" i="2"/>
  <c r="N181" i="2"/>
  <c r="L181" i="2"/>
  <c r="H181" i="2"/>
  <c r="Z183" i="2"/>
  <c r="X183" i="2"/>
  <c r="V183" i="2"/>
  <c r="T183" i="2"/>
  <c r="R183" i="2"/>
  <c r="P183" i="2"/>
  <c r="N183" i="2"/>
  <c r="L183" i="2"/>
  <c r="H183" i="2"/>
  <c r="Z173" i="2"/>
  <c r="X173" i="2"/>
  <c r="V173" i="2"/>
  <c r="T173" i="2"/>
  <c r="R173" i="2"/>
  <c r="P173" i="2"/>
  <c r="N173" i="2"/>
  <c r="L173" i="2"/>
  <c r="J173" i="2"/>
  <c r="H173" i="2"/>
  <c r="Z286" i="3"/>
  <c r="X286" i="3"/>
  <c r="V286" i="3"/>
  <c r="T286" i="3"/>
  <c r="R286" i="3"/>
  <c r="P286" i="3"/>
  <c r="N286" i="3"/>
  <c r="L286" i="3"/>
  <c r="J286" i="3"/>
  <c r="H286" i="3"/>
  <c r="Y284" i="3"/>
  <c r="W284" i="3"/>
  <c r="U284" i="3"/>
  <c r="S284" i="3"/>
  <c r="Q284" i="3"/>
  <c r="O284" i="3"/>
  <c r="M284" i="3"/>
  <c r="K284" i="3"/>
  <c r="I284" i="3"/>
  <c r="G284" i="3"/>
  <c r="Y281" i="3"/>
  <c r="W281" i="3"/>
  <c r="U281" i="3"/>
  <c r="S281" i="3"/>
  <c r="Q281" i="3"/>
  <c r="O281" i="3"/>
  <c r="M281" i="3"/>
  <c r="K281" i="3"/>
  <c r="I281" i="3"/>
  <c r="G281" i="3"/>
  <c r="Y280" i="3"/>
  <c r="W280" i="3"/>
  <c r="U280" i="3"/>
  <c r="S280" i="3"/>
  <c r="Q280" i="3"/>
  <c r="O280" i="3"/>
  <c r="M280" i="3"/>
  <c r="K280" i="3"/>
  <c r="I280" i="3"/>
  <c r="G280" i="3"/>
  <c r="Y279" i="3"/>
  <c r="W279" i="3"/>
  <c r="U279" i="3"/>
  <c r="S279" i="3"/>
  <c r="Q279" i="3"/>
  <c r="O279" i="3"/>
  <c r="M279" i="3"/>
  <c r="K279" i="3"/>
  <c r="I279" i="3"/>
  <c r="G279" i="3"/>
  <c r="Y278" i="3"/>
  <c r="W278" i="3"/>
  <c r="U278" i="3"/>
  <c r="S278" i="3"/>
  <c r="Q278" i="3"/>
  <c r="O278" i="3"/>
  <c r="M278" i="3"/>
  <c r="K278" i="3"/>
  <c r="I278" i="3"/>
  <c r="G278" i="3"/>
  <c r="Y277" i="3"/>
  <c r="W277" i="3"/>
  <c r="U277" i="3"/>
  <c r="S277" i="3"/>
  <c r="Q277" i="3"/>
  <c r="O277" i="3"/>
  <c r="M277" i="3"/>
  <c r="K277" i="3"/>
  <c r="I277" i="3"/>
  <c r="Y276" i="3"/>
  <c r="W276" i="3"/>
  <c r="U276" i="3"/>
  <c r="S276" i="3"/>
  <c r="Q276" i="3"/>
  <c r="O276" i="3"/>
  <c r="M276" i="3"/>
  <c r="K276" i="3"/>
  <c r="I276" i="3"/>
  <c r="G276" i="3"/>
  <c r="Y275" i="3"/>
  <c r="W275" i="3"/>
  <c r="U275" i="3"/>
  <c r="S275" i="3"/>
  <c r="Q275" i="3"/>
  <c r="O275" i="3"/>
  <c r="M275" i="3"/>
  <c r="K275" i="3"/>
  <c r="I275" i="3"/>
  <c r="G275" i="3"/>
  <c r="Y274" i="3"/>
  <c r="W274" i="3"/>
  <c r="S274" i="3"/>
  <c r="Q274" i="3"/>
  <c r="O274" i="3"/>
  <c r="M274" i="3"/>
  <c r="K274" i="3"/>
  <c r="I274" i="3"/>
  <c r="G274" i="3"/>
  <c r="Y273" i="3"/>
  <c r="W273" i="3"/>
  <c r="U273" i="3"/>
  <c r="S273" i="3"/>
  <c r="Q273" i="3"/>
  <c r="O273" i="3"/>
  <c r="M273" i="3"/>
  <c r="K273" i="3"/>
  <c r="I273" i="3"/>
  <c r="G273" i="3"/>
  <c r="Y270" i="3"/>
  <c r="W270" i="3"/>
  <c r="U270" i="3"/>
  <c r="S270" i="3"/>
  <c r="Q270" i="3"/>
  <c r="O270" i="3"/>
  <c r="M270" i="3"/>
  <c r="K270" i="3"/>
  <c r="I270" i="3"/>
  <c r="G270" i="3"/>
  <c r="Z255" i="3"/>
  <c r="X255" i="3"/>
  <c r="V255" i="3"/>
  <c r="T255" i="3"/>
  <c r="R255" i="3"/>
  <c r="P255" i="3"/>
  <c r="N255" i="3"/>
  <c r="L255" i="3"/>
  <c r="J255" i="3"/>
  <c r="H255" i="3"/>
  <c r="F255" i="3"/>
  <c r="E255" i="3"/>
  <c r="D255" i="3"/>
  <c r="Y253" i="3"/>
  <c r="W253" i="3"/>
  <c r="U253" i="3"/>
  <c r="S253" i="3"/>
  <c r="Q253" i="3"/>
  <c r="O253" i="3"/>
  <c r="M253" i="3"/>
  <c r="K253" i="3"/>
  <c r="I253" i="3"/>
  <c r="G253" i="3"/>
  <c r="Y252" i="3"/>
  <c r="W252" i="3"/>
  <c r="U252" i="3"/>
  <c r="S252" i="3"/>
  <c r="Q252" i="3"/>
  <c r="O252" i="3"/>
  <c r="M252" i="3"/>
  <c r="K252" i="3"/>
  <c r="I252" i="3"/>
  <c r="G252" i="3"/>
  <c r="Y251" i="3"/>
  <c r="W251" i="3"/>
  <c r="U251" i="3"/>
  <c r="S251" i="3"/>
  <c r="Q251" i="3"/>
  <c r="O251" i="3"/>
  <c r="M251" i="3"/>
  <c r="K251" i="3"/>
  <c r="I251" i="3"/>
  <c r="G251" i="3"/>
  <c r="Y250" i="3"/>
  <c r="W250" i="3"/>
  <c r="U250" i="3"/>
  <c r="S250" i="3"/>
  <c r="Q250" i="3"/>
  <c r="O250" i="3"/>
  <c r="M250" i="3"/>
  <c r="K250" i="3"/>
  <c r="I250" i="3"/>
  <c r="G250" i="3"/>
  <c r="Y249" i="3"/>
  <c r="W249" i="3"/>
  <c r="U249" i="3"/>
  <c r="S249" i="3"/>
  <c r="Q249" i="3"/>
  <c r="O249" i="3"/>
  <c r="M249" i="3"/>
  <c r="K249" i="3"/>
  <c r="I249" i="3"/>
  <c r="G249" i="3"/>
  <c r="Y248" i="3"/>
  <c r="W248" i="3"/>
  <c r="U248" i="3"/>
  <c r="S248" i="3"/>
  <c r="Q248" i="3"/>
  <c r="O248" i="3"/>
  <c r="M248" i="3"/>
  <c r="K248" i="3"/>
  <c r="I248" i="3"/>
  <c r="G248" i="3"/>
  <c r="Z240" i="3"/>
  <c r="X240" i="3"/>
  <c r="V240" i="3"/>
  <c r="T240" i="3"/>
  <c r="R240" i="3"/>
  <c r="P240" i="3"/>
  <c r="N240" i="3"/>
  <c r="L240" i="3"/>
  <c r="J240" i="3"/>
  <c r="H240" i="3"/>
  <c r="F240" i="3"/>
  <c r="E240" i="3"/>
  <c r="D240" i="3"/>
  <c r="AA238" i="3"/>
  <c r="Y238" i="3"/>
  <c r="W238" i="3"/>
  <c r="U238" i="3"/>
  <c r="S238" i="3"/>
  <c r="Q238" i="3"/>
  <c r="O238" i="3"/>
  <c r="M238" i="3"/>
  <c r="K238" i="3"/>
  <c r="I238" i="3"/>
  <c r="G238" i="3"/>
  <c r="Y237" i="3"/>
  <c r="W237" i="3"/>
  <c r="U237" i="3"/>
  <c r="S237" i="3"/>
  <c r="Q237" i="3"/>
  <c r="O237" i="3"/>
  <c r="M237" i="3"/>
  <c r="K237" i="3"/>
  <c r="I237" i="3"/>
  <c r="G237" i="3"/>
  <c r="Z229" i="3"/>
  <c r="X229" i="3"/>
  <c r="V229" i="3"/>
  <c r="T229" i="3"/>
  <c r="R229" i="3"/>
  <c r="P229" i="3"/>
  <c r="N229" i="3"/>
  <c r="L229" i="3"/>
  <c r="J229" i="3"/>
  <c r="H229" i="3"/>
  <c r="F229" i="3"/>
  <c r="E229" i="3"/>
  <c r="D229" i="3"/>
  <c r="Y227" i="3"/>
  <c r="W227" i="3"/>
  <c r="U227" i="3"/>
  <c r="S227" i="3"/>
  <c r="Q227" i="3"/>
  <c r="O227" i="3"/>
  <c r="M227" i="3"/>
  <c r="K227" i="3"/>
  <c r="I227" i="3"/>
  <c r="G227" i="3"/>
  <c r="Y226" i="3"/>
  <c r="W226" i="3"/>
  <c r="U226" i="3"/>
  <c r="S226" i="3"/>
  <c r="Q226" i="3"/>
  <c r="O226" i="3"/>
  <c r="M226" i="3"/>
  <c r="K226" i="3"/>
  <c r="I226" i="3"/>
  <c r="G226" i="3"/>
  <c r="Y225" i="3"/>
  <c r="W225" i="3"/>
  <c r="U225" i="3"/>
  <c r="S225" i="3"/>
  <c r="Q225" i="3"/>
  <c r="O225" i="3"/>
  <c r="M225" i="3"/>
  <c r="I225" i="3"/>
  <c r="G225" i="3"/>
  <c r="Y223" i="3"/>
  <c r="W223" i="3"/>
  <c r="U223" i="3"/>
  <c r="S223" i="3"/>
  <c r="Q223" i="3"/>
  <c r="O223" i="3"/>
  <c r="M223" i="3"/>
  <c r="K223" i="3"/>
  <c r="I223" i="3"/>
  <c r="G223" i="3"/>
  <c r="Z207" i="3"/>
  <c r="X207" i="3"/>
  <c r="V207" i="3"/>
  <c r="T207" i="3"/>
  <c r="R207" i="3"/>
  <c r="P207" i="3"/>
  <c r="N207" i="3"/>
  <c r="L207" i="3"/>
  <c r="J207" i="3"/>
  <c r="H207" i="3"/>
  <c r="F207" i="3"/>
  <c r="E207" i="3"/>
  <c r="D207" i="3"/>
  <c r="AA205" i="3"/>
  <c r="Y205" i="3"/>
  <c r="W205" i="3"/>
  <c r="U205" i="3"/>
  <c r="S205" i="3"/>
  <c r="Q205" i="3"/>
  <c r="O205" i="3"/>
  <c r="M205" i="3"/>
  <c r="K205" i="3"/>
  <c r="I205" i="3"/>
  <c r="G205" i="3"/>
  <c r="AA204" i="3"/>
  <c r="Y204" i="3"/>
  <c r="W204" i="3"/>
  <c r="U204" i="3"/>
  <c r="S204" i="3"/>
  <c r="Q204" i="3"/>
  <c r="O204" i="3"/>
  <c r="M204" i="3"/>
  <c r="K204" i="3"/>
  <c r="I204" i="3"/>
  <c r="G204" i="3"/>
  <c r="Y203" i="3"/>
  <c r="W203" i="3"/>
  <c r="S203" i="3"/>
  <c r="Q203" i="3"/>
  <c r="O203" i="3"/>
  <c r="M203" i="3"/>
  <c r="K203" i="3"/>
  <c r="I203" i="3"/>
  <c r="G203" i="3"/>
  <c r="Y202" i="3"/>
  <c r="W202" i="3"/>
  <c r="U202" i="3"/>
  <c r="S202" i="3"/>
  <c r="Q202" i="3"/>
  <c r="O202" i="3"/>
  <c r="M202" i="3"/>
  <c r="K202" i="3"/>
  <c r="I202" i="3"/>
  <c r="G202" i="3"/>
  <c r="Y200" i="3"/>
  <c r="W200" i="3"/>
  <c r="U200" i="3"/>
  <c r="S200" i="3"/>
  <c r="Q200" i="3"/>
  <c r="O200" i="3"/>
  <c r="M200" i="3"/>
  <c r="K200" i="3"/>
  <c r="I200" i="3"/>
  <c r="G200" i="3"/>
  <c r="Y198" i="3"/>
  <c r="W198" i="3"/>
  <c r="U198" i="3"/>
  <c r="S198" i="3"/>
  <c r="Q198" i="3"/>
  <c r="M198" i="3"/>
  <c r="K198" i="3"/>
  <c r="I198" i="3"/>
  <c r="G198" i="3"/>
  <c r="Y197" i="3"/>
  <c r="W197" i="3"/>
  <c r="U197" i="3"/>
  <c r="S197" i="3"/>
  <c r="Q197" i="3"/>
  <c r="O197" i="3"/>
  <c r="M197" i="3"/>
  <c r="K197" i="3"/>
  <c r="I197" i="3"/>
  <c r="G197" i="3"/>
  <c r="Z185" i="3"/>
  <c r="X185" i="3"/>
  <c r="V185" i="3"/>
  <c r="T185" i="3"/>
  <c r="R185" i="3"/>
  <c r="P185" i="3"/>
  <c r="N185" i="3"/>
  <c r="L185" i="3"/>
  <c r="J185" i="3"/>
  <c r="H185" i="3"/>
  <c r="F185" i="3"/>
  <c r="E185" i="3"/>
  <c r="D185" i="3"/>
  <c r="W183" i="3"/>
  <c r="U183" i="3"/>
  <c r="S183" i="3"/>
  <c r="Q183" i="3"/>
  <c r="M183" i="3"/>
  <c r="K183" i="3"/>
  <c r="I183" i="3"/>
  <c r="G183" i="3"/>
  <c r="Y182" i="3"/>
  <c r="W182" i="3"/>
  <c r="U182" i="3"/>
  <c r="S182" i="3"/>
  <c r="Q182" i="3"/>
  <c r="O182" i="3"/>
  <c r="M182" i="3"/>
  <c r="K182" i="3"/>
  <c r="I182" i="3"/>
  <c r="G182" i="3"/>
  <c r="Y181" i="3"/>
  <c r="W181" i="3"/>
  <c r="U181" i="3"/>
  <c r="S181" i="3"/>
  <c r="Q181" i="3"/>
  <c r="M181" i="3"/>
  <c r="K181" i="3"/>
  <c r="I181" i="3"/>
  <c r="G181" i="3"/>
  <c r="Y180" i="3"/>
  <c r="W180" i="3"/>
  <c r="U180" i="3"/>
  <c r="S180" i="3"/>
  <c r="Q180" i="3"/>
  <c r="O180" i="3"/>
  <c r="M180" i="3"/>
  <c r="K180" i="3"/>
  <c r="I180" i="3"/>
  <c r="G180" i="3"/>
  <c r="Y178" i="3"/>
  <c r="W178" i="3"/>
  <c r="U178" i="3"/>
  <c r="S178" i="3"/>
  <c r="Q178" i="3"/>
  <c r="O178" i="3"/>
  <c r="M178" i="3"/>
  <c r="K178" i="3"/>
  <c r="I178" i="3"/>
  <c r="G178" i="3"/>
  <c r="Y177" i="3"/>
  <c r="W177" i="3"/>
  <c r="U177" i="3"/>
  <c r="S177" i="3"/>
  <c r="Q177" i="3"/>
  <c r="O177" i="3"/>
  <c r="M177" i="3"/>
  <c r="K177" i="3"/>
  <c r="I177" i="3"/>
  <c r="G177" i="3"/>
  <c r="Y174" i="3"/>
  <c r="W174" i="3"/>
  <c r="U174" i="3"/>
  <c r="S174" i="3"/>
  <c r="Q174" i="3"/>
  <c r="O174" i="3"/>
  <c r="M174" i="3"/>
  <c r="K174" i="3"/>
  <c r="I174" i="3"/>
  <c r="G174" i="3"/>
  <c r="Y173" i="3"/>
  <c r="W173" i="3"/>
  <c r="U173" i="3"/>
  <c r="S173" i="3"/>
  <c r="Q173" i="3"/>
  <c r="O173" i="3"/>
  <c r="M173" i="3"/>
  <c r="I173" i="3"/>
  <c r="Y172" i="3"/>
  <c r="W172" i="3"/>
  <c r="U172" i="3"/>
  <c r="S172" i="3"/>
  <c r="Q172" i="3"/>
  <c r="O172" i="3"/>
  <c r="M172" i="3"/>
  <c r="K172" i="3"/>
  <c r="I172" i="3"/>
  <c r="G172" i="3"/>
  <c r="Y171" i="3"/>
  <c r="W171" i="3"/>
  <c r="U171" i="3"/>
  <c r="S171" i="3"/>
  <c r="Q171" i="3"/>
  <c r="O171" i="3"/>
  <c r="M171" i="3"/>
  <c r="K171" i="3"/>
  <c r="I171" i="3"/>
  <c r="G171" i="3"/>
  <c r="Y170" i="3"/>
  <c r="W170" i="3"/>
  <c r="U170" i="3"/>
  <c r="S170" i="3"/>
  <c r="Q170" i="3"/>
  <c r="O170" i="3"/>
  <c r="M170" i="3"/>
  <c r="K170" i="3"/>
  <c r="I170" i="3"/>
  <c r="G170" i="3"/>
  <c r="Z152" i="3"/>
  <c r="X152" i="3"/>
  <c r="V152" i="3"/>
  <c r="T152" i="3"/>
  <c r="R152" i="3"/>
  <c r="P152" i="3"/>
  <c r="N152" i="3"/>
  <c r="L152" i="3"/>
  <c r="J152" i="3"/>
  <c r="AA150" i="3"/>
  <c r="Y150" i="3"/>
  <c r="W150" i="3"/>
  <c r="U150" i="3"/>
  <c r="S150" i="3"/>
  <c r="Q150" i="3"/>
  <c r="O150" i="3"/>
  <c r="M150" i="3"/>
  <c r="K150" i="3"/>
  <c r="I150" i="3"/>
  <c r="G150" i="3"/>
  <c r="Y149" i="3"/>
  <c r="W149" i="3"/>
  <c r="U149" i="3"/>
  <c r="S149" i="3"/>
  <c r="Q149" i="3"/>
  <c r="O149" i="3"/>
  <c r="M149" i="3"/>
  <c r="K149" i="3"/>
  <c r="I149" i="3"/>
  <c r="G149" i="3"/>
  <c r="AA148" i="3"/>
  <c r="AA147" i="3"/>
  <c r="Y147" i="3"/>
  <c r="W147" i="3"/>
  <c r="U147" i="3"/>
  <c r="S147" i="3"/>
  <c r="Q147" i="3"/>
  <c r="O147" i="3"/>
  <c r="M147" i="3"/>
  <c r="K147" i="3"/>
  <c r="I147" i="3"/>
  <c r="G147" i="3"/>
  <c r="Y146" i="3"/>
  <c r="W146" i="3"/>
  <c r="U146" i="3"/>
  <c r="S146" i="3"/>
  <c r="Q146" i="3"/>
  <c r="O146" i="3"/>
  <c r="M146" i="3"/>
  <c r="K146" i="3"/>
  <c r="I146" i="3"/>
  <c r="G146" i="3"/>
  <c r="Y140" i="3"/>
  <c r="W140" i="3"/>
  <c r="U140" i="3"/>
  <c r="S140" i="3"/>
  <c r="Q140" i="3"/>
  <c r="O140" i="3"/>
  <c r="M140" i="3"/>
  <c r="K140" i="3"/>
  <c r="I140" i="3"/>
  <c r="G140" i="3"/>
  <c r="Y139" i="3"/>
  <c r="W139" i="3"/>
  <c r="U139" i="3"/>
  <c r="S139" i="3"/>
  <c r="Q139" i="3"/>
  <c r="O139" i="3"/>
  <c r="M139" i="3"/>
  <c r="K139" i="3"/>
  <c r="I139" i="3"/>
  <c r="G139" i="3"/>
  <c r="Y138" i="3"/>
  <c r="W138" i="3"/>
  <c r="U138" i="3"/>
  <c r="S138" i="3"/>
  <c r="Q138" i="3"/>
  <c r="O138" i="3"/>
  <c r="M138" i="3"/>
  <c r="K138" i="3"/>
  <c r="I138" i="3"/>
  <c r="G138" i="3"/>
  <c r="Y136" i="3"/>
  <c r="W136" i="3"/>
  <c r="U136" i="3"/>
  <c r="S136" i="3"/>
  <c r="Q136" i="3"/>
  <c r="O136" i="3"/>
  <c r="M136" i="3"/>
  <c r="K136" i="3"/>
  <c r="I136" i="3"/>
  <c r="G136" i="3"/>
  <c r="Y135" i="3"/>
  <c r="W135" i="3"/>
  <c r="U135" i="3"/>
  <c r="S135" i="3"/>
  <c r="Q135" i="3"/>
  <c r="O135" i="3"/>
  <c r="M135" i="3"/>
  <c r="K135" i="3"/>
  <c r="I135" i="3"/>
  <c r="G135" i="3"/>
  <c r="Y134" i="3"/>
  <c r="W134" i="3"/>
  <c r="U134" i="3"/>
  <c r="S134" i="3"/>
  <c r="Q134" i="3"/>
  <c r="O134" i="3"/>
  <c r="M134" i="3"/>
  <c r="K134" i="3"/>
  <c r="I134" i="3"/>
  <c r="G134" i="3"/>
  <c r="Y133" i="3"/>
  <c r="W133" i="3"/>
  <c r="U133" i="3"/>
  <c r="S133" i="3"/>
  <c r="Q133" i="3"/>
  <c r="O133" i="3"/>
  <c r="M133" i="3"/>
  <c r="K133" i="3"/>
  <c r="I133" i="3"/>
  <c r="G133" i="3"/>
  <c r="Y131" i="3"/>
  <c r="W131" i="3"/>
  <c r="U131" i="3"/>
  <c r="S131" i="3"/>
  <c r="Q131" i="3"/>
  <c r="O131" i="3"/>
  <c r="M131" i="3"/>
  <c r="K131" i="3"/>
  <c r="I131" i="3"/>
  <c r="G131" i="3"/>
  <c r="Y130" i="3"/>
  <c r="W130" i="3"/>
  <c r="U130" i="3"/>
  <c r="S130" i="3"/>
  <c r="Q130" i="3"/>
  <c r="O130" i="3"/>
  <c r="M130" i="3"/>
  <c r="K130" i="3"/>
  <c r="I130" i="3"/>
  <c r="G130" i="3"/>
  <c r="Y129" i="3"/>
  <c r="W129" i="3"/>
  <c r="U129" i="3"/>
  <c r="S129" i="3"/>
  <c r="Q129" i="3"/>
  <c r="O129" i="3"/>
  <c r="M129" i="3"/>
  <c r="K129" i="3"/>
  <c r="I129" i="3"/>
  <c r="G129" i="3"/>
  <c r="Y128" i="3"/>
  <c r="W128" i="3"/>
  <c r="U128" i="3"/>
  <c r="S128" i="3"/>
  <c r="Q128" i="3"/>
  <c r="O128" i="3"/>
  <c r="M128" i="3"/>
  <c r="K128" i="3"/>
  <c r="I128" i="3"/>
  <c r="G128" i="3"/>
  <c r="Y127" i="3"/>
  <c r="W127" i="3"/>
  <c r="U127" i="3"/>
  <c r="S127" i="3"/>
  <c r="Q127" i="3"/>
  <c r="O127" i="3"/>
  <c r="M127" i="3"/>
  <c r="K127" i="3"/>
  <c r="I127" i="3"/>
  <c r="G127" i="3"/>
  <c r="Y126" i="3"/>
  <c r="W126" i="3"/>
  <c r="U126" i="3"/>
  <c r="S126" i="3"/>
  <c r="Q126" i="3"/>
  <c r="O126" i="3"/>
  <c r="M126" i="3"/>
  <c r="K126" i="3"/>
  <c r="I126" i="3"/>
  <c r="G126" i="3"/>
  <c r="Y125" i="3"/>
  <c r="W125" i="3"/>
  <c r="U125" i="3"/>
  <c r="S125" i="3"/>
  <c r="Q125" i="3"/>
  <c r="O125" i="3"/>
  <c r="M125" i="3"/>
  <c r="K125" i="3"/>
  <c r="I125" i="3"/>
  <c r="G125" i="3"/>
  <c r="Y123" i="3"/>
  <c r="W123" i="3"/>
  <c r="U123" i="3"/>
  <c r="S123" i="3"/>
  <c r="Q123" i="3"/>
  <c r="O123" i="3"/>
  <c r="M123" i="3"/>
  <c r="K123" i="3"/>
  <c r="I123" i="3"/>
  <c r="G123" i="3"/>
  <c r="Y122" i="3"/>
  <c r="W122" i="3"/>
  <c r="U122" i="3"/>
  <c r="S122" i="3"/>
  <c r="Q122" i="3"/>
  <c r="O122" i="3"/>
  <c r="M122" i="3"/>
  <c r="K122" i="3"/>
  <c r="I122" i="3"/>
  <c r="G122" i="3"/>
  <c r="Y121" i="3"/>
  <c r="W121" i="3"/>
  <c r="U121" i="3"/>
  <c r="S121" i="3"/>
  <c r="Q121" i="3"/>
  <c r="O121" i="3"/>
  <c r="M121" i="3"/>
  <c r="K121" i="3"/>
  <c r="I121" i="3"/>
  <c r="G121" i="3"/>
  <c r="Y120" i="3"/>
  <c r="W120" i="3"/>
  <c r="U120" i="3"/>
  <c r="S120" i="3"/>
  <c r="Q120" i="3"/>
  <c r="O120" i="3"/>
  <c r="M120" i="3"/>
  <c r="K120" i="3"/>
  <c r="I120" i="3"/>
  <c r="G120" i="3"/>
  <c r="Y119" i="3"/>
  <c r="W119" i="3"/>
  <c r="U119" i="3"/>
  <c r="S119" i="3"/>
  <c r="Q119" i="3"/>
  <c r="O119" i="3"/>
  <c r="M119" i="3"/>
  <c r="K119" i="3"/>
  <c r="I119" i="3"/>
  <c r="G119" i="3"/>
  <c r="Y118" i="3"/>
  <c r="W118" i="3"/>
  <c r="U118" i="3"/>
  <c r="S118" i="3"/>
  <c r="Q118" i="3"/>
  <c r="O118" i="3"/>
  <c r="M118" i="3"/>
  <c r="K118" i="3"/>
  <c r="I118" i="3"/>
  <c r="Y117" i="3"/>
  <c r="W117" i="3"/>
  <c r="U117" i="3"/>
  <c r="S117" i="3"/>
  <c r="Q117" i="3"/>
  <c r="O117" i="3"/>
  <c r="M117" i="3"/>
  <c r="K117" i="3"/>
  <c r="I117" i="3"/>
  <c r="G117" i="3"/>
  <c r="Y116" i="3"/>
  <c r="W116" i="3"/>
  <c r="U116" i="3"/>
  <c r="S116" i="3"/>
  <c r="Q116" i="3"/>
  <c r="O116" i="3"/>
  <c r="M116" i="3"/>
  <c r="K116" i="3"/>
  <c r="I116" i="3"/>
  <c r="G116" i="3"/>
  <c r="Y115" i="3"/>
  <c r="W115" i="3"/>
  <c r="U115" i="3"/>
  <c r="S115" i="3"/>
  <c r="Q115" i="3"/>
  <c r="O115" i="3"/>
  <c r="M115" i="3"/>
  <c r="K115" i="3"/>
  <c r="I115" i="3"/>
  <c r="G115" i="3"/>
  <c r="Y114" i="3"/>
  <c r="W114" i="3"/>
  <c r="U114" i="3"/>
  <c r="S114" i="3"/>
  <c r="Q114" i="3"/>
  <c r="O114" i="3"/>
  <c r="M114" i="3"/>
  <c r="K114" i="3"/>
  <c r="I114" i="3"/>
  <c r="G114" i="3"/>
  <c r="Y113" i="3"/>
  <c r="W113" i="3"/>
  <c r="U113" i="3"/>
  <c r="S113" i="3"/>
  <c r="Q113" i="3"/>
  <c r="O113" i="3"/>
  <c r="M113" i="3"/>
  <c r="K113" i="3"/>
  <c r="I113" i="3"/>
  <c r="G113" i="3"/>
  <c r="Y112" i="3"/>
  <c r="W112" i="3"/>
  <c r="U112" i="3"/>
  <c r="S112" i="3"/>
  <c r="Q112" i="3"/>
  <c r="O112" i="3"/>
  <c r="M112" i="3"/>
  <c r="K112" i="3"/>
  <c r="I112" i="3"/>
  <c r="G112" i="3"/>
  <c r="Y111" i="3"/>
  <c r="W111" i="3"/>
  <c r="U111" i="3"/>
  <c r="S111" i="3"/>
  <c r="Q111" i="3"/>
  <c r="O111" i="3"/>
  <c r="M111" i="3"/>
  <c r="K111" i="3"/>
  <c r="I111" i="3"/>
  <c r="G111" i="3"/>
  <c r="Y110" i="3"/>
  <c r="W110" i="3"/>
  <c r="U110" i="3"/>
  <c r="S110" i="3"/>
  <c r="Q110" i="3"/>
  <c r="O110" i="3"/>
  <c r="M110" i="3"/>
  <c r="K110" i="3"/>
  <c r="I110" i="3"/>
  <c r="G110" i="3"/>
  <c r="Y109" i="3"/>
  <c r="W109" i="3"/>
  <c r="U109" i="3"/>
  <c r="S109" i="3"/>
  <c r="Q109" i="3"/>
  <c r="O109" i="3"/>
  <c r="M109" i="3"/>
  <c r="K109" i="3"/>
  <c r="I109" i="3"/>
  <c r="G109" i="3"/>
  <c r="Y107" i="3"/>
  <c r="W107" i="3"/>
  <c r="U107" i="3"/>
  <c r="S107" i="3"/>
  <c r="Q107" i="3"/>
  <c r="O107" i="3"/>
  <c r="M107" i="3"/>
  <c r="K107" i="3"/>
  <c r="I107" i="3"/>
  <c r="G107" i="3"/>
  <c r="Y105" i="3"/>
  <c r="W105" i="3"/>
  <c r="U105" i="3"/>
  <c r="S105" i="3"/>
  <c r="Q105" i="3"/>
  <c r="O105" i="3"/>
  <c r="M105" i="3"/>
  <c r="K105" i="3"/>
  <c r="I105" i="3"/>
  <c r="G105" i="3"/>
  <c r="Y104" i="3"/>
  <c r="W104" i="3"/>
  <c r="U104" i="3"/>
  <c r="S104" i="3"/>
  <c r="Q104" i="3"/>
  <c r="O104" i="3"/>
  <c r="M104" i="3"/>
  <c r="K104" i="3"/>
  <c r="I104" i="3"/>
  <c r="G104" i="3"/>
  <c r="Y103" i="3"/>
  <c r="W103" i="3"/>
  <c r="U103" i="3"/>
  <c r="S103" i="3"/>
  <c r="Q103" i="3"/>
  <c r="O103" i="3"/>
  <c r="M103" i="3"/>
  <c r="K103" i="3"/>
  <c r="I103" i="3"/>
  <c r="G103" i="3"/>
  <c r="Y102" i="3"/>
  <c r="W102" i="3"/>
  <c r="U102" i="3"/>
  <c r="S102" i="3"/>
  <c r="Q102" i="3"/>
  <c r="O102" i="3"/>
  <c r="M102" i="3"/>
  <c r="K102" i="3"/>
  <c r="I102" i="3"/>
  <c r="G102" i="3"/>
  <c r="Y101" i="3"/>
  <c r="W101" i="3"/>
  <c r="U101" i="3"/>
  <c r="S101" i="3"/>
  <c r="Q101" i="3"/>
  <c r="O101" i="3"/>
  <c r="M101" i="3"/>
  <c r="K101" i="3"/>
  <c r="I101" i="3"/>
  <c r="G101" i="3"/>
  <c r="Z90" i="3"/>
  <c r="X90" i="3"/>
  <c r="V90" i="3"/>
  <c r="T90" i="3"/>
  <c r="R90" i="3"/>
  <c r="P90" i="3"/>
  <c r="N90" i="3"/>
  <c r="L90" i="3"/>
  <c r="J90" i="3"/>
  <c r="H90" i="3"/>
  <c r="F90" i="3"/>
  <c r="E90" i="3"/>
  <c r="D90" i="3"/>
  <c r="Y88" i="3"/>
  <c r="W88" i="3"/>
  <c r="U88" i="3"/>
  <c r="S88" i="3"/>
  <c r="Q88" i="3"/>
  <c r="O88" i="3"/>
  <c r="M88" i="3"/>
  <c r="K88" i="3"/>
  <c r="I88" i="3"/>
  <c r="G88" i="3"/>
  <c r="Y87" i="3"/>
  <c r="W87" i="3"/>
  <c r="U87" i="3"/>
  <c r="S87" i="3"/>
  <c r="Q87" i="3"/>
  <c r="O87" i="3"/>
  <c r="M87" i="3"/>
  <c r="K87" i="3"/>
  <c r="I87" i="3"/>
  <c r="G87" i="3"/>
  <c r="Y86" i="3"/>
  <c r="W86" i="3"/>
  <c r="U86" i="3"/>
  <c r="S86" i="3"/>
  <c r="Q86" i="3"/>
  <c r="O86" i="3"/>
  <c r="M86" i="3"/>
  <c r="K86" i="3"/>
  <c r="I86" i="3"/>
  <c r="G86" i="3"/>
  <c r="Y85" i="3"/>
  <c r="W85" i="3"/>
  <c r="U85" i="3"/>
  <c r="S85" i="3"/>
  <c r="Q85" i="3"/>
  <c r="O85" i="3"/>
  <c r="M85" i="3"/>
  <c r="K85" i="3"/>
  <c r="I85" i="3"/>
  <c r="G85" i="3"/>
  <c r="Y84" i="3"/>
  <c r="W84" i="3"/>
  <c r="U84" i="3"/>
  <c r="S84" i="3"/>
  <c r="Q84" i="3"/>
  <c r="O84" i="3"/>
  <c r="M84" i="3"/>
  <c r="K84" i="3"/>
  <c r="I84" i="3"/>
  <c r="G84" i="3"/>
  <c r="Y83" i="3"/>
  <c r="W83" i="3"/>
  <c r="U83" i="3"/>
  <c r="S83" i="3"/>
  <c r="Q83" i="3"/>
  <c r="O83" i="3"/>
  <c r="M83" i="3"/>
  <c r="K83" i="3"/>
  <c r="I83" i="3"/>
  <c r="G83" i="3"/>
  <c r="Y82" i="3"/>
  <c r="W82" i="3"/>
  <c r="U82" i="3"/>
  <c r="S82" i="3"/>
  <c r="Q82" i="3"/>
  <c r="O82" i="3"/>
  <c r="M82" i="3"/>
  <c r="K82" i="3"/>
  <c r="I82" i="3"/>
  <c r="G82" i="3"/>
  <c r="Y81" i="3"/>
  <c r="W81" i="3"/>
  <c r="U81" i="3"/>
  <c r="S81" i="3"/>
  <c r="Q81" i="3"/>
  <c r="O81" i="3"/>
  <c r="M81" i="3"/>
  <c r="K81" i="3"/>
  <c r="I81" i="3"/>
  <c r="G81" i="3"/>
  <c r="Y80" i="3"/>
  <c r="W80" i="3"/>
  <c r="U80" i="3"/>
  <c r="S80" i="3"/>
  <c r="Q80" i="3"/>
  <c r="O80" i="3"/>
  <c r="M80" i="3"/>
  <c r="K80" i="3"/>
  <c r="I80" i="3"/>
  <c r="G80" i="3"/>
  <c r="Y78" i="3"/>
  <c r="W78" i="3"/>
  <c r="U78" i="3"/>
  <c r="S78" i="3"/>
  <c r="Q78" i="3"/>
  <c r="O78" i="3"/>
  <c r="M78" i="3"/>
  <c r="K78" i="3"/>
  <c r="I78" i="3"/>
  <c r="G78" i="3"/>
  <c r="Y77" i="3"/>
  <c r="W77" i="3"/>
  <c r="U77" i="3"/>
  <c r="S77" i="3"/>
  <c r="Q77" i="3"/>
  <c r="O77" i="3"/>
  <c r="M77" i="3"/>
  <c r="K77" i="3"/>
  <c r="I77" i="3"/>
  <c r="G77" i="3"/>
  <c r="Y76" i="3"/>
  <c r="W76" i="3"/>
  <c r="U76" i="3"/>
  <c r="S76" i="3"/>
  <c r="Q76" i="3"/>
  <c r="O76" i="3"/>
  <c r="M76" i="3"/>
  <c r="K76" i="3"/>
  <c r="I76" i="3"/>
  <c r="G76" i="3"/>
  <c r="Y75" i="3"/>
  <c r="W75" i="3"/>
  <c r="U75" i="3"/>
  <c r="S75" i="3"/>
  <c r="Q75" i="3"/>
  <c r="O75" i="3"/>
  <c r="M75" i="3"/>
  <c r="K75" i="3"/>
  <c r="I75" i="3"/>
  <c r="G75" i="3"/>
  <c r="Y74" i="3"/>
  <c r="W74" i="3"/>
  <c r="U74" i="3"/>
  <c r="S74" i="3"/>
  <c r="Q74" i="3"/>
  <c r="O74" i="3"/>
  <c r="M74" i="3"/>
  <c r="K74" i="3"/>
  <c r="I74" i="3"/>
  <c r="G74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Y56" i="3"/>
  <c r="W56" i="3"/>
  <c r="U56" i="3"/>
  <c r="S56" i="3"/>
  <c r="Q56" i="3"/>
  <c r="O56" i="3"/>
  <c r="M56" i="3"/>
  <c r="K56" i="3"/>
  <c r="I56" i="3"/>
  <c r="G56" i="3"/>
  <c r="Y55" i="3"/>
  <c r="W55" i="3"/>
  <c r="U55" i="3"/>
  <c r="S55" i="3"/>
  <c r="Q55" i="3"/>
  <c r="O55" i="3"/>
  <c r="M55" i="3"/>
  <c r="K55" i="3"/>
  <c r="I55" i="3"/>
  <c r="G55" i="3"/>
  <c r="Y54" i="3"/>
  <c r="W54" i="3"/>
  <c r="U54" i="3"/>
  <c r="S54" i="3"/>
  <c r="Q54" i="3"/>
  <c r="O54" i="3"/>
  <c r="M54" i="3"/>
  <c r="K54" i="3"/>
  <c r="I54" i="3"/>
  <c r="G54" i="3"/>
  <c r="Y53" i="3"/>
  <c r="W53" i="3"/>
  <c r="U53" i="3"/>
  <c r="S53" i="3"/>
  <c r="Q53" i="3"/>
  <c r="O53" i="3"/>
  <c r="M53" i="3"/>
  <c r="K53" i="3"/>
  <c r="I53" i="3"/>
  <c r="G53" i="3"/>
  <c r="Y52" i="3"/>
  <c r="W52" i="3"/>
  <c r="U52" i="3"/>
  <c r="S52" i="3"/>
  <c r="Q52" i="3"/>
  <c r="O52" i="3"/>
  <c r="M52" i="3"/>
  <c r="K52" i="3"/>
  <c r="I52" i="3"/>
  <c r="G52" i="3"/>
  <c r="Y51" i="3"/>
  <c r="W51" i="3"/>
  <c r="U51" i="3"/>
  <c r="S51" i="3"/>
  <c r="Q51" i="3"/>
  <c r="O51" i="3"/>
  <c r="M51" i="3"/>
  <c r="K51" i="3"/>
  <c r="I51" i="3"/>
  <c r="G51" i="3"/>
  <c r="Y50" i="3"/>
  <c r="W50" i="3"/>
  <c r="U50" i="3"/>
  <c r="S50" i="3"/>
  <c r="Q50" i="3"/>
  <c r="O50" i="3"/>
  <c r="M50" i="3"/>
  <c r="K50" i="3"/>
  <c r="I50" i="3"/>
  <c r="G50" i="3"/>
  <c r="Y48" i="3"/>
  <c r="W48" i="3"/>
  <c r="U48" i="3"/>
  <c r="S48" i="3"/>
  <c r="Q48" i="3"/>
  <c r="O48" i="3"/>
  <c r="M48" i="3"/>
  <c r="K48" i="3"/>
  <c r="I48" i="3"/>
  <c r="G48" i="3"/>
  <c r="Y46" i="3"/>
  <c r="W46" i="3"/>
  <c r="U46" i="3"/>
  <c r="S46" i="3"/>
  <c r="Q46" i="3"/>
  <c r="O46" i="3"/>
  <c r="M46" i="3"/>
  <c r="K46" i="3"/>
  <c r="I46" i="3"/>
  <c r="G46" i="3"/>
  <c r="Y45" i="3"/>
  <c r="W45" i="3"/>
  <c r="U45" i="3"/>
  <c r="S45" i="3"/>
  <c r="Q45" i="3"/>
  <c r="O45" i="3"/>
  <c r="M45" i="3"/>
  <c r="K45" i="3"/>
  <c r="I45" i="3"/>
  <c r="G45" i="3"/>
  <c r="Y44" i="3"/>
  <c r="W44" i="3"/>
  <c r="U44" i="3"/>
  <c r="S44" i="3"/>
  <c r="Q44" i="3"/>
  <c r="O44" i="3"/>
  <c r="M44" i="3"/>
  <c r="K44" i="3"/>
  <c r="I44" i="3"/>
  <c r="G44" i="3"/>
  <c r="Y43" i="3"/>
  <c r="W43" i="3"/>
  <c r="U43" i="3"/>
  <c r="S43" i="3"/>
  <c r="Q43" i="3"/>
  <c r="O43" i="3"/>
  <c r="M43" i="3"/>
  <c r="K43" i="3"/>
  <c r="I43" i="3"/>
  <c r="G43" i="3"/>
  <c r="Y42" i="3"/>
  <c r="W42" i="3"/>
  <c r="U42" i="3"/>
  <c r="S42" i="3"/>
  <c r="Q42" i="3"/>
  <c r="O42" i="3"/>
  <c r="M42" i="3"/>
  <c r="K42" i="3"/>
  <c r="I42" i="3"/>
  <c r="G42" i="3"/>
  <c r="Y40" i="3"/>
  <c r="W40" i="3"/>
  <c r="U40" i="3"/>
  <c r="S40" i="3"/>
  <c r="Q40" i="3"/>
  <c r="O40" i="3"/>
  <c r="M40" i="3"/>
  <c r="K40" i="3"/>
  <c r="I40" i="3"/>
  <c r="G40" i="3"/>
  <c r="Y39" i="3"/>
  <c r="W39" i="3"/>
  <c r="U39" i="3"/>
  <c r="S39" i="3"/>
  <c r="Q39" i="3"/>
  <c r="O39" i="3"/>
  <c r="M39" i="3"/>
  <c r="K39" i="3"/>
  <c r="I39" i="3"/>
  <c r="G39" i="3"/>
  <c r="Y38" i="3"/>
  <c r="W38" i="3"/>
  <c r="U38" i="3"/>
  <c r="S38" i="3"/>
  <c r="Q38" i="3"/>
  <c r="O38" i="3"/>
  <c r="M38" i="3"/>
  <c r="K38" i="3"/>
  <c r="I38" i="3"/>
  <c r="G38" i="3"/>
  <c r="Y37" i="3"/>
  <c r="W37" i="3"/>
  <c r="U37" i="3"/>
  <c r="S37" i="3"/>
  <c r="Q37" i="3"/>
  <c r="O37" i="3"/>
  <c r="M37" i="3"/>
  <c r="K37" i="3"/>
  <c r="I37" i="3"/>
  <c r="G37" i="3"/>
  <c r="Y36" i="3"/>
  <c r="W36" i="3"/>
  <c r="U36" i="3"/>
  <c r="S36" i="3"/>
  <c r="Q36" i="3"/>
  <c r="O36" i="3"/>
  <c r="M36" i="3"/>
  <c r="K36" i="3"/>
  <c r="I36" i="3"/>
  <c r="G36" i="3"/>
  <c r="Y35" i="3"/>
  <c r="W35" i="3"/>
  <c r="U35" i="3"/>
  <c r="S35" i="3"/>
  <c r="Q35" i="3"/>
  <c r="O35" i="3"/>
  <c r="M35" i="3"/>
  <c r="K35" i="3"/>
  <c r="I35" i="3"/>
  <c r="G35" i="3"/>
  <c r="Y34" i="3"/>
  <c r="W34" i="3"/>
  <c r="U34" i="3"/>
  <c r="S34" i="3"/>
  <c r="Q34" i="3"/>
  <c r="O34" i="3"/>
  <c r="M34" i="3"/>
  <c r="K34" i="3"/>
  <c r="I34" i="3"/>
  <c r="G34" i="3"/>
  <c r="Y33" i="3"/>
  <c r="W33" i="3"/>
  <c r="U33" i="3"/>
  <c r="S33" i="3"/>
  <c r="Q33" i="3"/>
  <c r="O33" i="3"/>
  <c r="M33" i="3"/>
  <c r="K33" i="3"/>
  <c r="I33" i="3"/>
  <c r="G33" i="3"/>
  <c r="Y32" i="3"/>
  <c r="W32" i="3"/>
  <c r="U32" i="3"/>
  <c r="S32" i="3"/>
  <c r="Q32" i="3"/>
  <c r="O32" i="3"/>
  <c r="M32" i="3"/>
  <c r="K32" i="3"/>
  <c r="G32" i="3"/>
  <c r="Y31" i="3"/>
  <c r="W31" i="3"/>
  <c r="U31" i="3"/>
  <c r="S31" i="3"/>
  <c r="Q31" i="3"/>
  <c r="O31" i="3"/>
  <c r="M31" i="3"/>
  <c r="K31" i="3"/>
  <c r="G31" i="3"/>
  <c r="Y30" i="3"/>
  <c r="W30" i="3"/>
  <c r="U30" i="3"/>
  <c r="S30" i="3"/>
  <c r="Q30" i="3"/>
  <c r="O30" i="3"/>
  <c r="M30" i="3"/>
  <c r="K30" i="3"/>
  <c r="G30" i="3"/>
  <c r="Y29" i="3"/>
  <c r="W29" i="3"/>
  <c r="U29" i="3"/>
  <c r="S29" i="3"/>
  <c r="Q29" i="3"/>
  <c r="O29" i="3"/>
  <c r="M29" i="3"/>
  <c r="K29" i="3"/>
  <c r="G29" i="3"/>
  <c r="Y28" i="3"/>
  <c r="W28" i="3"/>
  <c r="U28" i="3"/>
  <c r="S28" i="3"/>
  <c r="Q28" i="3"/>
  <c r="O28" i="3"/>
  <c r="M28" i="3"/>
  <c r="K28" i="3"/>
  <c r="G28" i="3"/>
  <c r="Y27" i="3"/>
  <c r="W27" i="3"/>
  <c r="U27" i="3"/>
  <c r="S27" i="3"/>
  <c r="Q27" i="3"/>
  <c r="O27" i="3"/>
  <c r="M27" i="3"/>
  <c r="K27" i="3"/>
  <c r="G27" i="3"/>
  <c r="Y26" i="3"/>
  <c r="W26" i="3"/>
  <c r="U26" i="3"/>
  <c r="S26" i="3"/>
  <c r="Q26" i="3"/>
  <c r="O26" i="3"/>
  <c r="M26" i="3"/>
  <c r="K26" i="3"/>
  <c r="G26" i="3"/>
  <c r="Y25" i="3"/>
  <c r="W25" i="3"/>
  <c r="U25" i="3"/>
  <c r="S25" i="3"/>
  <c r="Q25" i="3"/>
  <c r="O25" i="3"/>
  <c r="M25" i="3"/>
  <c r="G25" i="3"/>
  <c r="Y24" i="3"/>
  <c r="W24" i="3"/>
  <c r="U24" i="3"/>
  <c r="S24" i="3"/>
  <c r="Q24" i="3"/>
  <c r="O24" i="3"/>
  <c r="M24" i="3"/>
  <c r="K24" i="3"/>
  <c r="G24" i="3"/>
  <c r="Y23" i="3"/>
  <c r="W23" i="3"/>
  <c r="U23" i="3"/>
  <c r="S23" i="3"/>
  <c r="Q23" i="3"/>
  <c r="O23" i="3"/>
  <c r="M23" i="3"/>
  <c r="Y22" i="3"/>
  <c r="W22" i="3"/>
  <c r="U22" i="3"/>
  <c r="S22" i="3"/>
  <c r="Q22" i="3"/>
  <c r="O22" i="3"/>
  <c r="M22" i="3"/>
  <c r="Y21" i="3"/>
  <c r="W21" i="3"/>
  <c r="U21" i="3"/>
  <c r="S21" i="3"/>
  <c r="Q21" i="3"/>
  <c r="O21" i="3"/>
  <c r="M21" i="3"/>
  <c r="K21" i="3"/>
  <c r="G21" i="3"/>
  <c r="Y20" i="3"/>
  <c r="W20" i="3"/>
  <c r="U20" i="3"/>
  <c r="S20" i="3"/>
  <c r="Q20" i="3"/>
  <c r="O20" i="3"/>
  <c r="M20" i="3"/>
  <c r="K20" i="3"/>
  <c r="G20" i="3"/>
  <c r="Y19" i="3"/>
  <c r="W19" i="3"/>
  <c r="U19" i="3"/>
  <c r="S19" i="3"/>
  <c r="Q19" i="3"/>
  <c r="O19" i="3"/>
  <c r="M19" i="3"/>
  <c r="K19" i="3"/>
  <c r="G19" i="3"/>
  <c r="Y18" i="3"/>
  <c r="W18" i="3"/>
  <c r="U18" i="3"/>
  <c r="S18" i="3"/>
  <c r="Q18" i="3"/>
  <c r="O18" i="3"/>
  <c r="M18" i="3"/>
  <c r="K18" i="3"/>
  <c r="G18" i="3"/>
  <c r="Y17" i="3"/>
  <c r="W17" i="3"/>
  <c r="U17" i="3"/>
  <c r="S17" i="3"/>
  <c r="Q17" i="3"/>
  <c r="O17" i="3"/>
  <c r="M17" i="3"/>
  <c r="K17" i="3"/>
  <c r="G17" i="3"/>
  <c r="U16" i="3"/>
  <c r="S16" i="3"/>
  <c r="Q16" i="3"/>
  <c r="M16" i="3"/>
  <c r="U15" i="3"/>
  <c r="S15" i="3"/>
  <c r="Q15" i="3"/>
  <c r="M15" i="3"/>
  <c r="Y14" i="3"/>
  <c r="W14" i="3"/>
  <c r="U14" i="3"/>
  <c r="S14" i="3"/>
  <c r="Q14" i="3"/>
  <c r="O14" i="3"/>
  <c r="M14" i="3"/>
  <c r="K14" i="3"/>
  <c r="G14" i="3"/>
  <c r="Y13" i="3"/>
  <c r="W13" i="3"/>
  <c r="U13" i="3"/>
  <c r="S13" i="3"/>
  <c r="Q13" i="3"/>
  <c r="O13" i="3"/>
  <c r="M13" i="3"/>
  <c r="K13" i="3"/>
  <c r="Y12" i="3"/>
  <c r="W12" i="3"/>
  <c r="U12" i="3"/>
  <c r="S12" i="3"/>
  <c r="Q12" i="3"/>
  <c r="O12" i="3"/>
  <c r="M12" i="3"/>
  <c r="K12" i="3"/>
  <c r="H10" i="2"/>
  <c r="J10" i="2"/>
  <c r="P10" i="2"/>
  <c r="R10" i="2"/>
  <c r="T10" i="2"/>
  <c r="V10" i="2"/>
  <c r="X10" i="2"/>
  <c r="Z10" i="2"/>
  <c r="AB10" i="2"/>
  <c r="H11" i="2"/>
  <c r="J11" i="2"/>
  <c r="L11" i="2"/>
  <c r="N11" i="2"/>
  <c r="P11" i="2"/>
  <c r="R11" i="2"/>
  <c r="T11" i="2"/>
  <c r="V11" i="2"/>
  <c r="X11" i="2"/>
  <c r="Z11" i="2"/>
  <c r="AB11" i="2"/>
  <c r="H12" i="2"/>
  <c r="J12" i="2"/>
  <c r="L12" i="2"/>
  <c r="N12" i="2"/>
  <c r="P12" i="2"/>
  <c r="R12" i="2"/>
  <c r="T12" i="2"/>
  <c r="V12" i="2"/>
  <c r="X12" i="2"/>
  <c r="Z12" i="2"/>
  <c r="AB12" i="2"/>
  <c r="H14" i="2"/>
  <c r="J14" i="2"/>
  <c r="L14" i="2"/>
  <c r="N14" i="2"/>
  <c r="P14" i="2"/>
  <c r="R14" i="2"/>
  <c r="T14" i="2"/>
  <c r="V14" i="2"/>
  <c r="X14" i="2"/>
  <c r="Z14" i="2"/>
  <c r="AB14" i="2"/>
  <c r="H15" i="2"/>
  <c r="J15" i="2"/>
  <c r="L15" i="2"/>
  <c r="N15" i="2"/>
  <c r="P15" i="2"/>
  <c r="R15" i="2"/>
  <c r="T15" i="2"/>
  <c r="V15" i="2"/>
  <c r="X15" i="2"/>
  <c r="Z15" i="2"/>
  <c r="AB15" i="2"/>
  <c r="H16" i="2"/>
  <c r="J16" i="2"/>
  <c r="L16" i="2"/>
  <c r="N16" i="2"/>
  <c r="P16" i="2"/>
  <c r="R16" i="2"/>
  <c r="T16" i="2"/>
  <c r="V16" i="2"/>
  <c r="X16" i="2"/>
  <c r="Z16" i="2"/>
  <c r="AB16" i="2"/>
  <c r="H19" i="2"/>
  <c r="J19" i="2"/>
  <c r="L19" i="2"/>
  <c r="N19" i="2"/>
  <c r="P19" i="2"/>
  <c r="R19" i="2"/>
  <c r="T19" i="2"/>
  <c r="V19" i="2"/>
  <c r="X19" i="2"/>
  <c r="Z19" i="2"/>
  <c r="H20" i="2"/>
  <c r="J20" i="2"/>
  <c r="L20" i="2"/>
  <c r="N20" i="2"/>
  <c r="P20" i="2"/>
  <c r="R20" i="2"/>
  <c r="T20" i="2"/>
  <c r="V20" i="2"/>
  <c r="X20" i="2"/>
  <c r="Z20" i="2"/>
  <c r="H21" i="2"/>
  <c r="J21" i="2"/>
  <c r="L21" i="2"/>
  <c r="N21" i="2"/>
  <c r="P21" i="2"/>
  <c r="R21" i="2"/>
  <c r="T21" i="2"/>
  <c r="V21" i="2"/>
  <c r="X21" i="2"/>
  <c r="Z21" i="2"/>
  <c r="H22" i="2"/>
  <c r="J22" i="2"/>
  <c r="L22" i="2"/>
  <c r="N22" i="2"/>
  <c r="P22" i="2"/>
  <c r="R22" i="2"/>
  <c r="T22" i="2"/>
  <c r="V22" i="2"/>
  <c r="X22" i="2"/>
  <c r="Z22" i="2"/>
  <c r="H23" i="2"/>
  <c r="J23" i="2"/>
  <c r="L23" i="2"/>
  <c r="N23" i="2"/>
  <c r="P23" i="2"/>
  <c r="R23" i="2"/>
  <c r="T23" i="2"/>
  <c r="V23" i="2"/>
  <c r="X23" i="2"/>
  <c r="Z23" i="2"/>
  <c r="H24" i="2"/>
  <c r="J24" i="2"/>
  <c r="L24" i="2"/>
  <c r="N24" i="2"/>
  <c r="P24" i="2"/>
  <c r="R24" i="2"/>
  <c r="T24" i="2"/>
  <c r="V24" i="2"/>
  <c r="X24" i="2"/>
  <c r="Z24" i="2"/>
  <c r="H25" i="2"/>
  <c r="J25" i="2"/>
  <c r="L25" i="2"/>
  <c r="N25" i="2"/>
  <c r="P25" i="2"/>
  <c r="R25" i="2"/>
  <c r="T25" i="2"/>
  <c r="V25" i="2"/>
  <c r="X25" i="2"/>
  <c r="Z25" i="2"/>
  <c r="H26" i="2"/>
  <c r="J26" i="2"/>
  <c r="L26" i="2"/>
  <c r="N26" i="2"/>
  <c r="P26" i="2"/>
  <c r="R26" i="2"/>
  <c r="T26" i="2"/>
  <c r="V26" i="2"/>
  <c r="X26" i="2"/>
  <c r="Z26" i="2"/>
  <c r="H27" i="2"/>
  <c r="J27" i="2"/>
  <c r="L27" i="2"/>
  <c r="N27" i="2"/>
  <c r="P27" i="2"/>
  <c r="R27" i="2"/>
  <c r="T27" i="2"/>
  <c r="V27" i="2"/>
  <c r="X27" i="2"/>
  <c r="Z27" i="2"/>
  <c r="H28" i="2"/>
  <c r="J28" i="2"/>
  <c r="L28" i="2"/>
  <c r="N28" i="2"/>
  <c r="P28" i="2"/>
  <c r="R28" i="2"/>
  <c r="T28" i="2"/>
  <c r="V28" i="2"/>
  <c r="X28" i="2"/>
  <c r="Z28" i="2"/>
  <c r="H29" i="2"/>
  <c r="J29" i="2"/>
  <c r="L29" i="2"/>
  <c r="N29" i="2"/>
  <c r="P29" i="2"/>
  <c r="R29" i="2"/>
  <c r="T29" i="2"/>
  <c r="V29" i="2"/>
  <c r="X29" i="2"/>
  <c r="Z29" i="2"/>
  <c r="H30" i="2"/>
  <c r="J30" i="2"/>
  <c r="L30" i="2"/>
  <c r="N30" i="2"/>
  <c r="P30" i="2"/>
  <c r="R30" i="2"/>
  <c r="T30" i="2"/>
  <c r="V30" i="2"/>
  <c r="X30" i="2"/>
  <c r="Z30" i="2"/>
  <c r="H31" i="2"/>
  <c r="J31" i="2"/>
  <c r="L31" i="2"/>
  <c r="N31" i="2"/>
  <c r="P31" i="2"/>
  <c r="R31" i="2"/>
  <c r="T31" i="2"/>
  <c r="V31" i="2"/>
  <c r="X31" i="2"/>
  <c r="Z31" i="2"/>
  <c r="H32" i="2"/>
  <c r="J32" i="2"/>
  <c r="L32" i="2"/>
  <c r="N32" i="2"/>
  <c r="P32" i="2"/>
  <c r="R32" i="2"/>
  <c r="T32" i="2"/>
  <c r="V32" i="2"/>
  <c r="X32" i="2"/>
  <c r="Z32" i="2"/>
  <c r="H33" i="2"/>
  <c r="J33" i="2"/>
  <c r="L33" i="2"/>
  <c r="N33" i="2"/>
  <c r="P33" i="2"/>
  <c r="R33" i="2"/>
  <c r="T33" i="2"/>
  <c r="V33" i="2"/>
  <c r="X33" i="2"/>
  <c r="Z33" i="2"/>
  <c r="H34" i="2"/>
  <c r="J34" i="2"/>
  <c r="L34" i="2"/>
  <c r="N34" i="2"/>
  <c r="P34" i="2"/>
  <c r="R34" i="2"/>
  <c r="T34" i="2"/>
  <c r="V34" i="2"/>
  <c r="X34" i="2"/>
  <c r="H35" i="2"/>
  <c r="J35" i="2"/>
  <c r="L35" i="2"/>
  <c r="N35" i="2"/>
  <c r="P35" i="2"/>
  <c r="R35" i="2"/>
  <c r="T35" i="2"/>
  <c r="V35" i="2"/>
  <c r="X35" i="2"/>
  <c r="Z35" i="2"/>
  <c r="H36" i="2"/>
  <c r="J36" i="2"/>
  <c r="L36" i="2"/>
  <c r="N36" i="2"/>
  <c r="P36" i="2"/>
  <c r="R36" i="2"/>
  <c r="T36" i="2"/>
  <c r="V36" i="2"/>
  <c r="X36" i="2"/>
  <c r="Z36" i="2"/>
  <c r="H37" i="2"/>
  <c r="J37" i="2"/>
  <c r="L37" i="2"/>
  <c r="N37" i="2"/>
  <c r="P37" i="2"/>
  <c r="R37" i="2"/>
  <c r="T37" i="2"/>
  <c r="V37" i="2"/>
  <c r="X37" i="2"/>
  <c r="Z37" i="2"/>
  <c r="H39" i="2"/>
  <c r="J39" i="2"/>
  <c r="P39" i="2"/>
  <c r="R39" i="2"/>
  <c r="T39" i="2"/>
  <c r="V39" i="2"/>
  <c r="X39" i="2"/>
  <c r="Z39" i="2"/>
  <c r="H40" i="2"/>
  <c r="J40" i="2"/>
  <c r="L40" i="2"/>
  <c r="P40" i="2"/>
  <c r="R40" i="2"/>
  <c r="T40" i="2"/>
  <c r="V40" i="2"/>
  <c r="X40" i="2"/>
  <c r="Z40" i="2"/>
  <c r="H41" i="2"/>
  <c r="J41" i="2"/>
  <c r="L41" i="2"/>
  <c r="P41" i="2"/>
  <c r="R41" i="2"/>
  <c r="T41" i="2"/>
  <c r="V41" i="2"/>
  <c r="X41" i="2"/>
  <c r="Z41" i="2"/>
  <c r="H42" i="2"/>
  <c r="J42" i="2"/>
  <c r="L42" i="2"/>
  <c r="P42" i="2"/>
  <c r="R42" i="2"/>
  <c r="T42" i="2"/>
  <c r="V42" i="2"/>
  <c r="X42" i="2"/>
  <c r="Z42" i="2"/>
  <c r="H44" i="2"/>
  <c r="J44" i="2"/>
  <c r="P44" i="2"/>
  <c r="R44" i="2"/>
  <c r="T44" i="2"/>
  <c r="V44" i="2"/>
  <c r="X44" i="2"/>
  <c r="Z44" i="2"/>
  <c r="H45" i="2"/>
  <c r="J45" i="2"/>
  <c r="L45" i="2"/>
  <c r="N45" i="2"/>
  <c r="P45" i="2"/>
  <c r="R45" i="2"/>
  <c r="T45" i="2"/>
  <c r="V45" i="2"/>
  <c r="X45" i="2"/>
  <c r="Z45" i="2"/>
  <c r="H46" i="2"/>
  <c r="J46" i="2"/>
  <c r="N46" i="2"/>
  <c r="P46" i="2"/>
  <c r="R46" i="2"/>
  <c r="T46" i="2"/>
  <c r="V46" i="2"/>
  <c r="X46" i="2"/>
  <c r="Z46" i="2"/>
  <c r="H47" i="2"/>
  <c r="J47" i="2"/>
  <c r="L47" i="2"/>
  <c r="N47" i="2"/>
  <c r="P47" i="2"/>
  <c r="R47" i="2"/>
  <c r="T47" i="2"/>
  <c r="V47" i="2"/>
  <c r="X47" i="2"/>
  <c r="Z47" i="2"/>
  <c r="AB47" i="2"/>
  <c r="E49" i="2"/>
  <c r="F49" i="2"/>
  <c r="G49" i="2"/>
  <c r="I49" i="2"/>
  <c r="K49" i="2"/>
  <c r="M49" i="2"/>
  <c r="O49" i="2"/>
  <c r="Q49" i="2"/>
  <c r="S49" i="2"/>
  <c r="U49" i="2"/>
  <c r="W49" i="2"/>
  <c r="Y49" i="2"/>
  <c r="AA49" i="2"/>
  <c r="H57" i="2"/>
  <c r="J57" i="2"/>
  <c r="L57" i="2"/>
  <c r="N57" i="2"/>
  <c r="P57" i="2"/>
  <c r="R57" i="2"/>
  <c r="T57" i="2"/>
  <c r="V57" i="2"/>
  <c r="X57" i="2"/>
  <c r="Z57" i="2"/>
  <c r="AB57" i="2"/>
  <c r="H58" i="2"/>
  <c r="J58" i="2"/>
  <c r="L58" i="2"/>
  <c r="N58" i="2"/>
  <c r="P58" i="2"/>
  <c r="R58" i="2"/>
  <c r="T58" i="2"/>
  <c r="V58" i="2"/>
  <c r="X58" i="2"/>
  <c r="Z58" i="2"/>
  <c r="AB58" i="2"/>
  <c r="H59" i="2"/>
  <c r="J59" i="2"/>
  <c r="L59" i="2"/>
  <c r="N59" i="2"/>
  <c r="P59" i="2"/>
  <c r="R59" i="2"/>
  <c r="T59" i="2"/>
  <c r="V59" i="2"/>
  <c r="X59" i="2"/>
  <c r="Z59" i="2"/>
  <c r="AB59" i="2"/>
  <c r="H60" i="2"/>
  <c r="J60" i="2"/>
  <c r="L60" i="2"/>
  <c r="N60" i="2"/>
  <c r="P60" i="2"/>
  <c r="R60" i="2"/>
  <c r="T60" i="2"/>
  <c r="V60" i="2"/>
  <c r="X60" i="2"/>
  <c r="Z60" i="2"/>
  <c r="AB60" i="2"/>
  <c r="H61" i="2"/>
  <c r="J61" i="2"/>
  <c r="L61" i="2"/>
  <c r="N61" i="2"/>
  <c r="P61" i="2"/>
  <c r="R61" i="2"/>
  <c r="T61" i="2"/>
  <c r="V61" i="2"/>
  <c r="X61" i="2"/>
  <c r="Z61" i="2"/>
  <c r="AB61" i="2"/>
  <c r="H62" i="2"/>
  <c r="J62" i="2"/>
  <c r="L62" i="2"/>
  <c r="N62" i="2"/>
  <c r="P62" i="2"/>
  <c r="R62" i="2"/>
  <c r="T62" i="2"/>
  <c r="V62" i="2"/>
  <c r="X62" i="2"/>
  <c r="Z62" i="2"/>
  <c r="AB62" i="2"/>
  <c r="H66" i="2"/>
  <c r="J66" i="2"/>
  <c r="N66" i="2"/>
  <c r="P66" i="2"/>
  <c r="R66" i="2"/>
  <c r="T66" i="2"/>
  <c r="V66" i="2"/>
  <c r="X66" i="2"/>
  <c r="Z66" i="2"/>
  <c r="H68" i="2"/>
  <c r="J68" i="2"/>
  <c r="L68" i="2"/>
  <c r="N68" i="2"/>
  <c r="P68" i="2"/>
  <c r="R68" i="2"/>
  <c r="T68" i="2"/>
  <c r="V68" i="2"/>
  <c r="X68" i="2"/>
  <c r="Z68" i="2"/>
  <c r="H69" i="2"/>
  <c r="J69" i="2"/>
  <c r="L69" i="2"/>
  <c r="N69" i="2"/>
  <c r="P69" i="2"/>
  <c r="R69" i="2"/>
  <c r="T69" i="2"/>
  <c r="V69" i="2"/>
  <c r="X69" i="2"/>
  <c r="Z69" i="2"/>
  <c r="H70" i="2"/>
  <c r="J70" i="2"/>
  <c r="L70" i="2"/>
  <c r="N70" i="2"/>
  <c r="P70" i="2"/>
  <c r="R70" i="2"/>
  <c r="T70" i="2"/>
  <c r="V70" i="2"/>
  <c r="Z70" i="2"/>
  <c r="H71" i="2"/>
  <c r="J71" i="2"/>
  <c r="L71" i="2"/>
  <c r="N71" i="2"/>
  <c r="P71" i="2"/>
  <c r="R71" i="2"/>
  <c r="T71" i="2"/>
  <c r="V71" i="2"/>
  <c r="X71" i="2"/>
  <c r="Z71" i="2"/>
  <c r="H72" i="2"/>
  <c r="J72" i="2"/>
  <c r="L72" i="2"/>
  <c r="N72" i="2"/>
  <c r="P72" i="2"/>
  <c r="R72" i="2"/>
  <c r="T72" i="2"/>
  <c r="V72" i="2"/>
  <c r="X72" i="2"/>
  <c r="Z72" i="2"/>
  <c r="H73" i="2"/>
  <c r="J73" i="2"/>
  <c r="L73" i="2"/>
  <c r="N73" i="2"/>
  <c r="P73" i="2"/>
  <c r="R73" i="2"/>
  <c r="T73" i="2"/>
  <c r="V73" i="2"/>
  <c r="X73" i="2"/>
  <c r="Z73" i="2"/>
  <c r="H74" i="2"/>
  <c r="J74" i="2"/>
  <c r="L74" i="2"/>
  <c r="N74" i="2"/>
  <c r="P74" i="2"/>
  <c r="R74" i="2"/>
  <c r="T74" i="2"/>
  <c r="V74" i="2"/>
  <c r="X74" i="2"/>
  <c r="Z74" i="2"/>
  <c r="H75" i="2"/>
  <c r="J75" i="2"/>
  <c r="L75" i="2"/>
  <c r="N75" i="2"/>
  <c r="P75" i="2"/>
  <c r="R75" i="2"/>
  <c r="T75" i="2"/>
  <c r="V75" i="2"/>
  <c r="X75" i="2"/>
  <c r="Z75" i="2"/>
  <c r="H76" i="2"/>
  <c r="J76" i="2"/>
  <c r="L76" i="2"/>
  <c r="N76" i="2"/>
  <c r="P76" i="2"/>
  <c r="R76" i="2"/>
  <c r="T76" i="2"/>
  <c r="V76" i="2"/>
  <c r="X76" i="2"/>
  <c r="Z76" i="2"/>
  <c r="H77" i="2"/>
  <c r="J77" i="2"/>
  <c r="L77" i="2"/>
  <c r="N77" i="2"/>
  <c r="P77" i="2"/>
  <c r="R77" i="2"/>
  <c r="T77" i="2"/>
  <c r="V77" i="2"/>
  <c r="X77" i="2"/>
  <c r="Z77" i="2"/>
  <c r="H78" i="2"/>
  <c r="J78" i="2"/>
  <c r="L78" i="2"/>
  <c r="N78" i="2"/>
  <c r="P78" i="2"/>
  <c r="R78" i="2"/>
  <c r="T78" i="2"/>
  <c r="V78" i="2"/>
  <c r="X78" i="2"/>
  <c r="Z78" i="2"/>
  <c r="H79" i="2"/>
  <c r="J79" i="2"/>
  <c r="L79" i="2"/>
  <c r="N79" i="2"/>
  <c r="P79" i="2"/>
  <c r="R79" i="2"/>
  <c r="T79" i="2"/>
  <c r="V79" i="2"/>
  <c r="X79" i="2"/>
  <c r="Z79" i="2"/>
  <c r="H80" i="2"/>
  <c r="J80" i="2"/>
  <c r="L80" i="2"/>
  <c r="N80" i="2"/>
  <c r="P80" i="2"/>
  <c r="R80" i="2"/>
  <c r="T80" i="2"/>
  <c r="V80" i="2"/>
  <c r="X80" i="2"/>
  <c r="Z80" i="2"/>
  <c r="H81" i="2"/>
  <c r="J81" i="2"/>
  <c r="L81" i="2"/>
  <c r="N81" i="2"/>
  <c r="P81" i="2"/>
  <c r="R81" i="2"/>
  <c r="T81" i="2"/>
  <c r="V81" i="2"/>
  <c r="X81" i="2"/>
  <c r="Z81" i="2"/>
  <c r="H82" i="2"/>
  <c r="J82" i="2"/>
  <c r="L82" i="2"/>
  <c r="N82" i="2"/>
  <c r="P82" i="2"/>
  <c r="R82" i="2"/>
  <c r="T82" i="2"/>
  <c r="V82" i="2"/>
  <c r="X82" i="2"/>
  <c r="Z82" i="2"/>
  <c r="H83" i="2"/>
  <c r="J83" i="2"/>
  <c r="L83" i="2"/>
  <c r="N83" i="2"/>
  <c r="P83" i="2"/>
  <c r="R83" i="2"/>
  <c r="T83" i="2"/>
  <c r="V83" i="2"/>
  <c r="X83" i="2"/>
  <c r="Z83" i="2"/>
  <c r="H84" i="2"/>
  <c r="J84" i="2"/>
  <c r="L84" i="2"/>
  <c r="N84" i="2"/>
  <c r="P84" i="2"/>
  <c r="R84" i="2"/>
  <c r="T84" i="2"/>
  <c r="V84" i="2"/>
  <c r="X84" i="2"/>
  <c r="Z84" i="2"/>
  <c r="H85" i="2"/>
  <c r="J85" i="2"/>
  <c r="L85" i="2"/>
  <c r="N85" i="2"/>
  <c r="P85" i="2"/>
  <c r="R85" i="2"/>
  <c r="T85" i="2"/>
  <c r="V85" i="2"/>
  <c r="X85" i="2"/>
  <c r="Z85" i="2"/>
  <c r="H86" i="2"/>
  <c r="J86" i="2"/>
  <c r="L86" i="2"/>
  <c r="N86" i="2"/>
  <c r="P86" i="2"/>
  <c r="R86" i="2"/>
  <c r="T86" i="2"/>
  <c r="V86" i="2"/>
  <c r="X86" i="2"/>
  <c r="Z86" i="2"/>
  <c r="H87" i="2"/>
  <c r="J87" i="2"/>
  <c r="L87" i="2"/>
  <c r="N87" i="2"/>
  <c r="P87" i="2"/>
  <c r="R87" i="2"/>
  <c r="T87" i="2"/>
  <c r="V87" i="2"/>
  <c r="X87" i="2"/>
  <c r="Z87" i="2"/>
  <c r="H88" i="2"/>
  <c r="J88" i="2"/>
  <c r="L88" i="2"/>
  <c r="N88" i="2"/>
  <c r="P88" i="2"/>
  <c r="R88" i="2"/>
  <c r="V88" i="2"/>
  <c r="X88" i="2"/>
  <c r="Z88" i="2"/>
  <c r="H89" i="2"/>
  <c r="J89" i="2"/>
  <c r="L89" i="2"/>
  <c r="N89" i="2"/>
  <c r="P89" i="2"/>
  <c r="R89" i="2"/>
  <c r="T89" i="2"/>
  <c r="V89" i="2"/>
  <c r="X89" i="2"/>
  <c r="Z89" i="2"/>
  <c r="H90" i="2"/>
  <c r="J90" i="2"/>
  <c r="L90" i="2"/>
  <c r="N90" i="2"/>
  <c r="P90" i="2"/>
  <c r="R90" i="2"/>
  <c r="T90" i="2"/>
  <c r="V90" i="2"/>
  <c r="X90" i="2"/>
  <c r="Z90" i="2"/>
  <c r="H91" i="2"/>
  <c r="J91" i="2"/>
  <c r="L91" i="2"/>
  <c r="N91" i="2"/>
  <c r="P91" i="2"/>
  <c r="R91" i="2"/>
  <c r="T91" i="2"/>
  <c r="V91" i="2"/>
  <c r="X91" i="2"/>
  <c r="Z91" i="2"/>
  <c r="H92" i="2"/>
  <c r="J92" i="2"/>
  <c r="L92" i="2"/>
  <c r="N92" i="2"/>
  <c r="P92" i="2"/>
  <c r="R92" i="2"/>
  <c r="T92" i="2"/>
  <c r="V92" i="2"/>
  <c r="X92" i="2"/>
  <c r="Z92" i="2"/>
  <c r="H93" i="2"/>
  <c r="J93" i="2"/>
  <c r="L93" i="2"/>
  <c r="N93" i="2"/>
  <c r="P93" i="2"/>
  <c r="R93" i="2"/>
  <c r="T93" i="2"/>
  <c r="V93" i="2"/>
  <c r="X93" i="2"/>
  <c r="Z93" i="2"/>
  <c r="H94" i="2"/>
  <c r="J94" i="2"/>
  <c r="L94" i="2"/>
  <c r="N94" i="2"/>
  <c r="P94" i="2"/>
  <c r="R94" i="2"/>
  <c r="T94" i="2"/>
  <c r="V94" i="2"/>
  <c r="X94" i="2"/>
  <c r="Z94" i="2"/>
  <c r="H95" i="2"/>
  <c r="J95" i="2"/>
  <c r="L95" i="2"/>
  <c r="N95" i="2"/>
  <c r="P95" i="2"/>
  <c r="R95" i="2"/>
  <c r="T95" i="2"/>
  <c r="V95" i="2"/>
  <c r="X95" i="2"/>
  <c r="Z95" i="2"/>
  <c r="H96" i="2"/>
  <c r="J96" i="2"/>
  <c r="L96" i="2"/>
  <c r="N96" i="2"/>
  <c r="P96" i="2"/>
  <c r="R96" i="2"/>
  <c r="T96" i="2"/>
  <c r="V96" i="2"/>
  <c r="X96" i="2"/>
  <c r="Z96" i="2"/>
  <c r="E98" i="2"/>
  <c r="G98" i="2"/>
  <c r="I98" i="2"/>
  <c r="K98" i="2"/>
  <c r="M98" i="2"/>
  <c r="O98" i="2"/>
  <c r="Q98" i="2"/>
  <c r="S98" i="2"/>
  <c r="U98" i="2"/>
  <c r="W98" i="2"/>
  <c r="Y98" i="2"/>
  <c r="AA98" i="2"/>
  <c r="H107" i="2"/>
  <c r="J107" i="2"/>
  <c r="L107" i="2"/>
  <c r="N107" i="2"/>
  <c r="P107" i="2"/>
  <c r="R107" i="2"/>
  <c r="T107" i="2"/>
  <c r="V107" i="2"/>
  <c r="X107" i="2"/>
  <c r="Z107" i="2"/>
  <c r="H108" i="2"/>
  <c r="J108" i="2"/>
  <c r="L108" i="2"/>
  <c r="N108" i="2"/>
  <c r="P108" i="2"/>
  <c r="R108" i="2"/>
  <c r="T108" i="2"/>
  <c r="V108" i="2"/>
  <c r="X108" i="2"/>
  <c r="Z108" i="2"/>
  <c r="H109" i="2"/>
  <c r="J109" i="2"/>
  <c r="L109" i="2"/>
  <c r="N109" i="2"/>
  <c r="P109" i="2"/>
  <c r="R109" i="2"/>
  <c r="T109" i="2"/>
  <c r="V109" i="2"/>
  <c r="X109" i="2"/>
  <c r="Z109" i="2"/>
  <c r="H110" i="2"/>
  <c r="J110" i="2"/>
  <c r="L110" i="2"/>
  <c r="N110" i="2"/>
  <c r="P110" i="2"/>
  <c r="R110" i="2"/>
  <c r="T110" i="2"/>
  <c r="V110" i="2"/>
  <c r="X110" i="2"/>
  <c r="Z110" i="2"/>
  <c r="H111" i="2"/>
  <c r="J111" i="2"/>
  <c r="L111" i="2"/>
  <c r="N111" i="2"/>
  <c r="P111" i="2"/>
  <c r="R111" i="2"/>
  <c r="T111" i="2"/>
  <c r="V111" i="2"/>
  <c r="X111" i="2"/>
  <c r="Z111" i="2"/>
  <c r="J113" i="2"/>
  <c r="L113" i="2"/>
  <c r="N113" i="2"/>
  <c r="P113" i="2"/>
  <c r="R113" i="2"/>
  <c r="T113" i="2"/>
  <c r="V113" i="2"/>
  <c r="X113" i="2"/>
  <c r="Z113" i="2"/>
  <c r="H114" i="2"/>
  <c r="J114" i="2"/>
  <c r="L114" i="2"/>
  <c r="N114" i="2"/>
  <c r="P114" i="2"/>
  <c r="R114" i="2"/>
  <c r="T114" i="2"/>
  <c r="V114" i="2"/>
  <c r="X114" i="2"/>
  <c r="Z114" i="2"/>
  <c r="H115" i="2"/>
  <c r="J115" i="2"/>
  <c r="L115" i="2"/>
  <c r="N115" i="2"/>
  <c r="P115" i="2"/>
  <c r="R115" i="2"/>
  <c r="T115" i="2"/>
  <c r="V115" i="2"/>
  <c r="X115" i="2"/>
  <c r="Z115" i="2"/>
  <c r="H116" i="2"/>
  <c r="J116" i="2"/>
  <c r="L116" i="2"/>
  <c r="N116" i="2"/>
  <c r="P116" i="2"/>
  <c r="R116" i="2"/>
  <c r="T116" i="2"/>
  <c r="V116" i="2"/>
  <c r="X116" i="2"/>
  <c r="Z116" i="2"/>
  <c r="H117" i="2"/>
  <c r="J117" i="2"/>
  <c r="L117" i="2"/>
  <c r="N117" i="2"/>
  <c r="P117" i="2"/>
  <c r="R117" i="2"/>
  <c r="T117" i="2"/>
  <c r="V117" i="2"/>
  <c r="X117" i="2"/>
  <c r="Z117" i="2"/>
  <c r="H118" i="2"/>
  <c r="J118" i="2"/>
  <c r="L118" i="2"/>
  <c r="N118" i="2"/>
  <c r="P118" i="2"/>
  <c r="R118" i="2"/>
  <c r="T118" i="2"/>
  <c r="V118" i="2"/>
  <c r="X118" i="2"/>
  <c r="Z118" i="2"/>
  <c r="H119" i="2"/>
  <c r="J119" i="2"/>
  <c r="L119" i="2"/>
  <c r="N119" i="2"/>
  <c r="P119" i="2"/>
  <c r="R119" i="2"/>
  <c r="T119" i="2"/>
  <c r="V119" i="2"/>
  <c r="X119" i="2"/>
  <c r="Z119" i="2"/>
  <c r="H121" i="2"/>
  <c r="J121" i="2"/>
  <c r="L121" i="2"/>
  <c r="N121" i="2"/>
  <c r="P121" i="2"/>
  <c r="R121" i="2"/>
  <c r="T121" i="2"/>
  <c r="V121" i="2"/>
  <c r="X121" i="2"/>
  <c r="Z121" i="2"/>
  <c r="H122" i="2"/>
  <c r="J122" i="2"/>
  <c r="L122" i="2"/>
  <c r="N122" i="2"/>
  <c r="P122" i="2"/>
  <c r="R122" i="2"/>
  <c r="T122" i="2"/>
  <c r="V122" i="2"/>
  <c r="X122" i="2"/>
  <c r="Z122" i="2"/>
  <c r="H127" i="2"/>
  <c r="J127" i="2"/>
  <c r="L127" i="2"/>
  <c r="N127" i="2"/>
  <c r="P127" i="2"/>
  <c r="R127" i="2"/>
  <c r="T127" i="2"/>
  <c r="V127" i="2"/>
  <c r="X127" i="2"/>
  <c r="Z127" i="2"/>
  <c r="H128" i="2"/>
  <c r="J128" i="2"/>
  <c r="L128" i="2"/>
  <c r="N128" i="2"/>
  <c r="P128" i="2"/>
  <c r="R128" i="2"/>
  <c r="T128" i="2"/>
  <c r="V128" i="2"/>
  <c r="X128" i="2"/>
  <c r="Z128" i="2"/>
  <c r="H129" i="2"/>
  <c r="J129" i="2"/>
  <c r="L129" i="2"/>
  <c r="N129" i="2"/>
  <c r="P129" i="2"/>
  <c r="R129" i="2"/>
  <c r="T129" i="2"/>
  <c r="V129" i="2"/>
  <c r="X129" i="2"/>
  <c r="Z129" i="2"/>
  <c r="H130" i="2"/>
  <c r="J130" i="2"/>
  <c r="L130" i="2"/>
  <c r="N130" i="2"/>
  <c r="P130" i="2"/>
  <c r="R130" i="2"/>
  <c r="T130" i="2"/>
  <c r="V130" i="2"/>
  <c r="X130" i="2"/>
  <c r="Z130" i="2"/>
  <c r="H131" i="2"/>
  <c r="J131" i="2"/>
  <c r="L131" i="2"/>
  <c r="N131" i="2"/>
  <c r="P131" i="2"/>
  <c r="R131" i="2"/>
  <c r="T131" i="2"/>
  <c r="V131" i="2"/>
  <c r="X131" i="2"/>
  <c r="Z131" i="2"/>
  <c r="H134" i="2"/>
  <c r="J134" i="2"/>
  <c r="L134" i="2"/>
  <c r="N134" i="2"/>
  <c r="P134" i="2"/>
  <c r="R134" i="2"/>
  <c r="T134" i="2"/>
  <c r="V134" i="2"/>
  <c r="X134" i="2"/>
  <c r="Z134" i="2"/>
  <c r="H135" i="2"/>
  <c r="J135" i="2"/>
  <c r="L135" i="2"/>
  <c r="N135" i="2"/>
  <c r="P135" i="2"/>
  <c r="R135" i="2"/>
  <c r="T135" i="2"/>
  <c r="V135" i="2"/>
  <c r="X135" i="2"/>
  <c r="Z135" i="2"/>
  <c r="H136" i="2"/>
  <c r="J136" i="2"/>
  <c r="L136" i="2"/>
  <c r="N136" i="2"/>
  <c r="P136" i="2"/>
  <c r="R136" i="2"/>
  <c r="T136" i="2"/>
  <c r="V136" i="2"/>
  <c r="X136" i="2"/>
  <c r="Z136" i="2"/>
  <c r="H137" i="2"/>
  <c r="J137" i="2"/>
  <c r="L137" i="2"/>
  <c r="N137" i="2"/>
  <c r="P137" i="2"/>
  <c r="R137" i="2"/>
  <c r="T137" i="2"/>
  <c r="V137" i="2"/>
  <c r="X137" i="2"/>
  <c r="Z137" i="2"/>
  <c r="H138" i="2"/>
  <c r="J138" i="2"/>
  <c r="L138" i="2"/>
  <c r="N138" i="2"/>
  <c r="P138" i="2"/>
  <c r="R138" i="2"/>
  <c r="T138" i="2"/>
  <c r="V138" i="2"/>
  <c r="X138" i="2"/>
  <c r="Z138" i="2"/>
  <c r="H139" i="2"/>
  <c r="J139" i="2"/>
  <c r="L139" i="2"/>
  <c r="N139" i="2"/>
  <c r="P139" i="2"/>
  <c r="R139" i="2"/>
  <c r="T139" i="2"/>
  <c r="V139" i="2"/>
  <c r="X139" i="2"/>
  <c r="Z139" i="2"/>
  <c r="H140" i="2"/>
  <c r="J140" i="2"/>
  <c r="L140" i="2"/>
  <c r="N140" i="2"/>
  <c r="P140" i="2"/>
  <c r="R140" i="2"/>
  <c r="T140" i="2"/>
  <c r="V140" i="2"/>
  <c r="X140" i="2"/>
  <c r="Z140" i="2"/>
  <c r="H141" i="2"/>
  <c r="J141" i="2"/>
  <c r="L141" i="2"/>
  <c r="N141" i="2"/>
  <c r="P141" i="2"/>
  <c r="R141" i="2"/>
  <c r="T141" i="2"/>
  <c r="V141" i="2"/>
  <c r="X141" i="2"/>
  <c r="Z141" i="2"/>
  <c r="H142" i="2"/>
  <c r="J142" i="2"/>
  <c r="L142" i="2"/>
  <c r="N142" i="2"/>
  <c r="P142" i="2"/>
  <c r="R142" i="2"/>
  <c r="T142" i="2"/>
  <c r="V142" i="2"/>
  <c r="X142" i="2"/>
  <c r="Z142" i="2"/>
  <c r="H143" i="2"/>
  <c r="J143" i="2"/>
  <c r="L143" i="2"/>
  <c r="N143" i="2"/>
  <c r="P143" i="2"/>
  <c r="R143" i="2"/>
  <c r="T143" i="2"/>
  <c r="V143" i="2"/>
  <c r="X143" i="2"/>
  <c r="Z143" i="2"/>
  <c r="H144" i="2"/>
  <c r="J144" i="2"/>
  <c r="L144" i="2"/>
  <c r="N144" i="2"/>
  <c r="P144" i="2"/>
  <c r="R144" i="2"/>
  <c r="T144" i="2"/>
  <c r="V144" i="2"/>
  <c r="X144" i="2"/>
  <c r="Z144" i="2"/>
  <c r="H145" i="2"/>
  <c r="J145" i="2"/>
  <c r="L145" i="2"/>
  <c r="N145" i="2"/>
  <c r="P145" i="2"/>
  <c r="R145" i="2"/>
  <c r="T145" i="2"/>
  <c r="V145" i="2"/>
  <c r="X145" i="2"/>
  <c r="Z145" i="2"/>
  <c r="H146" i="2"/>
  <c r="J146" i="2"/>
  <c r="L146" i="2"/>
  <c r="N146" i="2"/>
  <c r="P146" i="2"/>
  <c r="R146" i="2"/>
  <c r="T146" i="2"/>
  <c r="V146" i="2"/>
  <c r="X146" i="2"/>
  <c r="Z146" i="2"/>
  <c r="H147" i="2"/>
  <c r="J147" i="2"/>
  <c r="L147" i="2"/>
  <c r="N147" i="2"/>
  <c r="P147" i="2"/>
  <c r="R147" i="2"/>
  <c r="T147" i="2"/>
  <c r="V147" i="2"/>
  <c r="X147" i="2"/>
  <c r="Z147" i="2"/>
  <c r="H148" i="2"/>
  <c r="J148" i="2"/>
  <c r="L148" i="2"/>
  <c r="N148" i="2"/>
  <c r="P148" i="2"/>
  <c r="R148" i="2"/>
  <c r="T148" i="2"/>
  <c r="V148" i="2"/>
  <c r="X148" i="2"/>
  <c r="Z148" i="2"/>
  <c r="H149" i="2"/>
  <c r="J149" i="2"/>
  <c r="L149" i="2"/>
  <c r="N149" i="2"/>
  <c r="P149" i="2"/>
  <c r="R149" i="2"/>
  <c r="T149" i="2"/>
  <c r="V149" i="2"/>
  <c r="X149" i="2"/>
  <c r="Z149" i="2"/>
  <c r="H150" i="2"/>
  <c r="J150" i="2"/>
  <c r="L150" i="2"/>
  <c r="N150" i="2"/>
  <c r="P150" i="2"/>
  <c r="R150" i="2"/>
  <c r="T150" i="2"/>
  <c r="V150" i="2"/>
  <c r="X150" i="2"/>
  <c r="Z150" i="2"/>
  <c r="H151" i="2"/>
  <c r="J151" i="2"/>
  <c r="L151" i="2"/>
  <c r="N151" i="2"/>
  <c r="P151" i="2"/>
  <c r="R151" i="2"/>
  <c r="T151" i="2"/>
  <c r="V151" i="2"/>
  <c r="X151" i="2"/>
  <c r="Z151" i="2"/>
  <c r="H152" i="2"/>
  <c r="J152" i="2"/>
  <c r="L152" i="2"/>
  <c r="N152" i="2"/>
  <c r="P152" i="2"/>
  <c r="R152" i="2"/>
  <c r="T152" i="2"/>
  <c r="V152" i="2"/>
  <c r="X152" i="2"/>
  <c r="Z152" i="2"/>
  <c r="H153" i="2"/>
  <c r="J153" i="2"/>
  <c r="L153" i="2"/>
  <c r="N153" i="2"/>
  <c r="P153" i="2"/>
  <c r="R153" i="2"/>
  <c r="T153" i="2"/>
  <c r="V153" i="2"/>
  <c r="X153" i="2"/>
  <c r="Z153" i="2"/>
  <c r="AB153" i="2"/>
  <c r="H154" i="2"/>
  <c r="J154" i="2"/>
  <c r="L154" i="2"/>
  <c r="N154" i="2"/>
  <c r="P154" i="2"/>
  <c r="R154" i="2"/>
  <c r="T154" i="2"/>
  <c r="V154" i="2"/>
  <c r="X154" i="2"/>
  <c r="Z154" i="2"/>
  <c r="AB154" i="2"/>
  <c r="H155" i="2"/>
  <c r="J155" i="2"/>
  <c r="L155" i="2"/>
  <c r="N155" i="2"/>
  <c r="P155" i="2"/>
  <c r="R155" i="2"/>
  <c r="T155" i="2"/>
  <c r="V155" i="2"/>
  <c r="X155" i="2"/>
  <c r="Z155" i="2"/>
  <c r="H156" i="2"/>
  <c r="J156" i="2"/>
  <c r="L156" i="2"/>
  <c r="N156" i="2"/>
  <c r="P156" i="2"/>
  <c r="R156" i="2"/>
  <c r="T156" i="2"/>
  <c r="V156" i="2"/>
  <c r="X156" i="2"/>
  <c r="Z156" i="2"/>
  <c r="E158" i="2"/>
  <c r="F158" i="2"/>
  <c r="G158" i="2"/>
  <c r="K158" i="2"/>
  <c r="M158" i="2"/>
  <c r="O158" i="2"/>
  <c r="Q158" i="2"/>
  <c r="S158" i="2"/>
  <c r="U158" i="2"/>
  <c r="W158" i="2"/>
  <c r="Y158" i="2"/>
  <c r="AA158" i="2"/>
  <c r="H169" i="2"/>
  <c r="J169" i="2"/>
  <c r="L169" i="2"/>
  <c r="N169" i="2"/>
  <c r="P169" i="2"/>
  <c r="R169" i="2"/>
  <c r="T169" i="2"/>
  <c r="V169" i="2"/>
  <c r="X169" i="2"/>
  <c r="Z169" i="2"/>
  <c r="AB169" i="2"/>
  <c r="H170" i="2"/>
  <c r="J170" i="2"/>
  <c r="L170" i="2"/>
  <c r="N170" i="2"/>
  <c r="P170" i="2"/>
  <c r="R170" i="2"/>
  <c r="T170" i="2"/>
  <c r="V170" i="2"/>
  <c r="Z170" i="2"/>
  <c r="H171" i="2"/>
  <c r="J171" i="2"/>
  <c r="L171" i="2"/>
  <c r="N171" i="2"/>
  <c r="P171" i="2"/>
  <c r="R171" i="2"/>
  <c r="T171" i="2"/>
  <c r="V171" i="2"/>
  <c r="X171" i="2"/>
  <c r="Z171" i="2"/>
  <c r="H172" i="2"/>
  <c r="J172" i="2"/>
  <c r="L172" i="2"/>
  <c r="N172" i="2"/>
  <c r="P172" i="2"/>
  <c r="R172" i="2"/>
  <c r="T172" i="2"/>
  <c r="V172" i="2"/>
  <c r="X172" i="2"/>
  <c r="Z172" i="2"/>
  <c r="H174" i="2"/>
  <c r="J174" i="2"/>
  <c r="L174" i="2"/>
  <c r="N174" i="2"/>
  <c r="P174" i="2"/>
  <c r="R174" i="2"/>
  <c r="T174" i="2"/>
  <c r="V174" i="2"/>
  <c r="X174" i="2"/>
  <c r="Z174" i="2"/>
  <c r="H176" i="2"/>
  <c r="J176" i="2"/>
  <c r="L176" i="2"/>
  <c r="N176" i="2"/>
  <c r="P176" i="2"/>
  <c r="R176" i="2"/>
  <c r="T176" i="2"/>
  <c r="V176" i="2"/>
  <c r="X176" i="2"/>
  <c r="Z176" i="2"/>
  <c r="H177" i="2"/>
  <c r="J177" i="2"/>
  <c r="L177" i="2"/>
  <c r="N177" i="2"/>
  <c r="P177" i="2"/>
  <c r="R177" i="2"/>
  <c r="T177" i="2"/>
  <c r="V177" i="2"/>
  <c r="X177" i="2"/>
  <c r="Z177" i="2"/>
  <c r="H178" i="2"/>
  <c r="J178" i="2"/>
  <c r="L178" i="2"/>
  <c r="N178" i="2"/>
  <c r="P178" i="2"/>
  <c r="R178" i="2"/>
  <c r="T178" i="2"/>
  <c r="V178" i="2"/>
  <c r="X178" i="2"/>
  <c r="Z178" i="2"/>
  <c r="H179" i="2"/>
  <c r="J179" i="2"/>
  <c r="L179" i="2"/>
  <c r="N179" i="2"/>
  <c r="P179" i="2"/>
  <c r="R179" i="2"/>
  <c r="T179" i="2"/>
  <c r="V179" i="2"/>
  <c r="X179" i="2"/>
  <c r="Z179" i="2"/>
  <c r="H180" i="2"/>
  <c r="J180" i="2"/>
  <c r="L180" i="2"/>
  <c r="N180" i="2"/>
  <c r="P180" i="2"/>
  <c r="R180" i="2"/>
  <c r="T180" i="2"/>
  <c r="V180" i="2"/>
  <c r="X180" i="2"/>
  <c r="Z180" i="2"/>
  <c r="H182" i="2"/>
  <c r="L182" i="2"/>
  <c r="N182" i="2"/>
  <c r="P182" i="2"/>
  <c r="R182" i="2"/>
  <c r="T182" i="2"/>
  <c r="V182" i="2"/>
  <c r="X182" i="2"/>
  <c r="Z182" i="2"/>
  <c r="H185" i="2"/>
  <c r="J185" i="2"/>
  <c r="L185" i="2"/>
  <c r="N185" i="2"/>
  <c r="P185" i="2"/>
  <c r="R185" i="2"/>
  <c r="T185" i="2"/>
  <c r="V185" i="2"/>
  <c r="X185" i="2"/>
  <c r="Z185" i="2"/>
  <c r="H186" i="2"/>
  <c r="J186" i="2"/>
  <c r="L186" i="2"/>
  <c r="N186" i="2"/>
  <c r="P186" i="2"/>
  <c r="R186" i="2"/>
  <c r="T186" i="2"/>
  <c r="V186" i="2"/>
  <c r="X186" i="2"/>
  <c r="Z186" i="2"/>
  <c r="H187" i="2"/>
  <c r="J187" i="2"/>
  <c r="L187" i="2"/>
  <c r="N187" i="2"/>
  <c r="P187" i="2"/>
  <c r="R187" i="2"/>
  <c r="T187" i="2"/>
  <c r="V187" i="2"/>
  <c r="X187" i="2"/>
  <c r="Z187" i="2"/>
  <c r="E190" i="2"/>
  <c r="F190" i="2"/>
  <c r="G190" i="2"/>
  <c r="I190" i="2"/>
  <c r="M190" i="2"/>
  <c r="O190" i="2"/>
  <c r="Q190" i="2"/>
  <c r="S190" i="2"/>
  <c r="U190" i="2"/>
  <c r="W190" i="2"/>
  <c r="Y190" i="2"/>
  <c r="AA190" i="2"/>
  <c r="H201" i="2"/>
  <c r="J201" i="2"/>
  <c r="L201" i="2"/>
  <c r="N201" i="2"/>
  <c r="P201" i="2"/>
  <c r="R201" i="2"/>
  <c r="T201" i="2"/>
  <c r="V201" i="2"/>
  <c r="X201" i="2"/>
  <c r="Z201" i="2"/>
  <c r="H202" i="2"/>
  <c r="J202" i="2"/>
  <c r="L202" i="2"/>
  <c r="N202" i="2"/>
  <c r="P202" i="2"/>
  <c r="R202" i="2"/>
  <c r="T202" i="2"/>
  <c r="V202" i="2"/>
  <c r="X202" i="2"/>
  <c r="Z202" i="2"/>
  <c r="H203" i="2"/>
  <c r="J203" i="2"/>
  <c r="L203" i="2"/>
  <c r="N203" i="2"/>
  <c r="P203" i="2"/>
  <c r="R203" i="2"/>
  <c r="T203" i="2"/>
  <c r="V203" i="2"/>
  <c r="X203" i="2"/>
  <c r="Z203" i="2"/>
  <c r="H204" i="2"/>
  <c r="J204" i="2"/>
  <c r="L204" i="2"/>
  <c r="N204" i="2"/>
  <c r="P204" i="2"/>
  <c r="R204" i="2"/>
  <c r="T204" i="2"/>
  <c r="V204" i="2"/>
  <c r="X204" i="2"/>
  <c r="Z204" i="2"/>
  <c r="H205" i="2"/>
  <c r="J205" i="2"/>
  <c r="L205" i="2"/>
  <c r="N205" i="2"/>
  <c r="P205" i="2"/>
  <c r="R205" i="2"/>
  <c r="T205" i="2"/>
  <c r="V205" i="2"/>
  <c r="X205" i="2"/>
  <c r="Z205" i="2"/>
  <c r="H207" i="2"/>
  <c r="J207" i="2"/>
  <c r="L207" i="2"/>
  <c r="N207" i="2"/>
  <c r="P207" i="2"/>
  <c r="R207" i="2"/>
  <c r="T207" i="2"/>
  <c r="V207" i="2"/>
  <c r="X207" i="2"/>
  <c r="Z207" i="2"/>
  <c r="H208" i="2"/>
  <c r="J208" i="2"/>
  <c r="L208" i="2"/>
  <c r="N208" i="2"/>
  <c r="P208" i="2"/>
  <c r="R208" i="2"/>
  <c r="T208" i="2"/>
  <c r="V208" i="2"/>
  <c r="X208" i="2"/>
  <c r="Z208" i="2"/>
  <c r="H209" i="2"/>
  <c r="J209" i="2"/>
  <c r="N209" i="2"/>
  <c r="P209" i="2"/>
  <c r="R209" i="2"/>
  <c r="T209" i="2"/>
  <c r="V209" i="2"/>
  <c r="X209" i="2"/>
  <c r="Z209" i="2"/>
  <c r="H211" i="2"/>
  <c r="J211" i="2"/>
  <c r="L211" i="2"/>
  <c r="N211" i="2"/>
  <c r="P211" i="2"/>
  <c r="R211" i="2"/>
  <c r="T211" i="2"/>
  <c r="V211" i="2"/>
  <c r="X211" i="2"/>
  <c r="Z211" i="2"/>
  <c r="H212" i="2"/>
  <c r="J212" i="2"/>
  <c r="L212" i="2"/>
  <c r="N212" i="2"/>
  <c r="P212" i="2"/>
  <c r="R212" i="2"/>
  <c r="T212" i="2"/>
  <c r="V212" i="2"/>
  <c r="X212" i="2"/>
  <c r="Z212" i="2"/>
  <c r="H213" i="2"/>
  <c r="J213" i="2"/>
  <c r="L213" i="2"/>
  <c r="N213" i="2"/>
  <c r="P213" i="2"/>
  <c r="R213" i="2"/>
  <c r="T213" i="2"/>
  <c r="V213" i="2"/>
  <c r="X213" i="2"/>
  <c r="Z213" i="2"/>
  <c r="H214" i="2"/>
  <c r="J214" i="2"/>
  <c r="L214" i="2"/>
  <c r="N214" i="2"/>
  <c r="P214" i="2"/>
  <c r="R214" i="2"/>
  <c r="T214" i="2"/>
  <c r="V214" i="2"/>
  <c r="X214" i="2"/>
  <c r="Z214" i="2"/>
  <c r="E217" i="2"/>
  <c r="F217" i="2"/>
  <c r="G217" i="2"/>
  <c r="I217" i="2"/>
  <c r="K217" i="2"/>
  <c r="M217" i="2"/>
  <c r="O217" i="2"/>
  <c r="Q217" i="2"/>
  <c r="S217" i="2"/>
  <c r="U217" i="2"/>
  <c r="W217" i="2"/>
  <c r="Y217" i="2"/>
  <c r="AA217" i="2"/>
  <c r="H228" i="2"/>
  <c r="J228" i="2"/>
  <c r="L228" i="2"/>
  <c r="N228" i="2"/>
  <c r="P228" i="2"/>
  <c r="R228" i="2"/>
  <c r="T228" i="2"/>
  <c r="V228" i="2"/>
  <c r="X228" i="2"/>
  <c r="Z228" i="2"/>
  <c r="H229" i="2"/>
  <c r="J229" i="2"/>
  <c r="L229" i="2"/>
  <c r="N229" i="2"/>
  <c r="P229" i="2"/>
  <c r="R229" i="2"/>
  <c r="T229" i="2"/>
  <c r="V229" i="2"/>
  <c r="X229" i="2"/>
  <c r="Z229" i="2"/>
  <c r="H230" i="2"/>
  <c r="J230" i="2"/>
  <c r="L230" i="2"/>
  <c r="N230" i="2"/>
  <c r="P230" i="2"/>
  <c r="R230" i="2"/>
  <c r="T230" i="2"/>
  <c r="V230" i="2"/>
  <c r="X230" i="2"/>
  <c r="Z230" i="2"/>
  <c r="H231" i="2"/>
  <c r="J231" i="2"/>
  <c r="L231" i="2"/>
  <c r="N231" i="2"/>
  <c r="P231" i="2"/>
  <c r="R231" i="2"/>
  <c r="T231" i="2"/>
  <c r="V231" i="2"/>
  <c r="X231" i="2"/>
  <c r="Z231" i="2"/>
  <c r="H232" i="2"/>
  <c r="J232" i="2"/>
  <c r="L232" i="2"/>
  <c r="N232" i="2"/>
  <c r="P232" i="2"/>
  <c r="R232" i="2"/>
  <c r="T232" i="2"/>
  <c r="V232" i="2"/>
  <c r="X232" i="2"/>
  <c r="Z232" i="2"/>
  <c r="H233" i="2"/>
  <c r="J233" i="2"/>
  <c r="L233" i="2"/>
  <c r="N233" i="2"/>
  <c r="P233" i="2"/>
  <c r="R233" i="2"/>
  <c r="T233" i="2"/>
  <c r="V233" i="2"/>
  <c r="X233" i="2"/>
  <c r="Z233" i="2"/>
  <c r="H234" i="2"/>
  <c r="J234" i="2"/>
  <c r="L234" i="2"/>
  <c r="N234" i="2"/>
  <c r="P234" i="2"/>
  <c r="R234" i="2"/>
  <c r="T234" i="2"/>
  <c r="V234" i="2"/>
  <c r="X234" i="2"/>
  <c r="Z234" i="2"/>
  <c r="H236" i="2"/>
  <c r="J236" i="2"/>
  <c r="L236" i="2"/>
  <c r="N236" i="2"/>
  <c r="P236" i="2"/>
  <c r="R236" i="2"/>
  <c r="T236" i="2"/>
  <c r="V236" i="2"/>
  <c r="X236" i="2"/>
  <c r="Z236" i="2"/>
  <c r="H238" i="2"/>
  <c r="J238" i="2"/>
  <c r="L238" i="2"/>
  <c r="N238" i="2"/>
  <c r="P238" i="2"/>
  <c r="R238" i="2"/>
  <c r="T238" i="2"/>
  <c r="V238" i="2"/>
  <c r="X238" i="2"/>
  <c r="Z238" i="2"/>
  <c r="H239" i="2"/>
  <c r="J239" i="2"/>
  <c r="L239" i="2"/>
  <c r="N239" i="2"/>
  <c r="P239" i="2"/>
  <c r="R239" i="2"/>
  <c r="T239" i="2"/>
  <c r="V239" i="2"/>
  <c r="X239" i="2"/>
  <c r="Z239" i="2"/>
  <c r="H240" i="2"/>
  <c r="J240" i="2"/>
  <c r="L240" i="2"/>
  <c r="N240" i="2"/>
  <c r="P240" i="2"/>
  <c r="R240" i="2"/>
  <c r="T240" i="2"/>
  <c r="V240" i="2"/>
  <c r="X240" i="2"/>
  <c r="Z240" i="2"/>
  <c r="H241" i="2"/>
  <c r="J241" i="2"/>
  <c r="L241" i="2"/>
  <c r="N241" i="2"/>
  <c r="P241" i="2"/>
  <c r="R241" i="2"/>
  <c r="T241" i="2"/>
  <c r="V241" i="2"/>
  <c r="X241" i="2"/>
  <c r="Z241" i="2"/>
  <c r="H242" i="2"/>
  <c r="J242" i="2"/>
  <c r="L242" i="2"/>
  <c r="N242" i="2"/>
  <c r="P242" i="2"/>
  <c r="R242" i="2"/>
  <c r="T242" i="2"/>
  <c r="V242" i="2"/>
  <c r="X242" i="2"/>
  <c r="Z242" i="2"/>
  <c r="H244" i="2"/>
  <c r="J244" i="2"/>
  <c r="L244" i="2"/>
  <c r="N244" i="2"/>
  <c r="P244" i="2"/>
  <c r="R244" i="2"/>
  <c r="T244" i="2"/>
  <c r="V244" i="2"/>
  <c r="X244" i="2"/>
  <c r="Z244" i="2"/>
  <c r="H245" i="2"/>
  <c r="J245" i="2"/>
  <c r="L245" i="2"/>
  <c r="N245" i="2"/>
  <c r="P245" i="2"/>
  <c r="R245" i="2"/>
  <c r="T245" i="2"/>
  <c r="V245" i="2"/>
  <c r="X245" i="2"/>
  <c r="Z245" i="2"/>
  <c r="H246" i="2"/>
  <c r="J246" i="2"/>
  <c r="L246" i="2"/>
  <c r="N246" i="2"/>
  <c r="P246" i="2"/>
  <c r="R246" i="2"/>
  <c r="T246" i="2"/>
  <c r="V246" i="2"/>
  <c r="X246" i="2"/>
  <c r="Z246" i="2"/>
  <c r="E249" i="2"/>
  <c r="F249" i="2"/>
  <c r="G249" i="2"/>
  <c r="I249" i="2"/>
  <c r="K249" i="2"/>
  <c r="M249" i="2"/>
  <c r="O249" i="2"/>
  <c r="Q249" i="2"/>
  <c r="S249" i="2"/>
  <c r="U249" i="2"/>
  <c r="W249" i="2"/>
  <c r="Y249" i="2"/>
  <c r="AA249" i="2"/>
  <c r="H263" i="2"/>
  <c r="J263" i="2"/>
  <c r="L263" i="2"/>
  <c r="N263" i="2"/>
  <c r="P263" i="2"/>
  <c r="R263" i="2"/>
  <c r="T263" i="2"/>
  <c r="V263" i="2"/>
  <c r="X263" i="2"/>
  <c r="Z263" i="2"/>
  <c r="H264" i="2"/>
  <c r="J264" i="2"/>
  <c r="L264" i="2"/>
  <c r="N264" i="2"/>
  <c r="P264" i="2"/>
  <c r="R264" i="2"/>
  <c r="T264" i="2"/>
  <c r="V264" i="2"/>
  <c r="X264" i="2"/>
  <c r="Z264" i="2"/>
  <c r="H265" i="2"/>
  <c r="J265" i="2"/>
  <c r="L265" i="2"/>
  <c r="N265" i="2"/>
  <c r="P265" i="2"/>
  <c r="R265" i="2"/>
  <c r="T265" i="2"/>
  <c r="V265" i="2"/>
  <c r="X265" i="2"/>
  <c r="Z265" i="2"/>
  <c r="H266" i="2"/>
  <c r="J266" i="2"/>
  <c r="L266" i="2"/>
  <c r="N266" i="2"/>
  <c r="P266" i="2"/>
  <c r="R266" i="2"/>
  <c r="T266" i="2"/>
  <c r="V266" i="2"/>
  <c r="X266" i="2"/>
  <c r="Z266" i="2"/>
  <c r="H267" i="2"/>
  <c r="J267" i="2"/>
  <c r="L267" i="2"/>
  <c r="N267" i="2"/>
  <c r="P267" i="2"/>
  <c r="R267" i="2"/>
  <c r="T267" i="2"/>
  <c r="V267" i="2"/>
  <c r="X267" i="2"/>
  <c r="Z267" i="2"/>
  <c r="E269" i="2"/>
  <c r="F269" i="2"/>
  <c r="G269" i="2"/>
  <c r="I269" i="2"/>
  <c r="K269" i="2"/>
  <c r="M269" i="2"/>
  <c r="O269" i="2"/>
  <c r="Q269" i="2"/>
  <c r="S269" i="2"/>
  <c r="U269" i="2"/>
  <c r="W269" i="2"/>
  <c r="Y269" i="2"/>
  <c r="AA269" i="2"/>
  <c r="H278" i="2"/>
  <c r="J278" i="2"/>
  <c r="L278" i="2"/>
  <c r="N278" i="2"/>
  <c r="P278" i="2"/>
  <c r="R278" i="2"/>
  <c r="T278" i="2"/>
  <c r="V278" i="2"/>
  <c r="X278" i="2"/>
  <c r="Z278" i="2"/>
  <c r="H279" i="2"/>
  <c r="J279" i="2"/>
  <c r="L279" i="2"/>
  <c r="N279" i="2"/>
  <c r="P279" i="2"/>
  <c r="R279" i="2"/>
  <c r="T279" i="2"/>
  <c r="V279" i="2"/>
  <c r="X279" i="2"/>
  <c r="Z279" i="2"/>
  <c r="H280" i="2"/>
  <c r="J280" i="2"/>
  <c r="L280" i="2"/>
  <c r="N280" i="2"/>
  <c r="P280" i="2"/>
  <c r="R280" i="2"/>
  <c r="T280" i="2"/>
  <c r="V280" i="2"/>
  <c r="X280" i="2"/>
  <c r="Z280" i="2"/>
  <c r="H281" i="2"/>
  <c r="J281" i="2"/>
  <c r="L281" i="2"/>
  <c r="N281" i="2"/>
  <c r="P281" i="2"/>
  <c r="R281" i="2"/>
  <c r="T281" i="2"/>
  <c r="V281" i="2"/>
  <c r="X281" i="2"/>
  <c r="Z281" i="2"/>
  <c r="H282" i="2"/>
  <c r="J282" i="2"/>
  <c r="L282" i="2"/>
  <c r="N282" i="2"/>
  <c r="P282" i="2"/>
  <c r="R282" i="2"/>
  <c r="T282" i="2"/>
  <c r="V282" i="2"/>
  <c r="X282" i="2"/>
  <c r="Z282" i="2"/>
  <c r="H283" i="2"/>
  <c r="J283" i="2"/>
  <c r="L283" i="2"/>
  <c r="N283" i="2"/>
  <c r="P283" i="2"/>
  <c r="R283" i="2"/>
  <c r="T283" i="2"/>
  <c r="V283" i="2"/>
  <c r="X283" i="2"/>
  <c r="Z283" i="2"/>
  <c r="H284" i="2"/>
  <c r="J284" i="2"/>
  <c r="L284" i="2"/>
  <c r="N284" i="2"/>
  <c r="P284" i="2"/>
  <c r="R284" i="2"/>
  <c r="T284" i="2"/>
  <c r="V284" i="2"/>
  <c r="X284" i="2"/>
  <c r="Z284" i="2"/>
  <c r="H285" i="2"/>
  <c r="J285" i="2"/>
  <c r="L285" i="2"/>
  <c r="N285" i="2"/>
  <c r="P285" i="2"/>
  <c r="R285" i="2"/>
  <c r="T285" i="2"/>
  <c r="V285" i="2"/>
  <c r="X285" i="2"/>
  <c r="Z285" i="2"/>
  <c r="H286" i="2"/>
  <c r="J286" i="2"/>
  <c r="L286" i="2"/>
  <c r="N286" i="2"/>
  <c r="P286" i="2"/>
  <c r="R286" i="2"/>
  <c r="T286" i="2"/>
  <c r="V286" i="2"/>
  <c r="X286" i="2"/>
  <c r="Z286" i="2"/>
  <c r="H287" i="2"/>
  <c r="J287" i="2"/>
  <c r="L287" i="2"/>
  <c r="N287" i="2"/>
  <c r="P287" i="2"/>
  <c r="R287" i="2"/>
  <c r="T287" i="2"/>
  <c r="V287" i="2"/>
  <c r="X287" i="2"/>
  <c r="Z287" i="2"/>
  <c r="H288" i="2"/>
  <c r="J288" i="2"/>
  <c r="L288" i="2"/>
  <c r="N288" i="2"/>
  <c r="P288" i="2"/>
  <c r="R288" i="2"/>
  <c r="T288" i="2"/>
  <c r="V288" i="2"/>
  <c r="X288" i="2"/>
  <c r="Z288" i="2"/>
  <c r="H289" i="2"/>
  <c r="J289" i="2"/>
  <c r="L289" i="2"/>
  <c r="N289" i="2"/>
  <c r="P289" i="2"/>
  <c r="R289" i="2"/>
  <c r="T289" i="2"/>
  <c r="V289" i="2"/>
  <c r="X289" i="2"/>
  <c r="Z289" i="2"/>
  <c r="H293" i="2"/>
  <c r="J293" i="2"/>
  <c r="L293" i="2"/>
  <c r="N293" i="2"/>
  <c r="P293" i="2"/>
  <c r="R293" i="2"/>
  <c r="T293" i="2"/>
  <c r="V293" i="2"/>
  <c r="X293" i="2"/>
  <c r="Z293" i="2"/>
  <c r="H294" i="2"/>
  <c r="J294" i="2"/>
  <c r="L294" i="2"/>
  <c r="N294" i="2"/>
  <c r="P294" i="2"/>
  <c r="R294" i="2"/>
  <c r="T294" i="2"/>
  <c r="V294" i="2"/>
  <c r="X294" i="2"/>
  <c r="Z294" i="2"/>
  <c r="H295" i="2"/>
  <c r="J295" i="2"/>
  <c r="L295" i="2"/>
  <c r="N295" i="2"/>
  <c r="P295" i="2"/>
  <c r="R295" i="2"/>
  <c r="T295" i="2"/>
  <c r="V295" i="2"/>
  <c r="X295" i="2"/>
  <c r="Z295" i="2"/>
  <c r="H296" i="2"/>
  <c r="J296" i="2"/>
  <c r="L296" i="2"/>
  <c r="N296" i="2"/>
  <c r="P296" i="2"/>
  <c r="R296" i="2"/>
  <c r="T296" i="2"/>
  <c r="V296" i="2"/>
  <c r="X296" i="2"/>
  <c r="Z296" i="2"/>
  <c r="H297" i="2"/>
  <c r="J297" i="2"/>
  <c r="L297" i="2"/>
  <c r="N297" i="2"/>
  <c r="P297" i="2"/>
  <c r="R297" i="2"/>
  <c r="T297" i="2"/>
  <c r="V297" i="2"/>
  <c r="X297" i="2"/>
  <c r="Z297" i="2"/>
  <c r="H298" i="2"/>
  <c r="J298" i="2"/>
  <c r="L298" i="2"/>
  <c r="N298" i="2"/>
  <c r="P298" i="2"/>
  <c r="R298" i="2"/>
  <c r="T298" i="2"/>
  <c r="V298" i="2"/>
  <c r="X298" i="2"/>
  <c r="Z298" i="2"/>
  <c r="H299" i="2"/>
  <c r="J299" i="2"/>
  <c r="L299" i="2"/>
  <c r="N299" i="2"/>
  <c r="P299" i="2"/>
  <c r="R299" i="2"/>
  <c r="T299" i="2"/>
  <c r="V299" i="2"/>
  <c r="X299" i="2"/>
  <c r="Z299" i="2"/>
  <c r="H300" i="2"/>
  <c r="J300" i="2"/>
  <c r="L300" i="2"/>
  <c r="N300" i="2"/>
  <c r="P300" i="2"/>
  <c r="R300" i="2"/>
  <c r="T300" i="2"/>
  <c r="V300" i="2"/>
  <c r="X300" i="2"/>
  <c r="Z300" i="2"/>
  <c r="H301" i="2"/>
  <c r="J301" i="2"/>
  <c r="L301" i="2"/>
  <c r="N301" i="2"/>
  <c r="P301" i="2"/>
  <c r="R301" i="2"/>
  <c r="T301" i="2"/>
  <c r="V301" i="2"/>
  <c r="X301" i="2"/>
  <c r="Z301" i="2"/>
  <c r="H302" i="2"/>
  <c r="J302" i="2"/>
  <c r="L302" i="2"/>
  <c r="N302" i="2"/>
  <c r="P302" i="2"/>
  <c r="R302" i="2"/>
  <c r="T302" i="2"/>
  <c r="V302" i="2"/>
  <c r="X302" i="2"/>
  <c r="Z302" i="2"/>
  <c r="H303" i="2"/>
  <c r="J303" i="2"/>
  <c r="L303" i="2"/>
  <c r="N303" i="2"/>
  <c r="P303" i="2"/>
  <c r="R303" i="2"/>
  <c r="T303" i="2"/>
  <c r="V303" i="2"/>
  <c r="X303" i="2"/>
  <c r="Z303" i="2"/>
  <c r="E305" i="2"/>
  <c r="F305" i="2"/>
  <c r="G305" i="2"/>
  <c r="I305" i="2"/>
  <c r="K305" i="2"/>
  <c r="M305" i="2"/>
  <c r="O305" i="2"/>
  <c r="Q305" i="2"/>
  <c r="S305" i="2"/>
  <c r="U305" i="2"/>
  <c r="W305" i="2"/>
  <c r="Y305" i="2"/>
  <c r="AA305" i="2"/>
  <c r="H314" i="2"/>
  <c r="H316" i="2"/>
  <c r="J316" i="2"/>
  <c r="L316" i="2"/>
  <c r="N316" i="2"/>
  <c r="P316" i="2"/>
  <c r="R316" i="2"/>
  <c r="T316" i="2"/>
  <c r="V316" i="2"/>
  <c r="X316" i="2"/>
  <c r="Z316" i="2"/>
  <c r="H317" i="2"/>
  <c r="J317" i="2"/>
  <c r="L317" i="2"/>
  <c r="N317" i="2"/>
  <c r="P317" i="2"/>
  <c r="R317" i="2"/>
  <c r="T317" i="2"/>
  <c r="V317" i="2"/>
  <c r="X317" i="2"/>
  <c r="Z317" i="2"/>
  <c r="H318" i="2"/>
  <c r="J318" i="2"/>
  <c r="L318" i="2"/>
  <c r="N318" i="2"/>
  <c r="P318" i="2"/>
  <c r="R318" i="2"/>
  <c r="T318" i="2"/>
  <c r="V318" i="2"/>
  <c r="X318" i="2"/>
  <c r="Z318" i="2"/>
  <c r="H319" i="2"/>
  <c r="J319" i="2"/>
  <c r="L319" i="2"/>
  <c r="N319" i="2"/>
  <c r="P319" i="2"/>
  <c r="R319" i="2"/>
  <c r="T319" i="2"/>
  <c r="V319" i="2"/>
  <c r="X319" i="2"/>
  <c r="Z319" i="2"/>
  <c r="H320" i="2"/>
  <c r="J320" i="2"/>
  <c r="L320" i="2"/>
  <c r="N320" i="2"/>
  <c r="P320" i="2"/>
  <c r="R320" i="2"/>
  <c r="T320" i="2"/>
  <c r="V320" i="2"/>
  <c r="X320" i="2"/>
  <c r="Z320" i="2"/>
  <c r="H321" i="2"/>
  <c r="J321" i="2"/>
  <c r="L321" i="2"/>
  <c r="N321" i="2"/>
  <c r="P321" i="2"/>
  <c r="R321" i="2"/>
  <c r="T321" i="2"/>
  <c r="V321" i="2"/>
  <c r="X321" i="2"/>
  <c r="Z321" i="2"/>
  <c r="H322" i="2"/>
  <c r="J322" i="2"/>
  <c r="L322" i="2"/>
  <c r="N322" i="2"/>
  <c r="P322" i="2"/>
  <c r="R322" i="2"/>
  <c r="T322" i="2"/>
  <c r="V322" i="2"/>
  <c r="X322" i="2"/>
  <c r="Z322" i="2"/>
  <c r="H323" i="2"/>
  <c r="J323" i="2"/>
  <c r="L323" i="2"/>
  <c r="N323" i="2"/>
  <c r="P323" i="2"/>
  <c r="R323" i="2"/>
  <c r="T323" i="2"/>
  <c r="V323" i="2"/>
  <c r="X323" i="2"/>
  <c r="Z323" i="2"/>
  <c r="H324" i="2"/>
  <c r="J324" i="2"/>
  <c r="L324" i="2"/>
  <c r="N324" i="2"/>
  <c r="P324" i="2"/>
  <c r="R324" i="2"/>
  <c r="T324" i="2"/>
  <c r="V324" i="2"/>
  <c r="X324" i="2"/>
  <c r="Z324" i="2"/>
  <c r="H325" i="2"/>
  <c r="J325" i="2"/>
  <c r="L325" i="2"/>
  <c r="N325" i="2"/>
  <c r="P325" i="2"/>
  <c r="R325" i="2"/>
  <c r="T325" i="2"/>
  <c r="V325" i="2"/>
  <c r="X325" i="2"/>
  <c r="Z325" i="2"/>
  <c r="H326" i="2"/>
  <c r="J326" i="2"/>
  <c r="L326" i="2"/>
  <c r="N326" i="2"/>
  <c r="P326" i="2"/>
  <c r="R326" i="2"/>
  <c r="T326" i="2"/>
  <c r="V326" i="2"/>
  <c r="X326" i="2"/>
  <c r="Z326" i="2"/>
  <c r="H327" i="2"/>
  <c r="J327" i="2"/>
  <c r="L327" i="2"/>
  <c r="N327" i="2"/>
  <c r="P327" i="2"/>
  <c r="R327" i="2"/>
  <c r="T327" i="2"/>
  <c r="V327" i="2"/>
  <c r="X327" i="2"/>
  <c r="Z327" i="2"/>
  <c r="H328" i="2"/>
  <c r="J328" i="2"/>
  <c r="L328" i="2"/>
  <c r="N328" i="2"/>
  <c r="P328" i="2"/>
  <c r="R328" i="2"/>
  <c r="T328" i="2"/>
  <c r="V328" i="2"/>
  <c r="X328" i="2"/>
  <c r="Z328" i="2"/>
  <c r="H329" i="2"/>
  <c r="J329" i="2"/>
  <c r="L329" i="2"/>
  <c r="N329" i="2"/>
  <c r="P329" i="2"/>
  <c r="R329" i="2"/>
  <c r="T329" i="2"/>
  <c r="V329" i="2"/>
  <c r="X329" i="2"/>
  <c r="Z329" i="2"/>
  <c r="H330" i="2"/>
  <c r="J330" i="2"/>
  <c r="L330" i="2"/>
  <c r="N330" i="2"/>
  <c r="P330" i="2"/>
  <c r="R330" i="2"/>
  <c r="T330" i="2"/>
  <c r="V330" i="2"/>
  <c r="X330" i="2"/>
  <c r="Z330" i="2"/>
  <c r="H331" i="2"/>
  <c r="J331" i="2"/>
  <c r="L331" i="2"/>
  <c r="N331" i="2"/>
  <c r="P331" i="2"/>
  <c r="R331" i="2"/>
  <c r="T331" i="2"/>
  <c r="V331" i="2"/>
  <c r="X331" i="2"/>
  <c r="Z331" i="2"/>
  <c r="H332" i="2"/>
  <c r="J332" i="2"/>
  <c r="L332" i="2"/>
  <c r="N332" i="2"/>
  <c r="P332" i="2"/>
  <c r="R332" i="2"/>
  <c r="T332" i="2"/>
  <c r="V332" i="2"/>
  <c r="X332" i="2"/>
  <c r="Z332" i="2"/>
  <c r="H333" i="2"/>
  <c r="J333" i="2"/>
  <c r="L333" i="2"/>
  <c r="N333" i="2"/>
  <c r="P333" i="2"/>
  <c r="R333" i="2"/>
  <c r="T333" i="2"/>
  <c r="V333" i="2"/>
  <c r="X333" i="2"/>
  <c r="Z333" i="2"/>
  <c r="H334" i="2"/>
  <c r="J334" i="2"/>
  <c r="L334" i="2"/>
  <c r="N334" i="2"/>
  <c r="P334" i="2"/>
  <c r="R334" i="2"/>
  <c r="T334" i="2"/>
  <c r="V334" i="2"/>
  <c r="X334" i="2"/>
  <c r="Z334" i="2"/>
  <c r="H335" i="2"/>
  <c r="J335" i="2"/>
  <c r="L335" i="2"/>
  <c r="N335" i="2"/>
  <c r="P335" i="2"/>
  <c r="R335" i="2"/>
  <c r="T335" i="2"/>
  <c r="V335" i="2"/>
  <c r="X335" i="2"/>
  <c r="Z335" i="2"/>
  <c r="H336" i="2"/>
  <c r="J336" i="2"/>
  <c r="L336" i="2"/>
  <c r="N336" i="2"/>
  <c r="P336" i="2"/>
  <c r="R336" i="2"/>
  <c r="T336" i="2"/>
  <c r="V336" i="2"/>
  <c r="X336" i="2"/>
  <c r="Z336" i="2"/>
  <c r="H337" i="2"/>
  <c r="J337" i="2"/>
  <c r="L337" i="2"/>
  <c r="N337" i="2"/>
  <c r="P337" i="2"/>
  <c r="R337" i="2"/>
  <c r="T337" i="2"/>
  <c r="V337" i="2"/>
  <c r="X337" i="2"/>
  <c r="Z337" i="2"/>
  <c r="H338" i="2"/>
  <c r="J338" i="2"/>
  <c r="L338" i="2"/>
  <c r="N338" i="2"/>
  <c r="P338" i="2"/>
  <c r="R338" i="2"/>
  <c r="T338" i="2"/>
  <c r="V338" i="2"/>
  <c r="X338" i="2"/>
  <c r="Z338" i="2"/>
  <c r="H339" i="2"/>
  <c r="J339" i="2"/>
  <c r="L339" i="2"/>
  <c r="N339" i="2"/>
  <c r="P339" i="2"/>
  <c r="R339" i="2"/>
  <c r="T339" i="2"/>
  <c r="V339" i="2"/>
  <c r="X339" i="2"/>
  <c r="Z339" i="2"/>
  <c r="H340" i="2"/>
  <c r="J340" i="2"/>
  <c r="L340" i="2"/>
  <c r="N340" i="2"/>
  <c r="P340" i="2"/>
  <c r="R340" i="2"/>
  <c r="T340" i="2"/>
  <c r="V340" i="2"/>
  <c r="X340" i="2"/>
  <c r="Z340" i="2"/>
  <c r="H341" i="2"/>
  <c r="J341" i="2"/>
  <c r="L341" i="2"/>
  <c r="N341" i="2"/>
  <c r="P341" i="2"/>
  <c r="R341" i="2"/>
  <c r="T341" i="2"/>
  <c r="V341" i="2"/>
  <c r="X341" i="2"/>
  <c r="Z341" i="2"/>
  <c r="H342" i="2"/>
  <c r="J342" i="2"/>
  <c r="L342" i="2"/>
  <c r="N342" i="2"/>
  <c r="P342" i="2"/>
  <c r="R342" i="2"/>
  <c r="T342" i="2"/>
  <c r="V342" i="2"/>
  <c r="X342" i="2"/>
  <c r="Z342" i="2"/>
  <c r="H343" i="2"/>
  <c r="J343" i="2"/>
  <c r="L343" i="2"/>
  <c r="N343" i="2"/>
  <c r="P343" i="2"/>
  <c r="R343" i="2"/>
  <c r="T343" i="2"/>
  <c r="V343" i="2"/>
  <c r="X343" i="2"/>
  <c r="Z343" i="2"/>
  <c r="H344" i="2"/>
  <c r="J344" i="2"/>
  <c r="L344" i="2"/>
  <c r="N344" i="2"/>
  <c r="P344" i="2"/>
  <c r="R344" i="2"/>
  <c r="T344" i="2"/>
  <c r="V344" i="2"/>
  <c r="X344" i="2"/>
  <c r="Z344" i="2"/>
  <c r="H345" i="2"/>
  <c r="J345" i="2"/>
  <c r="L345" i="2"/>
  <c r="N345" i="2"/>
  <c r="P345" i="2"/>
  <c r="R345" i="2"/>
  <c r="T345" i="2"/>
  <c r="V345" i="2"/>
  <c r="X345" i="2"/>
  <c r="Z345" i="2"/>
  <c r="H346" i="2"/>
  <c r="J346" i="2"/>
  <c r="L346" i="2"/>
  <c r="N346" i="2"/>
  <c r="P346" i="2"/>
  <c r="R346" i="2"/>
  <c r="T346" i="2"/>
  <c r="V346" i="2"/>
  <c r="X346" i="2"/>
  <c r="Z346" i="2"/>
  <c r="H347" i="2"/>
  <c r="J347" i="2"/>
  <c r="L347" i="2"/>
  <c r="N347" i="2"/>
  <c r="P347" i="2"/>
  <c r="R347" i="2"/>
  <c r="T347" i="2"/>
  <c r="V347" i="2"/>
  <c r="X347" i="2"/>
  <c r="Z347" i="2"/>
  <c r="H349" i="2"/>
  <c r="J349" i="2"/>
  <c r="L349" i="2"/>
  <c r="N349" i="2"/>
  <c r="P349" i="2"/>
  <c r="R349" i="2"/>
  <c r="T349" i="2"/>
  <c r="V349" i="2"/>
  <c r="X349" i="2"/>
  <c r="Z349" i="2"/>
  <c r="E351" i="2"/>
  <c r="F351" i="2"/>
  <c r="G351" i="2"/>
  <c r="I351" i="2"/>
  <c r="K351" i="2"/>
  <c r="M351" i="2"/>
  <c r="O351" i="2"/>
  <c r="Q351" i="2"/>
  <c r="S351" i="2"/>
  <c r="U351" i="2"/>
  <c r="W351" i="2"/>
  <c r="Y351" i="2"/>
  <c r="AA351" i="2"/>
  <c r="H362" i="2"/>
  <c r="H366" i="2" s="1"/>
  <c r="J362" i="2"/>
  <c r="J366" i="2" s="1"/>
  <c r="L362" i="2"/>
  <c r="L366" i="2" s="1"/>
  <c r="P362" i="2"/>
  <c r="P366" i="2" s="1"/>
  <c r="X362" i="2"/>
  <c r="X366" i="2" s="1"/>
  <c r="Z362" i="2"/>
  <c r="Z366" i="2" s="1"/>
  <c r="E366" i="2"/>
  <c r="F366" i="2"/>
  <c r="G366" i="2"/>
  <c r="I366" i="2"/>
  <c r="K366" i="2"/>
  <c r="O366" i="2"/>
  <c r="R366" i="2"/>
  <c r="T366" i="2"/>
  <c r="V366" i="2"/>
  <c r="H392" i="2"/>
  <c r="J392" i="2"/>
  <c r="L392" i="2"/>
  <c r="N392" i="2"/>
  <c r="P392" i="2"/>
  <c r="R392" i="2"/>
  <c r="T392" i="2"/>
  <c r="V392" i="2"/>
  <c r="X392" i="2"/>
  <c r="Z392" i="2"/>
  <c r="H393" i="2"/>
  <c r="J393" i="2"/>
  <c r="L393" i="2"/>
  <c r="N393" i="2"/>
  <c r="P393" i="2"/>
  <c r="R393" i="2"/>
  <c r="T393" i="2"/>
  <c r="V393" i="2"/>
  <c r="X393" i="2"/>
  <c r="Z393" i="2"/>
  <c r="H394" i="2"/>
  <c r="J394" i="2"/>
  <c r="L394" i="2"/>
  <c r="N394" i="2"/>
  <c r="P394" i="2"/>
  <c r="R394" i="2"/>
  <c r="T394" i="2"/>
  <c r="V394" i="2"/>
  <c r="X394" i="2"/>
  <c r="Z394" i="2"/>
  <c r="H395" i="2"/>
  <c r="J395" i="2"/>
  <c r="L395" i="2"/>
  <c r="N395" i="2"/>
  <c r="P395" i="2"/>
  <c r="R395" i="2"/>
  <c r="T395" i="2"/>
  <c r="V395" i="2"/>
  <c r="X395" i="2"/>
  <c r="Z395" i="2"/>
  <c r="H396" i="2"/>
  <c r="J396" i="2"/>
  <c r="L396" i="2"/>
  <c r="N396" i="2"/>
  <c r="P396" i="2"/>
  <c r="R396" i="2"/>
  <c r="T396" i="2"/>
  <c r="V396" i="2"/>
  <c r="X396" i="2"/>
  <c r="Z396" i="2"/>
  <c r="H397" i="2"/>
  <c r="J397" i="2"/>
  <c r="L397" i="2"/>
  <c r="N397" i="2"/>
  <c r="P397" i="2"/>
  <c r="R397" i="2"/>
  <c r="T397" i="2"/>
  <c r="V397" i="2"/>
  <c r="X397" i="2"/>
  <c r="Z397" i="2"/>
  <c r="E398" i="2"/>
  <c r="F398" i="2"/>
  <c r="G398" i="2"/>
  <c r="I398" i="2"/>
  <c r="K398" i="2"/>
  <c r="M398" i="2"/>
  <c r="O398" i="2"/>
  <c r="Q398" i="2"/>
  <c r="S398" i="2"/>
  <c r="U398" i="2"/>
  <c r="W398" i="2"/>
  <c r="Y398" i="2"/>
  <c r="AA398" i="2"/>
  <c r="E403" i="2"/>
  <c r="E406" i="2"/>
  <c r="E412" i="2"/>
  <c r="E418" i="2"/>
  <c r="F418" i="2"/>
  <c r="G418" i="2"/>
  <c r="H418" i="2"/>
  <c r="I418" i="2"/>
  <c r="J418" i="2"/>
  <c r="K418" i="2"/>
  <c r="L418" i="2"/>
  <c r="M418" i="2"/>
  <c r="N418" i="2"/>
  <c r="O418" i="2"/>
  <c r="P418" i="2"/>
  <c r="Q418" i="2"/>
  <c r="R418" i="2"/>
  <c r="S418" i="2"/>
  <c r="T418" i="2"/>
  <c r="U418" i="2"/>
  <c r="V418" i="2"/>
  <c r="W418" i="2"/>
  <c r="X418" i="2"/>
  <c r="Y418" i="2"/>
  <c r="Z418" i="2"/>
  <c r="AA418" i="2"/>
  <c r="AB418" i="2"/>
  <c r="E419" i="2"/>
  <c r="F419" i="2"/>
  <c r="G419" i="2"/>
  <c r="I419" i="2"/>
  <c r="K419" i="2"/>
  <c r="M419" i="2"/>
  <c r="O419" i="2"/>
  <c r="Q419" i="2"/>
  <c r="S419" i="2"/>
  <c r="U419" i="2"/>
  <c r="W419" i="2"/>
  <c r="Y419" i="2"/>
  <c r="AA419" i="2"/>
  <c r="E420" i="2"/>
  <c r="F420" i="2"/>
  <c r="G420" i="2"/>
  <c r="H420" i="2"/>
  <c r="I420" i="2"/>
  <c r="J420" i="2"/>
  <c r="K420" i="2"/>
  <c r="L420" i="2"/>
  <c r="M420" i="2"/>
  <c r="N420" i="2"/>
  <c r="O420" i="2"/>
  <c r="P420" i="2"/>
  <c r="Q420" i="2"/>
  <c r="R420" i="2"/>
  <c r="S420" i="2"/>
  <c r="T420" i="2"/>
  <c r="U420" i="2"/>
  <c r="V420" i="2"/>
  <c r="W420" i="2"/>
  <c r="X420" i="2"/>
  <c r="Y420" i="2"/>
  <c r="Z420" i="2"/>
  <c r="AA420" i="2"/>
  <c r="AB420" i="2"/>
  <c r="E421" i="2"/>
  <c r="F421" i="2"/>
  <c r="G421" i="2"/>
  <c r="H421" i="2"/>
  <c r="I421" i="2"/>
  <c r="J421" i="2"/>
  <c r="K421" i="2"/>
  <c r="L421" i="2"/>
  <c r="M421" i="2"/>
  <c r="N421" i="2"/>
  <c r="O421" i="2"/>
  <c r="P421" i="2"/>
  <c r="Q421" i="2"/>
  <c r="R421" i="2"/>
  <c r="S421" i="2"/>
  <c r="T421" i="2"/>
  <c r="U421" i="2"/>
  <c r="V421" i="2"/>
  <c r="W421" i="2"/>
  <c r="X421" i="2"/>
  <c r="Y421" i="2"/>
  <c r="Z421" i="2"/>
  <c r="AA421" i="2"/>
  <c r="AB421" i="2"/>
  <c r="E424" i="2"/>
  <c r="F424" i="2"/>
  <c r="G424" i="2"/>
  <c r="H424" i="2"/>
  <c r="I424" i="2"/>
  <c r="J424" i="2"/>
  <c r="K424" i="2"/>
  <c r="L424" i="2"/>
  <c r="M424" i="2"/>
  <c r="N424" i="2"/>
  <c r="O424" i="2"/>
  <c r="P424" i="2"/>
  <c r="Q424" i="2"/>
  <c r="R424" i="2"/>
  <c r="S424" i="2"/>
  <c r="T424" i="2"/>
  <c r="U424" i="2"/>
  <c r="V424" i="2"/>
  <c r="W424" i="2"/>
  <c r="X424" i="2"/>
  <c r="Y424" i="2"/>
  <c r="Z424" i="2"/>
  <c r="AA424" i="2"/>
  <c r="AB424" i="2"/>
  <c r="E425" i="2"/>
  <c r="F425" i="2"/>
  <c r="G425" i="2"/>
  <c r="H425" i="2"/>
  <c r="I425" i="2"/>
  <c r="J425" i="2"/>
  <c r="K425" i="2"/>
  <c r="L425" i="2"/>
  <c r="M425" i="2"/>
  <c r="N425" i="2"/>
  <c r="O425" i="2"/>
  <c r="P425" i="2"/>
  <c r="Q425" i="2"/>
  <c r="R425" i="2"/>
  <c r="S425" i="2"/>
  <c r="T425" i="2"/>
  <c r="U425" i="2"/>
  <c r="V425" i="2"/>
  <c r="W425" i="2"/>
  <c r="X425" i="2"/>
  <c r="Y425" i="2"/>
  <c r="Z425" i="2"/>
  <c r="AA425" i="2"/>
  <c r="AB425" i="2"/>
  <c r="E426" i="2"/>
  <c r="F426" i="2"/>
  <c r="G426" i="2"/>
  <c r="H426" i="2"/>
  <c r="I426" i="2"/>
  <c r="J426" i="2"/>
  <c r="K426" i="2"/>
  <c r="L426" i="2"/>
  <c r="M426" i="2"/>
  <c r="N426" i="2"/>
  <c r="O426" i="2"/>
  <c r="P426" i="2"/>
  <c r="Q426" i="2"/>
  <c r="R426" i="2"/>
  <c r="S426" i="2"/>
  <c r="T426" i="2"/>
  <c r="U426" i="2"/>
  <c r="V426" i="2"/>
  <c r="W426" i="2"/>
  <c r="X426" i="2"/>
  <c r="Y426" i="2"/>
  <c r="Z426" i="2"/>
  <c r="AA426" i="2"/>
  <c r="AB426" i="2"/>
  <c r="E427" i="2"/>
  <c r="F427" i="2"/>
  <c r="G427" i="2"/>
  <c r="H427" i="2"/>
  <c r="I427" i="2"/>
  <c r="J427" i="2"/>
  <c r="K427" i="2"/>
  <c r="L427" i="2"/>
  <c r="M427" i="2"/>
  <c r="N427" i="2"/>
  <c r="O427" i="2"/>
  <c r="P427" i="2"/>
  <c r="Q427" i="2"/>
  <c r="R427" i="2"/>
  <c r="S427" i="2"/>
  <c r="T427" i="2"/>
  <c r="U427" i="2"/>
  <c r="V427" i="2"/>
  <c r="W427" i="2"/>
  <c r="X427" i="2"/>
  <c r="Y427" i="2"/>
  <c r="Z427" i="2"/>
  <c r="AA427" i="2"/>
  <c r="AB427" i="2"/>
  <c r="E430" i="2"/>
  <c r="E433" i="2" s="1"/>
  <c r="F430" i="2"/>
  <c r="F433" i="2" s="1"/>
  <c r="G430" i="2"/>
  <c r="G433" i="2" s="1"/>
  <c r="H430" i="2"/>
  <c r="H433" i="2" s="1"/>
  <c r="I430" i="2"/>
  <c r="I433" i="2" s="1"/>
  <c r="J430" i="2"/>
  <c r="J433" i="2" s="1"/>
  <c r="K430" i="2"/>
  <c r="K433" i="2" s="1"/>
  <c r="L430" i="2"/>
  <c r="L433" i="2" s="1"/>
  <c r="M430" i="2"/>
  <c r="M433" i="2" s="1"/>
  <c r="N430" i="2"/>
  <c r="N433" i="2" s="1"/>
  <c r="O430" i="2"/>
  <c r="O433" i="2" s="1"/>
  <c r="P430" i="2"/>
  <c r="P433" i="2" s="1"/>
  <c r="Q430" i="2"/>
  <c r="Q433" i="2" s="1"/>
  <c r="R430" i="2"/>
  <c r="R433" i="2" s="1"/>
  <c r="S430" i="2"/>
  <c r="S433" i="2" s="1"/>
  <c r="T430" i="2"/>
  <c r="T433" i="2" s="1"/>
  <c r="U430" i="2"/>
  <c r="U433" i="2" s="1"/>
  <c r="V430" i="2"/>
  <c r="V433" i="2" s="1"/>
  <c r="W430" i="2"/>
  <c r="W433" i="2" s="1"/>
  <c r="X430" i="2"/>
  <c r="X433" i="2" s="1"/>
  <c r="Y430" i="2"/>
  <c r="Y433" i="2" s="1"/>
  <c r="Z430" i="2"/>
  <c r="Z433" i="2" s="1"/>
  <c r="AA430" i="2"/>
  <c r="AA433" i="2" s="1"/>
  <c r="AB430" i="2"/>
  <c r="AB433" i="2" s="1"/>
  <c r="E431" i="2"/>
  <c r="F431" i="2"/>
  <c r="G431" i="2"/>
  <c r="H431" i="2"/>
  <c r="I431" i="2"/>
  <c r="J431" i="2"/>
  <c r="K431" i="2"/>
  <c r="L431" i="2"/>
  <c r="M431" i="2"/>
  <c r="N431" i="2"/>
  <c r="O431" i="2"/>
  <c r="P431" i="2"/>
  <c r="Q431" i="2"/>
  <c r="R431" i="2"/>
  <c r="S431" i="2"/>
  <c r="T431" i="2"/>
  <c r="U431" i="2"/>
  <c r="V431" i="2"/>
  <c r="W431" i="2"/>
  <c r="X431" i="2"/>
  <c r="Y431" i="2"/>
  <c r="Z431" i="2"/>
  <c r="AA431" i="2"/>
  <c r="AB431" i="2"/>
  <c r="C19" i="1"/>
  <c r="F18" i="1"/>
  <c r="E19" i="1"/>
  <c r="C15" i="1"/>
  <c r="F14" i="1"/>
  <c r="F13" i="1"/>
  <c r="F12" i="1"/>
  <c r="F11" i="1"/>
  <c r="K173" i="3" l="1"/>
  <c r="Q377" i="2"/>
  <c r="I240" i="3"/>
  <c r="F152" i="3"/>
  <c r="T292" i="3"/>
  <c r="Y240" i="3"/>
  <c r="X292" i="3"/>
  <c r="L292" i="3"/>
  <c r="F286" i="3"/>
  <c r="U240" i="3"/>
  <c r="V292" i="3"/>
  <c r="P292" i="3"/>
  <c r="M240" i="3"/>
  <c r="D292" i="3"/>
  <c r="I158" i="2"/>
  <c r="I377" i="2" s="1"/>
  <c r="I404" i="2" s="1"/>
  <c r="J292" i="3"/>
  <c r="J182" i="2"/>
  <c r="J126" i="2"/>
  <c r="J158" i="2" s="1"/>
  <c r="K229" i="3"/>
  <c r="W229" i="3"/>
  <c r="Q240" i="3"/>
  <c r="N292" i="3"/>
  <c r="E152" i="3"/>
  <c r="O229" i="3"/>
  <c r="R292" i="3"/>
  <c r="H292" i="3"/>
  <c r="G229" i="3"/>
  <c r="S229" i="3"/>
  <c r="E286" i="3"/>
  <c r="G240" i="3"/>
  <c r="G255" i="3"/>
  <c r="K255" i="3"/>
  <c r="O255" i="3"/>
  <c r="S255" i="3"/>
  <c r="I185" i="3"/>
  <c r="M185" i="3"/>
  <c r="Q185" i="3"/>
  <c r="K207" i="3"/>
  <c r="O207" i="3"/>
  <c r="S207" i="3"/>
  <c r="W207" i="3"/>
  <c r="G207" i="3"/>
  <c r="U185" i="3"/>
  <c r="Y185" i="3"/>
  <c r="W255" i="3"/>
  <c r="I286" i="3"/>
  <c r="G152" i="3"/>
  <c r="K152" i="3"/>
  <c r="O152" i="3"/>
  <c r="S152" i="3"/>
  <c r="W152" i="3"/>
  <c r="G185" i="3"/>
  <c r="K185" i="3"/>
  <c r="O185" i="3"/>
  <c r="S185" i="3"/>
  <c r="I90" i="3"/>
  <c r="M90" i="3"/>
  <c r="Q90" i="3"/>
  <c r="U90" i="3"/>
  <c r="Y90" i="3"/>
  <c r="I61" i="3"/>
  <c r="M61" i="3"/>
  <c r="Q61" i="3"/>
  <c r="U61" i="3"/>
  <c r="Y61" i="3"/>
  <c r="G61" i="3"/>
  <c r="K61" i="3"/>
  <c r="O61" i="3"/>
  <c r="S61" i="3"/>
  <c r="W61" i="3"/>
  <c r="M286" i="3"/>
  <c r="Q286" i="3"/>
  <c r="U286" i="3"/>
  <c r="Y286" i="3"/>
  <c r="G90" i="3"/>
  <c r="K90" i="3"/>
  <c r="O90" i="3"/>
  <c r="S90" i="3"/>
  <c r="I152" i="3"/>
  <c r="M152" i="3"/>
  <c r="Q152" i="3"/>
  <c r="U152" i="3"/>
  <c r="Y152" i="3"/>
  <c r="W185" i="3"/>
  <c r="I207" i="3"/>
  <c r="M207" i="3"/>
  <c r="Q207" i="3"/>
  <c r="U207" i="3"/>
  <c r="I229" i="3"/>
  <c r="M229" i="3"/>
  <c r="Q229" i="3"/>
  <c r="U229" i="3"/>
  <c r="AA58" i="3"/>
  <c r="W90" i="3"/>
  <c r="Y207" i="3"/>
  <c r="Y229" i="3"/>
  <c r="K240" i="3"/>
  <c r="O240" i="3"/>
  <c r="S240" i="3"/>
  <c r="W240" i="3"/>
  <c r="I255" i="3"/>
  <c r="M255" i="3"/>
  <c r="Q255" i="3"/>
  <c r="U255" i="3"/>
  <c r="Y255" i="3"/>
  <c r="G286" i="3"/>
  <c r="K286" i="3"/>
  <c r="O286" i="3"/>
  <c r="S286" i="3"/>
  <c r="W286" i="3"/>
  <c r="AB419" i="2"/>
  <c r="J183" i="2"/>
  <c r="J181" i="2"/>
  <c r="W377" i="2"/>
  <c r="W404" i="2" s="1"/>
  <c r="K377" i="2"/>
  <c r="K404" i="2" s="1"/>
  <c r="Z249" i="2"/>
  <c r="V249" i="2"/>
  <c r="R249" i="2"/>
  <c r="N249" i="2"/>
  <c r="J249" i="2"/>
  <c r="X249" i="2"/>
  <c r="T249" i="2"/>
  <c r="P249" i="2"/>
  <c r="L249" i="2"/>
  <c r="H249" i="2"/>
  <c r="Z158" i="2"/>
  <c r="V158" i="2"/>
  <c r="R158" i="2"/>
  <c r="N158" i="2"/>
  <c r="X158" i="2"/>
  <c r="T158" i="2"/>
  <c r="P158" i="2"/>
  <c r="L158" i="2"/>
  <c r="H158" i="2"/>
  <c r="Z419" i="2"/>
  <c r="V419" i="2"/>
  <c r="R419" i="2"/>
  <c r="N419" i="2"/>
  <c r="J419" i="2"/>
  <c r="X419" i="2"/>
  <c r="T419" i="2"/>
  <c r="P419" i="2"/>
  <c r="L419" i="2"/>
  <c r="H419" i="2"/>
  <c r="Z190" i="2"/>
  <c r="V190" i="2"/>
  <c r="R190" i="2"/>
  <c r="N190" i="2"/>
  <c r="X190" i="2"/>
  <c r="T190" i="2"/>
  <c r="P190" i="2"/>
  <c r="L190" i="2"/>
  <c r="H190" i="2"/>
  <c r="S377" i="2"/>
  <c r="S423" i="2" s="1"/>
  <c r="Z98" i="2"/>
  <c r="V98" i="2"/>
  <c r="R98" i="2"/>
  <c r="N98" i="2"/>
  <c r="J98" i="2"/>
  <c r="X98" i="2"/>
  <c r="T98" i="2"/>
  <c r="P98" i="2"/>
  <c r="L98" i="2"/>
  <c r="H98" i="2"/>
  <c r="Z49" i="2"/>
  <c r="O377" i="2"/>
  <c r="O404" i="2" s="1"/>
  <c r="G377" i="2"/>
  <c r="G404" i="2" s="1"/>
  <c r="E377" i="2"/>
  <c r="E404" i="2" s="1"/>
  <c r="Y377" i="2"/>
  <c r="Y423" i="2" s="1"/>
  <c r="U377" i="2"/>
  <c r="U404" i="2" s="1"/>
  <c r="Q404" i="2"/>
  <c r="F377" i="2"/>
  <c r="F404" i="2" s="1"/>
  <c r="N217" i="2"/>
  <c r="L217" i="2"/>
  <c r="X49" i="2"/>
  <c r="V49" i="2"/>
  <c r="AA377" i="2"/>
  <c r="AA404" i="2" s="1"/>
  <c r="M377" i="2"/>
  <c r="M404" i="2" s="1"/>
  <c r="Z305" i="2"/>
  <c r="X305" i="2"/>
  <c r="T305" i="2"/>
  <c r="P305" i="2"/>
  <c r="V305" i="2"/>
  <c r="R305" i="2"/>
  <c r="N305" i="2"/>
  <c r="J305" i="2"/>
  <c r="L305" i="2"/>
  <c r="H305" i="2"/>
  <c r="Z398" i="2"/>
  <c r="V398" i="2"/>
  <c r="R398" i="2"/>
  <c r="N398" i="2"/>
  <c r="J398" i="2"/>
  <c r="X398" i="2"/>
  <c r="T398" i="2"/>
  <c r="P398" i="2"/>
  <c r="L398" i="2"/>
  <c r="H398" i="2"/>
  <c r="X351" i="2"/>
  <c r="Z351" i="2"/>
  <c r="V351" i="2"/>
  <c r="R351" i="2"/>
  <c r="T351" i="2"/>
  <c r="P351" i="2"/>
  <c r="L351" i="2"/>
  <c r="N351" i="2"/>
  <c r="J351" i="2"/>
  <c r="H351" i="2"/>
  <c r="T49" i="2"/>
  <c r="R49" i="2"/>
  <c r="P49" i="2"/>
  <c r="N49" i="2"/>
  <c r="L49" i="2"/>
  <c r="J49" i="2"/>
  <c r="H49" i="2"/>
  <c r="X269" i="2"/>
  <c r="T269" i="2"/>
  <c r="P269" i="2"/>
  <c r="L269" i="2"/>
  <c r="H269" i="2"/>
  <c r="Z269" i="2"/>
  <c r="V269" i="2"/>
  <c r="R269" i="2"/>
  <c r="N269" i="2"/>
  <c r="J269" i="2"/>
  <c r="X217" i="2"/>
  <c r="T217" i="2"/>
  <c r="Z217" i="2"/>
  <c r="V217" i="2"/>
  <c r="R217" i="2"/>
  <c r="P217" i="2"/>
  <c r="J217" i="2"/>
  <c r="H217" i="2"/>
  <c r="F19" i="1"/>
  <c r="Z292" i="3"/>
  <c r="F15" i="1"/>
  <c r="F17" i="1"/>
  <c r="F292" i="3" l="1"/>
  <c r="M423" i="2"/>
  <c r="S404" i="2"/>
  <c r="Q423" i="2"/>
  <c r="U423" i="2"/>
  <c r="W423" i="2"/>
  <c r="O423" i="2"/>
  <c r="E292" i="3"/>
  <c r="J190" i="2"/>
  <c r="J377" i="2" s="1"/>
  <c r="J423" i="2" s="1"/>
  <c r="N377" i="2"/>
  <c r="N423" i="2" s="1"/>
  <c r="AA423" i="2"/>
  <c r="X377" i="2"/>
  <c r="X404" i="2" s="1"/>
  <c r="L377" i="2"/>
  <c r="L404" i="2" s="1"/>
  <c r="R377" i="2"/>
  <c r="R404" i="2" s="1"/>
  <c r="K423" i="2"/>
  <c r="T377" i="2"/>
  <c r="T423" i="2" s="1"/>
  <c r="P377" i="2"/>
  <c r="P404" i="2" s="1"/>
  <c r="Y404" i="2"/>
  <c r="U292" i="3"/>
  <c r="M292" i="3"/>
  <c r="G292" i="3"/>
  <c r="I423" i="2"/>
  <c r="Q292" i="3"/>
  <c r="I292" i="3"/>
  <c r="Y292" i="3"/>
  <c r="O292" i="3"/>
  <c r="W292" i="3"/>
  <c r="S292" i="3"/>
  <c r="K292" i="3"/>
  <c r="H377" i="2"/>
  <c r="H404" i="2" s="1"/>
  <c r="Z377" i="2"/>
  <c r="Z423" i="2" s="1"/>
  <c r="F423" i="2"/>
  <c r="E423" i="2"/>
  <c r="G423" i="2"/>
  <c r="AB423" i="2"/>
  <c r="V377" i="2"/>
  <c r="V423" i="2" s="1"/>
  <c r="N404" i="2" l="1"/>
  <c r="P423" i="2"/>
  <c r="X423" i="2"/>
  <c r="L423" i="2"/>
  <c r="T404" i="2"/>
  <c r="R423" i="2"/>
  <c r="Z404" i="2"/>
  <c r="J404" i="2"/>
  <c r="H423" i="2"/>
  <c r="V404" i="2"/>
</calcChain>
</file>

<file path=xl/sharedStrings.xml><?xml version="1.0" encoding="utf-8"?>
<sst xmlns="http://schemas.openxmlformats.org/spreadsheetml/2006/main" count="1660" uniqueCount="527">
  <si>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</si>
  <si>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</si>
  <si>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</si>
  <si>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</si>
  <si>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</si>
  <si>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</si>
  <si>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</si>
  <si>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</si>
  <si>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</si>
  <si>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</si>
  <si>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</si>
  <si>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</si>
  <si>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</si>
  <si>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</si>
  <si>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</si>
  <si>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</si>
  <si>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</si>
  <si>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</si>
  <si>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</si>
  <si>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</si>
  <si>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</si>
  <si>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</si>
  <si>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</si>
  <si>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</si>
  <si>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</si>
  <si>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</si>
  <si>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</si>
  <si>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</si>
  <si>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</si>
  <si>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</si>
  <si>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</si>
  <si>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</si>
  <si>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</si>
  <si>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</si>
  <si>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</si>
  <si>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</si>
  <si>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</si>
  <si>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</si>
  <si>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</si>
  <si>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</si>
  <si>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</si>
  <si>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</si>
  <si>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</si>
  <si>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</si>
  <si>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</si>
  <si>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</si>
  <si>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</si>
  <si>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</si>
  <si>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</si>
  <si>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1-12/2016</t>
  </si>
  <si>
    <t>12/2016</t>
  </si>
  <si>
    <t>1-11/2016</t>
  </si>
  <si>
    <t>11/2016</t>
  </si>
  <si>
    <t>1-10/2016</t>
  </si>
  <si>
    <t>10/2016</t>
  </si>
  <si>
    <t>1-9/2016</t>
  </si>
  <si>
    <t>9/2016</t>
  </si>
  <si>
    <t>1-8/2016</t>
  </si>
  <si>
    <t>8/2016</t>
  </si>
  <si>
    <t>1-7/2016</t>
  </si>
  <si>
    <t>7/2016</t>
  </si>
  <si>
    <t>1-6/2016</t>
  </si>
  <si>
    <t>6/2016</t>
  </si>
  <si>
    <t>1-5/2016</t>
  </si>
  <si>
    <t>5/2016</t>
  </si>
  <si>
    <t>1-4/2016</t>
  </si>
  <si>
    <t>4/2016</t>
  </si>
  <si>
    <t>1-3/2016</t>
  </si>
  <si>
    <t>3/2016</t>
  </si>
  <si>
    <t>1-2/2016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</si>
  <si>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</si>
  <si>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</si>
  <si>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</si>
  <si>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</si>
  <si>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</si>
  <si>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</si>
  <si>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</si>
  <si>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</si>
  <si>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</si>
  <si>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</si>
  <si>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</si>
  <si>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</si>
  <si>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</si>
  <si>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</si>
  <si>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</si>
  <si>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</si>
  <si>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</si>
  <si>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</si>
  <si>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</si>
  <si>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</si>
  <si>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</si>
  <si>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</si>
  <si>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</si>
  <si>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</si>
  <si>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</si>
  <si>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</si>
  <si>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</si>
  <si>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</si>
  <si>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</si>
  <si>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</si>
  <si>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</si>
  <si>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</si>
  <si>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</si>
  <si>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</si>
  <si>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</si>
  <si>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</si>
  <si>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</si>
  <si>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</si>
  <si>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</si>
  <si>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</si>
  <si>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</si>
  <si>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</si>
  <si>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</si>
  <si>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</si>
  <si>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</si>
  <si>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</si>
  <si>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</si>
  <si>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</si>
  <si>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</si>
  <si>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ODBOR STAVEBNÍHO ŘÁDU A OBECNÍHO ŽIVNOSTEN. ÚŘADU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</si>
  <si>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</si>
  <si>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</si>
  <si>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</si>
  <si>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</si>
  <si>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</si>
  <si>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Neinv. příjaté dotace od obcí - veřejnoprávní smlouvy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</si>
  <si>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</si>
  <si>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</si>
  <si>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</si>
  <si>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</si>
  <si>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</si>
  <si>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</si>
  <si>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</si>
  <si>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</si>
  <si>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</si>
  <si>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</si>
  <si>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</si>
  <si>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</si>
  <si>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</si>
  <si>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</si>
  <si>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</si>
  <si>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</si>
  <si>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</si>
  <si>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</si>
  <si>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</si>
  <si>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</si>
  <si>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</si>
  <si>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</si>
  <si>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</si>
  <si>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</si>
  <si>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</si>
  <si>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</si>
  <si>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</si>
  <si>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</si>
  <si>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</si>
  <si>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</si>
  <si>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</si>
  <si>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</si>
  <si>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</si>
  <si>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</si>
  <si>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</si>
  <si>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</si>
  <si>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</si>
  <si>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</si>
  <si>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</si>
  <si>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</si>
  <si>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Ostatn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</si>
  <si>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</si>
  <si>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</si>
  <si>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</si>
  <si>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</si>
  <si>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</si>
  <si>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</si>
  <si>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</si>
  <si>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</si>
  <si>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</si>
  <si>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</si>
  <si>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</si>
  <si>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</si>
  <si>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</si>
  <si>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</si>
  <si>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</si>
  <si>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</si>
  <si>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</si>
  <si>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</si>
  <si>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</si>
  <si>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</si>
  <si>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</si>
  <si>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</si>
  <si>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</si>
  <si>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</si>
  <si>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</si>
  <si>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</si>
  <si>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</si>
  <si>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</si>
  <si>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</si>
  <si>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</si>
  <si>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</si>
  <si>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</si>
  <si>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</si>
  <si>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</si>
  <si>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</si>
  <si>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</si>
  <si>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</si>
  <si>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</si>
  <si>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</si>
  <si>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</si>
  <si>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</si>
  <si>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</si>
  <si>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</si>
  <si>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</si>
  <si>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</si>
  <si>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</si>
  <si>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</si>
  <si>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 xml:space="preserve">Ostat. neinv. přij. transfery ze SR </t>
  </si>
  <si>
    <t>Splátky půjčených prostředků - SOJM</t>
  </si>
  <si>
    <t xml:space="preserve">ODBOR ROZVOJE  A SPRÁVY              </t>
  </si>
  <si>
    <t>tis. Kč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</si>
  <si>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</si>
  <si>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</si>
  <si>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</si>
  <si>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</si>
  <si>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</si>
  <si>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</si>
  <si>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</si>
  <si>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</si>
  <si>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</si>
  <si>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</si>
  <si>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</si>
  <si>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</si>
  <si>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</si>
  <si>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</si>
  <si>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</si>
  <si>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</si>
  <si>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</si>
  <si>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</si>
  <si>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</si>
  <si>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</si>
  <si>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</si>
  <si>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</si>
  <si>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</si>
  <si>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</si>
  <si>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</si>
  <si>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</si>
  <si>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</si>
  <si>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</si>
  <si>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</si>
  <si>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</si>
  <si>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</si>
  <si>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</si>
  <si>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</si>
  <si>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</si>
  <si>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</si>
  <si>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</si>
  <si>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</si>
  <si>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</si>
  <si>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</si>
  <si>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</si>
  <si>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</si>
  <si>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Projektová a manažerská příprava na vybrané investiční akce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</si>
  <si>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</si>
  <si>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</si>
  <si>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</si>
  <si>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</si>
  <si>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</si>
  <si>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</si>
  <si>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</si>
  <si>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</si>
  <si>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</si>
  <si>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</si>
  <si>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</si>
  <si>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</si>
  <si>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</si>
  <si>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</si>
  <si>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</si>
  <si>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</si>
  <si>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 xml:space="preserve">Finanční vypořádání minulých let </t>
  </si>
  <si>
    <t>VÝDAJE ORJ 30 + 31  CELKEM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</si>
  <si>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</si>
  <si>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</si>
  <si>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</si>
  <si>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</si>
  <si>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</si>
  <si>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</si>
  <si>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</si>
  <si>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</si>
  <si>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</si>
  <si>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</si>
  <si>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</si>
  <si>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</si>
  <si>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</si>
  <si>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</si>
  <si>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</si>
  <si>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</si>
  <si>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</si>
  <si>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</si>
  <si>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</si>
  <si>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</si>
  <si>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</si>
  <si>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</si>
  <si>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</si>
  <si>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</si>
  <si>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</si>
  <si>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</si>
  <si>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</si>
  <si>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</si>
  <si>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</si>
  <si>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</si>
  <si>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</si>
  <si>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 xml:space="preserve"> 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</si>
  <si>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</si>
  <si>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</si>
  <si>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</si>
  <si>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</si>
  <si>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</si>
  <si>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</si>
  <si>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</si>
  <si>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</si>
  <si>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</si>
  <si>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</si>
  <si>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</si>
  <si>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</si>
  <si>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</si>
  <si>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</si>
  <si>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</si>
  <si>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</si>
  <si>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</si>
  <si>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</si>
  <si>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</si>
  <si>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</si>
  <si>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</si>
  <si>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</si>
  <si>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</si>
  <si>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</si>
  <si>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</si>
  <si>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</si>
  <si>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</si>
  <si>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</si>
  <si>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</si>
  <si>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</si>
  <si>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</si>
  <si>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</si>
  <si>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</si>
  <si>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</si>
  <si>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</si>
  <si>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</si>
  <si>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</si>
  <si>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</si>
  <si>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</si>
  <si>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</si>
  <si>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</si>
  <si>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</si>
  <si>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 xml:space="preserve">                                       ROZPOČET  VÝDAJŮ  NA  ROK  2017</t>
  </si>
  <si>
    <t>1-2/2017</t>
  </si>
  <si>
    <t>3/2017</t>
  </si>
  <si>
    <t>1-3/2017</t>
  </si>
  <si>
    <t>4/2017</t>
  </si>
  <si>
    <t>1-4/2017</t>
  </si>
  <si>
    <t>5/2017</t>
  </si>
  <si>
    <t>1-5/2017</t>
  </si>
  <si>
    <t>6/2017</t>
  </si>
  <si>
    <t>1-6/2017</t>
  </si>
  <si>
    <t>7/2017</t>
  </si>
  <si>
    <t>1-7/2017</t>
  </si>
  <si>
    <t>8/2017</t>
  </si>
  <si>
    <t>1-8/2017</t>
  </si>
  <si>
    <t>9/2017</t>
  </si>
  <si>
    <t>1-9/2017</t>
  </si>
  <si>
    <t>10/2017</t>
  </si>
  <si>
    <t>1-10/2017</t>
  </si>
  <si>
    <t>1-11/2017</t>
  </si>
  <si>
    <t>12/2017</t>
  </si>
  <si>
    <t>1-12/2017</t>
  </si>
  <si>
    <t>11/2017</t>
  </si>
  <si>
    <t xml:space="preserve">                                                ROZPOČET PŘÍJMŮ NA ROK 2017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</si>
  <si>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</si>
  <si>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</si>
  <si>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</si>
  <si>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</si>
  <si>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</si>
  <si>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</si>
  <si>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</si>
  <si>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</si>
  <si>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</si>
  <si>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Ost. neinvest. přij. transfery ze SR-</t>
  </si>
  <si>
    <t>Ost. neinvest.přij. transfery ze SR-</t>
  </si>
  <si>
    <t>Neinv. přij. transtery od obcí-Veřejnopráv. sml. SPOD</t>
  </si>
  <si>
    <t>Neinv. přij. transfery od krajů - OP potravin a mater. pomoci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</si>
  <si>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</si>
  <si>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</si>
  <si>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</si>
  <si>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</si>
  <si>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</si>
  <si>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</si>
  <si>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</si>
  <si>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</si>
  <si>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</si>
  <si>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</si>
  <si>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</si>
  <si>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</si>
  <si>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</si>
  <si>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</si>
  <si>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</si>
  <si>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</si>
  <si>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</si>
  <si>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</si>
  <si>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</si>
  <si>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</si>
  <si>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</si>
  <si>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</si>
  <si>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nekapitálové příspěvky - náklady řízení - Čin.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</si>
  <si>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</si>
  <si>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</si>
  <si>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</si>
  <si>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</si>
  <si>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</si>
  <si>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Veřejné osvětlení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</si>
  <si>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</si>
  <si>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</si>
  <si>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</si>
  <si>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</si>
  <si>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</si>
  <si>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</si>
  <si>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</si>
  <si>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</si>
  <si>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</si>
  <si>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</si>
  <si>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</si>
  <si>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</si>
  <si>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</si>
  <si>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</si>
  <si>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</si>
  <si>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</si>
  <si>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</si>
  <si>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</si>
  <si>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</si>
  <si>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</si>
  <si>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</si>
  <si>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</si>
  <si>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</si>
  <si>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</si>
  <si>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</si>
  <si>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</si>
  <si>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</si>
  <si>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</si>
  <si>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</si>
  <si>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</si>
  <si>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</si>
  <si>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</si>
  <si>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</si>
  <si>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</si>
  <si>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</si>
  <si>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</si>
  <si>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</si>
  <si>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</si>
  <si>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</si>
  <si>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</si>
  <si>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</si>
  <si>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</si>
  <si>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</si>
  <si>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</si>
  <si>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</si>
  <si>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</si>
  <si>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</si>
  <si>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</si>
  <si>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</si>
  <si>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</si>
  <si>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</si>
  <si>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</si>
  <si>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</si>
  <si>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</si>
  <si>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</si>
  <si>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</si>
  <si>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</si>
  <si>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</si>
  <si>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</si>
  <si>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</si>
  <si>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</si>
  <si>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</si>
  <si>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</si>
  <si>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</si>
  <si>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</si>
  <si>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</si>
  <si>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</si>
  <si>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</si>
  <si>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</si>
  <si>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Organizač. změna od 1. 7. 2015 slouč. s ORJ 010 OŠKMS)</t>
  </si>
  <si>
    <r>
      <t xml:space="preserve">Cestovní ruch  </t>
    </r>
    <r>
      <rPr>
        <b/>
        <sz val="12"/>
        <rFont val="Arial"/>
        <family val="2"/>
        <charset val="238"/>
      </rPr>
      <t>(Organizač. změna od 1. 7. 2015 TIC pod MMG)</t>
    </r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</si>
  <si>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</si>
  <si>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</si>
  <si>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</si>
  <si>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</si>
  <si>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</si>
  <si>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</si>
  <si>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</si>
  <si>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</si>
  <si>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</si>
  <si>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Ostat. neinv. přij. transfery ze SR + EU</t>
  </si>
  <si>
    <t>Ostat. investič. přij. transf. ze SR + EU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</si>
  <si>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</si>
  <si>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</si>
  <si>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</si>
  <si>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</si>
  <si>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</si>
  <si>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</si>
  <si>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</si>
  <si>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</si>
  <si>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</si>
  <si>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</si>
  <si>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</si>
  <si>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</si>
  <si>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</si>
  <si>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</si>
  <si>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Investiční přijaté transfery ze státních fondů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</si>
  <si>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</si>
  <si>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</si>
  <si>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</si>
  <si>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</si>
  <si>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Ostatní záležitosti předškolního vzdělávání</t>
  </si>
  <si>
    <t>Ostatní záležitosti vzdělávání</t>
  </si>
  <si>
    <t>Ostat. Nedaňové příjmy - provoz veř. silniční dopravy</t>
  </si>
  <si>
    <t>Ost. inv. přijaté transfery - ZŠ Poštorná</t>
  </si>
  <si>
    <t>Mateřské školy - odvody přísp. org.</t>
  </si>
  <si>
    <t>Sankční platby - rybářství</t>
  </si>
  <si>
    <t xml:space="preserve">                    Tabulka doplňujících ukazatelů za období 10/2017</t>
  </si>
  <si>
    <t>Volby do parlamentu ČR</t>
  </si>
  <si>
    <t>Azyl. domy, nízkoprahové denní centra a noclehárny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</si>
</sst>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#,##0.000"/>
  </numFmts>
  <fonts count="26" x14ac:knownFonts="1">
    <font>
      <sz val="10"/>
      <name val="Arial"/>
      <charset val="238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</cellStyleXfs>
  <cellXfs count="2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Border="1"/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4" fontId="3" fillId="0" borderId="8" xfId="0" applyNumberFormat="1" applyFont="1" applyBorder="1"/>
    <xf numFmtId="4" fontId="11" fillId="0" borderId="9" xfId="0" applyNumberFormat="1" applyFont="1" applyFill="1" applyBorder="1"/>
    <xf numFmtId="0" fontId="3" fillId="0" borderId="10" xfId="0" applyFont="1" applyBorder="1"/>
    <xf numFmtId="4" fontId="3" fillId="0" borderId="11" xfId="0" applyNumberFormat="1" applyFont="1" applyBorder="1"/>
    <xf numFmtId="4" fontId="11" fillId="0" borderId="12" xfId="0" applyNumberFormat="1" applyFont="1" applyFill="1" applyBorder="1"/>
    <xf numFmtId="0" fontId="3" fillId="0" borderId="13" xfId="0" applyFont="1" applyBorder="1"/>
    <xf numFmtId="0" fontId="4" fillId="0" borderId="14" xfId="0" applyFont="1" applyBorder="1"/>
    <xf numFmtId="4" fontId="4" fillId="0" borderId="15" xfId="0" applyNumberFormat="1" applyFont="1" applyBorder="1"/>
    <xf numFmtId="4" fontId="11" fillId="0" borderId="16" xfId="0" applyNumberFormat="1" applyFont="1" applyFill="1" applyBorder="1"/>
    <xf numFmtId="0" fontId="3" fillId="0" borderId="17" xfId="0" applyFont="1" applyBorder="1"/>
    <xf numFmtId="4" fontId="3" fillId="0" borderId="18" xfId="0" applyNumberFormat="1" applyFont="1" applyBorder="1"/>
    <xf numFmtId="0" fontId="11" fillId="0" borderId="9" xfId="0" applyFont="1" applyBorder="1"/>
    <xf numFmtId="0" fontId="0" fillId="0" borderId="19" xfId="0" applyBorder="1"/>
    <xf numFmtId="0" fontId="4" fillId="0" borderId="20" xfId="0" applyFont="1" applyBorder="1"/>
    <xf numFmtId="4" fontId="4" fillId="0" borderId="8" xfId="0" applyNumberFormat="1" applyFont="1" applyBorder="1"/>
    <xf numFmtId="0" fontId="0" fillId="0" borderId="9" xfId="0" applyBorder="1"/>
    <xf numFmtId="0" fontId="4" fillId="0" borderId="21" xfId="0" applyFont="1" applyFill="1" applyBorder="1"/>
    <xf numFmtId="4" fontId="3" fillId="0" borderId="18" xfId="0" applyNumberFormat="1" applyFont="1" applyFill="1" applyBorder="1"/>
    <xf numFmtId="0" fontId="0" fillId="0" borderId="22" xfId="0" applyBorder="1"/>
    <xf numFmtId="4" fontId="4" fillId="0" borderId="18" xfId="0" applyNumberFormat="1" applyFont="1" applyFill="1" applyBorder="1"/>
    <xf numFmtId="0" fontId="0" fillId="0" borderId="23" xfId="0" applyBorder="1"/>
    <xf numFmtId="0" fontId="4" fillId="0" borderId="24" xfId="0" applyFont="1" applyBorder="1"/>
    <xf numFmtId="4" fontId="4" fillId="0" borderId="25" xfId="0" applyNumberFormat="1" applyFont="1" applyFill="1" applyBorder="1"/>
    <xf numFmtId="0" fontId="0" fillId="0" borderId="26" xfId="0" applyBorder="1"/>
    <xf numFmtId="0" fontId="11" fillId="0" borderId="0" xfId="0" applyFont="1"/>
    <xf numFmtId="14" fontId="12" fillId="0" borderId="0" xfId="0" applyNumberFormat="1" applyFont="1" applyAlignment="1">
      <alignment horizontal="left"/>
    </xf>
    <xf numFmtId="0" fontId="11" fillId="0" borderId="0" xfId="0" applyFont="1" applyFill="1"/>
    <xf numFmtId="4" fontId="11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Fill="1"/>
    <xf numFmtId="4" fontId="7" fillId="0" borderId="0" xfId="0" applyNumberFormat="1" applyFont="1" applyFill="1"/>
    <xf numFmtId="0" fontId="6" fillId="0" borderId="0" xfId="0" applyFont="1" applyFill="1"/>
    <xf numFmtId="4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4" fontId="12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4" fontId="13" fillId="0" borderId="27" xfId="0" applyNumberFormat="1" applyFont="1" applyFill="1" applyBorder="1"/>
    <xf numFmtId="4" fontId="13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Border="1"/>
    <xf numFmtId="4" fontId="14" fillId="0" borderId="0" xfId="0" applyNumberFormat="1" applyFont="1" applyFill="1"/>
    <xf numFmtId="4" fontId="7" fillId="0" borderId="0" xfId="0" applyNumberFormat="1" applyFont="1" applyFill="1" applyBorder="1"/>
    <xf numFmtId="4" fontId="15" fillId="0" borderId="0" xfId="0" applyNumberFormat="1" applyFont="1" applyFill="1" applyBorder="1"/>
    <xf numFmtId="0" fontId="7" fillId="0" borderId="0" xfId="0" applyFont="1" applyFill="1" applyBorder="1"/>
    <xf numFmtId="4" fontId="7" fillId="0" borderId="28" xfId="0" applyNumberFormat="1" applyFont="1" applyFill="1" applyBorder="1"/>
    <xf numFmtId="4" fontId="7" fillId="3" borderId="28" xfId="0" applyNumberFormat="1" applyFont="1" applyFill="1" applyBorder="1"/>
    <xf numFmtId="4" fontId="7" fillId="4" borderId="28" xfId="0" applyNumberFormat="1" applyFont="1" applyFill="1" applyBorder="1"/>
    <xf numFmtId="0" fontId="7" fillId="0" borderId="25" xfId="0" applyFont="1" applyFill="1" applyBorder="1"/>
    <xf numFmtId="0" fontId="13" fillId="0" borderId="28" xfId="0" applyFont="1" applyFill="1" applyBorder="1"/>
    <xf numFmtId="4" fontId="13" fillId="0" borderId="29" xfId="0" applyNumberFormat="1" applyFont="1" applyFill="1" applyBorder="1"/>
    <xf numFmtId="4" fontId="13" fillId="3" borderId="29" xfId="0" applyNumberFormat="1" applyFont="1" applyFill="1" applyBorder="1"/>
    <xf numFmtId="4" fontId="13" fillId="4" borderId="29" xfId="0" applyNumberFormat="1" applyFont="1" applyFill="1" applyBorder="1"/>
    <xf numFmtId="0" fontId="13" fillId="0" borderId="15" xfId="0" applyFont="1" applyFill="1" applyBorder="1"/>
    <xf numFmtId="0" fontId="13" fillId="0" borderId="29" xfId="0" applyFont="1" applyFill="1" applyBorder="1"/>
    <xf numFmtId="4" fontId="13" fillId="3" borderId="27" xfId="0" applyNumberFormat="1" applyFont="1" applyFill="1" applyBorder="1"/>
    <xf numFmtId="4" fontId="13" fillId="4" borderId="27" xfId="0" applyNumberFormat="1" applyFont="1" applyFill="1" applyBorder="1"/>
    <xf numFmtId="0" fontId="13" fillId="0" borderId="11" xfId="0" applyFont="1" applyFill="1" applyBorder="1"/>
    <xf numFmtId="0" fontId="13" fillId="0" borderId="27" xfId="0" applyFont="1" applyFill="1" applyBorder="1"/>
    <xf numFmtId="4" fontId="13" fillId="0" borderId="30" xfId="0" applyNumberFormat="1" applyFont="1" applyFill="1" applyBorder="1"/>
    <xf numFmtId="4" fontId="13" fillId="3" borderId="31" xfId="0" applyNumberFormat="1" applyFont="1" applyFill="1" applyBorder="1"/>
    <xf numFmtId="4" fontId="13" fillId="4" borderId="31" xfId="0" applyNumberFormat="1" applyFont="1" applyFill="1" applyBorder="1"/>
    <xf numFmtId="4" fontId="13" fillId="0" borderId="31" xfId="0" applyNumberFormat="1" applyFont="1" applyFill="1" applyBorder="1"/>
    <xf numFmtId="0" fontId="13" fillId="0" borderId="18" xfId="0" applyFont="1" applyFill="1" applyBorder="1"/>
    <xf numFmtId="0" fontId="13" fillId="0" borderId="31" xfId="0" applyFont="1" applyFill="1" applyBorder="1"/>
    <xf numFmtId="4" fontId="13" fillId="3" borderId="32" xfId="0" applyNumberFormat="1" applyFont="1" applyFill="1" applyBorder="1" applyAlignment="1">
      <alignment horizontal="right"/>
    </xf>
    <xf numFmtId="4" fontId="13" fillId="3" borderId="30" xfId="0" applyNumberFormat="1" applyFont="1" applyFill="1" applyBorder="1"/>
    <xf numFmtId="4" fontId="13" fillId="4" borderId="30" xfId="0" applyNumberFormat="1" applyFont="1" applyFill="1" applyBorder="1"/>
    <xf numFmtId="0" fontId="13" fillId="0" borderId="33" xfId="0" applyFont="1" applyFill="1" applyBorder="1"/>
    <xf numFmtId="4" fontId="13" fillId="4" borderId="32" xfId="0" applyNumberFormat="1" applyFont="1" applyFill="1" applyBorder="1" applyAlignment="1">
      <alignment horizontal="right"/>
    </xf>
    <xf numFmtId="4" fontId="12" fillId="0" borderId="27" xfId="0" applyNumberFormat="1" applyFont="1" applyFill="1" applyBorder="1" applyAlignment="1">
      <alignment horizontal="right"/>
    </xf>
    <xf numFmtId="4" fontId="7" fillId="0" borderId="27" xfId="0" applyNumberFormat="1" applyFont="1" applyFill="1" applyBorder="1" applyAlignment="1">
      <alignment horizontal="center"/>
    </xf>
    <xf numFmtId="4" fontId="7" fillId="3" borderId="27" xfId="0" applyNumberFormat="1" applyFont="1" applyFill="1" applyBorder="1" applyAlignment="1">
      <alignment horizontal="center"/>
    </xf>
    <xf numFmtId="4" fontId="7" fillId="4" borderId="27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27" xfId="0" applyFont="1" applyFill="1" applyBorder="1" applyAlignment="1">
      <alignment horizontal="center"/>
    </xf>
    <xf numFmtId="4" fontId="6" fillId="5" borderId="34" xfId="1" applyNumberFormat="1" applyFont="1" applyFill="1" applyBorder="1" applyAlignment="1">
      <alignment horizontal="center"/>
    </xf>
    <xf numFmtId="49" fontId="6" fillId="5" borderId="34" xfId="1" applyNumberFormat="1" applyFont="1" applyFill="1" applyBorder="1" applyAlignment="1">
      <alignment horizontal="center"/>
    </xf>
    <xf numFmtId="0" fontId="7" fillId="5" borderId="35" xfId="0" applyFont="1" applyFill="1" applyBorder="1"/>
    <xf numFmtId="0" fontId="7" fillId="5" borderId="34" xfId="0" applyFont="1" applyFill="1" applyBorder="1" applyAlignment="1">
      <alignment horizontal="center"/>
    </xf>
    <xf numFmtId="4" fontId="6" fillId="5" borderId="36" xfId="1" applyNumberFormat="1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7" fillId="0" borderId="28" xfId="0" applyNumberFormat="1" applyFont="1" applyFill="1" applyBorder="1" applyAlignment="1">
      <alignment vertical="center"/>
    </xf>
    <xf numFmtId="4" fontId="7" fillId="3" borderId="28" xfId="0" applyNumberFormat="1" applyFont="1" applyFill="1" applyBorder="1" applyAlignment="1">
      <alignment vertical="center"/>
    </xf>
    <xf numFmtId="4" fontId="7" fillId="4" borderId="28" xfId="0" applyNumberFormat="1" applyFont="1" applyFill="1" applyBorder="1" applyAlignment="1">
      <alignment vertical="center"/>
    </xf>
    <xf numFmtId="4" fontId="7" fillId="0" borderId="25" xfId="0" applyNumberFormat="1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/>
    </xf>
    <xf numFmtId="0" fontId="7" fillId="0" borderId="38" xfId="0" applyFont="1" applyFill="1" applyBorder="1" applyAlignment="1">
      <alignment vertical="center"/>
    </xf>
    <xf numFmtId="0" fontId="7" fillId="0" borderId="28" xfId="0" applyFont="1" applyFill="1" applyBorder="1"/>
    <xf numFmtId="4" fontId="13" fillId="0" borderId="0" xfId="0" applyNumberFormat="1" applyFont="1" applyFill="1" applyBorder="1"/>
    <xf numFmtId="4" fontId="7" fillId="0" borderId="38" xfId="0" applyNumberFormat="1" applyFont="1" applyFill="1" applyBorder="1"/>
    <xf numFmtId="4" fontId="13" fillId="3" borderId="27" xfId="0" applyNumberFormat="1" applyFont="1" applyFill="1" applyBorder="1" applyAlignment="1">
      <alignment horizontal="right"/>
    </xf>
    <xf numFmtId="4" fontId="13" fillId="0" borderId="32" xfId="0" applyNumberFormat="1" applyFont="1" applyFill="1" applyBorder="1"/>
    <xf numFmtId="4" fontId="13" fillId="3" borderId="32" xfId="0" applyNumberFormat="1" applyFont="1" applyFill="1" applyBorder="1"/>
    <xf numFmtId="4" fontId="13" fillId="4" borderId="32" xfId="0" applyNumberFormat="1" applyFont="1" applyFill="1" applyBorder="1"/>
    <xf numFmtId="0" fontId="7" fillId="0" borderId="32" xfId="0" applyFont="1" applyFill="1" applyBorder="1"/>
    <xf numFmtId="0" fontId="7" fillId="0" borderId="32" xfId="0" applyFont="1" applyFill="1" applyBorder="1" applyAlignment="1">
      <alignment horizontal="center"/>
    </xf>
    <xf numFmtId="4" fontId="16" fillId="0" borderId="0" xfId="0" applyNumberFormat="1" applyFont="1" applyFill="1" applyAlignment="1">
      <alignment horizontal="right"/>
    </xf>
    <xf numFmtId="4" fontId="13" fillId="0" borderId="34" xfId="0" applyNumberFormat="1" applyFont="1" applyFill="1" applyBorder="1"/>
    <xf numFmtId="4" fontId="13" fillId="3" borderId="34" xfId="0" applyNumberFormat="1" applyFont="1" applyFill="1" applyBorder="1"/>
    <xf numFmtId="4" fontId="13" fillId="4" borderId="34" xfId="0" applyNumberFormat="1" applyFont="1" applyFill="1" applyBorder="1"/>
    <xf numFmtId="0" fontId="13" fillId="0" borderId="34" xfId="0" applyFont="1" applyFill="1" applyBorder="1"/>
    <xf numFmtId="0" fontId="13" fillId="0" borderId="32" xfId="0" applyFont="1" applyFill="1" applyBorder="1"/>
    <xf numFmtId="0" fontId="13" fillId="0" borderId="30" xfId="0" applyFont="1" applyFill="1" applyBorder="1"/>
    <xf numFmtId="4" fontId="13" fillId="6" borderId="27" xfId="0" applyNumberFormat="1" applyFont="1" applyFill="1" applyBorder="1"/>
    <xf numFmtId="4" fontId="13" fillId="4" borderId="27" xfId="0" applyNumberFormat="1" applyFont="1" applyFill="1" applyBorder="1" applyAlignment="1">
      <alignment horizontal="right"/>
    </xf>
    <xf numFmtId="4" fontId="13" fillId="0" borderId="27" xfId="0" applyNumberFormat="1" applyFont="1" applyFill="1" applyBorder="1" applyAlignment="1">
      <alignment horizontal="right"/>
    </xf>
    <xf numFmtId="0" fontId="7" fillId="0" borderId="27" xfId="0" applyFont="1" applyFill="1" applyBorder="1"/>
    <xf numFmtId="4" fontId="7" fillId="0" borderId="29" xfId="0" applyNumberFormat="1" applyFont="1" applyFill="1" applyBorder="1"/>
    <xf numFmtId="4" fontId="7" fillId="3" borderId="29" xfId="0" applyNumberFormat="1" applyFont="1" applyFill="1" applyBorder="1"/>
    <xf numFmtId="4" fontId="7" fillId="4" borderId="29" xfId="0" applyNumberFormat="1" applyFont="1" applyFill="1" applyBorder="1"/>
    <xf numFmtId="4" fontId="12" fillId="3" borderId="32" xfId="0" applyNumberFormat="1" applyFont="1" applyFill="1" applyBorder="1"/>
    <xf numFmtId="4" fontId="13" fillId="4" borderId="11" xfId="0" applyNumberFormat="1" applyFont="1" applyFill="1" applyBorder="1"/>
    <xf numFmtId="4" fontId="13" fillId="0" borderId="11" xfId="0" applyNumberFormat="1" applyFont="1" applyFill="1" applyBorder="1"/>
    <xf numFmtId="4" fontId="12" fillId="4" borderId="27" xfId="0" applyNumberFormat="1" applyFont="1" applyFill="1" applyBorder="1"/>
    <xf numFmtId="4" fontId="12" fillId="0" borderId="27" xfId="0" applyNumberFormat="1" applyFont="1" applyFill="1" applyBorder="1"/>
    <xf numFmtId="4" fontId="12" fillId="4" borderId="32" xfId="0" applyNumberFormat="1" applyFont="1" applyFill="1" applyBorder="1"/>
    <xf numFmtId="4" fontId="12" fillId="0" borderId="32" xfId="0" applyNumberFormat="1" applyFont="1" applyFill="1" applyBorder="1"/>
    <xf numFmtId="4" fontId="17" fillId="4" borderId="32" xfId="0" applyNumberFormat="1" applyFont="1" applyFill="1" applyBorder="1"/>
    <xf numFmtId="4" fontId="17" fillId="6" borderId="32" xfId="0" applyNumberFormat="1" applyFont="1" applyFill="1" applyBorder="1"/>
    <xf numFmtId="4" fontId="13" fillId="6" borderId="32" xfId="0" applyNumberFormat="1" applyFont="1" applyFill="1" applyBorder="1"/>
    <xf numFmtId="0" fontId="12" fillId="0" borderId="27" xfId="0" applyFont="1" applyFill="1" applyBorder="1"/>
    <xf numFmtId="0" fontId="12" fillId="0" borderId="11" xfId="0" applyFont="1" applyFill="1" applyBorder="1"/>
    <xf numFmtId="0" fontId="7" fillId="0" borderId="11" xfId="0" applyFont="1" applyFill="1" applyBorder="1"/>
    <xf numFmtId="4" fontId="17" fillId="0" borderId="32" xfId="0" applyNumberFormat="1" applyFont="1" applyFill="1" applyBorder="1"/>
    <xf numFmtId="4" fontId="13" fillId="6" borderId="31" xfId="0" applyNumberFormat="1" applyFont="1" applyFill="1" applyBorder="1"/>
    <xf numFmtId="0" fontId="6" fillId="0" borderId="27" xfId="0" applyFont="1" applyFill="1" applyBorder="1"/>
    <xf numFmtId="4" fontId="13" fillId="3" borderId="27" xfId="0" applyNumberFormat="1" applyFont="1" applyFill="1" applyBorder="1" applyAlignment="1"/>
    <xf numFmtId="4" fontId="13" fillId="4" borderId="27" xfId="0" applyNumberFormat="1" applyFont="1" applyFill="1" applyBorder="1" applyAlignment="1" applyProtection="1">
      <protection locked="0"/>
    </xf>
    <xf numFmtId="4" fontId="13" fillId="0" borderId="27" xfId="0" applyNumberFormat="1" applyFont="1" applyFill="1" applyBorder="1" applyAlignment="1" applyProtection="1">
      <protection locked="0"/>
    </xf>
    <xf numFmtId="4" fontId="13" fillId="4" borderId="27" xfId="0" applyNumberFormat="1" applyFont="1" applyFill="1" applyBorder="1" applyAlignment="1" applyProtection="1">
      <alignment horizontal="right"/>
      <protection locked="0"/>
    </xf>
    <xf numFmtId="4" fontId="13" fillId="0" borderId="27" xfId="0" applyNumberFormat="1" applyFont="1" applyFill="1" applyBorder="1" applyAlignment="1" applyProtection="1">
      <alignment horizontal="right"/>
      <protection locked="0"/>
    </xf>
    <xf numFmtId="4" fontId="13" fillId="4" borderId="27" xfId="0" applyNumberFormat="1" applyFont="1" applyFill="1" applyBorder="1" applyAlignment="1"/>
    <xf numFmtId="4" fontId="13" fillId="0" borderId="32" xfId="0" applyNumberFormat="1" applyFont="1" applyFill="1" applyBorder="1" applyAlignment="1"/>
    <xf numFmtId="4" fontId="13" fillId="0" borderId="27" xfId="0" applyNumberFormat="1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25" xfId="0" applyFont="1" applyFill="1" applyBorder="1"/>
    <xf numFmtId="4" fontId="17" fillId="3" borderId="32" xfId="0" applyNumberFormat="1" applyFont="1" applyFill="1" applyBorder="1"/>
    <xf numFmtId="4" fontId="12" fillId="6" borderId="32" xfId="0" applyNumberFormat="1" applyFont="1" applyFill="1" applyBorder="1"/>
    <xf numFmtId="0" fontId="13" fillId="0" borderId="8" xfId="0" applyFont="1" applyFill="1" applyBorder="1"/>
    <xf numFmtId="4" fontId="13" fillId="0" borderId="39" xfId="0" applyNumberFormat="1" applyFont="1" applyFill="1" applyBorder="1"/>
    <xf numFmtId="4" fontId="13" fillId="3" borderId="39" xfId="0" applyNumberFormat="1" applyFont="1" applyFill="1" applyBorder="1"/>
    <xf numFmtId="4" fontId="13" fillId="4" borderId="39" xfId="0" applyNumberFormat="1" applyFont="1" applyFill="1" applyBorder="1"/>
    <xf numFmtId="0" fontId="7" fillId="0" borderId="8" xfId="0" applyFont="1" applyFill="1" applyBorder="1" applyAlignment="1">
      <alignment horizontal="center"/>
    </xf>
    <xf numFmtId="4" fontId="7" fillId="3" borderId="38" xfId="0" applyNumberFormat="1" applyFont="1" applyFill="1" applyBorder="1"/>
    <xf numFmtId="4" fontId="7" fillId="4" borderId="38" xfId="0" applyNumberFormat="1" applyFont="1" applyFill="1" applyBorder="1"/>
    <xf numFmtId="0" fontId="7" fillId="0" borderId="38" xfId="0" applyFont="1" applyFill="1" applyBorder="1"/>
    <xf numFmtId="0" fontId="13" fillId="0" borderId="38" xfId="0" applyFont="1" applyFill="1" applyBorder="1"/>
    <xf numFmtId="0" fontId="13" fillId="0" borderId="40" xfId="0" applyFont="1" applyFill="1" applyBorder="1"/>
    <xf numFmtId="0" fontId="13" fillId="0" borderId="18" xfId="0" applyFont="1" applyFill="1" applyBorder="1" applyAlignment="1">
      <alignment horizontal="right"/>
    </xf>
    <xf numFmtId="0" fontId="12" fillId="0" borderId="27" xfId="1" applyFont="1" applyFill="1" applyBorder="1" applyAlignment="1">
      <alignment horizontal="left"/>
    </xf>
    <xf numFmtId="0" fontId="13" fillId="0" borderId="27" xfId="0" applyFont="1" applyFill="1" applyBorder="1" applyAlignment="1">
      <alignment horizontal="right"/>
    </xf>
    <xf numFmtId="0" fontId="12" fillId="0" borderId="27" xfId="1" applyFont="1" applyFill="1" applyBorder="1" applyAlignment="1">
      <alignment horizontal="right"/>
    </xf>
    <xf numFmtId="0" fontId="12" fillId="0" borderId="11" xfId="1" applyFont="1" applyFill="1" applyBorder="1" applyAlignment="1">
      <alignment horizontal="right"/>
    </xf>
    <xf numFmtId="0" fontId="13" fillId="0" borderId="11" xfId="0" applyFont="1" applyFill="1" applyBorder="1" applyAlignment="1">
      <alignment horizontal="right"/>
    </xf>
    <xf numFmtId="0" fontId="12" fillId="0" borderId="30" xfId="1" applyFont="1" applyFill="1" applyBorder="1" applyAlignment="1">
      <alignment horizontal="right"/>
    </xf>
    <xf numFmtId="0" fontId="12" fillId="0" borderId="33" xfId="1" applyFont="1" applyFill="1" applyBorder="1" applyAlignment="1">
      <alignment horizontal="right"/>
    </xf>
    <xf numFmtId="0" fontId="13" fillId="0" borderId="31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2" fillId="0" borderId="32" xfId="0" applyFont="1" applyFill="1" applyBorder="1"/>
    <xf numFmtId="0" fontId="12" fillId="0" borderId="32" xfId="0" applyFont="1" applyFill="1" applyBorder="1" applyAlignment="1">
      <alignment horizontal="right"/>
    </xf>
    <xf numFmtId="4" fontId="8" fillId="0" borderId="0" xfId="0" applyNumberFormat="1" applyFont="1" applyFill="1" applyAlignment="1">
      <alignment horizontal="center"/>
    </xf>
    <xf numFmtId="0" fontId="18" fillId="0" borderId="0" xfId="0" applyFont="1" applyFill="1"/>
    <xf numFmtId="4" fontId="18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left"/>
    </xf>
    <xf numFmtId="4" fontId="0" fillId="0" borderId="0" xfId="0" applyNumberFormat="1" applyAlignment="1"/>
    <xf numFmtId="4" fontId="18" fillId="0" borderId="0" xfId="0" applyNumberFormat="1" applyFont="1" applyFill="1"/>
    <xf numFmtId="0" fontId="20" fillId="0" borderId="0" xfId="0" applyFont="1" applyFill="1"/>
    <xf numFmtId="0" fontId="21" fillId="0" borderId="0" xfId="0" applyFont="1" applyFill="1"/>
    <xf numFmtId="0" fontId="20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4" fontId="0" fillId="0" borderId="0" xfId="0" applyNumberFormat="1" applyFill="1"/>
    <xf numFmtId="0" fontId="19" fillId="0" borderId="0" xfId="0" applyFont="1" applyFill="1" applyAlignment="1"/>
    <xf numFmtId="0" fontId="0" fillId="0" borderId="0" xfId="0" applyFill="1" applyAlignment="1"/>
    <xf numFmtId="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Border="1"/>
    <xf numFmtId="4" fontId="6" fillId="0" borderId="0" xfId="0" applyNumberFormat="1" applyFont="1" applyFill="1" applyBorder="1"/>
    <xf numFmtId="0" fontId="1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4" xfId="0" applyFont="1" applyFill="1" applyBorder="1"/>
    <xf numFmtId="49" fontId="6" fillId="5" borderId="34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" fontId="12" fillId="3" borderId="27" xfId="0" applyNumberFormat="1" applyFont="1" applyFill="1" applyBorder="1"/>
    <xf numFmtId="0" fontId="12" fillId="0" borderId="11" xfId="0" applyFont="1" applyFill="1" applyBorder="1" applyAlignment="1">
      <alignment horizontal="center"/>
    </xf>
    <xf numFmtId="0" fontId="12" fillId="0" borderId="8" xfId="0" applyFont="1" applyFill="1" applyBorder="1"/>
    <xf numFmtId="4" fontId="12" fillId="6" borderId="27" xfId="0" applyNumberFormat="1" applyFont="1" applyFill="1" applyBorder="1"/>
    <xf numFmtId="0" fontId="6" fillId="0" borderId="32" xfId="0" applyFont="1" applyFill="1" applyBorder="1"/>
    <xf numFmtId="0" fontId="12" fillId="0" borderId="27" xfId="0" applyFont="1" applyFill="1" applyBorder="1" applyAlignment="1">
      <alignment horizontal="center"/>
    </xf>
    <xf numFmtId="0" fontId="23" fillId="6" borderId="27" xfId="0" applyFont="1" applyFill="1" applyBorder="1" applyAlignment="1">
      <alignment horizontal="center"/>
    </xf>
    <xf numFmtId="0" fontId="13" fillId="0" borderId="27" xfId="0" applyFont="1" applyBorder="1"/>
    <xf numFmtId="0" fontId="7" fillId="0" borderId="11" xfId="0" applyFont="1" applyFill="1" applyBorder="1" applyAlignment="1">
      <alignment horizontal="center"/>
    </xf>
    <xf numFmtId="4" fontId="7" fillId="0" borderId="27" xfId="0" applyNumberFormat="1" applyFont="1" applyFill="1" applyBorder="1"/>
    <xf numFmtId="4" fontId="7" fillId="4" borderId="27" xfId="0" applyNumberFormat="1" applyFont="1" applyFill="1" applyBorder="1"/>
    <xf numFmtId="4" fontId="7" fillId="3" borderId="27" xfId="0" applyNumberFormat="1" applyFont="1" applyFill="1" applyBorder="1"/>
    <xf numFmtId="0" fontId="6" fillId="0" borderId="31" xfId="0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18" xfId="0" applyFont="1" applyFill="1" applyBorder="1"/>
    <xf numFmtId="4" fontId="6" fillId="0" borderId="31" xfId="0" applyNumberFormat="1" applyFont="1" applyFill="1" applyBorder="1"/>
    <xf numFmtId="4" fontId="6" fillId="4" borderId="31" xfId="0" applyNumberFormat="1" applyFont="1" applyFill="1" applyBorder="1"/>
    <xf numFmtId="4" fontId="6" fillId="3" borderId="31" xfId="0" applyNumberFormat="1" applyFont="1" applyFill="1" applyBorder="1"/>
    <xf numFmtId="0" fontId="12" fillId="0" borderId="38" xfId="0" applyFont="1" applyFill="1" applyBorder="1"/>
    <xf numFmtId="0" fontId="12" fillId="0" borderId="40" xfId="0" applyFont="1" applyFill="1" applyBorder="1" applyAlignment="1">
      <alignment horizontal="center"/>
    </xf>
    <xf numFmtId="0" fontId="6" fillId="0" borderId="40" xfId="0" applyFont="1" applyFill="1" applyBorder="1"/>
    <xf numFmtId="4" fontId="6" fillId="0" borderId="38" xfId="0" applyNumberFormat="1" applyFont="1" applyFill="1" applyBorder="1"/>
    <xf numFmtId="4" fontId="6" fillId="4" borderId="38" xfId="0" applyNumberFormat="1" applyFont="1" applyFill="1" applyBorder="1"/>
    <xf numFmtId="4" fontId="6" fillId="3" borderId="38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6" fillId="0" borderId="27" xfId="0" applyFont="1" applyFill="1" applyBorder="1" applyAlignment="1">
      <alignment horizontal="center"/>
    </xf>
    <xf numFmtId="4" fontId="12" fillId="0" borderId="30" xfId="0" applyNumberFormat="1" applyFont="1" applyFill="1" applyBorder="1"/>
    <xf numFmtId="4" fontId="12" fillId="4" borderId="30" xfId="0" applyNumberFormat="1" applyFont="1" applyFill="1" applyBorder="1"/>
    <xf numFmtId="0" fontId="6" fillId="0" borderId="29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29" xfId="0" applyFont="1" applyFill="1" applyBorder="1"/>
    <xf numFmtId="4" fontId="12" fillId="3" borderId="30" xfId="0" applyNumberFormat="1" applyFont="1" applyFill="1" applyBorder="1"/>
    <xf numFmtId="0" fontId="12" fillId="0" borderId="38" xfId="0" applyFont="1" applyFill="1" applyBorder="1" applyAlignment="1">
      <alignment horizontal="center"/>
    </xf>
    <xf numFmtId="0" fontId="6" fillId="0" borderId="41" xfId="0" applyFont="1" applyFill="1" applyBorder="1"/>
    <xf numFmtId="4" fontId="25" fillId="0" borderId="0" xfId="0" applyNumberFormat="1" applyFont="1" applyFill="1" applyBorder="1" applyAlignment="1">
      <alignment horizontal="center"/>
    </xf>
    <xf numFmtId="0" fontId="12" fillId="0" borderId="30" xfId="0" applyFont="1" applyFill="1" applyBorder="1"/>
    <xf numFmtId="0" fontId="12" fillId="0" borderId="33" xfId="0" applyFont="1" applyFill="1" applyBorder="1" applyAlignment="1">
      <alignment horizontal="center"/>
    </xf>
    <xf numFmtId="0" fontId="13" fillId="0" borderId="30" xfId="0" applyFont="1" applyBorder="1"/>
    <xf numFmtId="4" fontId="13" fillId="6" borderId="30" xfId="0" applyNumberFormat="1" applyFont="1" applyFill="1" applyBorder="1"/>
    <xf numFmtId="0" fontId="12" fillId="0" borderId="11" xfId="0" applyFont="1" applyFill="1" applyBorder="1" applyAlignment="1">
      <alignment horizontal="left"/>
    </xf>
    <xf numFmtId="0" fontId="6" fillId="0" borderId="38" xfId="0" applyFont="1" applyFill="1" applyBorder="1"/>
    <xf numFmtId="3" fontId="6" fillId="0" borderId="0" xfId="0" applyNumberFormat="1" applyFont="1" applyFill="1" applyBorder="1"/>
    <xf numFmtId="0" fontId="12" fillId="0" borderId="34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28" xfId="0" applyFont="1" applyFill="1" applyBorder="1"/>
    <xf numFmtId="0" fontId="12" fillId="0" borderId="25" xfId="0" applyFont="1" applyFill="1" applyBorder="1" applyAlignment="1">
      <alignment horizontal="center"/>
    </xf>
    <xf numFmtId="0" fontId="6" fillId="0" borderId="28" xfId="0" applyFont="1" applyFill="1" applyBorder="1"/>
    <xf numFmtId="0" fontId="12" fillId="0" borderId="30" xfId="0" applyFont="1" applyFill="1" applyBorder="1" applyAlignment="1">
      <alignment horizontal="center"/>
    </xf>
    <xf numFmtId="4" fontId="12" fillId="0" borderId="31" xfId="0" applyNumberFormat="1" applyFont="1" applyFill="1" applyBorder="1"/>
    <xf numFmtId="4" fontId="12" fillId="4" borderId="31" xfId="0" applyNumberFormat="1" applyFont="1" applyFill="1" applyBorder="1"/>
    <xf numFmtId="4" fontId="12" fillId="3" borderId="31" xfId="0" applyNumberFormat="1" applyFont="1" applyFill="1" applyBorder="1"/>
    <xf numFmtId="0" fontId="12" fillId="0" borderId="28" xfId="0" applyFont="1" applyFill="1" applyBorder="1" applyAlignment="1">
      <alignment horizontal="center"/>
    </xf>
    <xf numFmtId="0" fontId="6" fillId="0" borderId="29" xfId="0" applyFont="1" applyFill="1" applyBorder="1"/>
    <xf numFmtId="4" fontId="12" fillId="0" borderId="34" xfId="0" applyNumberFormat="1" applyFont="1" applyFill="1" applyBorder="1"/>
    <xf numFmtId="4" fontId="12" fillId="4" borderId="34" xfId="0" applyNumberFormat="1" applyFont="1" applyFill="1" applyBorder="1"/>
    <xf numFmtId="4" fontId="12" fillId="3" borderId="34" xfId="0" applyNumberFormat="1" applyFont="1" applyFill="1" applyBorder="1"/>
    <xf numFmtId="0" fontId="23" fillId="6" borderId="29" xfId="0" applyFont="1" applyFill="1" applyBorder="1" applyAlignment="1">
      <alignment horizontal="center"/>
    </xf>
    <xf numFmtId="0" fontId="13" fillId="0" borderId="34" xfId="0" applyFont="1" applyBorder="1"/>
    <xf numFmtId="4" fontId="13" fillId="6" borderId="34" xfId="0" applyNumberFormat="1" applyFont="1" applyFill="1" applyBorder="1"/>
    <xf numFmtId="4" fontId="6" fillId="0" borderId="27" xfId="0" applyNumberFormat="1" applyFont="1" applyFill="1" applyBorder="1"/>
    <xf numFmtId="4" fontId="6" fillId="4" borderId="27" xfId="0" applyNumberFormat="1" applyFont="1" applyFill="1" applyBorder="1"/>
    <xf numFmtId="4" fontId="12" fillId="0" borderId="29" xfId="0" applyNumberFormat="1" applyFont="1" applyFill="1" applyBorder="1"/>
    <xf numFmtId="4" fontId="12" fillId="4" borderId="29" xfId="0" applyNumberFormat="1" applyFont="1" applyFill="1" applyBorder="1"/>
    <xf numFmtId="4" fontId="12" fillId="3" borderId="29" xfId="0" applyNumberFormat="1" applyFont="1" applyFill="1" applyBorder="1"/>
    <xf numFmtId="4" fontId="6" fillId="0" borderId="28" xfId="0" applyNumberFormat="1" applyFont="1" applyFill="1" applyBorder="1"/>
    <xf numFmtId="4" fontId="6" fillId="4" borderId="28" xfId="0" applyNumberFormat="1" applyFont="1" applyFill="1" applyBorder="1"/>
    <xf numFmtId="4" fontId="6" fillId="3" borderId="28" xfId="0" applyNumberFormat="1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42" xfId="0" applyFont="1" applyFill="1" applyBorder="1" applyAlignment="1">
      <alignment vertical="center"/>
    </xf>
    <xf numFmtId="4" fontId="6" fillId="0" borderId="28" xfId="0" applyNumberFormat="1" applyFont="1" applyFill="1" applyBorder="1" applyAlignment="1">
      <alignment vertical="center"/>
    </xf>
    <xf numFmtId="4" fontId="6" fillId="4" borderId="28" xfId="0" applyNumberFormat="1" applyFont="1" applyFill="1" applyBorder="1" applyAlignment="1">
      <alignment vertical="center"/>
    </xf>
    <xf numFmtId="4" fontId="6" fillId="3" borderId="28" xfId="0" applyNumberFormat="1" applyFont="1" applyFill="1" applyBorder="1" applyAlignment="1">
      <alignment vertical="center"/>
    </xf>
    <xf numFmtId="164" fontId="12" fillId="0" borderId="27" xfId="0" applyNumberFormat="1" applyFont="1" applyFill="1" applyBorder="1"/>
    <xf numFmtId="4" fontId="13" fillId="3" borderId="27" xfId="3" applyNumberFormat="1" applyFont="1" applyFill="1" applyBorder="1" applyAlignment="1"/>
    <xf numFmtId="4" fontId="13" fillId="0" borderId="0" xfId="0" applyNumberFormat="1" applyFont="1" applyFill="1" applyAlignment="1">
      <alignment horizontal="center"/>
    </xf>
    <xf numFmtId="0" fontId="13" fillId="0" borderId="27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0" fillId="0" borderId="0" xfId="0" applyFont="1" applyFill="1" applyAlignment="1"/>
    <xf numFmtId="0" fontId="19" fillId="0" borderId="0" xfId="1" applyFont="1" applyFill="1" applyAlignment="1"/>
  </cellXfs>
  <cellStyles count="4">
    <cellStyle name="Čárka" xfId="3" builtinId="3"/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abSelected="1" topLeftCell="A2" workbookViewId="0">
      <selection activeCell="I19" sqref="I19"/>
    </sheetView>
  </sheetViews>
  <sheetFormatPr defaultRowHeight="13.2" x14ac:dyDescent="0.25"/>
  <cols>
    <col min="1" max="1" width="4.6640625" customWidth="1"/>
    <col min="2" max="2" width="26.88671875" customWidth="1"/>
    <col min="3" max="5" width="23.6640625" customWidth="1"/>
  </cols>
  <sheetData>
    <row r="1" spans="1:191" s="2" customFormat="1" ht="15.6" hidden="1" x14ac:dyDescent="0.3">
      <c r="A1" s="1" t="s">
        <v>0</v>
      </c>
    </row>
    <row r="2" spans="1:191" s="2" customFormat="1" x14ac:dyDescent="0.25"/>
    <row r="3" spans="1:191" s="2" customFormat="1" ht="15.6" hidden="1" x14ac:dyDescent="0.3">
      <c r="A3" s="1" t="s">
        <v>1</v>
      </c>
      <c r="B3" s="3"/>
    </row>
    <row r="4" spans="1:191" s="2" customFormat="1" ht="15.6" x14ac:dyDescent="0.3">
      <c r="A4" s="1"/>
      <c r="B4" s="1" t="s">
        <v>2</v>
      </c>
    </row>
    <row r="5" spans="1:191" s="2" customFormat="1" ht="15.6" x14ac:dyDescent="0.3">
      <c r="A5" s="1"/>
    </row>
    <row r="6" spans="1:191" s="2" customFormat="1" ht="20.399999999999999" x14ac:dyDescent="0.35">
      <c r="A6" s="290" t="s">
        <v>524</v>
      </c>
      <c r="B6" s="291"/>
      <c r="C6" s="292"/>
      <c r="D6" s="292"/>
      <c r="E6" s="292"/>
    </row>
    <row r="7" spans="1:191" ht="15.6" x14ac:dyDescent="0.3">
      <c r="A7" s="4"/>
      <c r="B7" s="5"/>
      <c r="C7" s="5"/>
      <c r="D7" s="5"/>
      <c r="E7" s="5"/>
    </row>
    <row r="8" spans="1:191" ht="13.8" thickBot="1" x14ac:dyDescent="0.3">
      <c r="A8" s="6"/>
      <c r="C8" s="7"/>
      <c r="D8" s="7"/>
      <c r="E8" s="7" t="s">
        <v>3</v>
      </c>
    </row>
    <row r="9" spans="1:191" ht="18.75" customHeight="1" x14ac:dyDescent="0.25">
      <c r="B9" s="293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 x14ac:dyDescent="0.3">
      <c r="B10" s="294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8" thickTop="1" x14ac:dyDescent="0.25">
      <c r="B11" s="13" t="s">
        <v>11</v>
      </c>
      <c r="C11" s="14">
        <v>355277</v>
      </c>
      <c r="D11" s="14">
        <v>354925.9</v>
      </c>
      <c r="E11" s="14">
        <v>298662</v>
      </c>
      <c r="F11" s="15">
        <f>(E11/D11)*100</f>
        <v>84.147705197056624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 x14ac:dyDescent="0.25">
      <c r="B12" s="16" t="s">
        <v>12</v>
      </c>
      <c r="C12" s="17">
        <v>53171</v>
      </c>
      <c r="D12" s="17">
        <v>53490.7</v>
      </c>
      <c r="E12" s="17">
        <v>49774.400000000001</v>
      </c>
      <c r="F12" s="18">
        <f>(E12/D12)*100</f>
        <v>93.052437152626538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 x14ac:dyDescent="0.25">
      <c r="B13" s="16" t="s">
        <v>13</v>
      </c>
      <c r="C13" s="17">
        <v>28644</v>
      </c>
      <c r="D13" s="17">
        <v>28644</v>
      </c>
      <c r="E13" s="17">
        <v>7330.9</v>
      </c>
      <c r="F13" s="18">
        <f>(E13/D13)*100</f>
        <v>25.593143415724061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 x14ac:dyDescent="0.25">
      <c r="B14" s="19" t="s">
        <v>14</v>
      </c>
      <c r="C14" s="17">
        <v>36015</v>
      </c>
      <c r="D14" s="17">
        <v>100570.1</v>
      </c>
      <c r="E14" s="17">
        <v>80663.100000000006</v>
      </c>
      <c r="F14" s="18">
        <f>(E14/D14)*100</f>
        <v>80.20584646927864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 x14ac:dyDescent="0.3">
      <c r="B15" s="20" t="s">
        <v>15</v>
      </c>
      <c r="C15" s="21">
        <f>SUM(C11:C14)</f>
        <v>473107</v>
      </c>
      <c r="D15" s="21">
        <v>538483</v>
      </c>
      <c r="E15" s="21">
        <f>SUM(E11:E14)</f>
        <v>436430.4</v>
      </c>
      <c r="F15" s="22">
        <f>(E15/D15)*100</f>
        <v>81.04812965311811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8" thickTop="1" x14ac:dyDescent="0.25">
      <c r="B16" s="23"/>
      <c r="C16" s="24"/>
      <c r="D16" s="24"/>
      <c r="E16" s="24"/>
      <c r="F16" s="2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 x14ac:dyDescent="0.25">
      <c r="A17" s="10"/>
      <c r="B17" s="16" t="s">
        <v>16</v>
      </c>
      <c r="C17" s="17">
        <v>445820</v>
      </c>
      <c r="D17" s="17">
        <v>516380.1</v>
      </c>
      <c r="E17" s="17">
        <v>392509.7</v>
      </c>
      <c r="F17" s="18">
        <f>(E17/D17)*100</f>
        <v>76.011778920217893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6" customFormat="1" x14ac:dyDescent="0.25">
      <c r="A18" s="10"/>
      <c r="B18" s="19" t="s">
        <v>17</v>
      </c>
      <c r="C18" s="17">
        <v>126716</v>
      </c>
      <c r="D18" s="17">
        <v>176656.4</v>
      </c>
      <c r="E18" s="17">
        <v>51510.400000000001</v>
      </c>
      <c r="F18" s="18">
        <f>(E18/D18)*100</f>
        <v>29.158524684075982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 x14ac:dyDescent="0.3">
      <c r="A19" s="10"/>
      <c r="B19" s="20" t="s">
        <v>18</v>
      </c>
      <c r="C19" s="21">
        <f>SUM(C17:C18)</f>
        <v>572536</v>
      </c>
      <c r="D19" s="21">
        <v>693888.8</v>
      </c>
      <c r="E19" s="21">
        <f>SUM(E17:E18)</f>
        <v>444020.10000000003</v>
      </c>
      <c r="F19" s="22">
        <f>(E19/D19)*100</f>
        <v>63.990094666465289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8" thickTop="1" x14ac:dyDescent="0.25">
      <c r="B20" s="27"/>
      <c r="C20" s="28"/>
      <c r="D20" s="28"/>
      <c r="E20" s="28"/>
      <c r="F20" s="2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 x14ac:dyDescent="0.25">
      <c r="B21" s="30" t="s">
        <v>19</v>
      </c>
      <c r="C21" s="31"/>
      <c r="D21" s="31"/>
      <c r="E21" s="31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 x14ac:dyDescent="0.25">
      <c r="B22" s="30" t="s">
        <v>20</v>
      </c>
      <c r="C22" s="33"/>
      <c r="D22" s="33"/>
      <c r="E22" s="33"/>
      <c r="F22" s="34"/>
    </row>
    <row r="23" spans="1:213" ht="15" customHeight="1" thickBot="1" x14ac:dyDescent="0.3">
      <c r="B23" s="35" t="s">
        <v>21</v>
      </c>
      <c r="C23" s="36">
        <v>99429</v>
      </c>
      <c r="D23" s="36">
        <v>155405.79999999999</v>
      </c>
      <c r="E23" s="36">
        <v>7589.7</v>
      </c>
      <c r="F23" s="37"/>
    </row>
    <row r="26" spans="1:213" x14ac:dyDescent="0.25">
      <c r="B26" s="38" t="s">
        <v>22</v>
      </c>
    </row>
    <row r="27" spans="1:213" x14ac:dyDescent="0.25">
      <c r="B27" s="38" t="s">
        <v>23</v>
      </c>
      <c r="C27" s="38"/>
      <c r="D27" s="38"/>
      <c r="E27" s="38"/>
    </row>
    <row r="28" spans="1:213" ht="15" x14ac:dyDescent="0.25">
      <c r="B28" s="38"/>
      <c r="C28" s="39"/>
      <c r="D28" s="39"/>
      <c r="E28" s="39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9"/>
  <sheetViews>
    <sheetView zoomScale="90" zoomScaleNormal="90" workbookViewId="0">
      <pane xSplit="6" ySplit="4" topLeftCell="W367" activePane="bottomRight" state="frozen"/>
      <selection pane="topRight" activeCell="G1" sqref="G1"/>
      <selection pane="bottomLeft" activeCell="A7" sqref="A7"/>
      <selection pane="bottomRight" activeCell="AB404" activeCellId="2" sqref="AB392:AB397 AB398 AB404"/>
    </sheetView>
  </sheetViews>
  <sheetFormatPr defaultColWidth="9.109375" defaultRowHeight="13.2" x14ac:dyDescent="0.25"/>
  <cols>
    <col min="1" max="1" width="7.5546875" style="40" customWidth="1"/>
    <col min="2" max="3" width="10.33203125" style="40" customWidth="1"/>
    <col min="4" max="4" width="76.88671875" style="40" customWidth="1"/>
    <col min="5" max="6" width="16.6640625" style="41" customWidth="1"/>
    <col min="7" max="22" width="16.6640625" style="41" hidden="1" customWidth="1"/>
    <col min="23" max="23" width="16.6640625" style="41" customWidth="1"/>
    <col min="24" max="27" width="16.6640625" style="41" hidden="1" customWidth="1"/>
    <col min="28" max="28" width="11.44140625" style="41" customWidth="1"/>
    <col min="29" max="29" width="9.109375" style="40"/>
    <col min="30" max="30" width="24.88671875" style="40" customWidth="1"/>
    <col min="31" max="16384" width="9.109375" style="40"/>
  </cols>
  <sheetData>
    <row r="1" spans="1:30" ht="21.75" customHeight="1" x14ac:dyDescent="0.3">
      <c r="A1" s="295" t="s">
        <v>218</v>
      </c>
      <c r="B1" s="292"/>
      <c r="C1" s="292"/>
      <c r="D1" s="188"/>
      <c r="E1" s="186"/>
      <c r="F1" s="186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30" ht="12.75" customHeight="1" x14ac:dyDescent="0.3">
      <c r="A2" s="187"/>
      <c r="B2" s="182"/>
      <c r="C2" s="187"/>
      <c r="D2" s="57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</row>
    <row r="3" spans="1:30" s="182" customFormat="1" ht="24" customHeight="1" x14ac:dyDescent="0.4">
      <c r="A3" s="296" t="s">
        <v>374</v>
      </c>
      <c r="B3" s="296"/>
      <c r="C3" s="296"/>
      <c r="D3" s="292"/>
      <c r="E3" s="292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30" s="182" customFormat="1" ht="15" customHeight="1" x14ac:dyDescent="0.4">
      <c r="A4" s="184"/>
      <c r="B4" s="184"/>
      <c r="C4" s="184"/>
      <c r="D4" s="184"/>
      <c r="E4" s="183"/>
      <c r="F4" s="183"/>
      <c r="G4" s="183"/>
      <c r="H4" s="183"/>
      <c r="I4" s="183"/>
      <c r="J4" s="183"/>
      <c r="K4" s="181"/>
      <c r="L4" s="183"/>
      <c r="M4" s="181"/>
      <c r="N4" s="183"/>
      <c r="O4" s="181"/>
      <c r="P4" s="183"/>
      <c r="Q4" s="181"/>
      <c r="R4" s="183"/>
      <c r="S4" s="181"/>
      <c r="T4" s="183"/>
      <c r="U4" s="181"/>
      <c r="V4" s="183"/>
      <c r="W4" s="181"/>
      <c r="X4" s="183"/>
      <c r="Y4" s="181"/>
      <c r="Z4" s="183"/>
      <c r="AA4" s="181"/>
      <c r="AB4" s="183"/>
    </row>
    <row r="5" spans="1:30" ht="15" customHeight="1" thickBot="1" x14ac:dyDescent="0.3">
      <c r="A5" s="52"/>
      <c r="B5" s="52"/>
      <c r="C5" s="52"/>
      <c r="D5" s="52"/>
      <c r="E5" s="51"/>
      <c r="F5" s="51"/>
      <c r="G5" s="51"/>
      <c r="H5" s="51"/>
      <c r="I5" s="51"/>
      <c r="J5" s="51"/>
      <c r="K5" s="51"/>
      <c r="L5" s="51"/>
      <c r="M5" s="51"/>
      <c r="N5" s="51"/>
      <c r="O5" s="288" t="s">
        <v>3</v>
      </c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181" t="s">
        <v>217</v>
      </c>
      <c r="AB5" s="51"/>
    </row>
    <row r="6" spans="1:30" ht="15.6" x14ac:dyDescent="0.3">
      <c r="A6" s="96" t="s">
        <v>77</v>
      </c>
      <c r="B6" s="96" t="s">
        <v>76</v>
      </c>
      <c r="C6" s="96" t="s">
        <v>75</v>
      </c>
      <c r="D6" s="95" t="s">
        <v>74</v>
      </c>
      <c r="E6" s="94" t="s">
        <v>73</v>
      </c>
      <c r="F6" s="94" t="s">
        <v>73</v>
      </c>
      <c r="G6" s="94" t="s">
        <v>7</v>
      </c>
      <c r="H6" s="94" t="s">
        <v>7</v>
      </c>
      <c r="I6" s="94" t="s">
        <v>7</v>
      </c>
      <c r="J6" s="94" t="s">
        <v>7</v>
      </c>
      <c r="K6" s="94" t="s">
        <v>7</v>
      </c>
      <c r="L6" s="94" t="s">
        <v>7</v>
      </c>
      <c r="M6" s="94" t="s">
        <v>7</v>
      </c>
      <c r="N6" s="94" t="s">
        <v>7</v>
      </c>
      <c r="O6" s="94" t="s">
        <v>7</v>
      </c>
      <c r="P6" s="94" t="s">
        <v>7</v>
      </c>
      <c r="Q6" s="94" t="s">
        <v>7</v>
      </c>
      <c r="R6" s="94" t="s">
        <v>7</v>
      </c>
      <c r="S6" s="94" t="s">
        <v>7</v>
      </c>
      <c r="T6" s="94" t="s">
        <v>7</v>
      </c>
      <c r="U6" s="94" t="s">
        <v>7</v>
      </c>
      <c r="V6" s="94" t="s">
        <v>7</v>
      </c>
      <c r="W6" s="94" t="s">
        <v>7</v>
      </c>
      <c r="X6" s="94" t="s">
        <v>7</v>
      </c>
      <c r="Y6" s="94" t="s">
        <v>7</v>
      </c>
      <c r="Z6" s="94" t="s">
        <v>7</v>
      </c>
      <c r="AA6" s="94" t="s">
        <v>7</v>
      </c>
      <c r="AB6" s="94" t="s">
        <v>72</v>
      </c>
    </row>
    <row r="7" spans="1:30" ht="15.75" customHeight="1" thickBot="1" x14ac:dyDescent="0.35">
      <c r="A7" s="93"/>
      <c r="B7" s="93"/>
      <c r="C7" s="93"/>
      <c r="D7" s="92"/>
      <c r="E7" s="90" t="s">
        <v>71</v>
      </c>
      <c r="F7" s="90" t="s">
        <v>70</v>
      </c>
      <c r="G7" s="91" t="s">
        <v>353</v>
      </c>
      <c r="H7" s="91" t="s">
        <v>354</v>
      </c>
      <c r="I7" s="91" t="s">
        <v>355</v>
      </c>
      <c r="J7" s="91" t="s">
        <v>356</v>
      </c>
      <c r="K7" s="91" t="s">
        <v>357</v>
      </c>
      <c r="L7" s="91" t="s">
        <v>358</v>
      </c>
      <c r="M7" s="91" t="s">
        <v>359</v>
      </c>
      <c r="N7" s="91" t="s">
        <v>360</v>
      </c>
      <c r="O7" s="91" t="s">
        <v>361</v>
      </c>
      <c r="P7" s="91" t="s">
        <v>362</v>
      </c>
      <c r="Q7" s="91" t="s">
        <v>363</v>
      </c>
      <c r="R7" s="91" t="s">
        <v>364</v>
      </c>
      <c r="S7" s="91" t="s">
        <v>365</v>
      </c>
      <c r="T7" s="91" t="s">
        <v>366</v>
      </c>
      <c r="U7" s="91" t="s">
        <v>367</v>
      </c>
      <c r="V7" s="91" t="s">
        <v>368</v>
      </c>
      <c r="W7" s="91" t="s">
        <v>369</v>
      </c>
      <c r="X7" s="91" t="s">
        <v>373</v>
      </c>
      <c r="Y7" s="91" t="s">
        <v>370</v>
      </c>
      <c r="Z7" s="91" t="s">
        <v>371</v>
      </c>
      <c r="AA7" s="91" t="s">
        <v>372</v>
      </c>
      <c r="AB7" s="90" t="s">
        <v>10</v>
      </c>
    </row>
    <row r="8" spans="1:30" ht="15.75" customHeight="1" thickTop="1" x14ac:dyDescent="0.3">
      <c r="A8" s="163">
        <v>20</v>
      </c>
      <c r="B8" s="116"/>
      <c r="C8" s="116"/>
      <c r="D8" s="115" t="s">
        <v>216</v>
      </c>
      <c r="E8" s="112"/>
      <c r="F8" s="114"/>
      <c r="G8" s="113"/>
      <c r="H8" s="112"/>
      <c r="I8" s="113"/>
      <c r="J8" s="112"/>
      <c r="K8" s="113"/>
      <c r="L8" s="112"/>
      <c r="M8" s="113"/>
      <c r="N8" s="112"/>
      <c r="O8" s="113"/>
      <c r="P8" s="112"/>
      <c r="Q8" s="113"/>
      <c r="R8" s="112"/>
      <c r="S8" s="113"/>
      <c r="T8" s="112"/>
      <c r="U8" s="113"/>
      <c r="V8" s="112"/>
      <c r="W8" s="113"/>
      <c r="X8" s="112"/>
      <c r="Y8" s="113"/>
      <c r="Z8" s="112"/>
      <c r="AA8" s="113"/>
      <c r="AB8" s="112"/>
    </row>
    <row r="9" spans="1:30" ht="15.75" customHeight="1" x14ac:dyDescent="0.3">
      <c r="A9" s="163"/>
      <c r="B9" s="116"/>
      <c r="C9" s="116"/>
      <c r="D9" s="115"/>
      <c r="E9" s="112"/>
      <c r="F9" s="114"/>
      <c r="G9" s="113"/>
      <c r="H9" s="112"/>
      <c r="I9" s="113"/>
      <c r="J9" s="112"/>
      <c r="K9" s="113"/>
      <c r="L9" s="112"/>
      <c r="M9" s="113"/>
      <c r="N9" s="112"/>
      <c r="O9" s="113"/>
      <c r="P9" s="112"/>
      <c r="Q9" s="113"/>
      <c r="R9" s="112"/>
      <c r="S9" s="113"/>
      <c r="T9" s="112"/>
      <c r="U9" s="113"/>
      <c r="V9" s="112"/>
      <c r="W9" s="113"/>
      <c r="X9" s="112"/>
      <c r="Y9" s="113"/>
      <c r="Z9" s="112"/>
      <c r="AA9" s="113"/>
      <c r="AB9" s="112"/>
    </row>
    <row r="10" spans="1:30" ht="15.75" hidden="1" customHeight="1" x14ac:dyDescent="0.3">
      <c r="A10" s="163"/>
      <c r="B10" s="116"/>
      <c r="C10" s="180">
        <v>2420</v>
      </c>
      <c r="D10" s="141" t="s">
        <v>215</v>
      </c>
      <c r="E10" s="50"/>
      <c r="F10" s="69"/>
      <c r="G10" s="68">
        <v>0</v>
      </c>
      <c r="H10" s="50">
        <f t="shared" ref="H10:H23" si="0">I10-G10</f>
        <v>0</v>
      </c>
      <c r="I10" s="68">
        <v>0</v>
      </c>
      <c r="J10" s="50">
        <f t="shared" ref="J10:J23" si="1">K10-I10</f>
        <v>0</v>
      </c>
      <c r="K10" s="68">
        <v>0</v>
      </c>
      <c r="L10" s="50"/>
      <c r="M10" s="68"/>
      <c r="N10" s="50"/>
      <c r="O10" s="68"/>
      <c r="P10" s="50">
        <f t="shared" ref="P10:P23" si="2">Q10-O10</f>
        <v>0</v>
      </c>
      <c r="Q10" s="68">
        <v>0</v>
      </c>
      <c r="R10" s="50">
        <f t="shared" ref="R10:R23" si="3">S10-Q10</f>
        <v>0</v>
      </c>
      <c r="S10" s="68">
        <v>0</v>
      </c>
      <c r="T10" s="50">
        <f t="shared" ref="T10:T23" si="4">U10-S10</f>
        <v>0</v>
      </c>
      <c r="U10" s="68">
        <v>0</v>
      </c>
      <c r="V10" s="50">
        <f t="shared" ref="V10:V23" si="5">W10-U10</f>
        <v>0</v>
      </c>
      <c r="W10" s="68">
        <v>0</v>
      </c>
      <c r="X10" s="50">
        <f t="shared" ref="X10:X23" si="6">Y10-W10</f>
        <v>0</v>
      </c>
      <c r="Y10" s="68">
        <v>0</v>
      </c>
      <c r="Z10" s="50">
        <f t="shared" ref="Z10:Z23" si="7">AA10-Y10</f>
        <v>0</v>
      </c>
      <c r="AA10" s="68">
        <v>0</v>
      </c>
      <c r="AB10" s="50" t="e">
        <f t="shared" ref="AB10:AB23" si="8">(AA10/F10)*100</f>
        <v>#DIV/0!</v>
      </c>
    </row>
    <row r="11" spans="1:30" ht="15.75" hidden="1" customHeight="1" x14ac:dyDescent="0.3">
      <c r="A11" s="178"/>
      <c r="B11" s="116"/>
      <c r="C11" s="180">
        <v>4113</v>
      </c>
      <c r="D11" s="141" t="s">
        <v>213</v>
      </c>
      <c r="E11" s="50"/>
      <c r="F11" s="69"/>
      <c r="G11" s="68">
        <v>0</v>
      </c>
      <c r="H11" s="50">
        <f t="shared" si="0"/>
        <v>0</v>
      </c>
      <c r="I11" s="68">
        <v>0</v>
      </c>
      <c r="J11" s="50">
        <f t="shared" si="1"/>
        <v>0</v>
      </c>
      <c r="K11" s="68">
        <v>0</v>
      </c>
      <c r="L11" s="50">
        <f t="shared" ref="L11:L23" si="9">M11-K11</f>
        <v>0</v>
      </c>
      <c r="M11" s="68">
        <v>0</v>
      </c>
      <c r="N11" s="50">
        <f t="shared" ref="N11:N23" si="10">O11-M11</f>
        <v>0</v>
      </c>
      <c r="O11" s="68">
        <v>0</v>
      </c>
      <c r="P11" s="50">
        <f t="shared" si="2"/>
        <v>0</v>
      </c>
      <c r="Q11" s="68">
        <v>0</v>
      </c>
      <c r="R11" s="50">
        <f t="shared" si="3"/>
        <v>0</v>
      </c>
      <c r="S11" s="68">
        <v>0</v>
      </c>
      <c r="T11" s="50">
        <f t="shared" si="4"/>
        <v>0</v>
      </c>
      <c r="U11" s="68">
        <v>0</v>
      </c>
      <c r="V11" s="50">
        <f t="shared" si="5"/>
        <v>0</v>
      </c>
      <c r="W11" s="68">
        <v>0</v>
      </c>
      <c r="X11" s="50">
        <f t="shared" si="6"/>
        <v>0</v>
      </c>
      <c r="Y11" s="68">
        <v>0</v>
      </c>
      <c r="Z11" s="50">
        <f t="shared" si="7"/>
        <v>0</v>
      </c>
      <c r="AA11" s="68">
        <v>0</v>
      </c>
      <c r="AB11" s="50" t="e">
        <f t="shared" si="8"/>
        <v>#DIV/0!</v>
      </c>
    </row>
    <row r="12" spans="1:30" ht="12" hidden="1" customHeight="1" x14ac:dyDescent="0.3">
      <c r="A12" s="178"/>
      <c r="B12" s="116"/>
      <c r="C12" s="180">
        <v>4113</v>
      </c>
      <c r="D12" s="141" t="s">
        <v>213</v>
      </c>
      <c r="E12" s="50"/>
      <c r="F12" s="69"/>
      <c r="G12" s="68">
        <v>0</v>
      </c>
      <c r="H12" s="50">
        <f t="shared" si="0"/>
        <v>0</v>
      </c>
      <c r="I12" s="68">
        <v>0</v>
      </c>
      <c r="J12" s="50">
        <f t="shared" si="1"/>
        <v>0</v>
      </c>
      <c r="K12" s="68">
        <v>0</v>
      </c>
      <c r="L12" s="50">
        <f t="shared" si="9"/>
        <v>0</v>
      </c>
      <c r="M12" s="68">
        <v>0</v>
      </c>
      <c r="N12" s="50">
        <f t="shared" si="10"/>
        <v>0</v>
      </c>
      <c r="O12" s="68">
        <v>0</v>
      </c>
      <c r="P12" s="50">
        <f t="shared" si="2"/>
        <v>0</v>
      </c>
      <c r="Q12" s="68">
        <v>0</v>
      </c>
      <c r="R12" s="50">
        <f t="shared" si="3"/>
        <v>0</v>
      </c>
      <c r="S12" s="68">
        <v>0</v>
      </c>
      <c r="T12" s="50">
        <f t="shared" si="4"/>
        <v>0</v>
      </c>
      <c r="U12" s="68">
        <v>0</v>
      </c>
      <c r="V12" s="50">
        <f t="shared" si="5"/>
        <v>0</v>
      </c>
      <c r="W12" s="68">
        <v>0</v>
      </c>
      <c r="X12" s="50">
        <f t="shared" si="6"/>
        <v>0</v>
      </c>
      <c r="Y12" s="68">
        <v>0</v>
      </c>
      <c r="Z12" s="50">
        <f t="shared" si="7"/>
        <v>0</v>
      </c>
      <c r="AA12" s="68">
        <v>0</v>
      </c>
      <c r="AB12" s="50" t="e">
        <f t="shared" si="8"/>
        <v>#DIV/0!</v>
      </c>
    </row>
    <row r="13" spans="1:30" ht="15.75" customHeight="1" x14ac:dyDescent="0.3">
      <c r="A13" s="178"/>
      <c r="B13" s="116"/>
      <c r="C13" s="180">
        <v>4116</v>
      </c>
      <c r="D13" s="141" t="s">
        <v>497</v>
      </c>
      <c r="E13" s="50">
        <v>0</v>
      </c>
      <c r="F13" s="69">
        <v>184.2</v>
      </c>
      <c r="G13" s="68">
        <v>0</v>
      </c>
      <c r="H13" s="50">
        <f t="shared" ref="H13" si="11">I13-G13</f>
        <v>0</v>
      </c>
      <c r="I13" s="68">
        <v>0</v>
      </c>
      <c r="J13" s="50">
        <f t="shared" ref="J13" si="12">K13-I13</f>
        <v>0</v>
      </c>
      <c r="K13" s="68">
        <v>0</v>
      </c>
      <c r="L13" s="50">
        <f t="shared" ref="L13" si="13">M13-K13</f>
        <v>0</v>
      </c>
      <c r="M13" s="68">
        <v>0</v>
      </c>
      <c r="N13" s="50">
        <f t="shared" ref="N13" si="14">O13-M13</f>
        <v>0</v>
      </c>
      <c r="O13" s="68">
        <v>0</v>
      </c>
      <c r="P13" s="50">
        <f t="shared" ref="P13" si="15">Q13-O13</f>
        <v>0</v>
      </c>
      <c r="Q13" s="68">
        <v>0</v>
      </c>
      <c r="R13" s="50">
        <f t="shared" ref="R13" si="16">S13-Q13</f>
        <v>0</v>
      </c>
      <c r="S13" s="68">
        <v>0</v>
      </c>
      <c r="T13" s="50">
        <f t="shared" ref="T13" si="17">U13-S13</f>
        <v>0</v>
      </c>
      <c r="U13" s="68">
        <v>0</v>
      </c>
      <c r="V13" s="50">
        <f t="shared" ref="V13" si="18">W13-U13</f>
        <v>0</v>
      </c>
      <c r="W13" s="68">
        <v>0</v>
      </c>
      <c r="X13" s="50">
        <f t="shared" ref="X13" si="19">Y13-W13</f>
        <v>0</v>
      </c>
      <c r="Y13" s="68">
        <v>0</v>
      </c>
      <c r="Z13" s="50">
        <f t="shared" ref="Z13" si="20">AA13-Y13</f>
        <v>0</v>
      </c>
      <c r="AA13" s="68">
        <v>0</v>
      </c>
      <c r="AB13" s="50">
        <f>(W13/F13)*100</f>
        <v>0</v>
      </c>
    </row>
    <row r="14" spans="1:30" ht="15.75" hidden="1" customHeight="1" x14ac:dyDescent="0.3">
      <c r="A14" s="178"/>
      <c r="B14" s="116"/>
      <c r="C14" s="180">
        <v>4116</v>
      </c>
      <c r="D14" s="141" t="s">
        <v>214</v>
      </c>
      <c r="E14" s="50"/>
      <c r="F14" s="69"/>
      <c r="G14" s="68">
        <v>0</v>
      </c>
      <c r="H14" s="50">
        <f t="shared" si="0"/>
        <v>0</v>
      </c>
      <c r="I14" s="68">
        <v>0</v>
      </c>
      <c r="J14" s="50">
        <f t="shared" si="1"/>
        <v>0</v>
      </c>
      <c r="K14" s="68">
        <v>0</v>
      </c>
      <c r="L14" s="50">
        <f t="shared" si="9"/>
        <v>0</v>
      </c>
      <c r="M14" s="68">
        <v>0</v>
      </c>
      <c r="N14" s="50">
        <f t="shared" si="10"/>
        <v>0</v>
      </c>
      <c r="O14" s="68">
        <v>0</v>
      </c>
      <c r="P14" s="50">
        <f t="shared" si="2"/>
        <v>0</v>
      </c>
      <c r="Q14" s="68">
        <v>0</v>
      </c>
      <c r="R14" s="50">
        <f t="shared" si="3"/>
        <v>0</v>
      </c>
      <c r="S14" s="68">
        <v>0</v>
      </c>
      <c r="T14" s="50">
        <f t="shared" si="4"/>
        <v>0</v>
      </c>
      <c r="U14" s="68">
        <v>0</v>
      </c>
      <c r="V14" s="50">
        <f t="shared" si="5"/>
        <v>0</v>
      </c>
      <c r="W14" s="68">
        <v>0</v>
      </c>
      <c r="X14" s="50">
        <f t="shared" si="6"/>
        <v>0</v>
      </c>
      <c r="Y14" s="68">
        <v>0</v>
      </c>
      <c r="Z14" s="50">
        <f t="shared" si="7"/>
        <v>0</v>
      </c>
      <c r="AA14" s="68">
        <v>0</v>
      </c>
      <c r="AB14" s="50" t="e">
        <f t="shared" si="8"/>
        <v>#DIV/0!</v>
      </c>
    </row>
    <row r="15" spans="1:30" ht="15.75" hidden="1" customHeight="1" x14ac:dyDescent="0.3">
      <c r="A15" s="178"/>
      <c r="B15" s="116"/>
      <c r="C15" s="180">
        <v>4213</v>
      </c>
      <c r="D15" s="179" t="s">
        <v>211</v>
      </c>
      <c r="E15" s="112"/>
      <c r="F15" s="114"/>
      <c r="G15" s="79">
        <v>0</v>
      </c>
      <c r="H15" s="50">
        <f t="shared" si="0"/>
        <v>0</v>
      </c>
      <c r="I15" s="68">
        <v>0</v>
      </c>
      <c r="J15" s="50">
        <f t="shared" si="1"/>
        <v>0</v>
      </c>
      <c r="K15" s="68">
        <v>0</v>
      </c>
      <c r="L15" s="50">
        <f t="shared" si="9"/>
        <v>0</v>
      </c>
      <c r="M15" s="68">
        <v>0</v>
      </c>
      <c r="N15" s="50">
        <f t="shared" si="10"/>
        <v>0</v>
      </c>
      <c r="O15" s="68">
        <v>0</v>
      </c>
      <c r="P15" s="50">
        <f t="shared" si="2"/>
        <v>0</v>
      </c>
      <c r="Q15" s="68">
        <v>0</v>
      </c>
      <c r="R15" s="50">
        <f t="shared" si="3"/>
        <v>0</v>
      </c>
      <c r="S15" s="68">
        <v>0</v>
      </c>
      <c r="T15" s="50">
        <f t="shared" si="4"/>
        <v>0</v>
      </c>
      <c r="U15" s="68">
        <v>0</v>
      </c>
      <c r="V15" s="50">
        <f t="shared" si="5"/>
        <v>0</v>
      </c>
      <c r="W15" s="68">
        <v>0</v>
      </c>
      <c r="X15" s="50">
        <f t="shared" si="6"/>
        <v>0</v>
      </c>
      <c r="Y15" s="68">
        <v>0</v>
      </c>
      <c r="Z15" s="50">
        <f t="shared" si="7"/>
        <v>0</v>
      </c>
      <c r="AA15" s="68">
        <v>0</v>
      </c>
      <c r="AB15" s="50" t="e">
        <f t="shared" si="8"/>
        <v>#DIV/0!</v>
      </c>
      <c r="AD15" s="41"/>
    </row>
    <row r="16" spans="1:30" ht="15.75" hidden="1" customHeight="1" x14ac:dyDescent="0.3">
      <c r="A16" s="178"/>
      <c r="B16" s="116"/>
      <c r="C16" s="180">
        <v>4213</v>
      </c>
      <c r="D16" s="179" t="s">
        <v>211</v>
      </c>
      <c r="E16" s="112"/>
      <c r="F16" s="114"/>
      <c r="G16" s="79">
        <v>0</v>
      </c>
      <c r="H16" s="50">
        <f t="shared" si="0"/>
        <v>0</v>
      </c>
      <c r="I16" s="68">
        <v>0</v>
      </c>
      <c r="J16" s="50">
        <f t="shared" si="1"/>
        <v>0</v>
      </c>
      <c r="K16" s="68">
        <v>0</v>
      </c>
      <c r="L16" s="50">
        <f t="shared" si="9"/>
        <v>0</v>
      </c>
      <c r="M16" s="68">
        <v>0</v>
      </c>
      <c r="N16" s="50">
        <f t="shared" si="10"/>
        <v>0</v>
      </c>
      <c r="O16" s="68">
        <v>0</v>
      </c>
      <c r="P16" s="50">
        <f t="shared" si="2"/>
        <v>0</v>
      </c>
      <c r="Q16" s="68">
        <v>0</v>
      </c>
      <c r="R16" s="50">
        <f t="shared" si="3"/>
        <v>0</v>
      </c>
      <c r="S16" s="68">
        <v>0</v>
      </c>
      <c r="T16" s="50">
        <f t="shared" si="4"/>
        <v>0</v>
      </c>
      <c r="U16" s="68">
        <v>0</v>
      </c>
      <c r="V16" s="50">
        <f t="shared" si="5"/>
        <v>0</v>
      </c>
      <c r="W16" s="68">
        <v>0</v>
      </c>
      <c r="X16" s="50">
        <f t="shared" si="6"/>
        <v>0</v>
      </c>
      <c r="Y16" s="68">
        <v>0</v>
      </c>
      <c r="Z16" s="50">
        <f t="shared" si="7"/>
        <v>0</v>
      </c>
      <c r="AA16" s="68">
        <v>0</v>
      </c>
      <c r="AB16" s="50" t="e">
        <f t="shared" si="8"/>
        <v>#DIV/0!</v>
      </c>
      <c r="AD16" s="41"/>
    </row>
    <row r="17" spans="1:30" ht="15.75" customHeight="1" x14ac:dyDescent="0.3">
      <c r="A17" s="178"/>
      <c r="B17" s="116"/>
      <c r="C17" s="180">
        <v>4122</v>
      </c>
      <c r="D17" s="141" t="s">
        <v>505</v>
      </c>
      <c r="E17" s="50">
        <v>0</v>
      </c>
      <c r="F17" s="69">
        <v>255</v>
      </c>
      <c r="G17" s="68">
        <v>0</v>
      </c>
      <c r="H17" s="50">
        <f t="shared" si="0"/>
        <v>0</v>
      </c>
      <c r="I17" s="68">
        <v>0</v>
      </c>
      <c r="J17" s="50">
        <f t="shared" si="1"/>
        <v>0</v>
      </c>
      <c r="K17" s="68">
        <v>0</v>
      </c>
      <c r="L17" s="50">
        <f t="shared" si="9"/>
        <v>0</v>
      </c>
      <c r="M17" s="68">
        <v>0</v>
      </c>
      <c r="N17" s="50">
        <f t="shared" si="10"/>
        <v>105</v>
      </c>
      <c r="O17" s="68">
        <v>105</v>
      </c>
      <c r="P17" s="50">
        <f t="shared" si="2"/>
        <v>0</v>
      </c>
      <c r="Q17" s="68">
        <v>105</v>
      </c>
      <c r="R17" s="50">
        <f t="shared" si="3"/>
        <v>150</v>
      </c>
      <c r="S17" s="68">
        <v>255</v>
      </c>
      <c r="T17" s="50">
        <f t="shared" si="4"/>
        <v>0</v>
      </c>
      <c r="U17" s="68">
        <v>255</v>
      </c>
      <c r="V17" s="50">
        <f t="shared" si="5"/>
        <v>0</v>
      </c>
      <c r="W17" s="68">
        <v>255</v>
      </c>
      <c r="X17" s="50">
        <f t="shared" si="6"/>
        <v>-255</v>
      </c>
      <c r="Y17" s="68">
        <v>0</v>
      </c>
      <c r="Z17" s="50">
        <f t="shared" si="7"/>
        <v>0</v>
      </c>
      <c r="AA17" s="68">
        <v>0</v>
      </c>
      <c r="AB17" s="50">
        <f t="shared" ref="AB17:AB46" si="21">(W17/F17)*100</f>
        <v>100</v>
      </c>
    </row>
    <row r="18" spans="1:30" ht="15.75" customHeight="1" x14ac:dyDescent="0.3">
      <c r="A18" s="178"/>
      <c r="B18" s="116"/>
      <c r="C18" s="180">
        <v>4213</v>
      </c>
      <c r="D18" s="179" t="s">
        <v>513</v>
      </c>
      <c r="E18" s="112">
        <v>0</v>
      </c>
      <c r="F18" s="114">
        <v>3669</v>
      </c>
      <c r="G18" s="79">
        <v>0</v>
      </c>
      <c r="H18" s="50">
        <f t="shared" ref="H18" si="22">I18-G18</f>
        <v>0</v>
      </c>
      <c r="I18" s="68">
        <v>0</v>
      </c>
      <c r="J18" s="50">
        <f t="shared" ref="J18" si="23">K18-I18</f>
        <v>0</v>
      </c>
      <c r="K18" s="68">
        <v>0</v>
      </c>
      <c r="L18" s="50">
        <f t="shared" ref="L18" si="24">M18-K18</f>
        <v>0</v>
      </c>
      <c r="M18" s="68">
        <v>0</v>
      </c>
      <c r="N18" s="50">
        <f t="shared" ref="N18" si="25">O18-M18</f>
        <v>0</v>
      </c>
      <c r="O18" s="68">
        <v>0</v>
      </c>
      <c r="P18" s="50">
        <f t="shared" ref="P18" si="26">Q18-O18</f>
        <v>0</v>
      </c>
      <c r="Q18" s="68">
        <v>0</v>
      </c>
      <c r="R18" s="50">
        <f t="shared" ref="R18" si="27">S18-Q18</f>
        <v>0</v>
      </c>
      <c r="S18" s="68">
        <v>0</v>
      </c>
      <c r="T18" s="50">
        <f t="shared" ref="T18" si="28">U18-S18</f>
        <v>0</v>
      </c>
      <c r="U18" s="68">
        <v>0</v>
      </c>
      <c r="V18" s="50">
        <f t="shared" ref="V18" si="29">W18-U18</f>
        <v>119</v>
      </c>
      <c r="W18" s="68">
        <v>119</v>
      </c>
      <c r="X18" s="50">
        <f t="shared" ref="X18" si="30">Y18-W18</f>
        <v>-119</v>
      </c>
      <c r="Y18" s="68">
        <v>0</v>
      </c>
      <c r="Z18" s="50">
        <f t="shared" ref="Z18" si="31">AA18-Y18</f>
        <v>0</v>
      </c>
      <c r="AA18" s="68">
        <v>0</v>
      </c>
      <c r="AB18" s="50">
        <f t="shared" si="21"/>
        <v>3.2433905696375032</v>
      </c>
      <c r="AD18" s="41"/>
    </row>
    <row r="19" spans="1:30" ht="15.75" customHeight="1" x14ac:dyDescent="0.3">
      <c r="A19" s="178"/>
      <c r="B19" s="116"/>
      <c r="C19" s="180">
        <v>4216</v>
      </c>
      <c r="D19" s="179" t="s">
        <v>498</v>
      </c>
      <c r="E19" s="112">
        <v>0</v>
      </c>
      <c r="F19" s="114">
        <v>10575.5</v>
      </c>
      <c r="G19" s="79">
        <v>0</v>
      </c>
      <c r="H19" s="50">
        <f t="shared" si="0"/>
        <v>0</v>
      </c>
      <c r="I19" s="68">
        <v>0</v>
      </c>
      <c r="J19" s="50">
        <f t="shared" si="1"/>
        <v>0</v>
      </c>
      <c r="K19" s="68">
        <v>0</v>
      </c>
      <c r="L19" s="50">
        <f t="shared" si="9"/>
        <v>0</v>
      </c>
      <c r="M19" s="68">
        <v>0</v>
      </c>
      <c r="N19" s="50">
        <f t="shared" si="10"/>
        <v>0</v>
      </c>
      <c r="O19" s="68">
        <v>0</v>
      </c>
      <c r="P19" s="50">
        <f t="shared" si="2"/>
        <v>0</v>
      </c>
      <c r="Q19" s="68">
        <v>0</v>
      </c>
      <c r="R19" s="50">
        <f t="shared" si="3"/>
        <v>0</v>
      </c>
      <c r="S19" s="68">
        <v>0</v>
      </c>
      <c r="T19" s="50">
        <f t="shared" si="4"/>
        <v>0</v>
      </c>
      <c r="U19" s="68">
        <v>0</v>
      </c>
      <c r="V19" s="50">
        <f t="shared" si="5"/>
        <v>0</v>
      </c>
      <c r="W19" s="68">
        <v>0</v>
      </c>
      <c r="X19" s="50">
        <f t="shared" si="6"/>
        <v>0</v>
      </c>
      <c r="Y19" s="68">
        <v>0</v>
      </c>
      <c r="Z19" s="50">
        <f t="shared" si="7"/>
        <v>0</v>
      </c>
      <c r="AA19" s="68">
        <v>0</v>
      </c>
      <c r="AB19" s="50">
        <f t="shared" si="21"/>
        <v>0</v>
      </c>
      <c r="AD19" s="41"/>
    </row>
    <row r="20" spans="1:30" ht="15.75" hidden="1" customHeight="1" x14ac:dyDescent="0.3">
      <c r="A20" s="178"/>
      <c r="B20" s="116"/>
      <c r="C20" s="180">
        <v>4216</v>
      </c>
      <c r="D20" s="179" t="s">
        <v>209</v>
      </c>
      <c r="E20" s="112"/>
      <c r="F20" s="114"/>
      <c r="G20" s="79">
        <v>0</v>
      </c>
      <c r="H20" s="50">
        <f t="shared" si="0"/>
        <v>0</v>
      </c>
      <c r="I20" s="68">
        <v>0</v>
      </c>
      <c r="J20" s="50">
        <f t="shared" si="1"/>
        <v>0</v>
      </c>
      <c r="K20" s="68">
        <v>0</v>
      </c>
      <c r="L20" s="50">
        <f t="shared" si="9"/>
        <v>0</v>
      </c>
      <c r="M20" s="68">
        <v>0</v>
      </c>
      <c r="N20" s="50">
        <f t="shared" si="10"/>
        <v>0</v>
      </c>
      <c r="O20" s="68">
        <v>0</v>
      </c>
      <c r="P20" s="50">
        <f t="shared" si="2"/>
        <v>0</v>
      </c>
      <c r="Q20" s="68">
        <v>0</v>
      </c>
      <c r="R20" s="50">
        <f t="shared" si="3"/>
        <v>0</v>
      </c>
      <c r="S20" s="68">
        <v>0</v>
      </c>
      <c r="T20" s="50">
        <f t="shared" si="4"/>
        <v>0</v>
      </c>
      <c r="U20" s="68">
        <v>0</v>
      </c>
      <c r="V20" s="50">
        <f t="shared" si="5"/>
        <v>0</v>
      </c>
      <c r="W20" s="68">
        <v>0</v>
      </c>
      <c r="X20" s="50">
        <f t="shared" si="6"/>
        <v>0</v>
      </c>
      <c r="Y20" s="68">
        <v>0</v>
      </c>
      <c r="Z20" s="50">
        <f t="shared" si="7"/>
        <v>0</v>
      </c>
      <c r="AA20" s="68">
        <v>0</v>
      </c>
      <c r="AB20" s="50" t="e">
        <f t="shared" si="21"/>
        <v>#DIV/0!</v>
      </c>
      <c r="AD20" s="41"/>
    </row>
    <row r="21" spans="1:30" ht="15.75" hidden="1" customHeight="1" x14ac:dyDescent="0.3">
      <c r="A21" s="178"/>
      <c r="B21" s="116"/>
      <c r="C21" s="180">
        <v>4216</v>
      </c>
      <c r="D21" s="179" t="s">
        <v>209</v>
      </c>
      <c r="E21" s="112"/>
      <c r="F21" s="114"/>
      <c r="G21" s="79">
        <v>0</v>
      </c>
      <c r="H21" s="50">
        <f t="shared" si="0"/>
        <v>0</v>
      </c>
      <c r="I21" s="68">
        <v>0</v>
      </c>
      <c r="J21" s="50">
        <f t="shared" si="1"/>
        <v>0</v>
      </c>
      <c r="K21" s="68">
        <v>0</v>
      </c>
      <c r="L21" s="50">
        <f t="shared" si="9"/>
        <v>0</v>
      </c>
      <c r="M21" s="68">
        <v>0</v>
      </c>
      <c r="N21" s="50">
        <f t="shared" si="10"/>
        <v>0</v>
      </c>
      <c r="O21" s="68">
        <v>0</v>
      </c>
      <c r="P21" s="50">
        <f t="shared" si="2"/>
        <v>0</v>
      </c>
      <c r="Q21" s="68">
        <v>0</v>
      </c>
      <c r="R21" s="50">
        <f t="shared" si="3"/>
        <v>0</v>
      </c>
      <c r="S21" s="68">
        <v>0</v>
      </c>
      <c r="T21" s="50">
        <f t="shared" si="4"/>
        <v>0</v>
      </c>
      <c r="U21" s="68">
        <v>0</v>
      </c>
      <c r="V21" s="50">
        <f t="shared" si="5"/>
        <v>0</v>
      </c>
      <c r="W21" s="68">
        <v>0</v>
      </c>
      <c r="X21" s="50">
        <f t="shared" si="6"/>
        <v>0</v>
      </c>
      <c r="Y21" s="68">
        <v>0</v>
      </c>
      <c r="Z21" s="50">
        <f t="shared" si="7"/>
        <v>0</v>
      </c>
      <c r="AA21" s="68">
        <v>0</v>
      </c>
      <c r="AB21" s="50" t="e">
        <f t="shared" si="21"/>
        <v>#DIV/0!</v>
      </c>
      <c r="AD21" s="41"/>
    </row>
    <row r="22" spans="1:30" ht="15.75" hidden="1" customHeight="1" x14ac:dyDescent="0.3">
      <c r="A22" s="178"/>
      <c r="B22" s="116"/>
      <c r="C22" s="180">
        <v>4216</v>
      </c>
      <c r="D22" s="179" t="s">
        <v>210</v>
      </c>
      <c r="E22" s="112"/>
      <c r="F22" s="114"/>
      <c r="G22" s="79">
        <v>0</v>
      </c>
      <c r="H22" s="50">
        <f t="shared" si="0"/>
        <v>0</v>
      </c>
      <c r="I22" s="68">
        <v>0</v>
      </c>
      <c r="J22" s="50">
        <f t="shared" si="1"/>
        <v>0</v>
      </c>
      <c r="K22" s="68">
        <v>0</v>
      </c>
      <c r="L22" s="50">
        <f t="shared" si="9"/>
        <v>0</v>
      </c>
      <c r="M22" s="68">
        <v>0</v>
      </c>
      <c r="N22" s="50">
        <f t="shared" si="10"/>
        <v>0</v>
      </c>
      <c r="O22" s="68">
        <v>0</v>
      </c>
      <c r="P22" s="50">
        <f t="shared" si="2"/>
        <v>0</v>
      </c>
      <c r="Q22" s="68">
        <v>0</v>
      </c>
      <c r="R22" s="50">
        <f t="shared" si="3"/>
        <v>0</v>
      </c>
      <c r="S22" s="68">
        <v>0</v>
      </c>
      <c r="T22" s="50">
        <f t="shared" si="4"/>
        <v>0</v>
      </c>
      <c r="U22" s="68">
        <v>0</v>
      </c>
      <c r="V22" s="50">
        <f t="shared" si="5"/>
        <v>0</v>
      </c>
      <c r="W22" s="68">
        <v>0</v>
      </c>
      <c r="X22" s="50">
        <f t="shared" si="6"/>
        <v>0</v>
      </c>
      <c r="Y22" s="68">
        <v>0</v>
      </c>
      <c r="Z22" s="50">
        <f t="shared" si="7"/>
        <v>0</v>
      </c>
      <c r="AA22" s="68">
        <v>0</v>
      </c>
      <c r="AB22" s="50" t="e">
        <f t="shared" si="21"/>
        <v>#DIV/0!</v>
      </c>
      <c r="AC22" s="41"/>
    </row>
    <row r="23" spans="1:30" ht="15.75" hidden="1" customHeight="1" x14ac:dyDescent="0.3">
      <c r="A23" s="178"/>
      <c r="B23" s="116"/>
      <c r="C23" s="180">
        <v>4216</v>
      </c>
      <c r="D23" s="179" t="s">
        <v>209</v>
      </c>
      <c r="E23" s="112"/>
      <c r="F23" s="69"/>
      <c r="G23" s="79">
        <v>0</v>
      </c>
      <c r="H23" s="50">
        <f t="shared" si="0"/>
        <v>0</v>
      </c>
      <c r="I23" s="68">
        <v>0</v>
      </c>
      <c r="J23" s="50">
        <f t="shared" si="1"/>
        <v>0</v>
      </c>
      <c r="K23" s="68">
        <v>0</v>
      </c>
      <c r="L23" s="50">
        <f t="shared" si="9"/>
        <v>0</v>
      </c>
      <c r="M23" s="68">
        <v>0</v>
      </c>
      <c r="N23" s="50">
        <f t="shared" si="10"/>
        <v>0</v>
      </c>
      <c r="O23" s="68">
        <v>0</v>
      </c>
      <c r="P23" s="50">
        <f t="shared" si="2"/>
        <v>0</v>
      </c>
      <c r="Q23" s="68">
        <v>0</v>
      </c>
      <c r="R23" s="50">
        <f t="shared" si="3"/>
        <v>0</v>
      </c>
      <c r="S23" s="68">
        <v>0</v>
      </c>
      <c r="T23" s="50">
        <f t="shared" si="4"/>
        <v>0</v>
      </c>
      <c r="U23" s="68">
        <v>0</v>
      </c>
      <c r="V23" s="50">
        <f t="shared" si="5"/>
        <v>0</v>
      </c>
      <c r="W23" s="68">
        <v>0</v>
      </c>
      <c r="X23" s="50">
        <f t="shared" si="6"/>
        <v>0</v>
      </c>
      <c r="Y23" s="68">
        <v>0</v>
      </c>
      <c r="Z23" s="124">
        <f t="shared" si="7"/>
        <v>0</v>
      </c>
      <c r="AA23" s="68">
        <v>0</v>
      </c>
      <c r="AB23" s="50" t="e">
        <f t="shared" si="21"/>
        <v>#DIV/0!</v>
      </c>
      <c r="AC23" s="41"/>
    </row>
    <row r="24" spans="1:30" ht="15" hidden="1" x14ac:dyDescent="0.25">
      <c r="A24" s="176"/>
      <c r="B24" s="175"/>
      <c r="C24" s="171">
        <v>4222</v>
      </c>
      <c r="D24" s="170" t="s">
        <v>208</v>
      </c>
      <c r="E24" s="72"/>
      <c r="F24" s="80"/>
      <c r="G24" s="79">
        <v>0</v>
      </c>
      <c r="H24" s="50">
        <f t="shared" ref="H24:H47" si="32">I24-G24</f>
        <v>0</v>
      </c>
      <c r="I24" s="68">
        <v>0</v>
      </c>
      <c r="J24" s="50">
        <f t="shared" ref="J24:N47" si="33">K24-I24</f>
        <v>0</v>
      </c>
      <c r="K24" s="68">
        <v>0</v>
      </c>
      <c r="L24" s="50">
        <f t="shared" ref="L24:L47" si="34">M24-K24</f>
        <v>0</v>
      </c>
      <c r="M24" s="68">
        <v>0</v>
      </c>
      <c r="N24" s="50">
        <f t="shared" ref="N24:N47" si="35">O24-M24</f>
        <v>0</v>
      </c>
      <c r="O24" s="68">
        <v>0</v>
      </c>
      <c r="P24" s="50">
        <f t="shared" ref="P24:P47" si="36">Q24-O24</f>
        <v>0</v>
      </c>
      <c r="Q24" s="68">
        <v>0</v>
      </c>
      <c r="R24" s="50">
        <f t="shared" ref="R24:R47" si="37">S24-Q24</f>
        <v>0</v>
      </c>
      <c r="S24" s="68">
        <v>0</v>
      </c>
      <c r="T24" s="50">
        <f t="shared" ref="T24:T47" si="38">U24-S24</f>
        <v>0</v>
      </c>
      <c r="U24" s="68">
        <v>0</v>
      </c>
      <c r="V24" s="50">
        <f t="shared" ref="V24:V47" si="39">W24-U24</f>
        <v>0</v>
      </c>
      <c r="W24" s="68">
        <v>0</v>
      </c>
      <c r="X24" s="50">
        <f t="shared" ref="X24:X47" si="40">Y24-W24</f>
        <v>0</v>
      </c>
      <c r="Y24" s="68">
        <v>0</v>
      </c>
      <c r="Z24" s="50">
        <f t="shared" ref="Z24:Z33" si="41">AA24-Y24</f>
        <v>0</v>
      </c>
      <c r="AA24" s="68">
        <v>0</v>
      </c>
      <c r="AB24" s="50" t="e">
        <f t="shared" si="21"/>
        <v>#DIV/0!</v>
      </c>
    </row>
    <row r="25" spans="1:30" ht="15" hidden="1" x14ac:dyDescent="0.25">
      <c r="A25" s="176"/>
      <c r="B25" s="175"/>
      <c r="C25" s="171">
        <v>4222</v>
      </c>
      <c r="D25" s="170" t="s">
        <v>208</v>
      </c>
      <c r="E25" s="72"/>
      <c r="F25" s="80"/>
      <c r="G25" s="79">
        <v>0</v>
      </c>
      <c r="H25" s="50">
        <f t="shared" si="32"/>
        <v>0</v>
      </c>
      <c r="I25" s="68">
        <v>0</v>
      </c>
      <c r="J25" s="50">
        <f t="shared" si="33"/>
        <v>0</v>
      </c>
      <c r="K25" s="68">
        <v>0</v>
      </c>
      <c r="L25" s="50">
        <f t="shared" si="34"/>
        <v>0</v>
      </c>
      <c r="M25" s="68">
        <v>0</v>
      </c>
      <c r="N25" s="50">
        <f t="shared" si="35"/>
        <v>0</v>
      </c>
      <c r="O25" s="68">
        <v>0</v>
      </c>
      <c r="P25" s="50">
        <f t="shared" si="36"/>
        <v>0</v>
      </c>
      <c r="Q25" s="68">
        <v>0</v>
      </c>
      <c r="R25" s="50">
        <f t="shared" si="37"/>
        <v>0</v>
      </c>
      <c r="S25" s="68">
        <v>0</v>
      </c>
      <c r="T25" s="50">
        <f t="shared" si="38"/>
        <v>0</v>
      </c>
      <c r="U25" s="68">
        <v>0</v>
      </c>
      <c r="V25" s="50">
        <f t="shared" si="39"/>
        <v>0</v>
      </c>
      <c r="W25" s="68">
        <v>0</v>
      </c>
      <c r="X25" s="50">
        <f t="shared" si="40"/>
        <v>0</v>
      </c>
      <c r="Y25" s="68">
        <v>0</v>
      </c>
      <c r="Z25" s="50">
        <f t="shared" si="41"/>
        <v>0</v>
      </c>
      <c r="AA25" s="68">
        <v>0</v>
      </c>
      <c r="AB25" s="50" t="e">
        <f t="shared" si="21"/>
        <v>#DIV/0!</v>
      </c>
    </row>
    <row r="26" spans="1:30" ht="15" hidden="1" x14ac:dyDescent="0.25">
      <c r="A26" s="176"/>
      <c r="B26" s="175"/>
      <c r="C26" s="171">
        <v>4222</v>
      </c>
      <c r="D26" s="170" t="s">
        <v>207</v>
      </c>
      <c r="E26" s="72"/>
      <c r="F26" s="80"/>
      <c r="G26" s="79">
        <v>0</v>
      </c>
      <c r="H26" s="50">
        <f t="shared" si="32"/>
        <v>0</v>
      </c>
      <c r="I26" s="68">
        <v>0</v>
      </c>
      <c r="J26" s="50">
        <f t="shared" si="33"/>
        <v>0</v>
      </c>
      <c r="K26" s="68">
        <v>0</v>
      </c>
      <c r="L26" s="50">
        <f t="shared" si="34"/>
        <v>0</v>
      </c>
      <c r="M26" s="68">
        <v>0</v>
      </c>
      <c r="N26" s="50">
        <f t="shared" si="35"/>
        <v>0</v>
      </c>
      <c r="O26" s="68">
        <v>0</v>
      </c>
      <c r="P26" s="50">
        <f t="shared" si="36"/>
        <v>0</v>
      </c>
      <c r="Q26" s="68">
        <v>0</v>
      </c>
      <c r="R26" s="50">
        <f t="shared" si="37"/>
        <v>0</v>
      </c>
      <c r="S26" s="68">
        <v>0</v>
      </c>
      <c r="T26" s="50">
        <f t="shared" si="38"/>
        <v>0</v>
      </c>
      <c r="U26" s="68">
        <v>0</v>
      </c>
      <c r="V26" s="50">
        <f t="shared" si="39"/>
        <v>0</v>
      </c>
      <c r="W26" s="68">
        <v>0</v>
      </c>
      <c r="X26" s="50">
        <f t="shared" si="40"/>
        <v>0</v>
      </c>
      <c r="Y26" s="68">
        <v>0</v>
      </c>
      <c r="Z26" s="50">
        <f t="shared" si="41"/>
        <v>0</v>
      </c>
      <c r="AA26" s="68">
        <v>0</v>
      </c>
      <c r="AB26" s="50" t="e">
        <f t="shared" si="21"/>
        <v>#DIV/0!</v>
      </c>
    </row>
    <row r="27" spans="1:30" ht="15" hidden="1" x14ac:dyDescent="0.25">
      <c r="A27" s="173"/>
      <c r="B27" s="172"/>
      <c r="C27" s="171">
        <v>4222</v>
      </c>
      <c r="D27" s="170" t="s">
        <v>206</v>
      </c>
      <c r="E27" s="50"/>
      <c r="F27" s="69"/>
      <c r="G27" s="68">
        <v>0</v>
      </c>
      <c r="H27" s="50">
        <f t="shared" si="32"/>
        <v>0</v>
      </c>
      <c r="I27" s="68">
        <v>0</v>
      </c>
      <c r="J27" s="50">
        <f t="shared" si="33"/>
        <v>0</v>
      </c>
      <c r="K27" s="68">
        <v>0</v>
      </c>
      <c r="L27" s="50">
        <f t="shared" si="34"/>
        <v>0</v>
      </c>
      <c r="M27" s="68">
        <v>0</v>
      </c>
      <c r="N27" s="50">
        <f t="shared" si="35"/>
        <v>0</v>
      </c>
      <c r="O27" s="68">
        <v>0</v>
      </c>
      <c r="P27" s="50">
        <f t="shared" si="36"/>
        <v>0</v>
      </c>
      <c r="Q27" s="68">
        <v>0</v>
      </c>
      <c r="R27" s="50">
        <f t="shared" si="37"/>
        <v>0</v>
      </c>
      <c r="S27" s="68">
        <v>0</v>
      </c>
      <c r="T27" s="50">
        <f t="shared" si="38"/>
        <v>0</v>
      </c>
      <c r="U27" s="68">
        <v>0</v>
      </c>
      <c r="V27" s="50">
        <f t="shared" si="39"/>
        <v>0</v>
      </c>
      <c r="W27" s="68">
        <v>0</v>
      </c>
      <c r="X27" s="50">
        <f t="shared" si="40"/>
        <v>0</v>
      </c>
      <c r="Y27" s="68">
        <v>0</v>
      </c>
      <c r="Z27" s="50">
        <f t="shared" si="41"/>
        <v>0</v>
      </c>
      <c r="AA27" s="68">
        <v>0</v>
      </c>
      <c r="AB27" s="50" t="e">
        <f t="shared" si="21"/>
        <v>#DIV/0!</v>
      </c>
    </row>
    <row r="28" spans="1:30" ht="15" hidden="1" x14ac:dyDescent="0.25">
      <c r="A28" s="176"/>
      <c r="B28" s="175"/>
      <c r="C28" s="171">
        <v>4223</v>
      </c>
      <c r="D28" s="170" t="s">
        <v>205</v>
      </c>
      <c r="E28" s="72"/>
      <c r="F28" s="80"/>
      <c r="G28" s="79">
        <v>0</v>
      </c>
      <c r="H28" s="50">
        <f t="shared" si="32"/>
        <v>0</v>
      </c>
      <c r="I28" s="68">
        <v>0</v>
      </c>
      <c r="J28" s="50">
        <f t="shared" si="33"/>
        <v>0</v>
      </c>
      <c r="K28" s="68">
        <v>0</v>
      </c>
      <c r="L28" s="50">
        <f t="shared" si="34"/>
        <v>0</v>
      </c>
      <c r="M28" s="68">
        <v>0</v>
      </c>
      <c r="N28" s="50">
        <f t="shared" si="35"/>
        <v>0</v>
      </c>
      <c r="O28" s="68">
        <v>0</v>
      </c>
      <c r="P28" s="50">
        <f t="shared" si="36"/>
        <v>0</v>
      </c>
      <c r="Q28" s="68">
        <v>0</v>
      </c>
      <c r="R28" s="50">
        <f t="shared" si="37"/>
        <v>0</v>
      </c>
      <c r="S28" s="68">
        <v>0</v>
      </c>
      <c r="T28" s="50">
        <f t="shared" si="38"/>
        <v>0</v>
      </c>
      <c r="U28" s="68">
        <v>0</v>
      </c>
      <c r="V28" s="50">
        <f t="shared" si="39"/>
        <v>0</v>
      </c>
      <c r="W28" s="68">
        <v>0</v>
      </c>
      <c r="X28" s="50">
        <f t="shared" si="40"/>
        <v>0</v>
      </c>
      <c r="Y28" s="68">
        <v>0</v>
      </c>
      <c r="Z28" s="50">
        <f t="shared" si="41"/>
        <v>0</v>
      </c>
      <c r="AA28" s="68">
        <v>0</v>
      </c>
      <c r="AB28" s="50" t="e">
        <f t="shared" si="21"/>
        <v>#DIV/0!</v>
      </c>
    </row>
    <row r="29" spans="1:30" ht="15" hidden="1" x14ac:dyDescent="0.25">
      <c r="A29" s="176"/>
      <c r="B29" s="175"/>
      <c r="C29" s="171">
        <v>4232</v>
      </c>
      <c r="D29" s="170" t="s">
        <v>204</v>
      </c>
      <c r="E29" s="72"/>
      <c r="F29" s="80"/>
      <c r="G29" s="79">
        <v>0</v>
      </c>
      <c r="H29" s="50">
        <f t="shared" si="32"/>
        <v>0</v>
      </c>
      <c r="I29" s="68">
        <v>0</v>
      </c>
      <c r="J29" s="50">
        <f t="shared" si="33"/>
        <v>0</v>
      </c>
      <c r="K29" s="68">
        <v>0</v>
      </c>
      <c r="L29" s="50">
        <f t="shared" si="34"/>
        <v>0</v>
      </c>
      <c r="M29" s="68">
        <v>0</v>
      </c>
      <c r="N29" s="50">
        <f t="shared" si="35"/>
        <v>0</v>
      </c>
      <c r="O29" s="68">
        <v>0</v>
      </c>
      <c r="P29" s="50">
        <f t="shared" si="36"/>
        <v>0</v>
      </c>
      <c r="Q29" s="68">
        <v>0</v>
      </c>
      <c r="R29" s="50">
        <f t="shared" si="37"/>
        <v>0</v>
      </c>
      <c r="S29" s="68">
        <v>0</v>
      </c>
      <c r="T29" s="50">
        <f t="shared" si="38"/>
        <v>0</v>
      </c>
      <c r="U29" s="68">
        <v>0</v>
      </c>
      <c r="V29" s="50">
        <f t="shared" si="39"/>
        <v>0</v>
      </c>
      <c r="W29" s="68">
        <v>0</v>
      </c>
      <c r="X29" s="50">
        <f t="shared" si="40"/>
        <v>0</v>
      </c>
      <c r="Y29" s="68">
        <v>0</v>
      </c>
      <c r="Z29" s="50">
        <f t="shared" si="41"/>
        <v>0</v>
      </c>
      <c r="AA29" s="68">
        <v>0</v>
      </c>
      <c r="AB29" s="50" t="e">
        <f t="shared" si="21"/>
        <v>#DIV/0!</v>
      </c>
    </row>
    <row r="30" spans="1:30" ht="15" hidden="1" x14ac:dyDescent="0.25">
      <c r="A30" s="176"/>
      <c r="B30" s="175"/>
      <c r="C30" s="171">
        <v>4232</v>
      </c>
      <c r="D30" s="170" t="s">
        <v>204</v>
      </c>
      <c r="E30" s="72"/>
      <c r="F30" s="80"/>
      <c r="G30" s="79">
        <v>0</v>
      </c>
      <c r="H30" s="50">
        <f t="shared" si="32"/>
        <v>0</v>
      </c>
      <c r="I30" s="68">
        <v>0</v>
      </c>
      <c r="J30" s="50">
        <f t="shared" si="33"/>
        <v>0</v>
      </c>
      <c r="K30" s="68">
        <v>0</v>
      </c>
      <c r="L30" s="50">
        <f t="shared" si="34"/>
        <v>0</v>
      </c>
      <c r="M30" s="68">
        <v>0</v>
      </c>
      <c r="N30" s="50">
        <f t="shared" si="35"/>
        <v>0</v>
      </c>
      <c r="O30" s="68">
        <v>0</v>
      </c>
      <c r="P30" s="50">
        <f t="shared" si="36"/>
        <v>0</v>
      </c>
      <c r="Q30" s="68">
        <v>0</v>
      </c>
      <c r="R30" s="50">
        <f t="shared" si="37"/>
        <v>0</v>
      </c>
      <c r="S30" s="68">
        <v>0</v>
      </c>
      <c r="T30" s="50">
        <f t="shared" si="38"/>
        <v>0</v>
      </c>
      <c r="U30" s="68">
        <v>0</v>
      </c>
      <c r="V30" s="50">
        <f t="shared" si="39"/>
        <v>0</v>
      </c>
      <c r="W30" s="68">
        <v>0</v>
      </c>
      <c r="X30" s="50">
        <f t="shared" si="40"/>
        <v>0</v>
      </c>
      <c r="Y30" s="68">
        <v>0</v>
      </c>
      <c r="Z30" s="50">
        <f t="shared" si="41"/>
        <v>0</v>
      </c>
      <c r="AA30" s="68">
        <v>0</v>
      </c>
      <c r="AB30" s="50" t="e">
        <f t="shared" si="21"/>
        <v>#DIV/0!</v>
      </c>
    </row>
    <row r="31" spans="1:30" ht="15" hidden="1" x14ac:dyDescent="0.25">
      <c r="A31" s="176"/>
      <c r="B31" s="175">
        <v>2212</v>
      </c>
      <c r="C31" s="171">
        <v>2322</v>
      </c>
      <c r="D31" s="170" t="s">
        <v>203</v>
      </c>
      <c r="E31" s="72"/>
      <c r="F31" s="80"/>
      <c r="G31" s="79">
        <v>0</v>
      </c>
      <c r="H31" s="50">
        <f t="shared" si="32"/>
        <v>0</v>
      </c>
      <c r="I31" s="68">
        <v>0</v>
      </c>
      <c r="J31" s="50">
        <f t="shared" si="33"/>
        <v>0</v>
      </c>
      <c r="K31" s="79">
        <v>0</v>
      </c>
      <c r="L31" s="50">
        <f t="shared" si="34"/>
        <v>0</v>
      </c>
      <c r="M31" s="68">
        <v>0</v>
      </c>
      <c r="N31" s="50">
        <f t="shared" si="35"/>
        <v>0</v>
      </c>
      <c r="O31" s="68">
        <v>0</v>
      </c>
      <c r="P31" s="50">
        <f t="shared" si="36"/>
        <v>0</v>
      </c>
      <c r="Q31" s="68">
        <v>0</v>
      </c>
      <c r="R31" s="50">
        <f t="shared" si="37"/>
        <v>0</v>
      </c>
      <c r="S31" s="68">
        <v>0</v>
      </c>
      <c r="T31" s="50">
        <f t="shared" si="38"/>
        <v>0</v>
      </c>
      <c r="U31" s="68">
        <v>0</v>
      </c>
      <c r="V31" s="50">
        <f t="shared" si="39"/>
        <v>0</v>
      </c>
      <c r="W31" s="68">
        <v>0</v>
      </c>
      <c r="X31" s="50">
        <f t="shared" si="40"/>
        <v>0</v>
      </c>
      <c r="Y31" s="68">
        <v>0</v>
      </c>
      <c r="Z31" s="50">
        <f t="shared" si="41"/>
        <v>0</v>
      </c>
      <c r="AA31" s="68">
        <v>0</v>
      </c>
      <c r="AB31" s="50" t="e">
        <f t="shared" si="21"/>
        <v>#DIV/0!</v>
      </c>
    </row>
    <row r="32" spans="1:30" ht="15" hidden="1" customHeight="1" x14ac:dyDescent="0.25">
      <c r="A32" s="176"/>
      <c r="B32" s="175">
        <v>2212</v>
      </c>
      <c r="C32" s="171">
        <v>2324</v>
      </c>
      <c r="D32" s="170" t="s">
        <v>202</v>
      </c>
      <c r="E32" s="72"/>
      <c r="F32" s="80"/>
      <c r="G32" s="79">
        <v>0</v>
      </c>
      <c r="H32" s="50">
        <f t="shared" si="32"/>
        <v>0</v>
      </c>
      <c r="I32" s="68">
        <v>0</v>
      </c>
      <c r="J32" s="50">
        <f t="shared" si="33"/>
        <v>0</v>
      </c>
      <c r="K32" s="79">
        <v>0</v>
      </c>
      <c r="L32" s="50">
        <f t="shared" si="34"/>
        <v>0</v>
      </c>
      <c r="M32" s="68">
        <v>0</v>
      </c>
      <c r="N32" s="50">
        <f t="shared" si="35"/>
        <v>0</v>
      </c>
      <c r="O32" s="68">
        <v>0</v>
      </c>
      <c r="P32" s="50">
        <f t="shared" si="36"/>
        <v>0</v>
      </c>
      <c r="Q32" s="68">
        <v>0</v>
      </c>
      <c r="R32" s="50">
        <f t="shared" si="37"/>
        <v>0</v>
      </c>
      <c r="S32" s="68">
        <v>0</v>
      </c>
      <c r="T32" s="50">
        <f t="shared" si="38"/>
        <v>0</v>
      </c>
      <c r="U32" s="68">
        <v>0</v>
      </c>
      <c r="V32" s="50">
        <f t="shared" si="39"/>
        <v>0</v>
      </c>
      <c r="W32" s="68">
        <v>0</v>
      </c>
      <c r="X32" s="50">
        <f t="shared" si="40"/>
        <v>0</v>
      </c>
      <c r="Y32" s="68">
        <v>0</v>
      </c>
      <c r="Z32" s="50">
        <f t="shared" si="41"/>
        <v>0</v>
      </c>
      <c r="AA32" s="68">
        <v>0</v>
      </c>
      <c r="AB32" s="50" t="e">
        <f t="shared" si="21"/>
        <v>#DIV/0!</v>
      </c>
    </row>
    <row r="33" spans="1:28" ht="15" hidden="1" customHeight="1" x14ac:dyDescent="0.25">
      <c r="A33" s="176"/>
      <c r="B33" s="175">
        <v>2219</v>
      </c>
      <c r="C33" s="177">
        <v>2321</v>
      </c>
      <c r="D33" s="170" t="s">
        <v>201</v>
      </c>
      <c r="E33" s="72"/>
      <c r="F33" s="80"/>
      <c r="G33" s="79">
        <v>0</v>
      </c>
      <c r="H33" s="50">
        <f t="shared" si="32"/>
        <v>0</v>
      </c>
      <c r="I33" s="68">
        <v>0</v>
      </c>
      <c r="J33" s="50">
        <f t="shared" si="33"/>
        <v>0</v>
      </c>
      <c r="K33" s="79">
        <v>0</v>
      </c>
      <c r="L33" s="50">
        <f t="shared" si="34"/>
        <v>0</v>
      </c>
      <c r="M33" s="68">
        <v>0</v>
      </c>
      <c r="N33" s="50">
        <f t="shared" si="35"/>
        <v>0</v>
      </c>
      <c r="O33" s="68">
        <v>0</v>
      </c>
      <c r="P33" s="50">
        <f t="shared" si="36"/>
        <v>0</v>
      </c>
      <c r="Q33" s="68">
        <v>0</v>
      </c>
      <c r="R33" s="50">
        <f t="shared" si="37"/>
        <v>0</v>
      </c>
      <c r="S33" s="68">
        <v>0</v>
      </c>
      <c r="T33" s="50">
        <f t="shared" si="38"/>
        <v>0</v>
      </c>
      <c r="U33" s="68">
        <v>0</v>
      </c>
      <c r="V33" s="50">
        <f t="shared" si="39"/>
        <v>0</v>
      </c>
      <c r="W33" s="68">
        <v>0</v>
      </c>
      <c r="X33" s="50">
        <f t="shared" si="40"/>
        <v>0</v>
      </c>
      <c r="Y33" s="68">
        <v>0</v>
      </c>
      <c r="Z33" s="50">
        <f t="shared" si="41"/>
        <v>0</v>
      </c>
      <c r="AA33" s="68">
        <v>0</v>
      </c>
      <c r="AB33" s="50" t="e">
        <f t="shared" si="21"/>
        <v>#DIV/0!</v>
      </c>
    </row>
    <row r="34" spans="1:28" ht="15" hidden="1" customHeight="1" x14ac:dyDescent="0.25">
      <c r="A34" s="176"/>
      <c r="B34" s="175">
        <v>2219</v>
      </c>
      <c r="C34" s="171">
        <v>2324</v>
      </c>
      <c r="D34" s="170" t="s">
        <v>200</v>
      </c>
      <c r="E34" s="72"/>
      <c r="F34" s="80"/>
      <c r="G34" s="79">
        <v>0</v>
      </c>
      <c r="H34" s="50">
        <f t="shared" si="32"/>
        <v>0</v>
      </c>
      <c r="I34" s="68">
        <v>0</v>
      </c>
      <c r="J34" s="50">
        <f t="shared" si="33"/>
        <v>0</v>
      </c>
      <c r="K34" s="79">
        <v>0</v>
      </c>
      <c r="L34" s="50">
        <f t="shared" si="34"/>
        <v>0</v>
      </c>
      <c r="M34" s="68">
        <v>0</v>
      </c>
      <c r="N34" s="50">
        <f t="shared" si="35"/>
        <v>0</v>
      </c>
      <c r="O34" s="68">
        <v>0</v>
      </c>
      <c r="P34" s="50">
        <f t="shared" si="36"/>
        <v>0</v>
      </c>
      <c r="Q34" s="68">
        <v>0</v>
      </c>
      <c r="R34" s="50">
        <f t="shared" si="37"/>
        <v>0</v>
      </c>
      <c r="S34" s="68">
        <v>0</v>
      </c>
      <c r="T34" s="50">
        <f t="shared" si="38"/>
        <v>0</v>
      </c>
      <c r="U34" s="68">
        <v>0</v>
      </c>
      <c r="V34" s="50">
        <f t="shared" si="39"/>
        <v>0</v>
      </c>
      <c r="W34" s="68">
        <v>0</v>
      </c>
      <c r="X34" s="50">
        <f t="shared" si="40"/>
        <v>0</v>
      </c>
      <c r="Y34" s="68">
        <v>0</v>
      </c>
      <c r="Z34" s="50">
        <v>4.7</v>
      </c>
      <c r="AA34" s="68">
        <v>0</v>
      </c>
      <c r="AB34" s="50" t="e">
        <f t="shared" si="21"/>
        <v>#DIV/0!</v>
      </c>
    </row>
    <row r="35" spans="1:28" ht="15" hidden="1" customHeight="1" x14ac:dyDescent="0.25">
      <c r="A35" s="176"/>
      <c r="B35" s="175">
        <v>2221</v>
      </c>
      <c r="C35" s="177">
        <v>2329</v>
      </c>
      <c r="D35" s="170" t="s">
        <v>199</v>
      </c>
      <c r="E35" s="72"/>
      <c r="F35" s="80"/>
      <c r="G35" s="79">
        <v>0</v>
      </c>
      <c r="H35" s="50">
        <f t="shared" si="32"/>
        <v>0</v>
      </c>
      <c r="I35" s="68">
        <v>0</v>
      </c>
      <c r="J35" s="50">
        <f t="shared" si="33"/>
        <v>0</v>
      </c>
      <c r="K35" s="79">
        <v>0</v>
      </c>
      <c r="L35" s="50">
        <f t="shared" si="34"/>
        <v>0</v>
      </c>
      <c r="M35" s="68">
        <v>0</v>
      </c>
      <c r="N35" s="50">
        <f t="shared" si="35"/>
        <v>0</v>
      </c>
      <c r="O35" s="68">
        <v>0</v>
      </c>
      <c r="P35" s="50">
        <f t="shared" si="36"/>
        <v>0</v>
      </c>
      <c r="Q35" s="68">
        <v>0</v>
      </c>
      <c r="R35" s="50">
        <f t="shared" si="37"/>
        <v>0</v>
      </c>
      <c r="S35" s="68">
        <v>0</v>
      </c>
      <c r="T35" s="50">
        <f t="shared" si="38"/>
        <v>0</v>
      </c>
      <c r="U35" s="68">
        <v>0</v>
      </c>
      <c r="V35" s="50">
        <f t="shared" si="39"/>
        <v>0</v>
      </c>
      <c r="W35" s="68">
        <v>0</v>
      </c>
      <c r="X35" s="50">
        <f t="shared" si="40"/>
        <v>0</v>
      </c>
      <c r="Y35" s="68">
        <v>0</v>
      </c>
      <c r="Z35" s="50">
        <f t="shared" ref="Z35:Z47" si="42">AA35-Y35</f>
        <v>0</v>
      </c>
      <c r="AA35" s="68">
        <v>0</v>
      </c>
      <c r="AB35" s="50" t="e">
        <f t="shared" si="21"/>
        <v>#DIV/0!</v>
      </c>
    </row>
    <row r="36" spans="1:28" ht="15" hidden="1" customHeight="1" x14ac:dyDescent="0.25">
      <c r="A36" s="70"/>
      <c r="B36" s="71">
        <v>3421</v>
      </c>
      <c r="C36" s="71">
        <v>3121</v>
      </c>
      <c r="D36" s="71" t="s">
        <v>198</v>
      </c>
      <c r="E36" s="124"/>
      <c r="F36" s="69"/>
      <c r="G36" s="79">
        <v>0</v>
      </c>
      <c r="H36" s="50">
        <f t="shared" si="32"/>
        <v>0</v>
      </c>
      <c r="I36" s="68">
        <v>0</v>
      </c>
      <c r="J36" s="50">
        <f t="shared" si="33"/>
        <v>0</v>
      </c>
      <c r="K36" s="79">
        <v>0</v>
      </c>
      <c r="L36" s="50">
        <f t="shared" si="34"/>
        <v>0</v>
      </c>
      <c r="M36" s="68">
        <v>0</v>
      </c>
      <c r="N36" s="50">
        <f t="shared" si="35"/>
        <v>0</v>
      </c>
      <c r="O36" s="68">
        <v>0</v>
      </c>
      <c r="P36" s="50">
        <f t="shared" si="36"/>
        <v>0</v>
      </c>
      <c r="Q36" s="68">
        <v>0</v>
      </c>
      <c r="R36" s="50">
        <f t="shared" si="37"/>
        <v>0</v>
      </c>
      <c r="S36" s="68">
        <v>0</v>
      </c>
      <c r="T36" s="50">
        <f t="shared" si="38"/>
        <v>0</v>
      </c>
      <c r="U36" s="68">
        <v>0</v>
      </c>
      <c r="V36" s="50">
        <f t="shared" si="39"/>
        <v>0</v>
      </c>
      <c r="W36" s="68">
        <v>0</v>
      </c>
      <c r="X36" s="50">
        <f t="shared" si="40"/>
        <v>0</v>
      </c>
      <c r="Y36" s="68">
        <v>0</v>
      </c>
      <c r="Z36" s="124">
        <f t="shared" si="42"/>
        <v>0</v>
      </c>
      <c r="AA36" s="68">
        <v>0</v>
      </c>
      <c r="AB36" s="50" t="e">
        <f t="shared" si="21"/>
        <v>#DIV/0!</v>
      </c>
    </row>
    <row r="37" spans="1:28" ht="15" hidden="1" customHeight="1" x14ac:dyDescent="0.25">
      <c r="A37" s="70"/>
      <c r="B37" s="71">
        <v>3631</v>
      </c>
      <c r="C37" s="71">
        <v>2322</v>
      </c>
      <c r="D37" s="71" t="s">
        <v>197</v>
      </c>
      <c r="E37" s="124"/>
      <c r="F37" s="69"/>
      <c r="G37" s="79">
        <v>0</v>
      </c>
      <c r="H37" s="50">
        <f t="shared" si="32"/>
        <v>0</v>
      </c>
      <c r="I37" s="68">
        <v>0</v>
      </c>
      <c r="J37" s="50">
        <f t="shared" si="33"/>
        <v>0</v>
      </c>
      <c r="K37" s="79">
        <v>0</v>
      </c>
      <c r="L37" s="50">
        <f t="shared" si="34"/>
        <v>0</v>
      </c>
      <c r="M37" s="68">
        <v>0</v>
      </c>
      <c r="N37" s="50">
        <f t="shared" si="35"/>
        <v>0</v>
      </c>
      <c r="O37" s="68">
        <v>0</v>
      </c>
      <c r="P37" s="50">
        <f t="shared" si="36"/>
        <v>0</v>
      </c>
      <c r="Q37" s="68">
        <v>0</v>
      </c>
      <c r="R37" s="50">
        <f t="shared" si="37"/>
        <v>0</v>
      </c>
      <c r="S37" s="68">
        <v>0</v>
      </c>
      <c r="T37" s="50">
        <f t="shared" si="38"/>
        <v>0</v>
      </c>
      <c r="U37" s="68">
        <v>0</v>
      </c>
      <c r="V37" s="50">
        <f t="shared" si="39"/>
        <v>0</v>
      </c>
      <c r="W37" s="68">
        <v>0</v>
      </c>
      <c r="X37" s="50">
        <f t="shared" si="40"/>
        <v>0</v>
      </c>
      <c r="Y37" s="68">
        <v>0</v>
      </c>
      <c r="Z37" s="50">
        <f t="shared" si="42"/>
        <v>0</v>
      </c>
      <c r="AA37" s="68">
        <v>0</v>
      </c>
      <c r="AB37" s="50" t="e">
        <f t="shared" si="21"/>
        <v>#DIV/0!</v>
      </c>
    </row>
    <row r="38" spans="1:28" ht="15" customHeight="1" x14ac:dyDescent="0.25">
      <c r="A38" s="174"/>
      <c r="B38" s="171">
        <v>2221</v>
      </c>
      <c r="C38" s="71">
        <v>2329</v>
      </c>
      <c r="D38" s="71" t="s">
        <v>520</v>
      </c>
      <c r="E38" s="124">
        <v>0</v>
      </c>
      <c r="F38" s="69">
        <v>0</v>
      </c>
      <c r="G38" s="79">
        <v>0</v>
      </c>
      <c r="H38" s="50">
        <f t="shared" ref="H38:L38" si="43">I38-G38</f>
        <v>0</v>
      </c>
      <c r="I38" s="68">
        <v>0</v>
      </c>
      <c r="J38" s="50">
        <f t="shared" si="43"/>
        <v>0</v>
      </c>
      <c r="K38" s="79">
        <v>0</v>
      </c>
      <c r="L38" s="50">
        <f t="shared" si="43"/>
        <v>0</v>
      </c>
      <c r="M38" s="68">
        <v>0</v>
      </c>
      <c r="N38" s="50">
        <f t="shared" si="35"/>
        <v>0</v>
      </c>
      <c r="O38" s="68">
        <v>0</v>
      </c>
      <c r="P38" s="50">
        <f t="shared" ref="P38" si="44">Q38-O38</f>
        <v>0</v>
      </c>
      <c r="Q38" s="68">
        <v>0</v>
      </c>
      <c r="R38" s="50">
        <f t="shared" ref="R38" si="45">S38-Q38</f>
        <v>0</v>
      </c>
      <c r="S38" s="68">
        <v>0</v>
      </c>
      <c r="T38" s="50">
        <f t="shared" ref="T38" si="46">U38-S38</f>
        <v>22</v>
      </c>
      <c r="U38" s="68">
        <v>22</v>
      </c>
      <c r="V38" s="50">
        <f t="shared" ref="V38" si="47">W38-U38</f>
        <v>0</v>
      </c>
      <c r="W38" s="68">
        <v>22</v>
      </c>
      <c r="X38" s="50">
        <f t="shared" ref="X38" si="48">Y38-W38</f>
        <v>-22</v>
      </c>
      <c r="Y38" s="68">
        <v>0</v>
      </c>
      <c r="Z38" s="50">
        <f t="shared" ref="Z38" si="49">AA38-Y38</f>
        <v>0</v>
      </c>
      <c r="AA38" s="68">
        <v>0</v>
      </c>
      <c r="AB38" s="50" t="e">
        <f t="shared" si="21"/>
        <v>#DIV/0!</v>
      </c>
    </row>
    <row r="39" spans="1:28" ht="15" customHeight="1" x14ac:dyDescent="0.25">
      <c r="A39" s="174"/>
      <c r="B39" s="171">
        <v>3631</v>
      </c>
      <c r="C39" s="71">
        <v>2324</v>
      </c>
      <c r="D39" s="71" t="s">
        <v>416</v>
      </c>
      <c r="E39" s="124">
        <v>0</v>
      </c>
      <c r="F39" s="69">
        <v>0</v>
      </c>
      <c r="G39" s="79">
        <v>16.600000000000001</v>
      </c>
      <c r="H39" s="50">
        <f t="shared" si="32"/>
        <v>0</v>
      </c>
      <c r="I39" s="68">
        <v>16.600000000000001</v>
      </c>
      <c r="J39" s="50">
        <f t="shared" si="33"/>
        <v>0</v>
      </c>
      <c r="K39" s="79">
        <v>16.600000000000001</v>
      </c>
      <c r="L39" s="50">
        <f t="shared" si="33"/>
        <v>0</v>
      </c>
      <c r="M39" s="68">
        <v>16.600000000000001</v>
      </c>
      <c r="N39" s="50">
        <f t="shared" si="33"/>
        <v>0</v>
      </c>
      <c r="O39" s="68">
        <v>16.600000000000001</v>
      </c>
      <c r="P39" s="50">
        <f t="shared" si="36"/>
        <v>0</v>
      </c>
      <c r="Q39" s="68">
        <v>16.600000000000001</v>
      </c>
      <c r="R39" s="50">
        <f t="shared" si="37"/>
        <v>0</v>
      </c>
      <c r="S39" s="68">
        <v>16.600000000000001</v>
      </c>
      <c r="T39" s="50">
        <f t="shared" si="38"/>
        <v>5</v>
      </c>
      <c r="U39" s="68">
        <v>21.6</v>
      </c>
      <c r="V39" s="50">
        <f t="shared" si="39"/>
        <v>0</v>
      </c>
      <c r="W39" s="68">
        <v>21.6</v>
      </c>
      <c r="X39" s="50">
        <f t="shared" si="40"/>
        <v>-21.6</v>
      </c>
      <c r="Y39" s="68">
        <v>0</v>
      </c>
      <c r="Z39" s="50">
        <f t="shared" si="42"/>
        <v>0</v>
      </c>
      <c r="AA39" s="68">
        <v>0</v>
      </c>
      <c r="AB39" s="50" t="e">
        <f t="shared" si="21"/>
        <v>#DIV/0!</v>
      </c>
    </row>
    <row r="40" spans="1:28" ht="15" hidden="1" customHeight="1" x14ac:dyDescent="0.25">
      <c r="A40" s="176"/>
      <c r="B40" s="175">
        <v>3322</v>
      </c>
      <c r="C40" s="177">
        <v>2324</v>
      </c>
      <c r="D40" s="170" t="s">
        <v>196</v>
      </c>
      <c r="E40" s="72"/>
      <c r="F40" s="80"/>
      <c r="G40" s="79">
        <v>0</v>
      </c>
      <c r="H40" s="50">
        <f t="shared" si="32"/>
        <v>0</v>
      </c>
      <c r="I40" s="68">
        <v>0</v>
      </c>
      <c r="J40" s="50">
        <f t="shared" si="33"/>
        <v>0</v>
      </c>
      <c r="K40" s="79">
        <v>0</v>
      </c>
      <c r="L40" s="50">
        <f t="shared" si="34"/>
        <v>0</v>
      </c>
      <c r="M40" s="68">
        <v>0</v>
      </c>
      <c r="N40" s="50">
        <f t="shared" si="35"/>
        <v>0</v>
      </c>
      <c r="O40" s="68">
        <v>0</v>
      </c>
      <c r="P40" s="50">
        <f t="shared" si="36"/>
        <v>0</v>
      </c>
      <c r="Q40" s="68">
        <v>0</v>
      </c>
      <c r="R40" s="50">
        <f t="shared" si="37"/>
        <v>0</v>
      </c>
      <c r="S40" s="68">
        <v>0</v>
      </c>
      <c r="T40" s="50">
        <f t="shared" si="38"/>
        <v>0</v>
      </c>
      <c r="U40" s="68">
        <v>0</v>
      </c>
      <c r="V40" s="50">
        <f t="shared" si="39"/>
        <v>0</v>
      </c>
      <c r="W40" s="68">
        <v>0</v>
      </c>
      <c r="X40" s="50">
        <f t="shared" si="40"/>
        <v>0</v>
      </c>
      <c r="Y40" s="68">
        <v>0</v>
      </c>
      <c r="Z40" s="50">
        <f t="shared" si="42"/>
        <v>0</v>
      </c>
      <c r="AA40" s="68">
        <v>0</v>
      </c>
      <c r="AB40" s="50" t="e">
        <f t="shared" si="21"/>
        <v>#DIV/0!</v>
      </c>
    </row>
    <row r="41" spans="1:28" ht="15" hidden="1" x14ac:dyDescent="0.25">
      <c r="A41" s="70"/>
      <c r="B41" s="71">
        <v>3412</v>
      </c>
      <c r="C41" s="71">
        <v>2321</v>
      </c>
      <c r="D41" s="71" t="s">
        <v>195</v>
      </c>
      <c r="E41" s="124"/>
      <c r="F41" s="69"/>
      <c r="G41" s="79">
        <v>0</v>
      </c>
      <c r="H41" s="50">
        <f t="shared" si="32"/>
        <v>0</v>
      </c>
      <c r="I41" s="68">
        <v>0</v>
      </c>
      <c r="J41" s="50">
        <f t="shared" si="33"/>
        <v>0</v>
      </c>
      <c r="K41" s="79">
        <v>0</v>
      </c>
      <c r="L41" s="50">
        <f t="shared" si="34"/>
        <v>0</v>
      </c>
      <c r="M41" s="68">
        <v>0</v>
      </c>
      <c r="N41" s="50">
        <f t="shared" si="35"/>
        <v>0</v>
      </c>
      <c r="O41" s="68">
        <v>0</v>
      </c>
      <c r="P41" s="50">
        <f t="shared" si="36"/>
        <v>0</v>
      </c>
      <c r="Q41" s="68">
        <v>0</v>
      </c>
      <c r="R41" s="50">
        <f t="shared" si="37"/>
        <v>0</v>
      </c>
      <c r="S41" s="68">
        <v>0</v>
      </c>
      <c r="T41" s="50">
        <f t="shared" si="38"/>
        <v>0</v>
      </c>
      <c r="U41" s="68">
        <v>0</v>
      </c>
      <c r="V41" s="50">
        <f t="shared" si="39"/>
        <v>0</v>
      </c>
      <c r="W41" s="68">
        <v>0</v>
      </c>
      <c r="X41" s="50">
        <f t="shared" si="40"/>
        <v>0</v>
      </c>
      <c r="Y41" s="68">
        <v>0</v>
      </c>
      <c r="Z41" s="124">
        <f t="shared" si="42"/>
        <v>0</v>
      </c>
      <c r="AA41" s="68">
        <v>0</v>
      </c>
      <c r="AB41" s="50" t="e">
        <f t="shared" si="21"/>
        <v>#DIV/0!</v>
      </c>
    </row>
    <row r="42" spans="1:28" ht="15" hidden="1" x14ac:dyDescent="0.25">
      <c r="A42" s="176"/>
      <c r="B42" s="175">
        <v>3635</v>
      </c>
      <c r="C42" s="171">
        <v>3122</v>
      </c>
      <c r="D42" s="170" t="s">
        <v>194</v>
      </c>
      <c r="E42" s="72"/>
      <c r="F42" s="80"/>
      <c r="G42" s="79">
        <v>0</v>
      </c>
      <c r="H42" s="50">
        <f t="shared" si="32"/>
        <v>0</v>
      </c>
      <c r="I42" s="68">
        <v>0</v>
      </c>
      <c r="J42" s="50">
        <f t="shared" si="33"/>
        <v>0</v>
      </c>
      <c r="K42" s="79">
        <v>0</v>
      </c>
      <c r="L42" s="50">
        <f t="shared" si="34"/>
        <v>0</v>
      </c>
      <c r="M42" s="68">
        <v>0</v>
      </c>
      <c r="N42" s="50">
        <f t="shared" si="35"/>
        <v>0</v>
      </c>
      <c r="O42" s="68">
        <v>0</v>
      </c>
      <c r="P42" s="50">
        <f t="shared" si="36"/>
        <v>0</v>
      </c>
      <c r="Q42" s="68">
        <v>0</v>
      </c>
      <c r="R42" s="50">
        <f t="shared" si="37"/>
        <v>0</v>
      </c>
      <c r="S42" s="68">
        <v>0</v>
      </c>
      <c r="T42" s="50">
        <f t="shared" si="38"/>
        <v>0</v>
      </c>
      <c r="U42" s="68">
        <v>0</v>
      </c>
      <c r="V42" s="50">
        <f t="shared" si="39"/>
        <v>0</v>
      </c>
      <c r="W42" s="68">
        <v>0</v>
      </c>
      <c r="X42" s="50">
        <f t="shared" si="40"/>
        <v>0</v>
      </c>
      <c r="Y42" s="68">
        <v>0</v>
      </c>
      <c r="Z42" s="50">
        <f t="shared" si="42"/>
        <v>0</v>
      </c>
      <c r="AA42" s="68">
        <v>0</v>
      </c>
      <c r="AB42" s="50" t="e">
        <f t="shared" si="21"/>
        <v>#DIV/0!</v>
      </c>
    </row>
    <row r="43" spans="1:28" ht="15" hidden="1" x14ac:dyDescent="0.25">
      <c r="A43" s="176"/>
      <c r="B43" s="175">
        <v>3699</v>
      </c>
      <c r="C43" s="171">
        <v>2111</v>
      </c>
      <c r="D43" s="170" t="s">
        <v>193</v>
      </c>
      <c r="E43" s="72"/>
      <c r="F43" s="80"/>
      <c r="G43" s="79">
        <v>0</v>
      </c>
      <c r="H43" s="50">
        <f t="shared" ref="H43" si="50">I43-G43</f>
        <v>0</v>
      </c>
      <c r="I43" s="68">
        <v>0</v>
      </c>
      <c r="J43" s="50">
        <f t="shared" ref="J43" si="51">K43-I43</f>
        <v>0</v>
      </c>
      <c r="K43" s="79">
        <v>0</v>
      </c>
      <c r="L43" s="50">
        <f t="shared" ref="L43" si="52">M43-K43</f>
        <v>0</v>
      </c>
      <c r="M43" s="68">
        <v>0</v>
      </c>
      <c r="N43" s="50">
        <f t="shared" ref="N43" si="53">O43-M43</f>
        <v>0</v>
      </c>
      <c r="O43" s="68">
        <v>0</v>
      </c>
      <c r="P43" s="50">
        <f t="shared" ref="P43" si="54">Q43-O43</f>
        <v>0</v>
      </c>
      <c r="Q43" s="68">
        <v>0</v>
      </c>
      <c r="R43" s="50">
        <f t="shared" ref="R43" si="55">S43-Q43</f>
        <v>0</v>
      </c>
      <c r="S43" s="68">
        <v>0</v>
      </c>
      <c r="T43" s="50">
        <f t="shared" ref="T43" si="56">U43-S43</f>
        <v>0</v>
      </c>
      <c r="U43" s="68">
        <v>0</v>
      </c>
      <c r="V43" s="50">
        <f t="shared" ref="V43" si="57">W43-U43</f>
        <v>0</v>
      </c>
      <c r="W43" s="68">
        <v>0</v>
      </c>
      <c r="X43" s="50">
        <f t="shared" ref="X43" si="58">Y43-W43</f>
        <v>0</v>
      </c>
      <c r="Y43" s="68">
        <v>0</v>
      </c>
      <c r="Z43" s="50">
        <f t="shared" ref="Z43" si="59">AA43-Y43</f>
        <v>0</v>
      </c>
      <c r="AA43" s="68">
        <v>0</v>
      </c>
      <c r="AB43" s="50" t="e">
        <f t="shared" si="21"/>
        <v>#DIV/0!</v>
      </c>
    </row>
    <row r="44" spans="1:28" ht="15" x14ac:dyDescent="0.25">
      <c r="A44" s="176"/>
      <c r="B44" s="175">
        <v>3699</v>
      </c>
      <c r="C44" s="171">
        <v>2111</v>
      </c>
      <c r="D44" s="170" t="s">
        <v>193</v>
      </c>
      <c r="E44" s="72">
        <v>0</v>
      </c>
      <c r="F44" s="80">
        <v>0</v>
      </c>
      <c r="G44" s="79">
        <v>0</v>
      </c>
      <c r="H44" s="50">
        <f t="shared" si="32"/>
        <v>0</v>
      </c>
      <c r="I44" s="68">
        <v>0</v>
      </c>
      <c r="J44" s="50">
        <f t="shared" si="33"/>
        <v>0</v>
      </c>
      <c r="K44" s="79">
        <v>0</v>
      </c>
      <c r="L44" s="50">
        <f t="shared" si="33"/>
        <v>4.8</v>
      </c>
      <c r="M44" s="68">
        <v>4.8</v>
      </c>
      <c r="N44" s="50">
        <f t="shared" si="35"/>
        <v>24.2</v>
      </c>
      <c r="O44" s="68">
        <v>29</v>
      </c>
      <c r="P44" s="50">
        <f t="shared" si="36"/>
        <v>0</v>
      </c>
      <c r="Q44" s="68">
        <v>29</v>
      </c>
      <c r="R44" s="50">
        <f t="shared" si="37"/>
        <v>0</v>
      </c>
      <c r="S44" s="68">
        <v>29</v>
      </c>
      <c r="T44" s="50">
        <f t="shared" si="38"/>
        <v>0</v>
      </c>
      <c r="U44" s="68">
        <v>29</v>
      </c>
      <c r="V44" s="50">
        <f t="shared" si="39"/>
        <v>0</v>
      </c>
      <c r="W44" s="68">
        <v>29</v>
      </c>
      <c r="X44" s="50">
        <f t="shared" si="40"/>
        <v>-29</v>
      </c>
      <c r="Y44" s="68">
        <v>0</v>
      </c>
      <c r="Z44" s="50">
        <f t="shared" si="42"/>
        <v>0</v>
      </c>
      <c r="AA44" s="68">
        <v>0</v>
      </c>
      <c r="AB44" s="50" t="e">
        <f t="shared" si="21"/>
        <v>#DIV/0!</v>
      </c>
    </row>
    <row r="45" spans="1:28" ht="15" hidden="1" x14ac:dyDescent="0.25">
      <c r="A45" s="174"/>
      <c r="B45" s="171">
        <v>3725</v>
      </c>
      <c r="C45" s="71">
        <v>2321</v>
      </c>
      <c r="D45" s="71" t="s">
        <v>192</v>
      </c>
      <c r="E45" s="124"/>
      <c r="F45" s="69"/>
      <c r="G45" s="79">
        <v>0</v>
      </c>
      <c r="H45" s="50">
        <f t="shared" si="32"/>
        <v>0</v>
      </c>
      <c r="I45" s="68">
        <v>0</v>
      </c>
      <c r="J45" s="50">
        <f t="shared" si="33"/>
        <v>0</v>
      </c>
      <c r="K45" s="79">
        <v>0</v>
      </c>
      <c r="L45" s="50">
        <f t="shared" si="34"/>
        <v>0</v>
      </c>
      <c r="M45" s="68">
        <v>0</v>
      </c>
      <c r="N45" s="50">
        <f t="shared" si="35"/>
        <v>0</v>
      </c>
      <c r="O45" s="68">
        <v>0</v>
      </c>
      <c r="P45" s="50">
        <f t="shared" si="36"/>
        <v>0</v>
      </c>
      <c r="Q45" s="68">
        <v>0</v>
      </c>
      <c r="R45" s="50">
        <f t="shared" si="37"/>
        <v>0</v>
      </c>
      <c r="S45" s="68">
        <v>0</v>
      </c>
      <c r="T45" s="50">
        <f t="shared" si="38"/>
        <v>0</v>
      </c>
      <c r="U45" s="68">
        <v>0</v>
      </c>
      <c r="V45" s="50">
        <f t="shared" si="39"/>
        <v>0</v>
      </c>
      <c r="W45" s="68">
        <v>0</v>
      </c>
      <c r="X45" s="50">
        <f t="shared" si="40"/>
        <v>0</v>
      </c>
      <c r="Y45" s="68">
        <v>0</v>
      </c>
      <c r="Z45" s="50">
        <f t="shared" si="42"/>
        <v>0</v>
      </c>
      <c r="AA45" s="68">
        <v>0</v>
      </c>
      <c r="AB45" s="50" t="e">
        <f t="shared" si="21"/>
        <v>#DIV/0!</v>
      </c>
    </row>
    <row r="46" spans="1:28" ht="15" x14ac:dyDescent="0.25">
      <c r="A46" s="174"/>
      <c r="B46" s="171">
        <v>3725</v>
      </c>
      <c r="C46" s="71">
        <v>2324</v>
      </c>
      <c r="D46" s="71" t="s">
        <v>417</v>
      </c>
      <c r="E46" s="124">
        <v>2000</v>
      </c>
      <c r="F46" s="69">
        <v>2000</v>
      </c>
      <c r="G46" s="79">
        <v>0</v>
      </c>
      <c r="H46" s="50">
        <f t="shared" si="32"/>
        <v>666.6</v>
      </c>
      <c r="I46" s="68">
        <v>666.6</v>
      </c>
      <c r="J46" s="50">
        <f t="shared" si="33"/>
        <v>0</v>
      </c>
      <c r="K46" s="68">
        <v>666.6</v>
      </c>
      <c r="L46" s="50">
        <f t="shared" si="33"/>
        <v>10.899999999999977</v>
      </c>
      <c r="M46" s="68">
        <v>677.5</v>
      </c>
      <c r="N46" s="50">
        <f t="shared" si="35"/>
        <v>686.90000000000009</v>
      </c>
      <c r="O46" s="68">
        <v>1364.4</v>
      </c>
      <c r="P46" s="50">
        <f t="shared" si="36"/>
        <v>0</v>
      </c>
      <c r="Q46" s="68">
        <v>1364.4</v>
      </c>
      <c r="R46" s="50">
        <f t="shared" si="37"/>
        <v>11.599999999999909</v>
      </c>
      <c r="S46" s="68">
        <v>1376</v>
      </c>
      <c r="T46" s="50">
        <f t="shared" si="38"/>
        <v>9.9999999999909051E-2</v>
      </c>
      <c r="U46" s="68">
        <v>1376.1</v>
      </c>
      <c r="V46" s="50">
        <f t="shared" si="39"/>
        <v>714.80000000000018</v>
      </c>
      <c r="W46" s="68">
        <v>2090.9</v>
      </c>
      <c r="X46" s="50">
        <f t="shared" si="40"/>
        <v>-2090.9</v>
      </c>
      <c r="Y46" s="68">
        <v>0</v>
      </c>
      <c r="Z46" s="50">
        <f t="shared" si="42"/>
        <v>0</v>
      </c>
      <c r="AA46" s="68">
        <v>0</v>
      </c>
      <c r="AB46" s="50">
        <f t="shared" si="21"/>
        <v>104.545</v>
      </c>
    </row>
    <row r="47" spans="1:28" ht="15" hidden="1" x14ac:dyDescent="0.25">
      <c r="A47" s="173"/>
      <c r="B47" s="172">
        <v>6399</v>
      </c>
      <c r="C47" s="171">
        <v>2222</v>
      </c>
      <c r="D47" s="170" t="s">
        <v>191</v>
      </c>
      <c r="E47" s="50"/>
      <c r="F47" s="69"/>
      <c r="G47" s="68">
        <v>0</v>
      </c>
      <c r="H47" s="50">
        <f t="shared" si="32"/>
        <v>0</v>
      </c>
      <c r="I47" s="68">
        <v>0</v>
      </c>
      <c r="J47" s="50">
        <f t="shared" si="33"/>
        <v>0</v>
      </c>
      <c r="K47" s="79">
        <v>0</v>
      </c>
      <c r="L47" s="50">
        <f t="shared" si="34"/>
        <v>0</v>
      </c>
      <c r="M47" s="68">
        <v>0</v>
      </c>
      <c r="N47" s="50">
        <f t="shared" si="35"/>
        <v>0</v>
      </c>
      <c r="O47" s="68">
        <v>0</v>
      </c>
      <c r="P47" s="50">
        <f t="shared" si="36"/>
        <v>0</v>
      </c>
      <c r="Q47" s="68">
        <v>0</v>
      </c>
      <c r="R47" s="50">
        <f t="shared" si="37"/>
        <v>0</v>
      </c>
      <c r="S47" s="68">
        <v>0</v>
      </c>
      <c r="T47" s="50">
        <f t="shared" si="38"/>
        <v>0</v>
      </c>
      <c r="U47" s="68">
        <v>0</v>
      </c>
      <c r="V47" s="50">
        <f t="shared" si="39"/>
        <v>0</v>
      </c>
      <c r="W47" s="68">
        <v>0</v>
      </c>
      <c r="X47" s="50">
        <f t="shared" si="40"/>
        <v>0</v>
      </c>
      <c r="Y47" s="68">
        <v>0</v>
      </c>
      <c r="Z47" s="50">
        <f t="shared" si="42"/>
        <v>0</v>
      </c>
      <c r="AA47" s="68">
        <v>0</v>
      </c>
      <c r="AB47" s="50" t="e">
        <f t="shared" ref="AB24:AB47" si="60">(AA47/F47)*100</f>
        <v>#DIV/0!</v>
      </c>
    </row>
    <row r="48" spans="1:28" ht="15.6" thickBot="1" x14ac:dyDescent="0.3">
      <c r="A48" s="169"/>
      <c r="B48" s="77"/>
      <c r="C48" s="77"/>
      <c r="D48" s="77"/>
      <c r="E48" s="75"/>
      <c r="F48" s="74"/>
      <c r="G48" s="73"/>
      <c r="H48" s="75"/>
      <c r="I48" s="73"/>
      <c r="J48" s="75"/>
      <c r="K48" s="73"/>
      <c r="L48" s="75"/>
      <c r="M48" s="73"/>
      <c r="N48" s="75"/>
      <c r="O48" s="73"/>
      <c r="P48" s="75"/>
      <c r="Q48" s="73"/>
      <c r="R48" s="75"/>
      <c r="S48" s="73"/>
      <c r="T48" s="75"/>
      <c r="U48" s="73"/>
      <c r="V48" s="75"/>
      <c r="W48" s="73"/>
      <c r="X48" s="75"/>
      <c r="Y48" s="73"/>
      <c r="Z48" s="75"/>
      <c r="AA48" s="73"/>
      <c r="AB48" s="75"/>
    </row>
    <row r="49" spans="1:28" s="52" customFormat="1" ht="21.75" customHeight="1" thickTop="1" thickBot="1" x14ac:dyDescent="0.35">
      <c r="A49" s="168"/>
      <c r="B49" s="167"/>
      <c r="C49" s="167"/>
      <c r="D49" s="166" t="s">
        <v>190</v>
      </c>
      <c r="E49" s="110">
        <f t="shared" ref="E49:AA49" si="61">SUM(E10:E48)</f>
        <v>2000</v>
      </c>
      <c r="F49" s="165">
        <f t="shared" si="61"/>
        <v>16683.7</v>
      </c>
      <c r="G49" s="164">
        <f t="shared" si="61"/>
        <v>16.600000000000001</v>
      </c>
      <c r="H49" s="110">
        <f t="shared" si="61"/>
        <v>666.6</v>
      </c>
      <c r="I49" s="164">
        <f t="shared" si="61"/>
        <v>683.2</v>
      </c>
      <c r="J49" s="110">
        <f t="shared" si="61"/>
        <v>0</v>
      </c>
      <c r="K49" s="164">
        <f t="shared" si="61"/>
        <v>683.2</v>
      </c>
      <c r="L49" s="110">
        <f t="shared" si="61"/>
        <v>15.699999999999978</v>
      </c>
      <c r="M49" s="164">
        <f t="shared" si="61"/>
        <v>698.9</v>
      </c>
      <c r="N49" s="110">
        <f t="shared" si="61"/>
        <v>816.10000000000014</v>
      </c>
      <c r="O49" s="164">
        <f t="shared" si="61"/>
        <v>1515</v>
      </c>
      <c r="P49" s="110">
        <f t="shared" si="61"/>
        <v>0</v>
      </c>
      <c r="Q49" s="164">
        <f t="shared" si="61"/>
        <v>1515</v>
      </c>
      <c r="R49" s="110">
        <f t="shared" si="61"/>
        <v>161.59999999999991</v>
      </c>
      <c r="S49" s="164">
        <f t="shared" si="61"/>
        <v>1676.6</v>
      </c>
      <c r="T49" s="110">
        <f t="shared" si="61"/>
        <v>27.099999999999909</v>
      </c>
      <c r="U49" s="164">
        <f t="shared" si="61"/>
        <v>1703.6999999999998</v>
      </c>
      <c r="V49" s="110">
        <f t="shared" si="61"/>
        <v>833.80000000000018</v>
      </c>
      <c r="W49" s="164">
        <f t="shared" si="61"/>
        <v>2537.5</v>
      </c>
      <c r="X49" s="110">
        <f t="shared" si="61"/>
        <v>-2537.5</v>
      </c>
      <c r="Y49" s="164">
        <f t="shared" si="61"/>
        <v>0</v>
      </c>
      <c r="Z49" s="110">
        <f t="shared" si="61"/>
        <v>4.7</v>
      </c>
      <c r="AA49" s="164">
        <f t="shared" si="61"/>
        <v>0</v>
      </c>
      <c r="AB49" s="50">
        <f t="shared" ref="AB49" si="62">(W49/F49)*100</f>
        <v>15.209455936033372</v>
      </c>
    </row>
    <row r="50" spans="1:28" ht="15" customHeight="1" x14ac:dyDescent="0.3">
      <c r="A50" s="53"/>
      <c r="B50" s="53"/>
      <c r="C50" s="53"/>
      <c r="D50" s="57"/>
      <c r="E50" s="55"/>
      <c r="F50" s="55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</row>
    <row r="51" spans="1:28" ht="15" customHeight="1" x14ac:dyDescent="0.3">
      <c r="A51" s="53"/>
      <c r="B51" s="53"/>
      <c r="C51" s="53"/>
      <c r="D51" s="57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</row>
    <row r="52" spans="1:28" ht="15" customHeight="1" thickBot="1" x14ac:dyDescent="0.35">
      <c r="A52" s="53"/>
      <c r="B52" s="53"/>
      <c r="C52" s="53"/>
      <c r="D52" s="57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</row>
    <row r="53" spans="1:28" ht="15.6" x14ac:dyDescent="0.3">
      <c r="A53" s="96" t="s">
        <v>77</v>
      </c>
      <c r="B53" s="96" t="s">
        <v>76</v>
      </c>
      <c r="C53" s="96" t="s">
        <v>75</v>
      </c>
      <c r="D53" s="95" t="s">
        <v>74</v>
      </c>
      <c r="E53" s="94" t="s">
        <v>73</v>
      </c>
      <c r="F53" s="94" t="s">
        <v>73</v>
      </c>
      <c r="G53" s="94" t="s">
        <v>7</v>
      </c>
      <c r="H53" s="94" t="s">
        <v>7</v>
      </c>
      <c r="I53" s="94" t="s">
        <v>7</v>
      </c>
      <c r="J53" s="94" t="s">
        <v>7</v>
      </c>
      <c r="K53" s="94" t="s">
        <v>7</v>
      </c>
      <c r="L53" s="94" t="s">
        <v>7</v>
      </c>
      <c r="M53" s="94" t="s">
        <v>7</v>
      </c>
      <c r="N53" s="94" t="s">
        <v>7</v>
      </c>
      <c r="O53" s="94" t="s">
        <v>7</v>
      </c>
      <c r="P53" s="94" t="s">
        <v>7</v>
      </c>
      <c r="Q53" s="94" t="s">
        <v>7</v>
      </c>
      <c r="R53" s="94" t="s">
        <v>7</v>
      </c>
      <c r="S53" s="94" t="s">
        <v>7</v>
      </c>
      <c r="T53" s="94" t="s">
        <v>7</v>
      </c>
      <c r="U53" s="94" t="s">
        <v>7</v>
      </c>
      <c r="V53" s="94" t="s">
        <v>7</v>
      </c>
      <c r="W53" s="94" t="s">
        <v>7</v>
      </c>
      <c r="X53" s="94" t="s">
        <v>7</v>
      </c>
      <c r="Y53" s="94" t="s">
        <v>7</v>
      </c>
      <c r="Z53" s="94" t="s">
        <v>7</v>
      </c>
      <c r="AA53" s="94" t="s">
        <v>7</v>
      </c>
      <c r="AB53" s="94" t="s">
        <v>72</v>
      </c>
    </row>
    <row r="54" spans="1:28" ht="15.75" customHeight="1" thickBot="1" x14ac:dyDescent="0.35">
      <c r="A54" s="93"/>
      <c r="B54" s="93"/>
      <c r="C54" s="93"/>
      <c r="D54" s="92"/>
      <c r="E54" s="90" t="s">
        <v>71</v>
      </c>
      <c r="F54" s="90" t="s">
        <v>70</v>
      </c>
      <c r="G54" s="91" t="s">
        <v>69</v>
      </c>
      <c r="H54" s="91" t="s">
        <v>68</v>
      </c>
      <c r="I54" s="91" t="s">
        <v>67</v>
      </c>
      <c r="J54" s="91" t="s">
        <v>66</v>
      </c>
      <c r="K54" s="91" t="s">
        <v>65</v>
      </c>
      <c r="L54" s="91" t="s">
        <v>64</v>
      </c>
      <c r="M54" s="91" t="s">
        <v>63</v>
      </c>
      <c r="N54" s="91" t="s">
        <v>62</v>
      </c>
      <c r="O54" s="91" t="s">
        <v>61</v>
      </c>
      <c r="P54" s="91" t="s">
        <v>60</v>
      </c>
      <c r="Q54" s="91" t="s">
        <v>59</v>
      </c>
      <c r="R54" s="91" t="s">
        <v>58</v>
      </c>
      <c r="S54" s="91" t="s">
        <v>57</v>
      </c>
      <c r="T54" s="91" t="s">
        <v>56</v>
      </c>
      <c r="U54" s="91" t="s">
        <v>55</v>
      </c>
      <c r="V54" s="91" t="s">
        <v>54</v>
      </c>
      <c r="W54" s="91" t="s">
        <v>53</v>
      </c>
      <c r="X54" s="91" t="s">
        <v>52</v>
      </c>
      <c r="Y54" s="91" t="s">
        <v>51</v>
      </c>
      <c r="Z54" s="91" t="s">
        <v>50</v>
      </c>
      <c r="AA54" s="91" t="s">
        <v>49</v>
      </c>
      <c r="AB54" s="90" t="s">
        <v>10</v>
      </c>
    </row>
    <row r="55" spans="1:28" ht="16.5" customHeight="1" thickTop="1" x14ac:dyDescent="0.3">
      <c r="A55" s="163">
        <v>30</v>
      </c>
      <c r="B55" s="116"/>
      <c r="C55" s="116"/>
      <c r="D55" s="115" t="s">
        <v>189</v>
      </c>
      <c r="E55" s="160"/>
      <c r="F55" s="162"/>
      <c r="G55" s="161"/>
      <c r="H55" s="160"/>
      <c r="I55" s="161"/>
      <c r="J55" s="160"/>
      <c r="K55" s="161"/>
      <c r="L55" s="160"/>
      <c r="M55" s="161"/>
      <c r="N55" s="160"/>
      <c r="O55" s="161"/>
      <c r="P55" s="160"/>
      <c r="Q55" s="161"/>
      <c r="R55" s="160"/>
      <c r="S55" s="161"/>
      <c r="T55" s="160"/>
      <c r="U55" s="161"/>
      <c r="V55" s="160"/>
      <c r="W55" s="161"/>
      <c r="X55" s="160"/>
      <c r="Y55" s="161"/>
      <c r="Z55" s="160"/>
      <c r="AA55" s="161"/>
      <c r="AB55" s="160"/>
    </row>
    <row r="56" spans="1:28" ht="15" customHeight="1" x14ac:dyDescent="0.3">
      <c r="A56" s="143"/>
      <c r="B56" s="127"/>
      <c r="C56" s="127"/>
      <c r="D56" s="127"/>
      <c r="E56" s="50"/>
      <c r="F56" s="69"/>
      <c r="G56" s="68"/>
      <c r="H56" s="50"/>
      <c r="I56" s="68"/>
      <c r="J56" s="50"/>
      <c r="K56" s="68"/>
      <c r="L56" s="50"/>
      <c r="M56" s="68"/>
      <c r="N56" s="50"/>
      <c r="O56" s="68"/>
      <c r="P56" s="50"/>
      <c r="Q56" s="68"/>
      <c r="R56" s="50"/>
      <c r="S56" s="68"/>
      <c r="T56" s="50"/>
      <c r="U56" s="68"/>
      <c r="V56" s="50"/>
      <c r="W56" s="68"/>
      <c r="X56" s="50"/>
      <c r="Y56" s="68"/>
      <c r="Z56" s="50"/>
      <c r="AA56" s="68"/>
      <c r="AB56" s="50"/>
    </row>
    <row r="57" spans="1:28" ht="15" hidden="1" x14ac:dyDescent="0.25">
      <c r="A57" s="70"/>
      <c r="B57" s="71"/>
      <c r="C57" s="71">
        <v>1361</v>
      </c>
      <c r="D57" s="71" t="s">
        <v>95</v>
      </c>
      <c r="E57" s="144"/>
      <c r="F57" s="138"/>
      <c r="G57" s="157">
        <v>0</v>
      </c>
      <c r="H57" s="50">
        <f t="shared" ref="H57:H96" si="63">I57-G57</f>
        <v>0</v>
      </c>
      <c r="I57" s="157">
        <v>0</v>
      </c>
      <c r="J57" s="50">
        <f t="shared" ref="J57:L96" si="64">K57-I57</f>
        <v>0</v>
      </c>
      <c r="K57" s="157">
        <v>0</v>
      </c>
      <c r="L57" s="50">
        <f t="shared" ref="L57:L96" si="65">M57-K57</f>
        <v>0</v>
      </c>
      <c r="M57" s="157">
        <v>0</v>
      </c>
      <c r="N57" s="50">
        <f t="shared" ref="N57:N96" si="66">O57-M57</f>
        <v>0</v>
      </c>
      <c r="O57" s="157">
        <v>0</v>
      </c>
      <c r="P57" s="50">
        <f t="shared" ref="P57:P96" si="67">Q57-O57</f>
        <v>0</v>
      </c>
      <c r="Q57" s="157">
        <v>0</v>
      </c>
      <c r="R57" s="50">
        <f t="shared" ref="R57:R96" si="68">S57-Q57</f>
        <v>0</v>
      </c>
      <c r="S57" s="157">
        <v>0</v>
      </c>
      <c r="T57" s="50">
        <f t="shared" ref="T57:T96" si="69">U57-S57</f>
        <v>0</v>
      </c>
      <c r="U57" s="157">
        <v>0</v>
      </c>
      <c r="V57" s="50">
        <f t="shared" ref="V57:V96" si="70">W57-U57</f>
        <v>0</v>
      </c>
      <c r="W57" s="157">
        <v>0</v>
      </c>
      <c r="X57" s="50">
        <f t="shared" ref="X57:X96" si="71">Y57-W57</f>
        <v>0</v>
      </c>
      <c r="Y57" s="157">
        <v>0</v>
      </c>
      <c r="Z57" s="50">
        <f t="shared" ref="Z57:Z96" si="72">AA57-Y57</f>
        <v>0</v>
      </c>
      <c r="AA57" s="157">
        <v>0</v>
      </c>
      <c r="AB57" s="50" t="e">
        <f t="shared" ref="AB57:AB96" si="73">(AA57/F57)*100</f>
        <v>#DIV/0!</v>
      </c>
    </row>
    <row r="58" spans="1:28" ht="15" hidden="1" x14ac:dyDescent="0.25">
      <c r="A58" s="70"/>
      <c r="B58" s="71"/>
      <c r="C58" s="71">
        <v>2460</v>
      </c>
      <c r="D58" s="71" t="s">
        <v>188</v>
      </c>
      <c r="E58" s="144"/>
      <c r="F58" s="138"/>
      <c r="G58" s="157"/>
      <c r="H58" s="50">
        <f t="shared" si="63"/>
        <v>0</v>
      </c>
      <c r="I58" s="157"/>
      <c r="J58" s="50">
        <f t="shared" si="64"/>
        <v>0</v>
      </c>
      <c r="K58" s="157"/>
      <c r="L58" s="50">
        <f t="shared" si="65"/>
        <v>0</v>
      </c>
      <c r="M58" s="157"/>
      <c r="N58" s="50">
        <f t="shared" si="66"/>
        <v>0</v>
      </c>
      <c r="O58" s="157"/>
      <c r="P58" s="50">
        <f t="shared" si="67"/>
        <v>0</v>
      </c>
      <c r="Q58" s="157"/>
      <c r="R58" s="50">
        <f t="shared" si="68"/>
        <v>0</v>
      </c>
      <c r="S58" s="157"/>
      <c r="T58" s="50">
        <f t="shared" si="69"/>
        <v>0</v>
      </c>
      <c r="U58" s="157"/>
      <c r="V58" s="50">
        <f t="shared" si="70"/>
        <v>0</v>
      </c>
      <c r="W58" s="157"/>
      <c r="X58" s="50">
        <f t="shared" si="71"/>
        <v>0</v>
      </c>
      <c r="Y58" s="157"/>
      <c r="Z58" s="50">
        <f t="shared" si="72"/>
        <v>0</v>
      </c>
      <c r="AA58" s="157"/>
      <c r="AB58" s="50" t="e">
        <f t="shared" si="73"/>
        <v>#DIV/0!</v>
      </c>
    </row>
    <row r="59" spans="1:28" ht="15" hidden="1" x14ac:dyDescent="0.25">
      <c r="A59" s="70">
        <v>98008</v>
      </c>
      <c r="B59" s="71"/>
      <c r="C59" s="71">
        <v>4111</v>
      </c>
      <c r="D59" s="71" t="s">
        <v>187</v>
      </c>
      <c r="E59" s="124"/>
      <c r="F59" s="69"/>
      <c r="G59" s="68"/>
      <c r="H59" s="50">
        <f t="shared" si="63"/>
        <v>0</v>
      </c>
      <c r="I59" s="68"/>
      <c r="J59" s="50">
        <f t="shared" si="64"/>
        <v>0</v>
      </c>
      <c r="K59" s="68"/>
      <c r="L59" s="50">
        <f t="shared" si="65"/>
        <v>0</v>
      </c>
      <c r="M59" s="68"/>
      <c r="N59" s="50">
        <f t="shared" si="66"/>
        <v>0</v>
      </c>
      <c r="O59" s="68"/>
      <c r="P59" s="50">
        <f t="shared" si="67"/>
        <v>0</v>
      </c>
      <c r="Q59" s="68"/>
      <c r="R59" s="50">
        <f t="shared" si="68"/>
        <v>0</v>
      </c>
      <c r="S59" s="68"/>
      <c r="T59" s="50">
        <f t="shared" si="69"/>
        <v>0</v>
      </c>
      <c r="U59" s="68"/>
      <c r="V59" s="50">
        <f t="shared" si="70"/>
        <v>0</v>
      </c>
      <c r="W59" s="68"/>
      <c r="X59" s="50">
        <f t="shared" si="71"/>
        <v>0</v>
      </c>
      <c r="Y59" s="68"/>
      <c r="Z59" s="124">
        <f t="shared" si="72"/>
        <v>0</v>
      </c>
      <c r="AA59" s="68"/>
      <c r="AB59" s="50" t="e">
        <f t="shared" si="73"/>
        <v>#DIV/0!</v>
      </c>
    </row>
    <row r="60" spans="1:28" ht="15" hidden="1" customHeight="1" x14ac:dyDescent="0.25">
      <c r="A60" s="70">
        <v>98071</v>
      </c>
      <c r="B60" s="71"/>
      <c r="C60" s="71">
        <v>4111</v>
      </c>
      <c r="D60" s="71" t="s">
        <v>186</v>
      </c>
      <c r="E60" s="144"/>
      <c r="F60" s="138"/>
      <c r="G60" s="157"/>
      <c r="H60" s="50">
        <f t="shared" si="63"/>
        <v>0</v>
      </c>
      <c r="I60" s="157"/>
      <c r="J60" s="50">
        <f t="shared" si="64"/>
        <v>0</v>
      </c>
      <c r="K60" s="157"/>
      <c r="L60" s="50">
        <f t="shared" si="65"/>
        <v>0</v>
      </c>
      <c r="M60" s="157"/>
      <c r="N60" s="50">
        <f t="shared" si="66"/>
        <v>0</v>
      </c>
      <c r="O60" s="157"/>
      <c r="P60" s="50">
        <f t="shared" si="67"/>
        <v>0</v>
      </c>
      <c r="Q60" s="157"/>
      <c r="R60" s="50">
        <f t="shared" si="68"/>
        <v>0</v>
      </c>
      <c r="S60" s="157"/>
      <c r="T60" s="50">
        <f t="shared" si="69"/>
        <v>0</v>
      </c>
      <c r="U60" s="157"/>
      <c r="V60" s="50">
        <f t="shared" si="70"/>
        <v>0</v>
      </c>
      <c r="W60" s="157"/>
      <c r="X60" s="50">
        <f t="shared" si="71"/>
        <v>0</v>
      </c>
      <c r="Y60" s="157"/>
      <c r="Z60" s="50">
        <f t="shared" si="72"/>
        <v>0</v>
      </c>
      <c r="AA60" s="157"/>
      <c r="AB60" s="50" t="e">
        <f t="shared" si="73"/>
        <v>#DIV/0!</v>
      </c>
    </row>
    <row r="61" spans="1:28" ht="15" hidden="1" customHeight="1" x14ac:dyDescent="0.25">
      <c r="A61" s="70">
        <v>98187</v>
      </c>
      <c r="B61" s="71"/>
      <c r="C61" s="71">
        <v>4111</v>
      </c>
      <c r="D61" s="71" t="s">
        <v>185</v>
      </c>
      <c r="E61" s="144"/>
      <c r="F61" s="138"/>
      <c r="G61" s="157"/>
      <c r="H61" s="50">
        <f t="shared" si="63"/>
        <v>0</v>
      </c>
      <c r="I61" s="157"/>
      <c r="J61" s="50">
        <f t="shared" si="64"/>
        <v>0</v>
      </c>
      <c r="K61" s="157"/>
      <c r="L61" s="50">
        <f t="shared" si="65"/>
        <v>0</v>
      </c>
      <c r="M61" s="157"/>
      <c r="N61" s="50">
        <f t="shared" si="66"/>
        <v>0</v>
      </c>
      <c r="O61" s="157"/>
      <c r="P61" s="50">
        <f t="shared" si="67"/>
        <v>0</v>
      </c>
      <c r="Q61" s="157"/>
      <c r="R61" s="50">
        <f t="shared" si="68"/>
        <v>0</v>
      </c>
      <c r="S61" s="157"/>
      <c r="T61" s="50">
        <f t="shared" si="69"/>
        <v>0</v>
      </c>
      <c r="U61" s="157"/>
      <c r="V61" s="50">
        <f t="shared" si="70"/>
        <v>0</v>
      </c>
      <c r="W61" s="157"/>
      <c r="X61" s="50">
        <f t="shared" si="71"/>
        <v>0</v>
      </c>
      <c r="Y61" s="157"/>
      <c r="Z61" s="50">
        <f t="shared" si="72"/>
        <v>0</v>
      </c>
      <c r="AA61" s="157"/>
      <c r="AB61" s="50" t="e">
        <f t="shared" si="73"/>
        <v>#DIV/0!</v>
      </c>
    </row>
    <row r="62" spans="1:28" ht="15" hidden="1" x14ac:dyDescent="0.25">
      <c r="A62" s="70">
        <v>98348</v>
      </c>
      <c r="B62" s="71"/>
      <c r="C62" s="71">
        <v>4111</v>
      </c>
      <c r="D62" s="71" t="s">
        <v>184</v>
      </c>
      <c r="E62" s="140"/>
      <c r="F62" s="114"/>
      <c r="G62" s="68"/>
      <c r="H62" s="50">
        <f t="shared" si="63"/>
        <v>0</v>
      </c>
      <c r="I62" s="68"/>
      <c r="J62" s="50">
        <f t="shared" si="64"/>
        <v>0</v>
      </c>
      <c r="K62" s="68"/>
      <c r="L62" s="50">
        <f t="shared" si="65"/>
        <v>0</v>
      </c>
      <c r="M62" s="68"/>
      <c r="N62" s="50">
        <f t="shared" si="66"/>
        <v>0</v>
      </c>
      <c r="O62" s="68"/>
      <c r="P62" s="50">
        <f t="shared" si="67"/>
        <v>0</v>
      </c>
      <c r="Q62" s="68"/>
      <c r="R62" s="50">
        <f t="shared" si="68"/>
        <v>0</v>
      </c>
      <c r="S62" s="68"/>
      <c r="T62" s="50">
        <f t="shared" si="69"/>
        <v>0</v>
      </c>
      <c r="U62" s="68"/>
      <c r="V62" s="50">
        <f t="shared" si="70"/>
        <v>0</v>
      </c>
      <c r="W62" s="68"/>
      <c r="X62" s="50">
        <f t="shared" si="71"/>
        <v>0</v>
      </c>
      <c r="Y62" s="68"/>
      <c r="Z62" s="124">
        <f t="shared" si="72"/>
        <v>0</v>
      </c>
      <c r="AA62" s="68"/>
      <c r="AB62" s="50" t="e">
        <f t="shared" si="73"/>
        <v>#DIV/0!</v>
      </c>
    </row>
    <row r="63" spans="1:28" ht="15" x14ac:dyDescent="0.25">
      <c r="A63" s="70"/>
      <c r="B63" s="71"/>
      <c r="C63" s="71">
        <v>2460</v>
      </c>
      <c r="D63" s="71" t="s">
        <v>514</v>
      </c>
      <c r="E63" s="124">
        <v>0</v>
      </c>
      <c r="F63" s="69">
        <v>0</v>
      </c>
      <c r="G63" s="157">
        <v>0</v>
      </c>
      <c r="H63" s="50">
        <f t="shared" ref="H63:H64" si="74">I63-G63</f>
        <v>0</v>
      </c>
      <c r="I63" s="157">
        <v>0</v>
      </c>
      <c r="J63" s="50">
        <f t="shared" ref="J63:J64" si="75">K63-I63</f>
        <v>0</v>
      </c>
      <c r="K63" s="157">
        <v>0</v>
      </c>
      <c r="L63" s="50">
        <f t="shared" ref="L63:L64" si="76">M63-K63</f>
        <v>0</v>
      </c>
      <c r="M63" s="157">
        <v>0</v>
      </c>
      <c r="N63" s="50">
        <f t="shared" ref="N63:N64" si="77">O63-M63</f>
        <v>0</v>
      </c>
      <c r="O63" s="157">
        <v>0</v>
      </c>
      <c r="P63" s="50">
        <f t="shared" ref="P63:P64" si="78">Q63-O63</f>
        <v>0</v>
      </c>
      <c r="Q63" s="157">
        <v>0</v>
      </c>
      <c r="R63" s="50">
        <f t="shared" ref="R63:R64" si="79">S63-Q63</f>
        <v>0.5</v>
      </c>
      <c r="S63" s="157">
        <v>0.5</v>
      </c>
      <c r="T63" s="50">
        <f t="shared" ref="T63:T64" si="80">U63-S63</f>
        <v>0.5</v>
      </c>
      <c r="U63" s="157">
        <v>1</v>
      </c>
      <c r="V63" s="50">
        <f t="shared" ref="V63:V64" si="81">W63-U63</f>
        <v>0.5</v>
      </c>
      <c r="W63" s="157">
        <v>1.5</v>
      </c>
      <c r="X63" s="50">
        <f t="shared" ref="X63:X64" si="82">Y63-W63</f>
        <v>-1.5</v>
      </c>
      <c r="Y63" s="157">
        <v>0</v>
      </c>
      <c r="Z63" s="124">
        <f t="shared" ref="Z63:Z64" si="83">AA63-Y63</f>
        <v>0</v>
      </c>
      <c r="AA63" s="157">
        <v>0</v>
      </c>
      <c r="AB63" s="50" t="e">
        <f t="shared" ref="AB63:AB96" si="84">(W63/F63)*100</f>
        <v>#DIV/0!</v>
      </c>
    </row>
    <row r="64" spans="1:28" ht="15" x14ac:dyDescent="0.25">
      <c r="A64" s="70">
        <v>98008</v>
      </c>
      <c r="B64" s="71"/>
      <c r="C64" s="71">
        <v>4111</v>
      </c>
      <c r="D64" s="71" t="s">
        <v>515</v>
      </c>
      <c r="E64" s="124">
        <v>0</v>
      </c>
      <c r="F64" s="69">
        <v>30</v>
      </c>
      <c r="G64" s="157">
        <v>0</v>
      </c>
      <c r="H64" s="50">
        <f t="shared" si="74"/>
        <v>0</v>
      </c>
      <c r="I64" s="157">
        <v>0</v>
      </c>
      <c r="J64" s="50">
        <f t="shared" si="75"/>
        <v>0</v>
      </c>
      <c r="K64" s="157">
        <v>0</v>
      </c>
      <c r="L64" s="50">
        <f t="shared" si="76"/>
        <v>0</v>
      </c>
      <c r="M64" s="157">
        <v>0</v>
      </c>
      <c r="N64" s="50">
        <f t="shared" si="77"/>
        <v>0</v>
      </c>
      <c r="O64" s="157">
        <v>0</v>
      </c>
      <c r="P64" s="50">
        <f t="shared" si="78"/>
        <v>0</v>
      </c>
      <c r="Q64" s="157">
        <v>0</v>
      </c>
      <c r="R64" s="50">
        <f t="shared" si="79"/>
        <v>30</v>
      </c>
      <c r="S64" s="157">
        <v>30</v>
      </c>
      <c r="T64" s="50">
        <f t="shared" si="80"/>
        <v>0</v>
      </c>
      <c r="U64" s="157">
        <v>30</v>
      </c>
      <c r="V64" s="50">
        <f t="shared" si="81"/>
        <v>0</v>
      </c>
      <c r="W64" s="157">
        <v>30</v>
      </c>
      <c r="X64" s="50">
        <f t="shared" si="82"/>
        <v>-30</v>
      </c>
      <c r="Y64" s="157">
        <v>0</v>
      </c>
      <c r="Z64" s="124">
        <f t="shared" si="83"/>
        <v>0</v>
      </c>
      <c r="AA64" s="157">
        <v>0</v>
      </c>
      <c r="AB64" s="50">
        <f t="shared" si="84"/>
        <v>100</v>
      </c>
    </row>
    <row r="65" spans="1:28" ht="15" x14ac:dyDescent="0.25">
      <c r="A65" s="70">
        <v>98071</v>
      </c>
      <c r="B65" s="71"/>
      <c r="C65" s="71">
        <v>4111</v>
      </c>
      <c r="D65" s="71" t="s">
        <v>525</v>
      </c>
      <c r="E65" s="124">
        <v>0</v>
      </c>
      <c r="F65" s="69">
        <v>530</v>
      </c>
      <c r="G65" s="157">
        <v>0</v>
      </c>
      <c r="H65" s="50">
        <f t="shared" ref="H65" si="85">I65-G65</f>
        <v>0</v>
      </c>
      <c r="I65" s="157">
        <v>0</v>
      </c>
      <c r="J65" s="50">
        <f t="shared" ref="J65" si="86">K65-I65</f>
        <v>0</v>
      </c>
      <c r="K65" s="157">
        <v>0</v>
      </c>
      <c r="L65" s="50">
        <f t="shared" ref="L65" si="87">M65-K65</f>
        <v>0</v>
      </c>
      <c r="M65" s="157">
        <v>0</v>
      </c>
      <c r="N65" s="50">
        <f t="shared" ref="N65" si="88">O65-M65</f>
        <v>0</v>
      </c>
      <c r="O65" s="157">
        <v>0</v>
      </c>
      <c r="P65" s="50">
        <f t="shared" ref="P65" si="89">Q65-O65</f>
        <v>0</v>
      </c>
      <c r="Q65" s="157">
        <v>0</v>
      </c>
      <c r="R65" s="50">
        <f t="shared" ref="R65" si="90">S65-Q65</f>
        <v>0</v>
      </c>
      <c r="S65" s="157">
        <v>0</v>
      </c>
      <c r="T65" s="50">
        <f t="shared" ref="T65" si="91">U65-S65</f>
        <v>0</v>
      </c>
      <c r="U65" s="157">
        <v>0</v>
      </c>
      <c r="V65" s="50">
        <f t="shared" ref="V65" si="92">W65-U65</f>
        <v>530</v>
      </c>
      <c r="W65" s="157">
        <v>530</v>
      </c>
      <c r="X65" s="50">
        <f t="shared" ref="X65" si="93">Y65-W65</f>
        <v>-530</v>
      </c>
      <c r="Y65" s="157">
        <v>0</v>
      </c>
      <c r="Z65" s="124">
        <f t="shared" ref="Z65" si="94">AA65-Y65</f>
        <v>0</v>
      </c>
      <c r="AA65" s="157">
        <v>0</v>
      </c>
      <c r="AB65" s="50">
        <f t="shared" si="84"/>
        <v>100</v>
      </c>
    </row>
    <row r="66" spans="1:28" ht="14.4" customHeight="1" x14ac:dyDescent="0.25">
      <c r="A66" s="71">
        <v>13011</v>
      </c>
      <c r="B66" s="71"/>
      <c r="C66" s="71">
        <v>4116</v>
      </c>
      <c r="D66" s="71" t="s">
        <v>183</v>
      </c>
      <c r="E66" s="50">
        <v>0</v>
      </c>
      <c r="F66" s="69">
        <v>7193.4</v>
      </c>
      <c r="G66" s="157">
        <v>0</v>
      </c>
      <c r="H66" s="50">
        <f t="shared" si="63"/>
        <v>3147.4</v>
      </c>
      <c r="I66" s="157">
        <v>3147.4</v>
      </c>
      <c r="J66" s="50">
        <f t="shared" si="64"/>
        <v>0</v>
      </c>
      <c r="K66" s="157">
        <v>3147.4</v>
      </c>
      <c r="L66" s="50">
        <f t="shared" si="64"/>
        <v>9.9999999999909051E-2</v>
      </c>
      <c r="M66" s="157">
        <v>3147.5</v>
      </c>
      <c r="N66" s="50">
        <f t="shared" si="66"/>
        <v>684.80000000000018</v>
      </c>
      <c r="O66" s="157">
        <v>3832.3</v>
      </c>
      <c r="P66" s="50">
        <f t="shared" si="67"/>
        <v>3361.3999999999996</v>
      </c>
      <c r="Q66" s="157">
        <v>7193.7</v>
      </c>
      <c r="R66" s="50">
        <f t="shared" si="68"/>
        <v>-9.9999999999454303E-2</v>
      </c>
      <c r="S66" s="157">
        <v>7193.6</v>
      </c>
      <c r="T66" s="50">
        <f t="shared" si="69"/>
        <v>0</v>
      </c>
      <c r="U66" s="157">
        <v>7193.6</v>
      </c>
      <c r="V66" s="50">
        <f t="shared" si="70"/>
        <v>0</v>
      </c>
      <c r="W66" s="157">
        <v>7193.6</v>
      </c>
      <c r="X66" s="50">
        <f t="shared" si="71"/>
        <v>-7193.6</v>
      </c>
      <c r="Y66" s="157">
        <v>0</v>
      </c>
      <c r="Z66" s="50">
        <f t="shared" si="72"/>
        <v>0</v>
      </c>
      <c r="AA66" s="157">
        <v>0</v>
      </c>
      <c r="AB66" s="50">
        <f t="shared" si="84"/>
        <v>100.00278032641032</v>
      </c>
    </row>
    <row r="67" spans="1:28" ht="15" x14ac:dyDescent="0.25">
      <c r="A67" s="70">
        <v>13015</v>
      </c>
      <c r="B67" s="71"/>
      <c r="C67" s="71">
        <v>4116</v>
      </c>
      <c r="D67" s="71" t="s">
        <v>182</v>
      </c>
      <c r="E67" s="144">
        <v>0</v>
      </c>
      <c r="F67" s="138">
        <v>1273</v>
      </c>
      <c r="G67" s="157">
        <v>0</v>
      </c>
      <c r="H67" s="50">
        <f t="shared" ref="H67" si="95">I67-G67</f>
        <v>0</v>
      </c>
      <c r="I67" s="157">
        <v>0</v>
      </c>
      <c r="J67" s="50">
        <f t="shared" ref="J67" si="96">K67-I67</f>
        <v>0</v>
      </c>
      <c r="K67" s="157">
        <v>0</v>
      </c>
      <c r="L67" s="50">
        <f t="shared" ref="L67" si="97">M67-K67</f>
        <v>0</v>
      </c>
      <c r="M67" s="157">
        <v>0</v>
      </c>
      <c r="N67" s="50">
        <f t="shared" ref="N67" si="98">O67-M67</f>
        <v>1273</v>
      </c>
      <c r="O67" s="157">
        <v>1273</v>
      </c>
      <c r="P67" s="50">
        <f t="shared" ref="P67" si="99">Q67-O67</f>
        <v>0</v>
      </c>
      <c r="Q67" s="157">
        <v>1273</v>
      </c>
      <c r="R67" s="50">
        <f t="shared" ref="R67" si="100">S67-Q67</f>
        <v>0</v>
      </c>
      <c r="S67" s="157">
        <v>1273</v>
      </c>
      <c r="T67" s="50">
        <f t="shared" ref="T67" si="101">U67-S67</f>
        <v>0</v>
      </c>
      <c r="U67" s="157">
        <v>1273</v>
      </c>
      <c r="V67" s="50">
        <f t="shared" ref="V67" si="102">W67-U67</f>
        <v>0</v>
      </c>
      <c r="W67" s="157">
        <v>1273</v>
      </c>
      <c r="X67" s="50">
        <f t="shared" ref="X67" si="103">Y67-W67</f>
        <v>-1273</v>
      </c>
      <c r="Y67" s="157">
        <v>0</v>
      </c>
      <c r="Z67" s="50">
        <f t="shared" ref="Z67" si="104">AA67-Y67</f>
        <v>0</v>
      </c>
      <c r="AA67" s="157">
        <v>0</v>
      </c>
      <c r="AB67" s="50">
        <f t="shared" si="84"/>
        <v>100</v>
      </c>
    </row>
    <row r="68" spans="1:28" ht="15" hidden="1" x14ac:dyDescent="0.25">
      <c r="A68" s="70">
        <v>13015</v>
      </c>
      <c r="B68" s="71"/>
      <c r="C68" s="71">
        <v>4116</v>
      </c>
      <c r="D68" s="71" t="s">
        <v>182</v>
      </c>
      <c r="E68" s="144"/>
      <c r="F68" s="138"/>
      <c r="G68" s="157">
        <v>0</v>
      </c>
      <c r="H68" s="50">
        <f t="shared" si="63"/>
        <v>0</v>
      </c>
      <c r="I68" s="157">
        <v>0</v>
      </c>
      <c r="J68" s="50">
        <f t="shared" si="64"/>
        <v>0</v>
      </c>
      <c r="K68" s="157">
        <v>0</v>
      </c>
      <c r="L68" s="50">
        <f t="shared" si="65"/>
        <v>0</v>
      </c>
      <c r="M68" s="157">
        <v>0</v>
      </c>
      <c r="N68" s="50">
        <f t="shared" si="66"/>
        <v>0</v>
      </c>
      <c r="O68" s="157">
        <v>0</v>
      </c>
      <c r="P68" s="50">
        <f t="shared" si="67"/>
        <v>0</v>
      </c>
      <c r="Q68" s="157">
        <v>0</v>
      </c>
      <c r="R68" s="50">
        <f t="shared" si="68"/>
        <v>0</v>
      </c>
      <c r="S68" s="157">
        <v>0</v>
      </c>
      <c r="T68" s="50">
        <f t="shared" si="69"/>
        <v>0</v>
      </c>
      <c r="U68" s="157">
        <v>0</v>
      </c>
      <c r="V68" s="50">
        <f t="shared" si="70"/>
        <v>0</v>
      </c>
      <c r="W68" s="157">
        <v>0</v>
      </c>
      <c r="X68" s="50">
        <f t="shared" si="71"/>
        <v>0</v>
      </c>
      <c r="Y68" s="157">
        <v>0</v>
      </c>
      <c r="Z68" s="50">
        <f t="shared" si="72"/>
        <v>0</v>
      </c>
      <c r="AA68" s="157">
        <v>0</v>
      </c>
      <c r="AB68" s="50" t="e">
        <f t="shared" si="84"/>
        <v>#DIV/0!</v>
      </c>
    </row>
    <row r="69" spans="1:28" ht="14.25" hidden="1" customHeight="1" x14ac:dyDescent="0.25">
      <c r="A69" s="70">
        <v>13101</v>
      </c>
      <c r="B69" s="71"/>
      <c r="C69" s="71">
        <v>4116</v>
      </c>
      <c r="D69" s="71" t="s">
        <v>181</v>
      </c>
      <c r="E69" s="144"/>
      <c r="F69" s="138"/>
      <c r="G69" s="157">
        <v>0</v>
      </c>
      <c r="H69" s="50">
        <f t="shared" si="63"/>
        <v>0</v>
      </c>
      <c r="I69" s="157">
        <v>0</v>
      </c>
      <c r="J69" s="50">
        <f t="shared" si="64"/>
        <v>0</v>
      </c>
      <c r="K69" s="157">
        <v>0</v>
      </c>
      <c r="L69" s="50">
        <f t="shared" si="65"/>
        <v>0</v>
      </c>
      <c r="M69" s="157">
        <v>0</v>
      </c>
      <c r="N69" s="50">
        <f t="shared" si="66"/>
        <v>0</v>
      </c>
      <c r="O69" s="157">
        <v>0</v>
      </c>
      <c r="P69" s="50">
        <f t="shared" si="67"/>
        <v>0</v>
      </c>
      <c r="Q69" s="157">
        <v>0</v>
      </c>
      <c r="R69" s="50">
        <f t="shared" si="68"/>
        <v>0</v>
      </c>
      <c r="S69" s="157">
        <v>0</v>
      </c>
      <c r="T69" s="50">
        <f t="shared" si="69"/>
        <v>0</v>
      </c>
      <c r="U69" s="157">
        <v>0</v>
      </c>
      <c r="V69" s="50">
        <f t="shared" si="70"/>
        <v>0</v>
      </c>
      <c r="W69" s="157">
        <v>0</v>
      </c>
      <c r="X69" s="50">
        <f t="shared" si="71"/>
        <v>0</v>
      </c>
      <c r="Y69" s="157">
        <v>0</v>
      </c>
      <c r="Z69" s="50">
        <f t="shared" si="72"/>
        <v>0</v>
      </c>
      <c r="AA69" s="157">
        <v>0</v>
      </c>
      <c r="AB69" s="50" t="e">
        <f t="shared" si="84"/>
        <v>#DIV/0!</v>
      </c>
    </row>
    <row r="70" spans="1:28" ht="15" x14ac:dyDescent="0.25">
      <c r="A70" s="70">
        <v>13013</v>
      </c>
      <c r="B70" s="71"/>
      <c r="C70" s="71">
        <v>4116</v>
      </c>
      <c r="D70" s="71" t="s">
        <v>375</v>
      </c>
      <c r="E70" s="144">
        <v>0</v>
      </c>
      <c r="F70" s="138">
        <v>2482.8000000000002</v>
      </c>
      <c r="G70" s="157">
        <v>14</v>
      </c>
      <c r="H70" s="50">
        <f t="shared" si="63"/>
        <v>0</v>
      </c>
      <c r="I70" s="157">
        <v>14</v>
      </c>
      <c r="J70" s="50">
        <f t="shared" si="64"/>
        <v>1366.9</v>
      </c>
      <c r="K70" s="157">
        <v>1380.9</v>
      </c>
      <c r="L70" s="50">
        <f t="shared" si="65"/>
        <v>14.799999999999955</v>
      </c>
      <c r="M70" s="157">
        <v>1395.7</v>
      </c>
      <c r="N70" s="50">
        <f t="shared" si="66"/>
        <v>14.899999999999864</v>
      </c>
      <c r="O70" s="157">
        <v>1410.6</v>
      </c>
      <c r="P70" s="50">
        <f t="shared" si="67"/>
        <v>1025.9000000000001</v>
      </c>
      <c r="Q70" s="157">
        <v>2436.5</v>
      </c>
      <c r="R70" s="50">
        <f t="shared" si="68"/>
        <v>14.900000000000091</v>
      </c>
      <c r="S70" s="157">
        <v>2451.4</v>
      </c>
      <c r="T70" s="50">
        <f t="shared" si="69"/>
        <v>14.900000000000091</v>
      </c>
      <c r="U70" s="157">
        <v>2466.3000000000002</v>
      </c>
      <c r="V70" s="50">
        <f t="shared" si="70"/>
        <v>14.899999999999636</v>
      </c>
      <c r="W70" s="157">
        <v>2481.1999999999998</v>
      </c>
      <c r="X70" s="50">
        <f>Y70-W70</f>
        <v>-2481.1999999999998</v>
      </c>
      <c r="Y70" s="157">
        <v>0</v>
      </c>
      <c r="Z70" s="50">
        <f t="shared" si="72"/>
        <v>0</v>
      </c>
      <c r="AA70" s="157">
        <v>0</v>
      </c>
      <c r="AB70" s="50">
        <f t="shared" si="84"/>
        <v>99.93555662961171</v>
      </c>
    </row>
    <row r="71" spans="1:28" ht="15" hidden="1" customHeight="1" x14ac:dyDescent="0.25">
      <c r="A71" s="71"/>
      <c r="B71" s="71"/>
      <c r="C71" s="71">
        <v>4116</v>
      </c>
      <c r="D71" s="71" t="s">
        <v>376</v>
      </c>
      <c r="E71" s="50"/>
      <c r="F71" s="69"/>
      <c r="G71" s="157">
        <v>0</v>
      </c>
      <c r="H71" s="50">
        <f t="shared" si="63"/>
        <v>0</v>
      </c>
      <c r="I71" s="157">
        <v>0</v>
      </c>
      <c r="J71" s="50">
        <f t="shared" si="64"/>
        <v>0</v>
      </c>
      <c r="K71" s="157">
        <v>0</v>
      </c>
      <c r="L71" s="50">
        <f t="shared" si="65"/>
        <v>0</v>
      </c>
      <c r="M71" s="157">
        <v>0</v>
      </c>
      <c r="N71" s="50">
        <f t="shared" si="66"/>
        <v>0</v>
      </c>
      <c r="O71" s="157">
        <v>0</v>
      </c>
      <c r="P71" s="50">
        <f t="shared" si="67"/>
        <v>0</v>
      </c>
      <c r="Q71" s="157">
        <v>0</v>
      </c>
      <c r="R71" s="50">
        <f t="shared" si="68"/>
        <v>0</v>
      </c>
      <c r="S71" s="157">
        <v>0</v>
      </c>
      <c r="T71" s="50">
        <f t="shared" si="69"/>
        <v>0</v>
      </c>
      <c r="U71" s="157">
        <v>0</v>
      </c>
      <c r="V71" s="50">
        <f t="shared" si="70"/>
        <v>0</v>
      </c>
      <c r="W71" s="157">
        <v>0</v>
      </c>
      <c r="X71" s="50">
        <f t="shared" si="71"/>
        <v>0</v>
      </c>
      <c r="Y71" s="157">
        <v>0</v>
      </c>
      <c r="Z71" s="50">
        <f t="shared" si="72"/>
        <v>0</v>
      </c>
      <c r="AA71" s="157">
        <v>0</v>
      </c>
      <c r="AB71" s="50" t="e">
        <f t="shared" si="84"/>
        <v>#DIV/0!</v>
      </c>
    </row>
    <row r="72" spans="1:28" ht="15" hidden="1" customHeight="1" x14ac:dyDescent="0.25">
      <c r="A72" s="71"/>
      <c r="B72" s="71"/>
      <c r="C72" s="71">
        <v>4116</v>
      </c>
      <c r="D72" s="71" t="s">
        <v>376</v>
      </c>
      <c r="E72" s="50"/>
      <c r="F72" s="69"/>
      <c r="G72" s="157">
        <v>0</v>
      </c>
      <c r="H72" s="50">
        <f t="shared" si="63"/>
        <v>0</v>
      </c>
      <c r="I72" s="157">
        <v>0</v>
      </c>
      <c r="J72" s="50">
        <f t="shared" si="64"/>
        <v>0</v>
      </c>
      <c r="K72" s="157">
        <v>0</v>
      </c>
      <c r="L72" s="50">
        <f t="shared" si="65"/>
        <v>0</v>
      </c>
      <c r="M72" s="157">
        <v>0</v>
      </c>
      <c r="N72" s="50">
        <f t="shared" si="66"/>
        <v>0</v>
      </c>
      <c r="O72" s="157">
        <v>0</v>
      </c>
      <c r="P72" s="50">
        <f t="shared" si="67"/>
        <v>0</v>
      </c>
      <c r="Q72" s="157">
        <v>0</v>
      </c>
      <c r="R72" s="50">
        <f t="shared" si="68"/>
        <v>0</v>
      </c>
      <c r="S72" s="157">
        <v>0</v>
      </c>
      <c r="T72" s="50">
        <f t="shared" si="69"/>
        <v>0</v>
      </c>
      <c r="U72" s="157">
        <v>0</v>
      </c>
      <c r="V72" s="50">
        <f t="shared" si="70"/>
        <v>0</v>
      </c>
      <c r="W72" s="157">
        <v>0</v>
      </c>
      <c r="X72" s="50">
        <f t="shared" si="71"/>
        <v>0</v>
      </c>
      <c r="Y72" s="157">
        <v>0</v>
      </c>
      <c r="Z72" s="50">
        <f t="shared" si="72"/>
        <v>0</v>
      </c>
      <c r="AA72" s="157">
        <v>0</v>
      </c>
      <c r="AB72" s="50" t="e">
        <f t="shared" si="84"/>
        <v>#DIV/0!</v>
      </c>
    </row>
    <row r="73" spans="1:28" ht="15" hidden="1" customHeight="1" x14ac:dyDescent="0.25">
      <c r="A73" s="71"/>
      <c r="B73" s="71"/>
      <c r="C73" s="71">
        <v>4116</v>
      </c>
      <c r="D73" s="71" t="s">
        <v>377</v>
      </c>
      <c r="E73" s="50"/>
      <c r="F73" s="69"/>
      <c r="G73" s="157">
        <v>0</v>
      </c>
      <c r="H73" s="50">
        <f t="shared" si="63"/>
        <v>0</v>
      </c>
      <c r="I73" s="157">
        <v>0</v>
      </c>
      <c r="J73" s="50">
        <f t="shared" si="64"/>
        <v>0</v>
      </c>
      <c r="K73" s="157">
        <v>0</v>
      </c>
      <c r="L73" s="50">
        <f t="shared" si="65"/>
        <v>0</v>
      </c>
      <c r="M73" s="157">
        <v>0</v>
      </c>
      <c r="N73" s="50">
        <f t="shared" si="66"/>
        <v>0</v>
      </c>
      <c r="O73" s="157">
        <v>0</v>
      </c>
      <c r="P73" s="50">
        <f t="shared" si="67"/>
        <v>0</v>
      </c>
      <c r="Q73" s="157">
        <v>0</v>
      </c>
      <c r="R73" s="50">
        <f t="shared" si="68"/>
        <v>0</v>
      </c>
      <c r="S73" s="157">
        <v>0</v>
      </c>
      <c r="T73" s="50">
        <f t="shared" si="69"/>
        <v>0</v>
      </c>
      <c r="U73" s="157">
        <v>0</v>
      </c>
      <c r="V73" s="50">
        <f t="shared" si="70"/>
        <v>0</v>
      </c>
      <c r="W73" s="157">
        <v>0</v>
      </c>
      <c r="X73" s="50">
        <f t="shared" si="71"/>
        <v>0</v>
      </c>
      <c r="Y73" s="157">
        <v>0</v>
      </c>
      <c r="Z73" s="50">
        <f t="shared" si="72"/>
        <v>0</v>
      </c>
      <c r="AA73" s="157">
        <v>0</v>
      </c>
      <c r="AB73" s="50" t="e">
        <f t="shared" si="84"/>
        <v>#DIV/0!</v>
      </c>
    </row>
    <row r="74" spans="1:28" ht="15" hidden="1" customHeight="1" x14ac:dyDescent="0.25">
      <c r="A74" s="70"/>
      <c r="B74" s="71"/>
      <c r="C74" s="71">
        <v>4132</v>
      </c>
      <c r="D74" s="71" t="s">
        <v>180</v>
      </c>
      <c r="E74" s="144"/>
      <c r="F74" s="138"/>
      <c r="G74" s="157">
        <v>0</v>
      </c>
      <c r="H74" s="50">
        <f t="shared" si="63"/>
        <v>0</v>
      </c>
      <c r="I74" s="157">
        <v>0</v>
      </c>
      <c r="J74" s="50">
        <f t="shared" si="64"/>
        <v>0</v>
      </c>
      <c r="K74" s="157">
        <v>0</v>
      </c>
      <c r="L74" s="50">
        <f t="shared" si="65"/>
        <v>0</v>
      </c>
      <c r="M74" s="157">
        <v>0</v>
      </c>
      <c r="N74" s="50">
        <f t="shared" si="66"/>
        <v>0</v>
      </c>
      <c r="O74" s="157">
        <v>0</v>
      </c>
      <c r="P74" s="50">
        <f t="shared" si="67"/>
        <v>0</v>
      </c>
      <c r="Q74" s="157">
        <v>0</v>
      </c>
      <c r="R74" s="50">
        <f t="shared" si="68"/>
        <v>0</v>
      </c>
      <c r="S74" s="157">
        <v>0</v>
      </c>
      <c r="T74" s="50">
        <f t="shared" si="69"/>
        <v>0</v>
      </c>
      <c r="U74" s="157">
        <v>0</v>
      </c>
      <c r="V74" s="50">
        <f t="shared" si="70"/>
        <v>0</v>
      </c>
      <c r="W74" s="157">
        <v>0</v>
      </c>
      <c r="X74" s="50">
        <f t="shared" si="71"/>
        <v>0</v>
      </c>
      <c r="Y74" s="157">
        <v>0</v>
      </c>
      <c r="Z74" s="50">
        <f t="shared" si="72"/>
        <v>0</v>
      </c>
      <c r="AA74" s="157">
        <v>0</v>
      </c>
      <c r="AB74" s="50" t="e">
        <f t="shared" si="84"/>
        <v>#DIV/0!</v>
      </c>
    </row>
    <row r="75" spans="1:28" ht="15" hidden="1" customHeight="1" x14ac:dyDescent="0.25">
      <c r="A75" s="70">
        <v>14004</v>
      </c>
      <c r="B75" s="71"/>
      <c r="C75" s="71">
        <v>4122</v>
      </c>
      <c r="D75" s="71" t="s">
        <v>179</v>
      </c>
      <c r="E75" s="50"/>
      <c r="F75" s="69"/>
      <c r="G75" s="157">
        <v>0</v>
      </c>
      <c r="H75" s="50">
        <f t="shared" si="63"/>
        <v>0</v>
      </c>
      <c r="I75" s="157">
        <v>0</v>
      </c>
      <c r="J75" s="50">
        <f t="shared" si="64"/>
        <v>0</v>
      </c>
      <c r="K75" s="157">
        <v>0</v>
      </c>
      <c r="L75" s="50">
        <f t="shared" si="65"/>
        <v>0</v>
      </c>
      <c r="M75" s="157">
        <v>0</v>
      </c>
      <c r="N75" s="50">
        <f t="shared" si="66"/>
        <v>0</v>
      </c>
      <c r="O75" s="157">
        <v>0</v>
      </c>
      <c r="P75" s="50">
        <f t="shared" si="67"/>
        <v>0</v>
      </c>
      <c r="Q75" s="157">
        <v>0</v>
      </c>
      <c r="R75" s="50">
        <f t="shared" si="68"/>
        <v>0</v>
      </c>
      <c r="S75" s="157">
        <v>0</v>
      </c>
      <c r="T75" s="50">
        <f t="shared" si="69"/>
        <v>0</v>
      </c>
      <c r="U75" s="157">
        <v>0</v>
      </c>
      <c r="V75" s="50">
        <f t="shared" si="70"/>
        <v>0</v>
      </c>
      <c r="W75" s="157">
        <v>0</v>
      </c>
      <c r="X75" s="50">
        <f t="shared" si="71"/>
        <v>0</v>
      </c>
      <c r="Y75" s="157">
        <v>0</v>
      </c>
      <c r="Z75" s="50">
        <f t="shared" si="72"/>
        <v>0</v>
      </c>
      <c r="AA75" s="157">
        <v>0</v>
      </c>
      <c r="AB75" s="50" t="e">
        <f t="shared" si="84"/>
        <v>#DIV/0!</v>
      </c>
    </row>
    <row r="76" spans="1:28" ht="15" hidden="1" x14ac:dyDescent="0.25">
      <c r="A76" s="159"/>
      <c r="B76" s="122"/>
      <c r="C76" s="122">
        <v>4216</v>
      </c>
      <c r="D76" s="122" t="s">
        <v>178</v>
      </c>
      <c r="E76" s="144"/>
      <c r="F76" s="138"/>
      <c r="G76" s="157">
        <v>0</v>
      </c>
      <c r="H76" s="112">
        <f t="shared" si="63"/>
        <v>0</v>
      </c>
      <c r="I76" s="157">
        <v>0</v>
      </c>
      <c r="J76" s="112">
        <f t="shared" si="64"/>
        <v>0</v>
      </c>
      <c r="K76" s="157">
        <v>0</v>
      </c>
      <c r="L76" s="112">
        <f t="shared" si="65"/>
        <v>0</v>
      </c>
      <c r="M76" s="157">
        <v>0</v>
      </c>
      <c r="N76" s="112">
        <f t="shared" si="66"/>
        <v>0</v>
      </c>
      <c r="O76" s="157">
        <v>0</v>
      </c>
      <c r="P76" s="112">
        <f t="shared" si="67"/>
        <v>0</v>
      </c>
      <c r="Q76" s="157">
        <v>0</v>
      </c>
      <c r="R76" s="112">
        <f t="shared" si="68"/>
        <v>0</v>
      </c>
      <c r="S76" s="157">
        <v>0</v>
      </c>
      <c r="T76" s="112">
        <f t="shared" si="69"/>
        <v>0</v>
      </c>
      <c r="U76" s="157">
        <v>0</v>
      </c>
      <c r="V76" s="112">
        <f t="shared" si="70"/>
        <v>0</v>
      </c>
      <c r="W76" s="157">
        <v>0</v>
      </c>
      <c r="X76" s="112">
        <f t="shared" si="71"/>
        <v>0</v>
      </c>
      <c r="Y76" s="157">
        <v>0</v>
      </c>
      <c r="Z76" s="112">
        <f t="shared" si="72"/>
        <v>0</v>
      </c>
      <c r="AA76" s="157">
        <v>0</v>
      </c>
      <c r="AB76" s="50" t="e">
        <f t="shared" si="84"/>
        <v>#DIV/0!</v>
      </c>
    </row>
    <row r="77" spans="1:28" ht="15" hidden="1" customHeight="1" x14ac:dyDescent="0.25">
      <c r="A77" s="71"/>
      <c r="B77" s="71"/>
      <c r="C77" s="71">
        <v>4216</v>
      </c>
      <c r="D77" s="71" t="s">
        <v>177</v>
      </c>
      <c r="E77" s="50"/>
      <c r="F77" s="69"/>
      <c r="G77" s="157">
        <v>0</v>
      </c>
      <c r="H77" s="50">
        <f t="shared" si="63"/>
        <v>0</v>
      </c>
      <c r="I77" s="157">
        <v>0</v>
      </c>
      <c r="J77" s="50">
        <f t="shared" si="64"/>
        <v>0</v>
      </c>
      <c r="K77" s="157">
        <v>0</v>
      </c>
      <c r="L77" s="50">
        <f t="shared" si="65"/>
        <v>0</v>
      </c>
      <c r="M77" s="157">
        <v>0</v>
      </c>
      <c r="N77" s="50">
        <f t="shared" si="66"/>
        <v>0</v>
      </c>
      <c r="O77" s="157">
        <v>0</v>
      </c>
      <c r="P77" s="50">
        <f t="shared" si="67"/>
        <v>0</v>
      </c>
      <c r="Q77" s="157">
        <v>0</v>
      </c>
      <c r="R77" s="50">
        <f t="shared" si="68"/>
        <v>0</v>
      </c>
      <c r="S77" s="157">
        <v>0</v>
      </c>
      <c r="T77" s="50">
        <f t="shared" si="69"/>
        <v>0</v>
      </c>
      <c r="U77" s="157">
        <v>0</v>
      </c>
      <c r="V77" s="50">
        <f t="shared" si="70"/>
        <v>0</v>
      </c>
      <c r="W77" s="157">
        <v>0</v>
      </c>
      <c r="X77" s="50">
        <f t="shared" si="71"/>
        <v>0</v>
      </c>
      <c r="Y77" s="157">
        <v>0</v>
      </c>
      <c r="Z77" s="50">
        <f t="shared" si="72"/>
        <v>0</v>
      </c>
      <c r="AA77" s="157">
        <v>0</v>
      </c>
      <c r="AB77" s="50" t="e">
        <f t="shared" si="84"/>
        <v>#DIV/0!</v>
      </c>
    </row>
    <row r="78" spans="1:28" ht="15" hidden="1" customHeight="1" x14ac:dyDescent="0.25">
      <c r="A78" s="71"/>
      <c r="B78" s="71"/>
      <c r="C78" s="71">
        <v>4152</v>
      </c>
      <c r="D78" s="122" t="s">
        <v>212</v>
      </c>
      <c r="E78" s="50"/>
      <c r="F78" s="69"/>
      <c r="G78" s="157">
        <v>0</v>
      </c>
      <c r="H78" s="50">
        <f t="shared" si="63"/>
        <v>0</v>
      </c>
      <c r="I78" s="157">
        <v>0</v>
      </c>
      <c r="J78" s="50">
        <f t="shared" si="64"/>
        <v>0</v>
      </c>
      <c r="K78" s="157">
        <v>0</v>
      </c>
      <c r="L78" s="50">
        <f t="shared" si="65"/>
        <v>0</v>
      </c>
      <c r="M78" s="157">
        <v>0</v>
      </c>
      <c r="N78" s="50">
        <f t="shared" si="66"/>
        <v>0</v>
      </c>
      <c r="O78" s="157">
        <v>0</v>
      </c>
      <c r="P78" s="50">
        <f t="shared" si="67"/>
        <v>0</v>
      </c>
      <c r="Q78" s="157">
        <v>0</v>
      </c>
      <c r="R78" s="50">
        <f t="shared" si="68"/>
        <v>0</v>
      </c>
      <c r="S78" s="157">
        <v>0</v>
      </c>
      <c r="T78" s="50">
        <f t="shared" si="69"/>
        <v>0</v>
      </c>
      <c r="U78" s="157">
        <v>0</v>
      </c>
      <c r="V78" s="50">
        <f t="shared" si="70"/>
        <v>0</v>
      </c>
      <c r="W78" s="157">
        <v>0</v>
      </c>
      <c r="X78" s="50">
        <f t="shared" si="71"/>
        <v>0</v>
      </c>
      <c r="Y78" s="157">
        <v>0</v>
      </c>
      <c r="Z78" s="50">
        <f t="shared" si="72"/>
        <v>0</v>
      </c>
      <c r="AA78" s="157">
        <v>0</v>
      </c>
      <c r="AB78" s="50" t="e">
        <f t="shared" si="84"/>
        <v>#DIV/0!</v>
      </c>
    </row>
    <row r="79" spans="1:28" ht="15" customHeight="1" x14ac:dyDescent="0.25">
      <c r="A79" s="70"/>
      <c r="B79" s="71"/>
      <c r="C79" s="71">
        <v>4222</v>
      </c>
      <c r="D79" s="71" t="s">
        <v>176</v>
      </c>
      <c r="E79" s="144">
        <v>0</v>
      </c>
      <c r="F79" s="138">
        <v>300</v>
      </c>
      <c r="G79" s="157">
        <v>0</v>
      </c>
      <c r="H79" s="50">
        <f t="shared" si="63"/>
        <v>0</v>
      </c>
      <c r="I79" s="157">
        <v>0</v>
      </c>
      <c r="J79" s="50">
        <f t="shared" si="64"/>
        <v>0</v>
      </c>
      <c r="K79" s="157">
        <v>0</v>
      </c>
      <c r="L79" s="50">
        <f t="shared" si="65"/>
        <v>0</v>
      </c>
      <c r="M79" s="157">
        <v>0</v>
      </c>
      <c r="N79" s="50">
        <f t="shared" si="66"/>
        <v>0</v>
      </c>
      <c r="O79" s="157">
        <v>0</v>
      </c>
      <c r="P79" s="50">
        <f t="shared" si="67"/>
        <v>300</v>
      </c>
      <c r="Q79" s="157">
        <v>300</v>
      </c>
      <c r="R79" s="50">
        <f t="shared" si="68"/>
        <v>0</v>
      </c>
      <c r="S79" s="157">
        <v>300</v>
      </c>
      <c r="T79" s="50">
        <f t="shared" si="69"/>
        <v>0</v>
      </c>
      <c r="U79" s="157">
        <v>300</v>
      </c>
      <c r="V79" s="50">
        <f t="shared" si="70"/>
        <v>-300</v>
      </c>
      <c r="W79" s="157">
        <v>0</v>
      </c>
      <c r="X79" s="50">
        <f t="shared" si="71"/>
        <v>0</v>
      </c>
      <c r="Y79" s="157">
        <v>0</v>
      </c>
      <c r="Z79" s="50">
        <f t="shared" si="72"/>
        <v>0</v>
      </c>
      <c r="AA79" s="157">
        <v>0</v>
      </c>
      <c r="AB79" s="50">
        <f t="shared" si="84"/>
        <v>0</v>
      </c>
    </row>
    <row r="80" spans="1:28" ht="15" hidden="1" x14ac:dyDescent="0.25">
      <c r="A80" s="70"/>
      <c r="B80" s="71">
        <v>3341</v>
      </c>
      <c r="C80" s="71">
        <v>2111</v>
      </c>
      <c r="D80" s="71" t="s">
        <v>175</v>
      </c>
      <c r="E80" s="158"/>
      <c r="F80" s="136"/>
      <c r="G80" s="157">
        <v>0</v>
      </c>
      <c r="H80" s="50">
        <f t="shared" si="63"/>
        <v>0</v>
      </c>
      <c r="I80" s="157">
        <v>0</v>
      </c>
      <c r="J80" s="50">
        <f t="shared" si="64"/>
        <v>0</v>
      </c>
      <c r="K80" s="157">
        <v>0</v>
      </c>
      <c r="L80" s="50">
        <f t="shared" si="65"/>
        <v>0</v>
      </c>
      <c r="M80" s="157">
        <v>0</v>
      </c>
      <c r="N80" s="50">
        <f t="shared" si="66"/>
        <v>0</v>
      </c>
      <c r="O80" s="157">
        <v>0</v>
      </c>
      <c r="P80" s="50">
        <f t="shared" si="67"/>
        <v>0</v>
      </c>
      <c r="Q80" s="157">
        <v>0</v>
      </c>
      <c r="R80" s="50">
        <f t="shared" si="68"/>
        <v>0</v>
      </c>
      <c r="S80" s="157">
        <v>0</v>
      </c>
      <c r="T80" s="50">
        <f t="shared" si="69"/>
        <v>0</v>
      </c>
      <c r="U80" s="157">
        <v>0</v>
      </c>
      <c r="V80" s="50">
        <f t="shared" si="70"/>
        <v>0</v>
      </c>
      <c r="W80" s="157">
        <v>0</v>
      </c>
      <c r="X80" s="50">
        <f t="shared" si="71"/>
        <v>0</v>
      </c>
      <c r="Y80" s="157">
        <v>0</v>
      </c>
      <c r="Z80" s="50">
        <f t="shared" si="72"/>
        <v>0</v>
      </c>
      <c r="AA80" s="157">
        <v>0</v>
      </c>
      <c r="AB80" s="50" t="e">
        <f t="shared" si="84"/>
        <v>#DIV/0!</v>
      </c>
    </row>
    <row r="81" spans="1:28" ht="15" x14ac:dyDescent="0.25">
      <c r="A81" s="70"/>
      <c r="B81" s="71">
        <v>3349</v>
      </c>
      <c r="C81" s="71">
        <v>2111</v>
      </c>
      <c r="D81" s="71" t="s">
        <v>378</v>
      </c>
      <c r="E81" s="158">
        <v>650</v>
      </c>
      <c r="F81" s="136">
        <v>650</v>
      </c>
      <c r="G81" s="157">
        <v>134</v>
      </c>
      <c r="H81" s="50">
        <f t="shared" si="63"/>
        <v>81.300000000000011</v>
      </c>
      <c r="I81" s="157">
        <v>215.3</v>
      </c>
      <c r="J81" s="50">
        <f t="shared" si="64"/>
        <v>44.300000000000011</v>
      </c>
      <c r="K81" s="157">
        <v>259.60000000000002</v>
      </c>
      <c r="L81" s="50">
        <f t="shared" si="65"/>
        <v>116.29999999999995</v>
      </c>
      <c r="M81" s="157">
        <v>375.9</v>
      </c>
      <c r="N81" s="50">
        <f t="shared" si="66"/>
        <v>98.600000000000023</v>
      </c>
      <c r="O81" s="157">
        <v>474.5</v>
      </c>
      <c r="P81" s="50">
        <f t="shared" si="67"/>
        <v>52</v>
      </c>
      <c r="Q81" s="157">
        <v>526.5</v>
      </c>
      <c r="R81" s="50">
        <f t="shared" si="68"/>
        <v>60.200000000000045</v>
      </c>
      <c r="S81" s="157">
        <v>586.70000000000005</v>
      </c>
      <c r="T81" s="50">
        <f t="shared" si="69"/>
        <v>12.099999999999909</v>
      </c>
      <c r="U81" s="157">
        <v>598.79999999999995</v>
      </c>
      <c r="V81" s="50">
        <f t="shared" si="70"/>
        <v>97.200000000000045</v>
      </c>
      <c r="W81" s="157">
        <v>696</v>
      </c>
      <c r="X81" s="50">
        <f t="shared" si="71"/>
        <v>-696</v>
      </c>
      <c r="Y81" s="157">
        <v>0</v>
      </c>
      <c r="Z81" s="50">
        <f t="shared" si="72"/>
        <v>0</v>
      </c>
      <c r="AA81" s="157">
        <v>0</v>
      </c>
      <c r="AB81" s="50">
        <f t="shared" si="84"/>
        <v>107.07692307692307</v>
      </c>
    </row>
    <row r="82" spans="1:28" ht="15" hidden="1" x14ac:dyDescent="0.25">
      <c r="A82" s="70"/>
      <c r="B82" s="71">
        <v>5512</v>
      </c>
      <c r="C82" s="71">
        <v>2111</v>
      </c>
      <c r="D82" s="71" t="s">
        <v>174</v>
      </c>
      <c r="E82" s="50"/>
      <c r="F82" s="69"/>
      <c r="G82" s="157">
        <v>0</v>
      </c>
      <c r="H82" s="50">
        <f t="shared" si="63"/>
        <v>0</v>
      </c>
      <c r="I82" s="157">
        <v>0</v>
      </c>
      <c r="J82" s="50">
        <f t="shared" si="64"/>
        <v>0</v>
      </c>
      <c r="K82" s="157">
        <v>0</v>
      </c>
      <c r="L82" s="50">
        <f t="shared" si="65"/>
        <v>0</v>
      </c>
      <c r="M82" s="157">
        <v>0</v>
      </c>
      <c r="N82" s="50">
        <f t="shared" si="66"/>
        <v>0</v>
      </c>
      <c r="O82" s="157">
        <v>0</v>
      </c>
      <c r="P82" s="50">
        <f t="shared" si="67"/>
        <v>0</v>
      </c>
      <c r="Q82" s="157">
        <v>0</v>
      </c>
      <c r="R82" s="50">
        <f t="shared" si="68"/>
        <v>0</v>
      </c>
      <c r="S82" s="157">
        <v>0</v>
      </c>
      <c r="T82" s="50">
        <f t="shared" si="69"/>
        <v>0</v>
      </c>
      <c r="U82" s="157">
        <v>0</v>
      </c>
      <c r="V82" s="50">
        <f t="shared" si="70"/>
        <v>0</v>
      </c>
      <c r="W82" s="157">
        <v>0</v>
      </c>
      <c r="X82" s="50">
        <f t="shared" si="71"/>
        <v>0</v>
      </c>
      <c r="Y82" s="157">
        <v>0</v>
      </c>
      <c r="Z82" s="50">
        <f t="shared" si="72"/>
        <v>0</v>
      </c>
      <c r="AA82" s="157">
        <v>0</v>
      </c>
      <c r="AB82" s="50" t="e">
        <f t="shared" si="84"/>
        <v>#DIV/0!</v>
      </c>
    </row>
    <row r="83" spans="1:28" ht="15" x14ac:dyDescent="0.25">
      <c r="A83" s="70"/>
      <c r="B83" s="71">
        <v>5512</v>
      </c>
      <c r="C83" s="71">
        <v>2322</v>
      </c>
      <c r="D83" s="71" t="s">
        <v>173</v>
      </c>
      <c r="E83" s="50">
        <v>0</v>
      </c>
      <c r="F83" s="69">
        <v>11.2</v>
      </c>
      <c r="G83" s="157">
        <v>0</v>
      </c>
      <c r="H83" s="50">
        <f t="shared" si="63"/>
        <v>0</v>
      </c>
      <c r="I83" s="157">
        <v>0</v>
      </c>
      <c r="J83" s="50">
        <f t="shared" si="64"/>
        <v>0</v>
      </c>
      <c r="K83" s="157">
        <v>0</v>
      </c>
      <c r="L83" s="50">
        <f t="shared" si="65"/>
        <v>0</v>
      </c>
      <c r="M83" s="157">
        <v>0</v>
      </c>
      <c r="N83" s="50">
        <f t="shared" si="66"/>
        <v>0</v>
      </c>
      <c r="O83" s="157">
        <v>0</v>
      </c>
      <c r="P83" s="50">
        <f t="shared" si="67"/>
        <v>0</v>
      </c>
      <c r="Q83" s="157">
        <v>0</v>
      </c>
      <c r="R83" s="50">
        <f t="shared" si="68"/>
        <v>0</v>
      </c>
      <c r="S83" s="157">
        <v>0</v>
      </c>
      <c r="T83" s="50">
        <f t="shared" si="69"/>
        <v>11.2</v>
      </c>
      <c r="U83" s="157">
        <v>11.2</v>
      </c>
      <c r="V83" s="50">
        <f t="shared" si="70"/>
        <v>0</v>
      </c>
      <c r="W83" s="157">
        <v>11.2</v>
      </c>
      <c r="X83" s="50">
        <f t="shared" si="71"/>
        <v>-11.2</v>
      </c>
      <c r="Y83" s="157">
        <v>0</v>
      </c>
      <c r="Z83" s="50">
        <f t="shared" si="72"/>
        <v>0</v>
      </c>
      <c r="AA83" s="157">
        <v>0</v>
      </c>
      <c r="AB83" s="50">
        <f t="shared" si="84"/>
        <v>100</v>
      </c>
    </row>
    <row r="84" spans="1:28" ht="15" hidden="1" x14ac:dyDescent="0.25">
      <c r="A84" s="70"/>
      <c r="B84" s="71">
        <v>5512</v>
      </c>
      <c r="C84" s="71">
        <v>2324</v>
      </c>
      <c r="D84" s="71" t="s">
        <v>379</v>
      </c>
      <c r="E84" s="50"/>
      <c r="F84" s="69"/>
      <c r="G84" s="157">
        <v>0</v>
      </c>
      <c r="H84" s="50">
        <f t="shared" si="63"/>
        <v>0</v>
      </c>
      <c r="I84" s="157">
        <v>0</v>
      </c>
      <c r="J84" s="50">
        <f t="shared" si="64"/>
        <v>0</v>
      </c>
      <c r="K84" s="157">
        <v>0</v>
      </c>
      <c r="L84" s="50">
        <f t="shared" si="65"/>
        <v>0</v>
      </c>
      <c r="M84" s="157">
        <v>0</v>
      </c>
      <c r="N84" s="50">
        <f t="shared" si="66"/>
        <v>0</v>
      </c>
      <c r="O84" s="157">
        <v>0</v>
      </c>
      <c r="P84" s="50">
        <f t="shared" si="67"/>
        <v>0</v>
      </c>
      <c r="Q84" s="157">
        <v>0</v>
      </c>
      <c r="R84" s="50">
        <f t="shared" si="68"/>
        <v>0</v>
      </c>
      <c r="S84" s="157">
        <v>0</v>
      </c>
      <c r="T84" s="50">
        <f t="shared" si="69"/>
        <v>0</v>
      </c>
      <c r="U84" s="157">
        <v>0</v>
      </c>
      <c r="V84" s="50">
        <f t="shared" si="70"/>
        <v>0</v>
      </c>
      <c r="W84" s="157">
        <v>0</v>
      </c>
      <c r="X84" s="50">
        <f t="shared" si="71"/>
        <v>0</v>
      </c>
      <c r="Y84" s="157">
        <v>0</v>
      </c>
      <c r="Z84" s="50">
        <f t="shared" si="72"/>
        <v>0</v>
      </c>
      <c r="AA84" s="157">
        <v>0</v>
      </c>
      <c r="AB84" s="50" t="e">
        <f t="shared" si="84"/>
        <v>#DIV/0!</v>
      </c>
    </row>
    <row r="85" spans="1:28" ht="15" hidden="1" x14ac:dyDescent="0.25">
      <c r="A85" s="70"/>
      <c r="B85" s="71">
        <v>5512</v>
      </c>
      <c r="C85" s="71">
        <v>3113</v>
      </c>
      <c r="D85" s="71" t="s">
        <v>380</v>
      </c>
      <c r="E85" s="50"/>
      <c r="F85" s="69"/>
      <c r="G85" s="157">
        <v>0</v>
      </c>
      <c r="H85" s="50">
        <f t="shared" si="63"/>
        <v>0</v>
      </c>
      <c r="I85" s="157">
        <v>0</v>
      </c>
      <c r="J85" s="50">
        <f t="shared" si="64"/>
        <v>0</v>
      </c>
      <c r="K85" s="157">
        <v>0</v>
      </c>
      <c r="L85" s="50">
        <f t="shared" si="65"/>
        <v>0</v>
      </c>
      <c r="M85" s="157">
        <v>0</v>
      </c>
      <c r="N85" s="50">
        <f t="shared" si="66"/>
        <v>0</v>
      </c>
      <c r="O85" s="157">
        <v>0</v>
      </c>
      <c r="P85" s="50">
        <f t="shared" si="67"/>
        <v>0</v>
      </c>
      <c r="Q85" s="157">
        <v>0</v>
      </c>
      <c r="R85" s="50">
        <f t="shared" si="68"/>
        <v>0</v>
      </c>
      <c r="S85" s="157">
        <v>0</v>
      </c>
      <c r="T85" s="50">
        <f t="shared" si="69"/>
        <v>0</v>
      </c>
      <c r="U85" s="157">
        <v>0</v>
      </c>
      <c r="V85" s="50">
        <f t="shared" si="70"/>
        <v>0</v>
      </c>
      <c r="W85" s="157">
        <v>0</v>
      </c>
      <c r="X85" s="50">
        <f t="shared" si="71"/>
        <v>0</v>
      </c>
      <c r="Y85" s="157">
        <v>0</v>
      </c>
      <c r="Z85" s="50">
        <f t="shared" si="72"/>
        <v>0</v>
      </c>
      <c r="AA85" s="157">
        <v>0</v>
      </c>
      <c r="AB85" s="50" t="e">
        <f t="shared" si="84"/>
        <v>#DIV/0!</v>
      </c>
    </row>
    <row r="86" spans="1:28" ht="15" hidden="1" x14ac:dyDescent="0.25">
      <c r="A86" s="70"/>
      <c r="B86" s="71">
        <v>5512</v>
      </c>
      <c r="C86" s="71">
        <v>3122</v>
      </c>
      <c r="D86" s="71" t="s">
        <v>172</v>
      </c>
      <c r="E86" s="50"/>
      <c r="F86" s="69"/>
      <c r="G86" s="157">
        <v>0</v>
      </c>
      <c r="H86" s="50">
        <f t="shared" si="63"/>
        <v>0</v>
      </c>
      <c r="I86" s="157">
        <v>0</v>
      </c>
      <c r="J86" s="50">
        <f t="shared" si="64"/>
        <v>0</v>
      </c>
      <c r="K86" s="157">
        <v>0</v>
      </c>
      <c r="L86" s="50">
        <f t="shared" si="65"/>
        <v>0</v>
      </c>
      <c r="M86" s="157">
        <v>0</v>
      </c>
      <c r="N86" s="50">
        <f t="shared" si="66"/>
        <v>0</v>
      </c>
      <c r="O86" s="157">
        <v>0</v>
      </c>
      <c r="P86" s="50">
        <f t="shared" si="67"/>
        <v>0</v>
      </c>
      <c r="Q86" s="157">
        <v>0</v>
      </c>
      <c r="R86" s="50">
        <f t="shared" si="68"/>
        <v>0</v>
      </c>
      <c r="S86" s="157">
        <v>0</v>
      </c>
      <c r="T86" s="50">
        <f t="shared" si="69"/>
        <v>0</v>
      </c>
      <c r="U86" s="157">
        <v>0</v>
      </c>
      <c r="V86" s="50">
        <f t="shared" si="70"/>
        <v>0</v>
      </c>
      <c r="W86" s="157">
        <v>0</v>
      </c>
      <c r="X86" s="50">
        <f t="shared" si="71"/>
        <v>0</v>
      </c>
      <c r="Y86" s="157">
        <v>0</v>
      </c>
      <c r="Z86" s="50">
        <f t="shared" si="72"/>
        <v>0</v>
      </c>
      <c r="AA86" s="157">
        <v>0</v>
      </c>
      <c r="AB86" s="50" t="e">
        <f t="shared" si="84"/>
        <v>#DIV/0!</v>
      </c>
    </row>
    <row r="87" spans="1:28" ht="15" x14ac:dyDescent="0.25">
      <c r="A87" s="70"/>
      <c r="B87" s="71">
        <v>6171</v>
      </c>
      <c r="C87" s="71">
        <v>2111</v>
      </c>
      <c r="D87" s="71" t="s">
        <v>415</v>
      </c>
      <c r="E87" s="158">
        <v>130</v>
      </c>
      <c r="F87" s="136">
        <v>130</v>
      </c>
      <c r="G87" s="157">
        <v>27.9</v>
      </c>
      <c r="H87" s="50">
        <f t="shared" si="63"/>
        <v>11.600000000000001</v>
      </c>
      <c r="I87" s="157">
        <v>39.5</v>
      </c>
      <c r="J87" s="50">
        <f t="shared" si="64"/>
        <v>13.200000000000003</v>
      </c>
      <c r="K87" s="157">
        <v>52.7</v>
      </c>
      <c r="L87" s="50">
        <f t="shared" si="65"/>
        <v>12</v>
      </c>
      <c r="M87" s="157">
        <v>64.7</v>
      </c>
      <c r="N87" s="50">
        <f t="shared" si="66"/>
        <v>12.099999999999994</v>
      </c>
      <c r="O87" s="157">
        <v>76.8</v>
      </c>
      <c r="P87" s="50">
        <f t="shared" si="67"/>
        <v>12.700000000000003</v>
      </c>
      <c r="Q87" s="157">
        <v>89.5</v>
      </c>
      <c r="R87" s="50">
        <f t="shared" si="68"/>
        <v>11</v>
      </c>
      <c r="S87" s="157">
        <v>100.5</v>
      </c>
      <c r="T87" s="50">
        <f t="shared" si="69"/>
        <v>13.200000000000003</v>
      </c>
      <c r="U87" s="157">
        <v>113.7</v>
      </c>
      <c r="V87" s="50">
        <f t="shared" si="70"/>
        <v>14.099999999999994</v>
      </c>
      <c r="W87" s="157">
        <v>127.8</v>
      </c>
      <c r="X87" s="50">
        <f t="shared" si="71"/>
        <v>-127.8</v>
      </c>
      <c r="Y87" s="157">
        <v>0</v>
      </c>
      <c r="Z87" s="50">
        <f t="shared" si="72"/>
        <v>0</v>
      </c>
      <c r="AA87" s="157">
        <v>0</v>
      </c>
      <c r="AB87" s="50">
        <f t="shared" si="84"/>
        <v>98.307692307692307</v>
      </c>
    </row>
    <row r="88" spans="1:28" ht="15" x14ac:dyDescent="0.25">
      <c r="A88" s="70"/>
      <c r="B88" s="71">
        <v>6171</v>
      </c>
      <c r="C88" s="71">
        <v>2132</v>
      </c>
      <c r="D88" s="71" t="s">
        <v>413</v>
      </c>
      <c r="E88" s="124">
        <v>87</v>
      </c>
      <c r="F88" s="69">
        <v>87</v>
      </c>
      <c r="G88" s="157">
        <v>0</v>
      </c>
      <c r="H88" s="50">
        <f t="shared" si="63"/>
        <v>0</v>
      </c>
      <c r="I88" s="157">
        <v>0</v>
      </c>
      <c r="J88" s="50">
        <f t="shared" si="64"/>
        <v>0</v>
      </c>
      <c r="K88" s="157">
        <v>0</v>
      </c>
      <c r="L88" s="50">
        <f t="shared" si="65"/>
        <v>87.1</v>
      </c>
      <c r="M88" s="157">
        <v>87.1</v>
      </c>
      <c r="N88" s="50">
        <f t="shared" si="66"/>
        <v>0</v>
      </c>
      <c r="O88" s="157">
        <v>87.1</v>
      </c>
      <c r="P88" s="50">
        <f t="shared" si="67"/>
        <v>0</v>
      </c>
      <c r="Q88" s="157">
        <v>87.1</v>
      </c>
      <c r="R88" s="50">
        <f t="shared" si="68"/>
        <v>0</v>
      </c>
      <c r="S88" s="157">
        <v>87.1</v>
      </c>
      <c r="T88" s="50">
        <f t="shared" si="69"/>
        <v>0</v>
      </c>
      <c r="U88" s="157">
        <v>87.1</v>
      </c>
      <c r="V88" s="50">
        <f t="shared" si="70"/>
        <v>0</v>
      </c>
      <c r="W88" s="157">
        <v>87.1</v>
      </c>
      <c r="X88" s="50">
        <f t="shared" si="71"/>
        <v>-87.1</v>
      </c>
      <c r="Y88" s="157">
        <v>0</v>
      </c>
      <c r="Z88" s="50">
        <f t="shared" si="72"/>
        <v>0</v>
      </c>
      <c r="AA88" s="157">
        <v>0</v>
      </c>
      <c r="AB88" s="50">
        <f t="shared" si="84"/>
        <v>100.11494252873563</v>
      </c>
    </row>
    <row r="89" spans="1:28" ht="15" hidden="1" x14ac:dyDescent="0.25">
      <c r="A89" s="70"/>
      <c r="B89" s="71">
        <v>6171</v>
      </c>
      <c r="C89" s="71">
        <v>2212</v>
      </c>
      <c r="D89" s="71" t="s">
        <v>381</v>
      </c>
      <c r="E89" s="50"/>
      <c r="F89" s="69"/>
      <c r="G89" s="157">
        <v>0</v>
      </c>
      <c r="H89" s="50">
        <f t="shared" si="63"/>
        <v>0</v>
      </c>
      <c r="I89" s="157">
        <v>0</v>
      </c>
      <c r="J89" s="50">
        <f t="shared" si="64"/>
        <v>0</v>
      </c>
      <c r="K89" s="157">
        <v>0</v>
      </c>
      <c r="L89" s="50">
        <f t="shared" si="65"/>
        <v>0</v>
      </c>
      <c r="M89" s="157">
        <v>0</v>
      </c>
      <c r="N89" s="50">
        <f t="shared" si="66"/>
        <v>0</v>
      </c>
      <c r="O89" s="157">
        <v>0</v>
      </c>
      <c r="P89" s="50">
        <f t="shared" si="67"/>
        <v>0</v>
      </c>
      <c r="Q89" s="157">
        <v>0</v>
      </c>
      <c r="R89" s="50">
        <f t="shared" si="68"/>
        <v>0</v>
      </c>
      <c r="S89" s="157">
        <v>0</v>
      </c>
      <c r="T89" s="50">
        <f t="shared" si="69"/>
        <v>0</v>
      </c>
      <c r="U89" s="157">
        <v>0</v>
      </c>
      <c r="V89" s="50">
        <f t="shared" si="70"/>
        <v>0</v>
      </c>
      <c r="W89" s="157">
        <v>0</v>
      </c>
      <c r="X89" s="50">
        <f t="shared" si="71"/>
        <v>0</v>
      </c>
      <c r="Y89" s="157">
        <v>0</v>
      </c>
      <c r="Z89" s="50">
        <f t="shared" si="72"/>
        <v>0</v>
      </c>
      <c r="AA89" s="157">
        <v>0</v>
      </c>
      <c r="AB89" s="50" t="e">
        <f t="shared" si="84"/>
        <v>#DIV/0!</v>
      </c>
    </row>
    <row r="90" spans="1:28" ht="15" hidden="1" x14ac:dyDescent="0.25">
      <c r="A90" s="70"/>
      <c r="B90" s="71">
        <v>6171</v>
      </c>
      <c r="C90" s="71">
        <v>2133</v>
      </c>
      <c r="D90" s="71" t="s">
        <v>171</v>
      </c>
      <c r="E90" s="137"/>
      <c r="F90" s="136"/>
      <c r="G90" s="157">
        <v>0</v>
      </c>
      <c r="H90" s="50">
        <f t="shared" si="63"/>
        <v>0</v>
      </c>
      <c r="I90" s="157">
        <v>0</v>
      </c>
      <c r="J90" s="50">
        <f t="shared" si="64"/>
        <v>0</v>
      </c>
      <c r="K90" s="157">
        <v>0</v>
      </c>
      <c r="L90" s="50">
        <f t="shared" si="65"/>
        <v>0</v>
      </c>
      <c r="M90" s="157">
        <v>0</v>
      </c>
      <c r="N90" s="50">
        <f t="shared" si="66"/>
        <v>0</v>
      </c>
      <c r="O90" s="157">
        <v>0</v>
      </c>
      <c r="P90" s="50">
        <f t="shared" si="67"/>
        <v>0</v>
      </c>
      <c r="Q90" s="157">
        <v>0</v>
      </c>
      <c r="R90" s="112">
        <f t="shared" si="68"/>
        <v>0</v>
      </c>
      <c r="S90" s="157">
        <v>0</v>
      </c>
      <c r="T90" s="112">
        <f t="shared" si="69"/>
        <v>0</v>
      </c>
      <c r="U90" s="157">
        <v>0</v>
      </c>
      <c r="V90" s="112">
        <f t="shared" si="70"/>
        <v>0</v>
      </c>
      <c r="W90" s="157">
        <v>0</v>
      </c>
      <c r="X90" s="112">
        <f t="shared" si="71"/>
        <v>0</v>
      </c>
      <c r="Y90" s="157">
        <v>0</v>
      </c>
      <c r="Z90" s="112">
        <f t="shared" si="72"/>
        <v>0</v>
      </c>
      <c r="AA90" s="157">
        <v>0</v>
      </c>
      <c r="AB90" s="50" t="e">
        <f t="shared" si="84"/>
        <v>#DIV/0!</v>
      </c>
    </row>
    <row r="91" spans="1:28" ht="15" hidden="1" x14ac:dyDescent="0.25">
      <c r="A91" s="70"/>
      <c r="B91" s="71">
        <v>6171</v>
      </c>
      <c r="C91" s="71">
        <v>2310</v>
      </c>
      <c r="D91" s="71" t="s">
        <v>170</v>
      </c>
      <c r="E91" s="124"/>
      <c r="F91" s="69"/>
      <c r="G91" s="157">
        <v>0</v>
      </c>
      <c r="H91" s="50">
        <f t="shared" si="63"/>
        <v>0</v>
      </c>
      <c r="I91" s="157">
        <v>0</v>
      </c>
      <c r="J91" s="50">
        <f t="shared" si="64"/>
        <v>0</v>
      </c>
      <c r="K91" s="157">
        <v>0</v>
      </c>
      <c r="L91" s="50">
        <f t="shared" si="65"/>
        <v>0</v>
      </c>
      <c r="M91" s="157">
        <v>0</v>
      </c>
      <c r="N91" s="50">
        <f t="shared" si="66"/>
        <v>0</v>
      </c>
      <c r="O91" s="157">
        <v>0</v>
      </c>
      <c r="P91" s="50">
        <f t="shared" si="67"/>
        <v>0</v>
      </c>
      <c r="Q91" s="157">
        <v>0</v>
      </c>
      <c r="R91" s="50">
        <f t="shared" si="68"/>
        <v>0</v>
      </c>
      <c r="S91" s="157">
        <v>0</v>
      </c>
      <c r="T91" s="50">
        <f t="shared" si="69"/>
        <v>0</v>
      </c>
      <c r="U91" s="157">
        <v>0</v>
      </c>
      <c r="V91" s="50">
        <f t="shared" si="70"/>
        <v>0</v>
      </c>
      <c r="W91" s="157">
        <v>0</v>
      </c>
      <c r="X91" s="50">
        <f t="shared" si="71"/>
        <v>0</v>
      </c>
      <c r="Y91" s="157">
        <v>0</v>
      </c>
      <c r="Z91" s="50">
        <f t="shared" si="72"/>
        <v>0</v>
      </c>
      <c r="AA91" s="157">
        <v>0</v>
      </c>
      <c r="AB91" s="50" t="e">
        <f t="shared" si="84"/>
        <v>#DIV/0!</v>
      </c>
    </row>
    <row r="92" spans="1:28" ht="15" hidden="1" x14ac:dyDescent="0.25">
      <c r="A92" s="70"/>
      <c r="B92" s="71">
        <v>6171</v>
      </c>
      <c r="C92" s="71">
        <v>2322</v>
      </c>
      <c r="D92" s="71" t="s">
        <v>382</v>
      </c>
      <c r="E92" s="124"/>
      <c r="F92" s="69"/>
      <c r="G92" s="157">
        <v>0</v>
      </c>
      <c r="H92" s="50">
        <f t="shared" si="63"/>
        <v>0</v>
      </c>
      <c r="I92" s="157">
        <v>0</v>
      </c>
      <c r="J92" s="50">
        <f t="shared" si="64"/>
        <v>0</v>
      </c>
      <c r="K92" s="157">
        <v>0</v>
      </c>
      <c r="L92" s="50">
        <f t="shared" si="65"/>
        <v>0</v>
      </c>
      <c r="M92" s="157">
        <v>0</v>
      </c>
      <c r="N92" s="50">
        <f t="shared" si="66"/>
        <v>0</v>
      </c>
      <c r="O92" s="157">
        <v>0</v>
      </c>
      <c r="P92" s="50">
        <f t="shared" si="67"/>
        <v>0</v>
      </c>
      <c r="Q92" s="157">
        <v>0</v>
      </c>
      <c r="R92" s="50">
        <f t="shared" si="68"/>
        <v>0</v>
      </c>
      <c r="S92" s="157">
        <v>0</v>
      </c>
      <c r="T92" s="50">
        <f t="shared" si="69"/>
        <v>0</v>
      </c>
      <c r="U92" s="157">
        <v>0</v>
      </c>
      <c r="V92" s="50">
        <f t="shared" si="70"/>
        <v>0</v>
      </c>
      <c r="W92" s="157">
        <v>0</v>
      </c>
      <c r="X92" s="50">
        <f t="shared" si="71"/>
        <v>0</v>
      </c>
      <c r="Y92" s="157">
        <v>0</v>
      </c>
      <c r="Z92" s="50">
        <f t="shared" si="72"/>
        <v>0</v>
      </c>
      <c r="AA92" s="157">
        <v>0</v>
      </c>
      <c r="AB92" s="50" t="e">
        <f t="shared" si="84"/>
        <v>#DIV/0!</v>
      </c>
    </row>
    <row r="93" spans="1:28" ht="15" x14ac:dyDescent="0.25">
      <c r="A93" s="70"/>
      <c r="B93" s="71">
        <v>6171</v>
      </c>
      <c r="C93" s="71">
        <v>2324</v>
      </c>
      <c r="D93" s="71" t="s">
        <v>414</v>
      </c>
      <c r="E93" s="124">
        <v>0</v>
      </c>
      <c r="F93" s="69">
        <v>46.7</v>
      </c>
      <c r="G93" s="157">
        <v>7.7</v>
      </c>
      <c r="H93" s="50">
        <f t="shared" si="63"/>
        <v>284.8</v>
      </c>
      <c r="I93" s="157">
        <v>292.5</v>
      </c>
      <c r="J93" s="50">
        <f t="shared" si="64"/>
        <v>29.100000000000023</v>
      </c>
      <c r="K93" s="157">
        <v>321.60000000000002</v>
      </c>
      <c r="L93" s="50">
        <f t="shared" si="65"/>
        <v>0</v>
      </c>
      <c r="M93" s="157">
        <v>321.60000000000002</v>
      </c>
      <c r="N93" s="50">
        <f t="shared" si="66"/>
        <v>3.6999999999999886</v>
      </c>
      <c r="O93" s="157">
        <v>325.3</v>
      </c>
      <c r="P93" s="50">
        <f t="shared" si="67"/>
        <v>1.0999999999999659</v>
      </c>
      <c r="Q93" s="157">
        <v>326.39999999999998</v>
      </c>
      <c r="R93" s="50">
        <f t="shared" si="68"/>
        <v>44.5</v>
      </c>
      <c r="S93" s="157">
        <v>370.9</v>
      </c>
      <c r="T93" s="50">
        <f t="shared" si="69"/>
        <v>0</v>
      </c>
      <c r="U93" s="157">
        <v>370.9</v>
      </c>
      <c r="V93" s="50">
        <f t="shared" si="70"/>
        <v>0</v>
      </c>
      <c r="W93" s="157">
        <v>370.9</v>
      </c>
      <c r="X93" s="50">
        <f t="shared" si="71"/>
        <v>-370.9</v>
      </c>
      <c r="Y93" s="157">
        <v>0</v>
      </c>
      <c r="Z93" s="50">
        <f t="shared" si="72"/>
        <v>0</v>
      </c>
      <c r="AA93" s="157">
        <v>0</v>
      </c>
      <c r="AB93" s="50">
        <f t="shared" si="84"/>
        <v>794.21841541755884</v>
      </c>
    </row>
    <row r="94" spans="1:28" ht="15" hidden="1" x14ac:dyDescent="0.25">
      <c r="A94" s="70"/>
      <c r="B94" s="71">
        <v>6171</v>
      </c>
      <c r="C94" s="71">
        <v>2329</v>
      </c>
      <c r="D94" s="71" t="s">
        <v>169</v>
      </c>
      <c r="E94" s="124"/>
      <c r="F94" s="69"/>
      <c r="G94" s="157">
        <v>0</v>
      </c>
      <c r="H94" s="50">
        <f t="shared" si="63"/>
        <v>0</v>
      </c>
      <c r="I94" s="157">
        <v>0</v>
      </c>
      <c r="J94" s="50">
        <f t="shared" si="64"/>
        <v>0</v>
      </c>
      <c r="K94" s="157">
        <v>0</v>
      </c>
      <c r="L94" s="50">
        <f t="shared" si="65"/>
        <v>0</v>
      </c>
      <c r="M94" s="157">
        <v>0</v>
      </c>
      <c r="N94" s="50">
        <f t="shared" si="66"/>
        <v>0</v>
      </c>
      <c r="O94" s="157">
        <v>0</v>
      </c>
      <c r="P94" s="50">
        <f t="shared" si="67"/>
        <v>0</v>
      </c>
      <c r="Q94" s="157">
        <v>0</v>
      </c>
      <c r="R94" s="50">
        <f t="shared" si="68"/>
        <v>0</v>
      </c>
      <c r="S94" s="157">
        <v>0</v>
      </c>
      <c r="T94" s="50">
        <f t="shared" si="69"/>
        <v>0</v>
      </c>
      <c r="U94" s="157">
        <v>0</v>
      </c>
      <c r="V94" s="50">
        <f t="shared" si="70"/>
        <v>0</v>
      </c>
      <c r="W94" s="157">
        <v>0</v>
      </c>
      <c r="X94" s="50">
        <f t="shared" si="71"/>
        <v>0</v>
      </c>
      <c r="Y94" s="157">
        <v>0</v>
      </c>
      <c r="Z94" s="124">
        <f t="shared" si="72"/>
        <v>0</v>
      </c>
      <c r="AA94" s="157">
        <v>0</v>
      </c>
      <c r="AB94" s="50" t="e">
        <f t="shared" si="84"/>
        <v>#DIV/0!</v>
      </c>
    </row>
    <row r="95" spans="1:28" ht="15" hidden="1" x14ac:dyDescent="0.25">
      <c r="A95" s="70"/>
      <c r="B95" s="71">
        <v>6409</v>
      </c>
      <c r="C95" s="71">
        <v>2328</v>
      </c>
      <c r="D95" s="71" t="s">
        <v>168</v>
      </c>
      <c r="E95" s="124"/>
      <c r="F95" s="69"/>
      <c r="G95" s="157">
        <v>0</v>
      </c>
      <c r="H95" s="50">
        <f t="shared" si="63"/>
        <v>0</v>
      </c>
      <c r="I95" s="157">
        <v>0</v>
      </c>
      <c r="J95" s="50">
        <f t="shared" si="64"/>
        <v>0</v>
      </c>
      <c r="K95" s="157">
        <v>0</v>
      </c>
      <c r="L95" s="50">
        <f t="shared" si="65"/>
        <v>0</v>
      </c>
      <c r="M95" s="157">
        <v>0</v>
      </c>
      <c r="N95" s="50">
        <f t="shared" si="66"/>
        <v>0</v>
      </c>
      <c r="O95" s="157">
        <v>0</v>
      </c>
      <c r="P95" s="50">
        <f t="shared" si="67"/>
        <v>0</v>
      </c>
      <c r="Q95" s="157">
        <v>0</v>
      </c>
      <c r="R95" s="50">
        <f t="shared" si="68"/>
        <v>0</v>
      </c>
      <c r="S95" s="157">
        <v>0</v>
      </c>
      <c r="T95" s="50">
        <f t="shared" si="69"/>
        <v>0</v>
      </c>
      <c r="U95" s="157">
        <v>0</v>
      </c>
      <c r="V95" s="50">
        <f t="shared" si="70"/>
        <v>0</v>
      </c>
      <c r="W95" s="157">
        <v>0</v>
      </c>
      <c r="X95" s="50">
        <f t="shared" si="71"/>
        <v>0</v>
      </c>
      <c r="Y95" s="157">
        <v>0</v>
      </c>
      <c r="Z95" s="124">
        <f t="shared" si="72"/>
        <v>0</v>
      </c>
      <c r="AA95" s="157">
        <v>0</v>
      </c>
      <c r="AB95" s="50" t="e">
        <f t="shared" si="84"/>
        <v>#DIV/0!</v>
      </c>
    </row>
    <row r="96" spans="1:28" ht="15" x14ac:dyDescent="0.25">
      <c r="A96" s="70"/>
      <c r="B96" s="71">
        <v>6330</v>
      </c>
      <c r="C96" s="71">
        <v>4132</v>
      </c>
      <c r="D96" s="71" t="s">
        <v>98</v>
      </c>
      <c r="E96" s="124">
        <v>0</v>
      </c>
      <c r="F96" s="69">
        <v>0</v>
      </c>
      <c r="G96" s="157">
        <v>47.3</v>
      </c>
      <c r="H96" s="50">
        <f t="shared" si="63"/>
        <v>0</v>
      </c>
      <c r="I96" s="157">
        <v>47.3</v>
      </c>
      <c r="J96" s="50">
        <f t="shared" si="64"/>
        <v>0</v>
      </c>
      <c r="K96" s="157">
        <v>47.3</v>
      </c>
      <c r="L96" s="50">
        <f t="shared" si="65"/>
        <v>0</v>
      </c>
      <c r="M96" s="157">
        <v>47.3</v>
      </c>
      <c r="N96" s="50">
        <f t="shared" si="66"/>
        <v>0</v>
      </c>
      <c r="O96" s="157">
        <v>47.3</v>
      </c>
      <c r="P96" s="50">
        <f t="shared" si="67"/>
        <v>0</v>
      </c>
      <c r="Q96" s="157">
        <v>47.3</v>
      </c>
      <c r="R96" s="50">
        <f t="shared" si="68"/>
        <v>0</v>
      </c>
      <c r="S96" s="157">
        <v>47.3</v>
      </c>
      <c r="T96" s="50">
        <f t="shared" si="69"/>
        <v>0</v>
      </c>
      <c r="U96" s="157">
        <v>47.3</v>
      </c>
      <c r="V96" s="50">
        <f t="shared" si="70"/>
        <v>0</v>
      </c>
      <c r="W96" s="157">
        <v>47.3</v>
      </c>
      <c r="X96" s="50">
        <f t="shared" si="71"/>
        <v>-47.3</v>
      </c>
      <c r="Y96" s="157">
        <v>0</v>
      </c>
      <c r="Z96" s="124">
        <f t="shared" si="72"/>
        <v>0</v>
      </c>
      <c r="AA96" s="157">
        <v>0</v>
      </c>
      <c r="AB96" s="50" t="e">
        <f t="shared" si="84"/>
        <v>#DIV/0!</v>
      </c>
    </row>
    <row r="97" spans="1:28" ht="15.6" thickBot="1" x14ac:dyDescent="0.3">
      <c r="A97" s="66"/>
      <c r="B97" s="67"/>
      <c r="C97" s="67"/>
      <c r="D97" s="67"/>
      <c r="E97" s="63"/>
      <c r="F97" s="65"/>
      <c r="G97" s="64"/>
      <c r="H97" s="63"/>
      <c r="I97" s="64"/>
      <c r="J97" s="63"/>
      <c r="K97" s="64"/>
      <c r="L97" s="63"/>
      <c r="M97" s="64"/>
      <c r="N97" s="63"/>
      <c r="O97" s="64"/>
      <c r="P97" s="63"/>
      <c r="Q97" s="64"/>
      <c r="R97" s="63"/>
      <c r="S97" s="64"/>
      <c r="T97" s="63"/>
      <c r="U97" s="64"/>
      <c r="V97" s="63"/>
      <c r="W97" s="64"/>
      <c r="X97" s="63"/>
      <c r="Y97" s="64"/>
      <c r="Z97" s="63"/>
      <c r="AA97" s="64"/>
      <c r="AB97" s="63"/>
    </row>
    <row r="98" spans="1:28" s="52" customFormat="1" ht="21.75" customHeight="1" thickTop="1" thickBot="1" x14ac:dyDescent="0.35">
      <c r="A98" s="156"/>
      <c r="B98" s="62"/>
      <c r="C98" s="62"/>
      <c r="D98" s="108" t="s">
        <v>167</v>
      </c>
      <c r="E98" s="58">
        <f>SUM(E57:E97)</f>
        <v>867</v>
      </c>
      <c r="F98" s="60">
        <f>SUM(F63:F97)</f>
        <v>12734.100000000002</v>
      </c>
      <c r="G98" s="59">
        <f>SUM(G57:G97)</f>
        <v>230.89999999999998</v>
      </c>
      <c r="H98" s="58">
        <f>SUM(H57:H97)</f>
        <v>3525.1000000000004</v>
      </c>
      <c r="I98" s="59">
        <f>SUM(I56:I97)</f>
        <v>3756.0000000000005</v>
      </c>
      <c r="J98" s="58">
        <f>SUM(J57:J97)</f>
        <v>1453.5</v>
      </c>
      <c r="K98" s="59">
        <f>SUM(K56:K97)</f>
        <v>5209.5000000000009</v>
      </c>
      <c r="L98" s="58">
        <f>SUM(L57:L97)</f>
        <v>230.29999999999981</v>
      </c>
      <c r="M98" s="59">
        <f>SUM(M56:M97)</f>
        <v>5439.8</v>
      </c>
      <c r="N98" s="58">
        <f>SUM(N57:N97)</f>
        <v>2087.1</v>
      </c>
      <c r="O98" s="59">
        <f>SUM(O56:O97)</f>
        <v>7526.9000000000005</v>
      </c>
      <c r="P98" s="58">
        <f>SUM(P57:P97)</f>
        <v>4753.0999999999995</v>
      </c>
      <c r="Q98" s="59">
        <f>SUM(Q56:Q97)</f>
        <v>12280</v>
      </c>
      <c r="R98" s="58">
        <f>SUM(R57:R97)</f>
        <v>161.00000000000068</v>
      </c>
      <c r="S98" s="59">
        <f>SUM(S56:S97)</f>
        <v>12441</v>
      </c>
      <c r="T98" s="58">
        <f>SUM(T57:T97)</f>
        <v>51.900000000000006</v>
      </c>
      <c r="U98" s="59">
        <f>SUM(U56:U97)</f>
        <v>12492.900000000001</v>
      </c>
      <c r="V98" s="58">
        <f>SUM(V57:V97)</f>
        <v>356.6999999999997</v>
      </c>
      <c r="W98" s="59">
        <f>SUM(W56:W97)</f>
        <v>12849.599999999999</v>
      </c>
      <c r="X98" s="58">
        <f>SUM(X57:X97)</f>
        <v>-12849.599999999999</v>
      </c>
      <c r="Y98" s="59">
        <f>SUM(Y56:Y97)</f>
        <v>0</v>
      </c>
      <c r="Z98" s="58">
        <f>SUM(Z57:Z97)</f>
        <v>0</v>
      </c>
      <c r="AA98" s="59">
        <f>SUM(AA56:AA97)</f>
        <v>0</v>
      </c>
      <c r="AB98" s="50">
        <f t="shared" ref="AB98" si="105">(W98/F98)*100</f>
        <v>100.90701345206961</v>
      </c>
    </row>
    <row r="99" spans="1:28" ht="15" customHeight="1" x14ac:dyDescent="0.3">
      <c r="A99" s="53"/>
      <c r="B99" s="53"/>
      <c r="C99" s="53"/>
      <c r="D99" s="57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</row>
    <row r="100" spans="1:28" ht="15" customHeight="1" x14ac:dyDescent="0.3">
      <c r="A100" s="53"/>
      <c r="B100" s="53"/>
      <c r="C100" s="53"/>
      <c r="D100" s="57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</row>
    <row r="101" spans="1:28" ht="12.75" hidden="1" customHeight="1" x14ac:dyDescent="0.3">
      <c r="A101" s="53"/>
      <c r="B101" s="53"/>
      <c r="C101" s="53"/>
      <c r="D101" s="57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</row>
    <row r="102" spans="1:28" ht="15" customHeight="1" thickBot="1" x14ac:dyDescent="0.35">
      <c r="A102" s="53"/>
      <c r="B102" s="53"/>
      <c r="C102" s="53"/>
      <c r="D102" s="57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</row>
    <row r="103" spans="1:28" ht="15.6" x14ac:dyDescent="0.3">
      <c r="A103" s="96" t="s">
        <v>77</v>
      </c>
      <c r="B103" s="96" t="s">
        <v>76</v>
      </c>
      <c r="C103" s="96" t="s">
        <v>75</v>
      </c>
      <c r="D103" s="95" t="s">
        <v>74</v>
      </c>
      <c r="E103" s="94" t="s">
        <v>73</v>
      </c>
      <c r="F103" s="94" t="s">
        <v>73</v>
      </c>
      <c r="G103" s="94" t="s">
        <v>7</v>
      </c>
      <c r="H103" s="94" t="s">
        <v>7</v>
      </c>
      <c r="I103" s="94" t="s">
        <v>7</v>
      </c>
      <c r="J103" s="94" t="s">
        <v>7</v>
      </c>
      <c r="K103" s="94" t="s">
        <v>7</v>
      </c>
      <c r="L103" s="94" t="s">
        <v>7</v>
      </c>
      <c r="M103" s="94" t="s">
        <v>7</v>
      </c>
      <c r="N103" s="94" t="s">
        <v>7</v>
      </c>
      <c r="O103" s="94" t="s">
        <v>7</v>
      </c>
      <c r="P103" s="94" t="s">
        <v>7</v>
      </c>
      <c r="Q103" s="94" t="s">
        <v>7</v>
      </c>
      <c r="R103" s="94" t="s">
        <v>7</v>
      </c>
      <c r="S103" s="94" t="s">
        <v>7</v>
      </c>
      <c r="T103" s="94" t="s">
        <v>7</v>
      </c>
      <c r="U103" s="94" t="s">
        <v>7</v>
      </c>
      <c r="V103" s="94" t="s">
        <v>7</v>
      </c>
      <c r="W103" s="94" t="s">
        <v>7</v>
      </c>
      <c r="X103" s="94" t="s">
        <v>7</v>
      </c>
      <c r="Y103" s="94" t="s">
        <v>7</v>
      </c>
      <c r="Z103" s="94" t="s">
        <v>166</v>
      </c>
      <c r="AA103" s="94" t="s">
        <v>7</v>
      </c>
      <c r="AB103" s="94" t="s">
        <v>72</v>
      </c>
    </row>
    <row r="104" spans="1:28" ht="15.75" customHeight="1" thickBot="1" x14ac:dyDescent="0.35">
      <c r="A104" s="93"/>
      <c r="B104" s="93"/>
      <c r="C104" s="93"/>
      <c r="D104" s="92"/>
      <c r="E104" s="90" t="s">
        <v>71</v>
      </c>
      <c r="F104" s="90" t="s">
        <v>70</v>
      </c>
      <c r="G104" s="91" t="s">
        <v>353</v>
      </c>
      <c r="H104" s="91" t="s">
        <v>354</v>
      </c>
      <c r="I104" s="91" t="s">
        <v>355</v>
      </c>
      <c r="J104" s="91" t="s">
        <v>356</v>
      </c>
      <c r="K104" s="91" t="s">
        <v>357</v>
      </c>
      <c r="L104" s="91" t="s">
        <v>358</v>
      </c>
      <c r="M104" s="91" t="s">
        <v>359</v>
      </c>
      <c r="N104" s="91" t="s">
        <v>360</v>
      </c>
      <c r="O104" s="91" t="s">
        <v>361</v>
      </c>
      <c r="P104" s="91" t="s">
        <v>362</v>
      </c>
      <c r="Q104" s="91" t="s">
        <v>363</v>
      </c>
      <c r="R104" s="91" t="s">
        <v>364</v>
      </c>
      <c r="S104" s="91" t="s">
        <v>365</v>
      </c>
      <c r="T104" s="91" t="s">
        <v>366</v>
      </c>
      <c r="U104" s="91" t="s">
        <v>367</v>
      </c>
      <c r="V104" s="91" t="s">
        <v>368</v>
      </c>
      <c r="W104" s="91" t="s">
        <v>369</v>
      </c>
      <c r="X104" s="91" t="s">
        <v>373</v>
      </c>
      <c r="Y104" s="91" t="s">
        <v>370</v>
      </c>
      <c r="Z104" s="91" t="s">
        <v>371</v>
      </c>
      <c r="AA104" s="91" t="s">
        <v>372</v>
      </c>
      <c r="AB104" s="90" t="s">
        <v>10</v>
      </c>
    </row>
    <row r="105" spans="1:28" ht="16.5" customHeight="1" thickTop="1" x14ac:dyDescent="0.3">
      <c r="A105" s="116">
        <v>50</v>
      </c>
      <c r="B105" s="116"/>
      <c r="C105" s="116"/>
      <c r="D105" s="115" t="s">
        <v>165</v>
      </c>
      <c r="E105" s="112"/>
      <c r="F105" s="114"/>
      <c r="G105" s="113"/>
      <c r="H105" s="112"/>
      <c r="I105" s="113"/>
      <c r="J105" s="112"/>
      <c r="K105" s="113"/>
      <c r="L105" s="112"/>
      <c r="M105" s="113"/>
      <c r="N105" s="112"/>
      <c r="O105" s="113"/>
      <c r="P105" s="112"/>
      <c r="Q105" s="113"/>
      <c r="R105" s="112"/>
      <c r="S105" s="113"/>
      <c r="T105" s="112"/>
      <c r="U105" s="113"/>
      <c r="V105" s="112"/>
      <c r="W105" s="113"/>
      <c r="X105" s="112"/>
      <c r="Y105" s="113"/>
      <c r="Z105" s="112"/>
      <c r="AA105" s="113"/>
      <c r="AB105" s="112"/>
    </row>
    <row r="106" spans="1:28" ht="15" customHeight="1" x14ac:dyDescent="0.3">
      <c r="A106" s="71"/>
      <c r="B106" s="71"/>
      <c r="C106" s="71"/>
      <c r="D106" s="127"/>
      <c r="E106" s="50"/>
      <c r="F106" s="69"/>
      <c r="G106" s="68"/>
      <c r="H106" s="50"/>
      <c r="I106" s="68"/>
      <c r="J106" s="50"/>
      <c r="K106" s="68"/>
      <c r="L106" s="50"/>
      <c r="M106" s="68"/>
      <c r="N106" s="50"/>
      <c r="O106" s="68"/>
      <c r="P106" s="50"/>
      <c r="Q106" s="68"/>
      <c r="R106" s="50"/>
      <c r="S106" s="68"/>
      <c r="T106" s="50"/>
      <c r="U106" s="68"/>
      <c r="V106" s="50"/>
      <c r="W106" s="68"/>
      <c r="X106" s="50"/>
      <c r="Y106" s="68"/>
      <c r="Z106" s="50"/>
      <c r="AA106" s="68"/>
      <c r="AB106" s="50"/>
    </row>
    <row r="107" spans="1:28" ht="15" x14ac:dyDescent="0.25">
      <c r="A107" s="71"/>
      <c r="B107" s="71"/>
      <c r="C107" s="71">
        <v>1361</v>
      </c>
      <c r="D107" s="71" t="s">
        <v>95</v>
      </c>
      <c r="E107" s="124">
        <v>5</v>
      </c>
      <c r="F107" s="69">
        <v>5</v>
      </c>
      <c r="G107" s="68">
        <v>0</v>
      </c>
      <c r="H107" s="50">
        <f t="shared" ref="H107:H156" si="106">I107-G107</f>
        <v>0</v>
      </c>
      <c r="I107" s="68">
        <v>0</v>
      </c>
      <c r="J107" s="50">
        <f t="shared" ref="J107:J156" si="107">K107-I107</f>
        <v>0</v>
      </c>
      <c r="K107" s="68">
        <v>0</v>
      </c>
      <c r="L107" s="50">
        <f t="shared" ref="L107:L156" si="108">M107-K107</f>
        <v>0</v>
      </c>
      <c r="M107" s="68">
        <v>0</v>
      </c>
      <c r="N107" s="50">
        <f t="shared" ref="N107:N156" si="109">O107-M107</f>
        <v>0</v>
      </c>
      <c r="O107" s="68">
        <v>0</v>
      </c>
      <c r="P107" s="50">
        <f t="shared" ref="P107:P156" si="110">Q107-O107</f>
        <v>0</v>
      </c>
      <c r="Q107" s="68">
        <v>0</v>
      </c>
      <c r="R107" s="50">
        <f t="shared" ref="R107:R156" si="111">S107-Q107</f>
        <v>0.3</v>
      </c>
      <c r="S107" s="68">
        <v>0.3</v>
      </c>
      <c r="T107" s="50">
        <f t="shared" ref="T107:T156" si="112">U107-S107</f>
        <v>-9.9999999999999978E-2</v>
      </c>
      <c r="U107" s="68">
        <v>0.2</v>
      </c>
      <c r="V107" s="50">
        <f t="shared" ref="V107:V156" si="113">W107-U107</f>
        <v>0</v>
      </c>
      <c r="W107" s="68">
        <v>0.2</v>
      </c>
      <c r="X107" s="50">
        <f t="shared" ref="X107:X156" si="114">Y107-W107</f>
        <v>-0.2</v>
      </c>
      <c r="Y107" s="68">
        <v>0</v>
      </c>
      <c r="Z107" s="50">
        <f t="shared" ref="Z107:Z156" si="115">AA107-Y107</f>
        <v>0</v>
      </c>
      <c r="AA107" s="68">
        <v>0</v>
      </c>
      <c r="AB107" s="50">
        <f t="shared" ref="AB107:AB152" si="116">(W107/F107)*100</f>
        <v>4</v>
      </c>
    </row>
    <row r="108" spans="1:28" ht="15" hidden="1" x14ac:dyDescent="0.25">
      <c r="A108" s="71"/>
      <c r="B108" s="71"/>
      <c r="C108" s="71">
        <v>2451</v>
      </c>
      <c r="D108" s="71" t="s">
        <v>164</v>
      </c>
      <c r="E108" s="50"/>
      <c r="F108" s="69"/>
      <c r="G108" s="68">
        <v>0</v>
      </c>
      <c r="H108" s="50">
        <f t="shared" si="106"/>
        <v>0</v>
      </c>
      <c r="I108" s="68">
        <v>0</v>
      </c>
      <c r="J108" s="50">
        <f t="shared" si="107"/>
        <v>0</v>
      </c>
      <c r="K108" s="68">
        <v>0</v>
      </c>
      <c r="L108" s="50">
        <f t="shared" si="108"/>
        <v>0</v>
      </c>
      <c r="M108" s="68">
        <v>0</v>
      </c>
      <c r="N108" s="50">
        <f t="shared" si="109"/>
        <v>0</v>
      </c>
      <c r="O108" s="68">
        <v>0</v>
      </c>
      <c r="P108" s="50">
        <f t="shared" si="110"/>
        <v>0</v>
      </c>
      <c r="Q108" s="68">
        <v>0</v>
      </c>
      <c r="R108" s="50">
        <f t="shared" si="111"/>
        <v>0</v>
      </c>
      <c r="S108" s="68">
        <v>0</v>
      </c>
      <c r="T108" s="50">
        <f t="shared" si="112"/>
        <v>0</v>
      </c>
      <c r="U108" s="68">
        <v>0</v>
      </c>
      <c r="V108" s="50">
        <f t="shared" si="113"/>
        <v>0</v>
      </c>
      <c r="W108" s="68">
        <v>0</v>
      </c>
      <c r="X108" s="50">
        <f t="shared" si="114"/>
        <v>0</v>
      </c>
      <c r="Y108" s="68">
        <v>0</v>
      </c>
      <c r="Z108" s="50">
        <f t="shared" si="115"/>
        <v>0</v>
      </c>
      <c r="AA108" s="68">
        <v>0</v>
      </c>
      <c r="AB108" s="50" t="e">
        <f t="shared" si="116"/>
        <v>#DIV/0!</v>
      </c>
    </row>
    <row r="109" spans="1:28" ht="15" hidden="1" x14ac:dyDescent="0.25">
      <c r="A109" s="71">
        <v>13010</v>
      </c>
      <c r="B109" s="71"/>
      <c r="C109" s="71">
        <v>4116</v>
      </c>
      <c r="D109" s="71" t="s">
        <v>163</v>
      </c>
      <c r="E109" s="50"/>
      <c r="F109" s="69"/>
      <c r="G109" s="68"/>
      <c r="H109" s="50">
        <f t="shared" si="106"/>
        <v>0</v>
      </c>
      <c r="I109" s="68"/>
      <c r="J109" s="50">
        <f t="shared" si="107"/>
        <v>0</v>
      </c>
      <c r="K109" s="68">
        <v>0</v>
      </c>
      <c r="L109" s="50">
        <f t="shared" si="108"/>
        <v>0</v>
      </c>
      <c r="M109" s="68">
        <v>0</v>
      </c>
      <c r="N109" s="50">
        <f t="shared" si="109"/>
        <v>0</v>
      </c>
      <c r="O109" s="68">
        <v>0</v>
      </c>
      <c r="P109" s="50">
        <f t="shared" si="110"/>
        <v>0</v>
      </c>
      <c r="Q109" s="68">
        <v>0</v>
      </c>
      <c r="R109" s="50">
        <f t="shared" si="111"/>
        <v>0</v>
      </c>
      <c r="S109" s="68">
        <v>0</v>
      </c>
      <c r="T109" s="50">
        <f t="shared" si="112"/>
        <v>0</v>
      </c>
      <c r="U109" s="68">
        <v>0</v>
      </c>
      <c r="V109" s="50">
        <f t="shared" si="113"/>
        <v>0</v>
      </c>
      <c r="W109" s="68">
        <v>0</v>
      </c>
      <c r="X109" s="50">
        <f t="shared" si="114"/>
        <v>0</v>
      </c>
      <c r="Y109" s="68">
        <v>0</v>
      </c>
      <c r="Z109" s="50">
        <f t="shared" si="115"/>
        <v>0</v>
      </c>
      <c r="AA109" s="68">
        <v>0</v>
      </c>
      <c r="AB109" s="50" t="e">
        <f t="shared" si="116"/>
        <v>#DIV/0!</v>
      </c>
    </row>
    <row r="110" spans="1:28" ht="15" hidden="1" x14ac:dyDescent="0.25">
      <c r="A110" s="71">
        <v>434</v>
      </c>
      <c r="B110" s="71"/>
      <c r="C110" s="71">
        <v>4122</v>
      </c>
      <c r="D110" s="71" t="s">
        <v>162</v>
      </c>
      <c r="E110" s="50"/>
      <c r="F110" s="69"/>
      <c r="G110" s="68">
        <v>0</v>
      </c>
      <c r="H110" s="50">
        <f t="shared" si="106"/>
        <v>0</v>
      </c>
      <c r="I110" s="68">
        <v>0</v>
      </c>
      <c r="J110" s="50">
        <f t="shared" si="107"/>
        <v>0</v>
      </c>
      <c r="K110" s="68">
        <v>0</v>
      </c>
      <c r="L110" s="50">
        <f t="shared" si="108"/>
        <v>0</v>
      </c>
      <c r="M110" s="68">
        <v>0</v>
      </c>
      <c r="N110" s="50">
        <f t="shared" si="109"/>
        <v>0</v>
      </c>
      <c r="O110" s="68">
        <v>0</v>
      </c>
      <c r="P110" s="50">
        <f t="shared" si="110"/>
        <v>0</v>
      </c>
      <c r="Q110" s="68">
        <v>0</v>
      </c>
      <c r="R110" s="50">
        <f t="shared" si="111"/>
        <v>0</v>
      </c>
      <c r="S110" s="68">
        <v>0</v>
      </c>
      <c r="T110" s="50">
        <f t="shared" si="112"/>
        <v>0</v>
      </c>
      <c r="U110" s="68">
        <v>0</v>
      </c>
      <c r="V110" s="50">
        <f t="shared" si="113"/>
        <v>0</v>
      </c>
      <c r="W110" s="68">
        <v>0</v>
      </c>
      <c r="X110" s="50">
        <f t="shared" si="114"/>
        <v>0</v>
      </c>
      <c r="Y110" s="68">
        <v>0</v>
      </c>
      <c r="Z110" s="50">
        <f t="shared" si="115"/>
        <v>0</v>
      </c>
      <c r="AA110" s="68">
        <v>0</v>
      </c>
      <c r="AB110" s="50" t="e">
        <f t="shared" si="116"/>
        <v>#DIV/0!</v>
      </c>
    </row>
    <row r="111" spans="1:28" ht="15" hidden="1" x14ac:dyDescent="0.25">
      <c r="A111" s="71">
        <v>13305</v>
      </c>
      <c r="B111" s="71"/>
      <c r="C111" s="71">
        <v>4116</v>
      </c>
      <c r="D111" s="71" t="s">
        <v>161</v>
      </c>
      <c r="E111" s="50"/>
      <c r="F111" s="69"/>
      <c r="G111" s="68">
        <v>0</v>
      </c>
      <c r="H111" s="50">
        <f t="shared" si="106"/>
        <v>0</v>
      </c>
      <c r="I111" s="68">
        <v>0</v>
      </c>
      <c r="J111" s="50">
        <f t="shared" si="107"/>
        <v>0</v>
      </c>
      <c r="K111" s="68">
        <v>0</v>
      </c>
      <c r="L111" s="50">
        <f t="shared" si="108"/>
        <v>0</v>
      </c>
      <c r="M111" s="68">
        <v>0</v>
      </c>
      <c r="N111" s="50">
        <f t="shared" si="109"/>
        <v>0</v>
      </c>
      <c r="O111" s="68">
        <v>0</v>
      </c>
      <c r="P111" s="50">
        <f t="shared" si="110"/>
        <v>0</v>
      </c>
      <c r="Q111" s="68">
        <v>0</v>
      </c>
      <c r="R111" s="50">
        <f t="shared" si="111"/>
        <v>0</v>
      </c>
      <c r="S111" s="68">
        <v>0</v>
      </c>
      <c r="T111" s="50">
        <f t="shared" si="112"/>
        <v>0</v>
      </c>
      <c r="U111" s="68">
        <v>0</v>
      </c>
      <c r="V111" s="50">
        <f t="shared" si="113"/>
        <v>0</v>
      </c>
      <c r="W111" s="68">
        <v>0</v>
      </c>
      <c r="X111" s="50">
        <f t="shared" si="114"/>
        <v>0</v>
      </c>
      <c r="Y111" s="68">
        <v>0</v>
      </c>
      <c r="Z111" s="50">
        <f t="shared" si="115"/>
        <v>0</v>
      </c>
      <c r="AA111" s="68">
        <v>0</v>
      </c>
      <c r="AB111" s="50" t="e">
        <f t="shared" si="116"/>
        <v>#DIV/0!</v>
      </c>
    </row>
    <row r="112" spans="1:28" ht="15" x14ac:dyDescent="0.25">
      <c r="A112" s="70">
        <v>33063</v>
      </c>
      <c r="B112" s="71"/>
      <c r="C112" s="71">
        <v>4116</v>
      </c>
      <c r="D112" s="71" t="s">
        <v>383</v>
      </c>
      <c r="E112" s="124">
        <v>0</v>
      </c>
      <c r="F112" s="69">
        <v>3677.8</v>
      </c>
      <c r="G112" s="68">
        <v>2944.3</v>
      </c>
      <c r="H112" s="50">
        <f t="shared" ref="H112:H113" si="117">I112-G112</f>
        <v>0</v>
      </c>
      <c r="I112" s="68">
        <v>2944.3</v>
      </c>
      <c r="J112" s="50">
        <f t="shared" ref="J112" si="118">K112-I112</f>
        <v>0</v>
      </c>
      <c r="K112" s="68">
        <v>2944.3</v>
      </c>
      <c r="L112" s="50">
        <f t="shared" ref="L112" si="119">M112-K112</f>
        <v>9.9999999999909051E-2</v>
      </c>
      <c r="M112" s="287">
        <v>2944.4</v>
      </c>
      <c r="N112" s="50">
        <f t="shared" ref="N112" si="120">O112-M112</f>
        <v>0</v>
      </c>
      <c r="O112" s="68">
        <v>2944.4</v>
      </c>
      <c r="P112" s="50">
        <f t="shared" ref="P112" si="121">Q112-O112</f>
        <v>-9.9999999999909051E-2</v>
      </c>
      <c r="Q112" s="68">
        <v>2944.3</v>
      </c>
      <c r="R112" s="50">
        <f t="shared" ref="R112" si="122">S112-Q112</f>
        <v>732.69999999999982</v>
      </c>
      <c r="S112" s="68">
        <v>3677</v>
      </c>
      <c r="T112" s="50">
        <f t="shared" ref="T112" si="123">U112-S112</f>
        <v>0</v>
      </c>
      <c r="U112" s="68">
        <v>3677</v>
      </c>
      <c r="V112" s="50">
        <f t="shared" ref="V112" si="124">W112-U112</f>
        <v>0</v>
      </c>
      <c r="W112" s="68">
        <v>3677</v>
      </c>
      <c r="X112" s="50">
        <f t="shared" ref="X112" si="125">Y112-W112</f>
        <v>-3677</v>
      </c>
      <c r="Y112" s="68">
        <v>0</v>
      </c>
      <c r="Z112" s="124">
        <f t="shared" ref="Z112" si="126">AA112-Y112</f>
        <v>0</v>
      </c>
      <c r="AA112" s="68">
        <v>0</v>
      </c>
      <c r="AB112" s="50">
        <f t="shared" si="116"/>
        <v>99.978247865571802</v>
      </c>
    </row>
    <row r="113" spans="1:28" ht="15" x14ac:dyDescent="0.25">
      <c r="A113" s="70">
        <v>34070</v>
      </c>
      <c r="B113" s="71"/>
      <c r="C113" s="71">
        <v>4116</v>
      </c>
      <c r="D113" s="71" t="s">
        <v>499</v>
      </c>
      <c r="E113" s="124">
        <v>0</v>
      </c>
      <c r="F113" s="69">
        <v>15</v>
      </c>
      <c r="G113" s="68">
        <v>0</v>
      </c>
      <c r="H113" s="50">
        <f t="shared" si="117"/>
        <v>0</v>
      </c>
      <c r="I113" s="68">
        <v>0</v>
      </c>
      <c r="J113" s="50">
        <f t="shared" si="107"/>
        <v>0</v>
      </c>
      <c r="K113" s="68">
        <v>0</v>
      </c>
      <c r="L113" s="50">
        <f t="shared" si="108"/>
        <v>15</v>
      </c>
      <c r="M113" s="68">
        <v>15</v>
      </c>
      <c r="N113" s="50">
        <f t="shared" si="109"/>
        <v>0</v>
      </c>
      <c r="O113" s="68">
        <v>15</v>
      </c>
      <c r="P113" s="50">
        <f t="shared" si="110"/>
        <v>0</v>
      </c>
      <c r="Q113" s="68">
        <v>15</v>
      </c>
      <c r="R113" s="50">
        <f t="shared" si="111"/>
        <v>0</v>
      </c>
      <c r="S113" s="68">
        <v>15</v>
      </c>
      <c r="T113" s="50">
        <f t="shared" si="112"/>
        <v>0</v>
      </c>
      <c r="U113" s="68">
        <v>15</v>
      </c>
      <c r="V113" s="50">
        <f t="shared" si="113"/>
        <v>0</v>
      </c>
      <c r="W113" s="68">
        <v>15</v>
      </c>
      <c r="X113" s="50">
        <f t="shared" si="114"/>
        <v>-15</v>
      </c>
      <c r="Y113" s="68">
        <v>0</v>
      </c>
      <c r="Z113" s="124">
        <f t="shared" si="115"/>
        <v>0</v>
      </c>
      <c r="AA113" s="68">
        <v>0</v>
      </c>
      <c r="AB113" s="50">
        <f t="shared" si="116"/>
        <v>100</v>
      </c>
    </row>
    <row r="114" spans="1:28" ht="15" hidden="1" x14ac:dyDescent="0.25">
      <c r="A114" s="71"/>
      <c r="B114" s="71"/>
      <c r="C114" s="71">
        <v>4116</v>
      </c>
      <c r="D114" s="71" t="s">
        <v>384</v>
      </c>
      <c r="E114" s="124"/>
      <c r="F114" s="69"/>
      <c r="G114" s="68">
        <v>0</v>
      </c>
      <c r="H114" s="50">
        <f t="shared" si="106"/>
        <v>0</v>
      </c>
      <c r="I114" s="68">
        <v>0</v>
      </c>
      <c r="J114" s="50">
        <f t="shared" si="107"/>
        <v>0</v>
      </c>
      <c r="K114" s="68">
        <v>0</v>
      </c>
      <c r="L114" s="50">
        <f t="shared" si="108"/>
        <v>0</v>
      </c>
      <c r="M114" s="68">
        <v>0</v>
      </c>
      <c r="N114" s="50">
        <f t="shared" si="109"/>
        <v>0</v>
      </c>
      <c r="O114" s="68">
        <v>0</v>
      </c>
      <c r="P114" s="50">
        <f t="shared" si="110"/>
        <v>0</v>
      </c>
      <c r="Q114" s="68">
        <v>0</v>
      </c>
      <c r="R114" s="50">
        <f t="shared" si="111"/>
        <v>0</v>
      </c>
      <c r="S114" s="68">
        <v>0</v>
      </c>
      <c r="T114" s="50">
        <f t="shared" si="112"/>
        <v>0</v>
      </c>
      <c r="U114" s="68">
        <v>0</v>
      </c>
      <c r="V114" s="50">
        <f t="shared" si="113"/>
        <v>0</v>
      </c>
      <c r="W114" s="68">
        <v>0</v>
      </c>
      <c r="X114" s="50">
        <f t="shared" si="114"/>
        <v>0</v>
      </c>
      <c r="Y114" s="68">
        <v>0</v>
      </c>
      <c r="Z114" s="124">
        <f t="shared" si="115"/>
        <v>0</v>
      </c>
      <c r="AA114" s="68">
        <v>0</v>
      </c>
      <c r="AB114" s="50" t="e">
        <f t="shared" si="116"/>
        <v>#DIV/0!</v>
      </c>
    </row>
    <row r="115" spans="1:28" ht="15" hidden="1" x14ac:dyDescent="0.25">
      <c r="A115" s="71"/>
      <c r="B115" s="71"/>
      <c r="C115" s="71">
        <v>4116</v>
      </c>
      <c r="D115" s="71" t="s">
        <v>384</v>
      </c>
      <c r="E115" s="124"/>
      <c r="F115" s="69"/>
      <c r="G115" s="68">
        <v>0</v>
      </c>
      <c r="H115" s="50">
        <f t="shared" si="106"/>
        <v>0</v>
      </c>
      <c r="I115" s="68">
        <v>0</v>
      </c>
      <c r="J115" s="50">
        <f t="shared" si="107"/>
        <v>0</v>
      </c>
      <c r="K115" s="68">
        <v>0</v>
      </c>
      <c r="L115" s="50">
        <f t="shared" si="108"/>
        <v>0</v>
      </c>
      <c r="M115" s="68">
        <v>0</v>
      </c>
      <c r="N115" s="50">
        <f t="shared" si="109"/>
        <v>0</v>
      </c>
      <c r="O115" s="68">
        <v>0</v>
      </c>
      <c r="P115" s="50">
        <f t="shared" si="110"/>
        <v>0</v>
      </c>
      <c r="Q115" s="68">
        <v>0</v>
      </c>
      <c r="R115" s="50">
        <f t="shared" si="111"/>
        <v>0</v>
      </c>
      <c r="S115" s="68">
        <v>0</v>
      </c>
      <c r="T115" s="50">
        <f t="shared" si="112"/>
        <v>0</v>
      </c>
      <c r="U115" s="68">
        <v>0</v>
      </c>
      <c r="V115" s="50">
        <f t="shared" si="113"/>
        <v>0</v>
      </c>
      <c r="W115" s="68">
        <v>0</v>
      </c>
      <c r="X115" s="50">
        <f t="shared" si="114"/>
        <v>0</v>
      </c>
      <c r="Y115" s="68">
        <v>0</v>
      </c>
      <c r="Z115" s="124">
        <f t="shared" si="115"/>
        <v>0</v>
      </c>
      <c r="AA115" s="68">
        <v>0</v>
      </c>
      <c r="AB115" s="50" t="e">
        <f t="shared" si="116"/>
        <v>#DIV/0!</v>
      </c>
    </row>
    <row r="116" spans="1:28" ht="15" hidden="1" x14ac:dyDescent="0.25">
      <c r="A116" s="71"/>
      <c r="B116" s="71"/>
      <c r="C116" s="71">
        <v>4116</v>
      </c>
      <c r="D116" s="71" t="s">
        <v>384</v>
      </c>
      <c r="E116" s="124"/>
      <c r="F116" s="69"/>
      <c r="G116" s="68">
        <v>0</v>
      </c>
      <c r="H116" s="50">
        <f t="shared" si="106"/>
        <v>0</v>
      </c>
      <c r="I116" s="68">
        <v>0</v>
      </c>
      <c r="J116" s="50">
        <f t="shared" si="107"/>
        <v>0</v>
      </c>
      <c r="K116" s="68">
        <v>0</v>
      </c>
      <c r="L116" s="50">
        <f t="shared" si="108"/>
        <v>0</v>
      </c>
      <c r="M116" s="68">
        <v>0</v>
      </c>
      <c r="N116" s="50">
        <f t="shared" si="109"/>
        <v>0</v>
      </c>
      <c r="O116" s="68">
        <v>0</v>
      </c>
      <c r="P116" s="50">
        <f t="shared" si="110"/>
        <v>0</v>
      </c>
      <c r="Q116" s="68">
        <v>0</v>
      </c>
      <c r="R116" s="50">
        <f t="shared" si="111"/>
        <v>0</v>
      </c>
      <c r="S116" s="68">
        <v>0</v>
      </c>
      <c r="T116" s="50">
        <f t="shared" si="112"/>
        <v>0</v>
      </c>
      <c r="U116" s="68">
        <v>0</v>
      </c>
      <c r="V116" s="50">
        <f t="shared" si="113"/>
        <v>0</v>
      </c>
      <c r="W116" s="68">
        <v>0</v>
      </c>
      <c r="X116" s="50">
        <f t="shared" si="114"/>
        <v>0</v>
      </c>
      <c r="Y116" s="68">
        <v>0</v>
      </c>
      <c r="Z116" s="124">
        <f t="shared" si="115"/>
        <v>0</v>
      </c>
      <c r="AA116" s="68">
        <v>0</v>
      </c>
      <c r="AB116" s="50" t="e">
        <f t="shared" si="116"/>
        <v>#DIV/0!</v>
      </c>
    </row>
    <row r="117" spans="1:28" ht="15" hidden="1" x14ac:dyDescent="0.25">
      <c r="A117" s="70"/>
      <c r="B117" s="71"/>
      <c r="C117" s="71">
        <v>4116</v>
      </c>
      <c r="D117" s="71" t="s">
        <v>384</v>
      </c>
      <c r="E117" s="124"/>
      <c r="F117" s="69"/>
      <c r="G117" s="68">
        <v>0</v>
      </c>
      <c r="H117" s="50">
        <f t="shared" si="106"/>
        <v>0</v>
      </c>
      <c r="I117" s="68">
        <v>0</v>
      </c>
      <c r="J117" s="50">
        <f t="shared" si="107"/>
        <v>0</v>
      </c>
      <c r="K117" s="68">
        <v>0</v>
      </c>
      <c r="L117" s="50">
        <f t="shared" si="108"/>
        <v>0</v>
      </c>
      <c r="M117" s="68">
        <v>0</v>
      </c>
      <c r="N117" s="50">
        <f t="shared" si="109"/>
        <v>0</v>
      </c>
      <c r="O117" s="68">
        <v>0</v>
      </c>
      <c r="P117" s="50">
        <f t="shared" si="110"/>
        <v>0</v>
      </c>
      <c r="Q117" s="68">
        <v>0</v>
      </c>
      <c r="R117" s="50">
        <f t="shared" si="111"/>
        <v>0</v>
      </c>
      <c r="S117" s="68">
        <v>0</v>
      </c>
      <c r="T117" s="50">
        <f t="shared" si="112"/>
        <v>0</v>
      </c>
      <c r="U117" s="68">
        <v>0</v>
      </c>
      <c r="V117" s="50">
        <f t="shared" si="113"/>
        <v>0</v>
      </c>
      <c r="W117" s="68">
        <v>0</v>
      </c>
      <c r="X117" s="50">
        <f t="shared" si="114"/>
        <v>0</v>
      </c>
      <c r="Y117" s="68">
        <v>0</v>
      </c>
      <c r="Z117" s="124">
        <f t="shared" si="115"/>
        <v>0</v>
      </c>
      <c r="AA117" s="68">
        <v>0</v>
      </c>
      <c r="AB117" s="50" t="e">
        <f t="shared" si="116"/>
        <v>#DIV/0!</v>
      </c>
    </row>
    <row r="118" spans="1:28" ht="15" hidden="1" x14ac:dyDescent="0.25">
      <c r="A118" s="71"/>
      <c r="B118" s="71"/>
      <c r="C118" s="71">
        <v>4116</v>
      </c>
      <c r="D118" s="71" t="s">
        <v>385</v>
      </c>
      <c r="E118" s="50"/>
      <c r="F118" s="69"/>
      <c r="G118" s="68">
        <v>0</v>
      </c>
      <c r="H118" s="50">
        <f t="shared" si="106"/>
        <v>0</v>
      </c>
      <c r="I118" s="68">
        <v>0</v>
      </c>
      <c r="J118" s="50">
        <f t="shared" si="107"/>
        <v>0</v>
      </c>
      <c r="K118" s="68">
        <v>0</v>
      </c>
      <c r="L118" s="50">
        <f t="shared" si="108"/>
        <v>0</v>
      </c>
      <c r="M118" s="68">
        <v>0</v>
      </c>
      <c r="N118" s="50">
        <f t="shared" si="109"/>
        <v>0</v>
      </c>
      <c r="O118" s="68">
        <v>0</v>
      </c>
      <c r="P118" s="50">
        <f t="shared" si="110"/>
        <v>0</v>
      </c>
      <c r="Q118" s="68">
        <v>0</v>
      </c>
      <c r="R118" s="50">
        <f t="shared" si="111"/>
        <v>0</v>
      </c>
      <c r="S118" s="68">
        <v>0</v>
      </c>
      <c r="T118" s="50">
        <f t="shared" si="112"/>
        <v>0</v>
      </c>
      <c r="U118" s="68">
        <v>0</v>
      </c>
      <c r="V118" s="50">
        <f t="shared" si="113"/>
        <v>0</v>
      </c>
      <c r="W118" s="68">
        <v>0</v>
      </c>
      <c r="X118" s="50">
        <f t="shared" si="114"/>
        <v>0</v>
      </c>
      <c r="Y118" s="68">
        <v>0</v>
      </c>
      <c r="Z118" s="50">
        <f t="shared" si="115"/>
        <v>0</v>
      </c>
      <c r="AA118" s="68">
        <v>0</v>
      </c>
      <c r="AB118" s="50" t="e">
        <f t="shared" si="116"/>
        <v>#DIV/0!</v>
      </c>
    </row>
    <row r="119" spans="1:28" ht="15" x14ac:dyDescent="0.25">
      <c r="A119" s="71"/>
      <c r="B119" s="71"/>
      <c r="C119" s="71">
        <v>4121</v>
      </c>
      <c r="D119" s="71" t="s">
        <v>386</v>
      </c>
      <c r="E119" s="50">
        <v>34</v>
      </c>
      <c r="F119" s="69">
        <v>34</v>
      </c>
      <c r="G119" s="68">
        <v>16</v>
      </c>
      <c r="H119" s="50">
        <f t="shared" si="106"/>
        <v>6</v>
      </c>
      <c r="I119" s="68">
        <v>22</v>
      </c>
      <c r="J119" s="50">
        <f t="shared" si="107"/>
        <v>0</v>
      </c>
      <c r="K119" s="68">
        <v>22</v>
      </c>
      <c r="L119" s="50">
        <f t="shared" si="108"/>
        <v>0</v>
      </c>
      <c r="M119" s="68">
        <v>22</v>
      </c>
      <c r="N119" s="50">
        <f t="shared" si="109"/>
        <v>0</v>
      </c>
      <c r="O119" s="68">
        <v>22</v>
      </c>
      <c r="P119" s="50">
        <f t="shared" si="110"/>
        <v>22</v>
      </c>
      <c r="Q119" s="68">
        <v>44</v>
      </c>
      <c r="R119" s="50">
        <f t="shared" si="111"/>
        <v>0</v>
      </c>
      <c r="S119" s="68">
        <v>44</v>
      </c>
      <c r="T119" s="50">
        <f t="shared" si="112"/>
        <v>364.2</v>
      </c>
      <c r="U119" s="68">
        <v>408.2</v>
      </c>
      <c r="V119" s="50">
        <f t="shared" si="113"/>
        <v>501.50000000000006</v>
      </c>
      <c r="W119" s="68">
        <v>909.7</v>
      </c>
      <c r="X119" s="50">
        <f t="shared" si="114"/>
        <v>-909.7</v>
      </c>
      <c r="Y119" s="68">
        <v>0</v>
      </c>
      <c r="Z119" s="50">
        <f t="shared" si="115"/>
        <v>0</v>
      </c>
      <c r="AA119" s="68">
        <v>0</v>
      </c>
      <c r="AB119" s="50">
        <f t="shared" si="116"/>
        <v>2675.588235294118</v>
      </c>
    </row>
    <row r="120" spans="1:28" ht="15" x14ac:dyDescent="0.25">
      <c r="A120" s="70">
        <v>341</v>
      </c>
      <c r="B120" s="71"/>
      <c r="C120" s="71">
        <v>4122</v>
      </c>
      <c r="D120" s="71" t="s">
        <v>516</v>
      </c>
      <c r="E120" s="124">
        <v>0</v>
      </c>
      <c r="F120" s="69">
        <v>200</v>
      </c>
      <c r="G120" s="68">
        <v>5</v>
      </c>
      <c r="H120" s="50">
        <f t="shared" ref="H120" si="127">I120-G120</f>
        <v>-5</v>
      </c>
      <c r="I120" s="68">
        <v>0</v>
      </c>
      <c r="J120" s="50">
        <f t="shared" ref="J120" si="128">K120-I120</f>
        <v>0</v>
      </c>
      <c r="K120" s="68">
        <v>0</v>
      </c>
      <c r="L120" s="50">
        <f t="shared" ref="L120" si="129">M120-K120</f>
        <v>0</v>
      </c>
      <c r="M120" s="68">
        <v>0</v>
      </c>
      <c r="N120" s="50">
        <f t="shared" ref="N120" si="130">O120-M120</f>
        <v>0</v>
      </c>
      <c r="O120" s="68">
        <v>0</v>
      </c>
      <c r="P120" s="50">
        <f t="shared" ref="P120" si="131">Q120-O120</f>
        <v>0</v>
      </c>
      <c r="Q120" s="68">
        <v>0</v>
      </c>
      <c r="R120" s="50">
        <f t="shared" ref="R120" si="132">S120-Q120</f>
        <v>200</v>
      </c>
      <c r="S120" s="68">
        <v>200</v>
      </c>
      <c r="T120" s="50">
        <f t="shared" ref="T120" si="133">U120-S120</f>
        <v>0</v>
      </c>
      <c r="U120" s="68">
        <v>200</v>
      </c>
      <c r="V120" s="50">
        <f t="shared" ref="V120" si="134">W120-U120</f>
        <v>50</v>
      </c>
      <c r="W120" s="68">
        <v>250</v>
      </c>
      <c r="X120" s="50">
        <f t="shared" ref="X120" si="135">Y120-W120</f>
        <v>-250</v>
      </c>
      <c r="Y120" s="68">
        <v>0</v>
      </c>
      <c r="Z120" s="124">
        <f t="shared" ref="Z120" si="136">AA120-Y120</f>
        <v>0</v>
      </c>
      <c r="AA120" s="68">
        <v>0</v>
      </c>
      <c r="AB120" s="50">
        <f t="shared" si="116"/>
        <v>125</v>
      </c>
    </row>
    <row r="121" spans="1:28" ht="15" x14ac:dyDescent="0.25">
      <c r="A121" s="71">
        <v>431</v>
      </c>
      <c r="B121" s="71"/>
      <c r="C121" s="71">
        <v>4122</v>
      </c>
      <c r="D121" s="71" t="s">
        <v>483</v>
      </c>
      <c r="E121" s="124">
        <v>0</v>
      </c>
      <c r="F121" s="69">
        <v>28.1</v>
      </c>
      <c r="G121" s="68">
        <v>0</v>
      </c>
      <c r="H121" s="50">
        <f t="shared" si="106"/>
        <v>28.1</v>
      </c>
      <c r="I121" s="68">
        <v>28.1</v>
      </c>
      <c r="J121" s="50">
        <f t="shared" si="107"/>
        <v>0</v>
      </c>
      <c r="K121" s="68">
        <v>28.1</v>
      </c>
      <c r="L121" s="50">
        <f t="shared" si="108"/>
        <v>0</v>
      </c>
      <c r="M121" s="68">
        <v>28.1</v>
      </c>
      <c r="N121" s="50">
        <f t="shared" si="109"/>
        <v>-28.1</v>
      </c>
      <c r="O121" s="68">
        <v>0</v>
      </c>
      <c r="P121" s="50">
        <f t="shared" si="110"/>
        <v>0</v>
      </c>
      <c r="Q121" s="68">
        <v>0</v>
      </c>
      <c r="R121" s="50">
        <f t="shared" si="111"/>
        <v>0</v>
      </c>
      <c r="S121" s="68">
        <v>0</v>
      </c>
      <c r="T121" s="50">
        <f t="shared" si="112"/>
        <v>0</v>
      </c>
      <c r="U121" s="68">
        <v>0</v>
      </c>
      <c r="V121" s="50">
        <f t="shared" si="113"/>
        <v>0</v>
      </c>
      <c r="W121" s="68">
        <v>0</v>
      </c>
      <c r="X121" s="50">
        <f t="shared" si="114"/>
        <v>0</v>
      </c>
      <c r="Y121" s="68">
        <v>0</v>
      </c>
      <c r="Z121" s="124">
        <f t="shared" si="115"/>
        <v>0</v>
      </c>
      <c r="AA121" s="68">
        <v>0</v>
      </c>
      <c r="AB121" s="50">
        <f t="shared" si="116"/>
        <v>0</v>
      </c>
    </row>
    <row r="122" spans="1:28" ht="15" x14ac:dyDescent="0.25">
      <c r="A122" s="71">
        <v>435</v>
      </c>
      <c r="B122" s="71"/>
      <c r="C122" s="71">
        <v>4122</v>
      </c>
      <c r="D122" s="71" t="s">
        <v>484</v>
      </c>
      <c r="E122" s="124">
        <v>0</v>
      </c>
      <c r="F122" s="69">
        <v>1882.6</v>
      </c>
      <c r="G122" s="68">
        <v>0</v>
      </c>
      <c r="H122" s="50">
        <f t="shared" si="106"/>
        <v>1882.6</v>
      </c>
      <c r="I122" s="68">
        <v>1882.6</v>
      </c>
      <c r="J122" s="50">
        <f t="shared" si="107"/>
        <v>0</v>
      </c>
      <c r="K122" s="68">
        <v>1882.6</v>
      </c>
      <c r="L122" s="50">
        <f t="shared" si="108"/>
        <v>0</v>
      </c>
      <c r="M122" s="68">
        <v>1882.6</v>
      </c>
      <c r="N122" s="50">
        <f t="shared" si="109"/>
        <v>0</v>
      </c>
      <c r="O122" s="68">
        <v>1882.6</v>
      </c>
      <c r="P122" s="50">
        <f t="shared" si="110"/>
        <v>0</v>
      </c>
      <c r="Q122" s="68">
        <v>1882.6</v>
      </c>
      <c r="R122" s="50">
        <f t="shared" si="111"/>
        <v>0</v>
      </c>
      <c r="S122" s="68">
        <v>1882.6</v>
      </c>
      <c r="T122" s="50">
        <f t="shared" si="112"/>
        <v>0</v>
      </c>
      <c r="U122" s="68">
        <v>1882.6</v>
      </c>
      <c r="V122" s="50">
        <f t="shared" si="113"/>
        <v>0</v>
      </c>
      <c r="W122" s="68">
        <v>1882.6</v>
      </c>
      <c r="X122" s="50">
        <f t="shared" si="114"/>
        <v>-1882.6</v>
      </c>
      <c r="Y122" s="68">
        <v>0</v>
      </c>
      <c r="Z122" s="124">
        <f t="shared" si="115"/>
        <v>0</v>
      </c>
      <c r="AA122" s="68">
        <v>0</v>
      </c>
      <c r="AB122" s="50">
        <f t="shared" si="116"/>
        <v>100</v>
      </c>
    </row>
    <row r="123" spans="1:28" ht="15" x14ac:dyDescent="0.25">
      <c r="A123" s="71">
        <v>214</v>
      </c>
      <c r="B123" s="71"/>
      <c r="C123" s="71">
        <v>4122</v>
      </c>
      <c r="D123" s="71" t="s">
        <v>509</v>
      </c>
      <c r="E123" s="124">
        <v>0</v>
      </c>
      <c r="F123" s="69">
        <v>50</v>
      </c>
      <c r="G123" s="68">
        <v>0</v>
      </c>
      <c r="H123" s="50">
        <v>0</v>
      </c>
      <c r="I123" s="68">
        <v>0</v>
      </c>
      <c r="J123" s="50">
        <v>0</v>
      </c>
      <c r="K123" s="68">
        <v>0</v>
      </c>
      <c r="L123" s="50">
        <f t="shared" ref="L123:L124" si="137">M123-K123</f>
        <v>0</v>
      </c>
      <c r="M123" s="68">
        <v>0</v>
      </c>
      <c r="N123" s="50">
        <f t="shared" ref="N123:N124" si="138">O123-M123</f>
        <v>0</v>
      </c>
      <c r="O123" s="68">
        <v>0</v>
      </c>
      <c r="P123" s="50">
        <f t="shared" ref="P123:P124" si="139">Q123-O123</f>
        <v>50</v>
      </c>
      <c r="Q123" s="68">
        <v>50</v>
      </c>
      <c r="R123" s="50">
        <f t="shared" ref="R123:R124" si="140">S123-Q123</f>
        <v>0</v>
      </c>
      <c r="S123" s="68">
        <v>50</v>
      </c>
      <c r="T123" s="50">
        <f t="shared" ref="T123:T124" si="141">U123-S123</f>
        <v>0</v>
      </c>
      <c r="U123" s="68">
        <v>50</v>
      </c>
      <c r="V123" s="50">
        <f t="shared" ref="V123:V124" si="142">W123-U123</f>
        <v>0</v>
      </c>
      <c r="W123" s="68">
        <v>50</v>
      </c>
      <c r="X123" s="50">
        <f t="shared" ref="X123:X124" si="143">Y123-W123</f>
        <v>-50</v>
      </c>
      <c r="Y123" s="68">
        <v>0</v>
      </c>
      <c r="Z123" s="124">
        <f t="shared" ref="Z123:Z124" si="144">AA123-Y123</f>
        <v>0</v>
      </c>
      <c r="AA123" s="68">
        <v>0</v>
      </c>
      <c r="AB123" s="50">
        <f t="shared" si="116"/>
        <v>100</v>
      </c>
    </row>
    <row r="124" spans="1:28" ht="15" x14ac:dyDescent="0.25">
      <c r="A124" s="71">
        <v>331</v>
      </c>
      <c r="B124" s="71"/>
      <c r="C124" s="71">
        <v>4122</v>
      </c>
      <c r="D124" s="71" t="s">
        <v>510</v>
      </c>
      <c r="E124" s="124">
        <v>0</v>
      </c>
      <c r="F124" s="69">
        <v>1094</v>
      </c>
      <c r="G124" s="68">
        <v>0</v>
      </c>
      <c r="H124" s="50">
        <v>0</v>
      </c>
      <c r="I124" s="68">
        <v>0</v>
      </c>
      <c r="J124" s="50">
        <v>0</v>
      </c>
      <c r="K124" s="68">
        <v>0</v>
      </c>
      <c r="L124" s="50">
        <f t="shared" si="137"/>
        <v>0</v>
      </c>
      <c r="M124" s="68">
        <v>0</v>
      </c>
      <c r="N124" s="50">
        <f t="shared" si="138"/>
        <v>0</v>
      </c>
      <c r="O124" s="68">
        <v>0</v>
      </c>
      <c r="P124" s="50">
        <f t="shared" si="139"/>
        <v>368</v>
      </c>
      <c r="Q124" s="68">
        <v>368</v>
      </c>
      <c r="R124" s="50">
        <f t="shared" si="140"/>
        <v>56</v>
      </c>
      <c r="S124" s="68">
        <v>424</v>
      </c>
      <c r="T124" s="50">
        <f t="shared" si="141"/>
        <v>670</v>
      </c>
      <c r="U124" s="68">
        <v>1094</v>
      </c>
      <c r="V124" s="50">
        <f t="shared" si="142"/>
        <v>0</v>
      </c>
      <c r="W124" s="68">
        <v>1094</v>
      </c>
      <c r="X124" s="50">
        <f t="shared" si="143"/>
        <v>-1094</v>
      </c>
      <c r="Y124" s="68">
        <v>0</v>
      </c>
      <c r="Z124" s="124">
        <f t="shared" si="144"/>
        <v>0</v>
      </c>
      <c r="AA124" s="68">
        <v>0</v>
      </c>
      <c r="AB124" s="50">
        <f t="shared" si="116"/>
        <v>100</v>
      </c>
    </row>
    <row r="125" spans="1:28" ht="15" x14ac:dyDescent="0.25">
      <c r="A125" s="70">
        <v>13305</v>
      </c>
      <c r="B125" s="71"/>
      <c r="C125" s="71">
        <v>4122</v>
      </c>
      <c r="D125" s="71" t="s">
        <v>488</v>
      </c>
      <c r="E125" s="124">
        <v>0</v>
      </c>
      <c r="F125" s="69">
        <v>27910.9</v>
      </c>
      <c r="G125" s="68">
        <v>0</v>
      </c>
      <c r="H125" s="50">
        <f t="shared" ref="H125:H126" si="145">I125-G125</f>
        <v>0</v>
      </c>
      <c r="I125" s="68">
        <v>0</v>
      </c>
      <c r="J125" s="50">
        <f t="shared" si="107"/>
        <v>14022</v>
      </c>
      <c r="K125" s="68">
        <v>14022</v>
      </c>
      <c r="L125" s="50">
        <f t="shared" ref="L125" si="146">M125-K125</f>
        <v>0</v>
      </c>
      <c r="M125" s="68">
        <v>14022</v>
      </c>
      <c r="N125" s="50">
        <f t="shared" ref="N125" si="147">O125-M125</f>
        <v>9021.5</v>
      </c>
      <c r="O125" s="68">
        <v>23043.5</v>
      </c>
      <c r="P125" s="50">
        <f t="shared" ref="P125" si="148">Q125-O125</f>
        <v>-217.70000000000073</v>
      </c>
      <c r="Q125" s="68">
        <v>22825.8</v>
      </c>
      <c r="R125" s="50">
        <f t="shared" ref="R125" si="149">S125-Q125</f>
        <v>0</v>
      </c>
      <c r="S125" s="68">
        <v>22825.8</v>
      </c>
      <c r="T125" s="50">
        <f t="shared" ref="T125" si="150">U125-S125</f>
        <v>4540.9000000000015</v>
      </c>
      <c r="U125" s="68">
        <v>27366.7</v>
      </c>
      <c r="V125" s="50">
        <f t="shared" ref="V125" si="151">W125-U125</f>
        <v>-96</v>
      </c>
      <c r="W125" s="68">
        <v>27270.7</v>
      </c>
      <c r="X125" s="50">
        <f t="shared" ref="X125" si="152">Y125-W125</f>
        <v>-27270.7</v>
      </c>
      <c r="Y125" s="68">
        <v>0</v>
      </c>
      <c r="Z125" s="124">
        <f t="shared" ref="Z125" si="153">AA125-Y125</f>
        <v>0</v>
      </c>
      <c r="AA125" s="68">
        <v>0</v>
      </c>
      <c r="AB125" s="50">
        <f t="shared" si="116"/>
        <v>97.706272459863357</v>
      </c>
    </row>
    <row r="126" spans="1:28" ht="15" x14ac:dyDescent="0.25">
      <c r="A126" s="71">
        <v>13014</v>
      </c>
      <c r="B126" s="71"/>
      <c r="C126" s="71">
        <v>4122</v>
      </c>
      <c r="D126" s="71" t="s">
        <v>387</v>
      </c>
      <c r="E126" s="124">
        <v>0</v>
      </c>
      <c r="F126" s="69">
        <v>110.3</v>
      </c>
      <c r="G126" s="68">
        <v>110.1</v>
      </c>
      <c r="H126" s="50">
        <f t="shared" si="145"/>
        <v>1.4210854715202004E-13</v>
      </c>
      <c r="I126" s="68">
        <f>2020.8-28.1-1882.6</f>
        <v>110.10000000000014</v>
      </c>
      <c r="J126" s="50">
        <f t="shared" ref="J126" si="154">K126-I126</f>
        <v>-1.4210854715202004E-13</v>
      </c>
      <c r="K126" s="68">
        <v>110.1</v>
      </c>
      <c r="L126" s="50">
        <f t="shared" ref="L126" si="155">M126-K126</f>
        <v>0</v>
      </c>
      <c r="M126" s="68">
        <v>110.1</v>
      </c>
      <c r="N126" s="50">
        <f t="shared" ref="N126" si="156">O126-M126</f>
        <v>0</v>
      </c>
      <c r="O126" s="68">
        <v>110.1</v>
      </c>
      <c r="P126" s="50">
        <f t="shared" ref="P126" si="157">Q126-O126</f>
        <v>0.10000000000000853</v>
      </c>
      <c r="Q126" s="68">
        <v>110.2</v>
      </c>
      <c r="R126" s="50">
        <f t="shared" ref="R126" si="158">S126-Q126</f>
        <v>-80.599999999999994</v>
      </c>
      <c r="S126" s="68">
        <v>29.6</v>
      </c>
      <c r="T126" s="50">
        <f t="shared" ref="T126" si="159">U126-S126</f>
        <v>0</v>
      </c>
      <c r="U126" s="68">
        <v>29.6</v>
      </c>
      <c r="V126" s="50">
        <f t="shared" ref="V126" si="160">W126-U126</f>
        <v>126.70000000000002</v>
      </c>
      <c r="W126" s="68">
        <v>156.30000000000001</v>
      </c>
      <c r="X126" s="50">
        <f t="shared" ref="X126" si="161">Y126-W126</f>
        <v>-156.30000000000001</v>
      </c>
      <c r="Y126" s="68">
        <v>0</v>
      </c>
      <c r="Z126" s="124">
        <f t="shared" ref="Z126" si="162">AA126-Y126</f>
        <v>0</v>
      </c>
      <c r="AA126" s="68">
        <v>0</v>
      </c>
      <c r="AB126" s="50">
        <f t="shared" si="116"/>
        <v>141.7044424297371</v>
      </c>
    </row>
    <row r="127" spans="1:28" ht="15" hidden="1" x14ac:dyDescent="0.25">
      <c r="A127" s="71"/>
      <c r="B127" s="71"/>
      <c r="C127" s="71">
        <v>4122</v>
      </c>
      <c r="D127" s="71" t="s">
        <v>390</v>
      </c>
      <c r="E127" s="50"/>
      <c r="F127" s="69"/>
      <c r="G127" s="68">
        <v>0</v>
      </c>
      <c r="H127" s="50">
        <f t="shared" si="106"/>
        <v>0</v>
      </c>
      <c r="I127" s="68">
        <v>0</v>
      </c>
      <c r="J127" s="50">
        <f t="shared" si="107"/>
        <v>0</v>
      </c>
      <c r="K127" s="68">
        <v>0</v>
      </c>
      <c r="L127" s="50">
        <f t="shared" si="108"/>
        <v>0</v>
      </c>
      <c r="M127" s="68">
        <v>0</v>
      </c>
      <c r="N127" s="50">
        <f t="shared" si="109"/>
        <v>0</v>
      </c>
      <c r="O127" s="68">
        <v>0</v>
      </c>
      <c r="P127" s="50">
        <f t="shared" si="110"/>
        <v>0</v>
      </c>
      <c r="Q127" s="68">
        <v>0</v>
      </c>
      <c r="R127" s="50">
        <f t="shared" si="111"/>
        <v>0</v>
      </c>
      <c r="S127" s="68">
        <v>0</v>
      </c>
      <c r="T127" s="50">
        <f t="shared" si="112"/>
        <v>0</v>
      </c>
      <c r="U127" s="68">
        <v>0</v>
      </c>
      <c r="V127" s="50">
        <f t="shared" si="113"/>
        <v>0</v>
      </c>
      <c r="W127" s="68">
        <v>0</v>
      </c>
      <c r="X127" s="50">
        <f t="shared" si="114"/>
        <v>0</v>
      </c>
      <c r="Y127" s="68">
        <v>0</v>
      </c>
      <c r="Z127" s="50">
        <f t="shared" si="115"/>
        <v>0</v>
      </c>
      <c r="AA127" s="68">
        <v>0</v>
      </c>
      <c r="AB127" s="50" t="e">
        <f t="shared" si="116"/>
        <v>#DIV/0!</v>
      </c>
    </row>
    <row r="128" spans="1:28" ht="15" hidden="1" x14ac:dyDescent="0.25">
      <c r="A128" s="71"/>
      <c r="B128" s="71"/>
      <c r="C128" s="71">
        <v>4122</v>
      </c>
      <c r="D128" s="71" t="s">
        <v>389</v>
      </c>
      <c r="E128" s="124"/>
      <c r="F128" s="69"/>
      <c r="G128" s="68">
        <v>0</v>
      </c>
      <c r="H128" s="50">
        <f t="shared" si="106"/>
        <v>0</v>
      </c>
      <c r="I128" s="68">
        <v>0</v>
      </c>
      <c r="J128" s="50">
        <f t="shared" si="107"/>
        <v>0</v>
      </c>
      <c r="K128" s="68">
        <v>0</v>
      </c>
      <c r="L128" s="50">
        <f t="shared" si="108"/>
        <v>0</v>
      </c>
      <c r="M128" s="68">
        <v>0</v>
      </c>
      <c r="N128" s="50">
        <f t="shared" si="109"/>
        <v>0</v>
      </c>
      <c r="O128" s="68">
        <v>0</v>
      </c>
      <c r="P128" s="50">
        <f t="shared" si="110"/>
        <v>0</v>
      </c>
      <c r="Q128" s="68">
        <v>0</v>
      </c>
      <c r="R128" s="50">
        <f t="shared" si="111"/>
        <v>0</v>
      </c>
      <c r="S128" s="68">
        <v>0</v>
      </c>
      <c r="T128" s="50">
        <f t="shared" si="112"/>
        <v>0</v>
      </c>
      <c r="U128" s="68">
        <v>0</v>
      </c>
      <c r="V128" s="50">
        <f t="shared" si="113"/>
        <v>0</v>
      </c>
      <c r="W128" s="68">
        <v>0</v>
      </c>
      <c r="X128" s="50">
        <f t="shared" si="114"/>
        <v>0</v>
      </c>
      <c r="Y128" s="68">
        <v>0</v>
      </c>
      <c r="Z128" s="124">
        <f t="shared" si="115"/>
        <v>0</v>
      </c>
      <c r="AA128" s="68">
        <v>0</v>
      </c>
      <c r="AB128" s="50" t="e">
        <f t="shared" si="116"/>
        <v>#DIV/0!</v>
      </c>
    </row>
    <row r="129" spans="1:28" ht="15" hidden="1" x14ac:dyDescent="0.25">
      <c r="A129" s="70"/>
      <c r="B129" s="71"/>
      <c r="C129" s="71">
        <v>4122</v>
      </c>
      <c r="D129" s="71" t="s">
        <v>388</v>
      </c>
      <c r="E129" s="124"/>
      <c r="F129" s="69"/>
      <c r="G129" s="68">
        <v>0</v>
      </c>
      <c r="H129" s="50">
        <f t="shared" si="106"/>
        <v>0</v>
      </c>
      <c r="I129" s="68">
        <v>0</v>
      </c>
      <c r="J129" s="50">
        <f t="shared" si="107"/>
        <v>0</v>
      </c>
      <c r="K129" s="68">
        <v>0</v>
      </c>
      <c r="L129" s="50">
        <f t="shared" si="108"/>
        <v>0</v>
      </c>
      <c r="M129" s="68">
        <v>0</v>
      </c>
      <c r="N129" s="50">
        <f t="shared" si="109"/>
        <v>0</v>
      </c>
      <c r="O129" s="68">
        <v>0</v>
      </c>
      <c r="P129" s="50">
        <f t="shared" si="110"/>
        <v>0</v>
      </c>
      <c r="Q129" s="68">
        <v>0</v>
      </c>
      <c r="R129" s="50">
        <f t="shared" si="111"/>
        <v>0</v>
      </c>
      <c r="S129" s="68">
        <v>0</v>
      </c>
      <c r="T129" s="50">
        <f t="shared" si="112"/>
        <v>0</v>
      </c>
      <c r="U129" s="68">
        <v>0</v>
      </c>
      <c r="V129" s="50">
        <f t="shared" si="113"/>
        <v>0</v>
      </c>
      <c r="W129" s="68">
        <v>0</v>
      </c>
      <c r="X129" s="50">
        <f t="shared" si="114"/>
        <v>0</v>
      </c>
      <c r="Y129" s="68">
        <v>0</v>
      </c>
      <c r="Z129" s="124">
        <f t="shared" si="115"/>
        <v>0</v>
      </c>
      <c r="AA129" s="68">
        <v>0</v>
      </c>
      <c r="AB129" s="50" t="e">
        <f t="shared" si="116"/>
        <v>#DIV/0!</v>
      </c>
    </row>
    <row r="130" spans="1:28" ht="15" hidden="1" x14ac:dyDescent="0.25">
      <c r="A130" s="71"/>
      <c r="B130" s="71"/>
      <c r="C130" s="71">
        <v>4122</v>
      </c>
      <c r="D130" s="71" t="s">
        <v>389</v>
      </c>
      <c r="E130" s="124"/>
      <c r="F130" s="69"/>
      <c r="G130" s="68">
        <v>0</v>
      </c>
      <c r="H130" s="50">
        <f t="shared" si="106"/>
        <v>0</v>
      </c>
      <c r="I130" s="68">
        <v>0</v>
      </c>
      <c r="J130" s="50">
        <f t="shared" si="107"/>
        <v>0</v>
      </c>
      <c r="K130" s="68">
        <v>0</v>
      </c>
      <c r="L130" s="50">
        <f t="shared" si="108"/>
        <v>0</v>
      </c>
      <c r="M130" s="68">
        <v>0</v>
      </c>
      <c r="N130" s="50">
        <f t="shared" si="109"/>
        <v>0</v>
      </c>
      <c r="O130" s="68">
        <v>0</v>
      </c>
      <c r="P130" s="50">
        <f t="shared" si="110"/>
        <v>0</v>
      </c>
      <c r="Q130" s="68">
        <v>0</v>
      </c>
      <c r="R130" s="50">
        <f t="shared" si="111"/>
        <v>0</v>
      </c>
      <c r="S130" s="68">
        <v>0</v>
      </c>
      <c r="T130" s="50">
        <f t="shared" si="112"/>
        <v>0</v>
      </c>
      <c r="U130" s="68">
        <v>0</v>
      </c>
      <c r="V130" s="50">
        <f t="shared" si="113"/>
        <v>0</v>
      </c>
      <c r="W130" s="68">
        <v>0</v>
      </c>
      <c r="X130" s="50">
        <f t="shared" si="114"/>
        <v>0</v>
      </c>
      <c r="Y130" s="68">
        <v>0</v>
      </c>
      <c r="Z130" s="124">
        <f t="shared" si="115"/>
        <v>0</v>
      </c>
      <c r="AA130" s="68">
        <v>0</v>
      </c>
      <c r="AB130" s="50" t="e">
        <f t="shared" si="116"/>
        <v>#DIV/0!</v>
      </c>
    </row>
    <row r="131" spans="1:28" ht="15" x14ac:dyDescent="0.25">
      <c r="A131" s="70">
        <v>33500</v>
      </c>
      <c r="B131" s="71"/>
      <c r="C131" s="71">
        <v>4216</v>
      </c>
      <c r="D131" s="71" t="s">
        <v>521</v>
      </c>
      <c r="E131" s="124">
        <v>0</v>
      </c>
      <c r="F131" s="69">
        <v>116</v>
      </c>
      <c r="G131" s="68">
        <v>0</v>
      </c>
      <c r="H131" s="50">
        <f t="shared" si="106"/>
        <v>0</v>
      </c>
      <c r="I131" s="68">
        <v>0</v>
      </c>
      <c r="J131" s="50">
        <f t="shared" si="107"/>
        <v>0</v>
      </c>
      <c r="K131" s="68">
        <v>0</v>
      </c>
      <c r="L131" s="50">
        <f t="shared" si="108"/>
        <v>0</v>
      </c>
      <c r="M131" s="68">
        <v>0</v>
      </c>
      <c r="N131" s="50">
        <f t="shared" si="109"/>
        <v>0</v>
      </c>
      <c r="O131" s="68">
        <v>0</v>
      </c>
      <c r="P131" s="50">
        <f t="shared" si="110"/>
        <v>0</v>
      </c>
      <c r="Q131" s="68">
        <v>0</v>
      </c>
      <c r="R131" s="50">
        <f t="shared" si="111"/>
        <v>0</v>
      </c>
      <c r="S131" s="68">
        <v>0</v>
      </c>
      <c r="T131" s="50">
        <f t="shared" si="112"/>
        <v>116</v>
      </c>
      <c r="U131" s="68">
        <v>116</v>
      </c>
      <c r="V131" s="50">
        <f t="shared" si="113"/>
        <v>0</v>
      </c>
      <c r="W131" s="68">
        <v>116</v>
      </c>
      <c r="X131" s="50">
        <f t="shared" si="114"/>
        <v>-116</v>
      </c>
      <c r="Y131" s="68">
        <v>0</v>
      </c>
      <c r="Z131" s="124">
        <f t="shared" si="115"/>
        <v>0</v>
      </c>
      <c r="AA131" s="68">
        <v>0</v>
      </c>
      <c r="AB131" s="50">
        <f t="shared" si="116"/>
        <v>100</v>
      </c>
    </row>
    <row r="132" spans="1:28" ht="15" x14ac:dyDescent="0.25">
      <c r="A132" s="70"/>
      <c r="B132" s="71">
        <v>2143</v>
      </c>
      <c r="C132" s="71">
        <v>2324</v>
      </c>
      <c r="D132" s="71" t="s">
        <v>196</v>
      </c>
      <c r="E132" s="124">
        <v>0</v>
      </c>
      <c r="F132" s="69">
        <v>0</v>
      </c>
      <c r="G132" s="68">
        <v>0</v>
      </c>
      <c r="H132" s="50">
        <f t="shared" ref="H132:H133" si="163">I132-G132</f>
        <v>5</v>
      </c>
      <c r="I132" s="68">
        <v>5</v>
      </c>
      <c r="J132" s="50">
        <f t="shared" ref="J132:J133" si="164">K132-I132</f>
        <v>0</v>
      </c>
      <c r="K132" s="68">
        <v>5</v>
      </c>
      <c r="L132" s="50">
        <f t="shared" ref="L132:L133" si="165">M132-K132</f>
        <v>0</v>
      </c>
      <c r="M132" s="68">
        <v>5</v>
      </c>
      <c r="N132" s="50">
        <f t="shared" ref="N132:N133" si="166">O132-M132</f>
        <v>0</v>
      </c>
      <c r="O132" s="68">
        <v>5</v>
      </c>
      <c r="P132" s="50">
        <f t="shared" ref="P132:P133" si="167">Q132-O132</f>
        <v>0</v>
      </c>
      <c r="Q132" s="68">
        <v>5</v>
      </c>
      <c r="R132" s="50">
        <f t="shared" ref="R132:R133" si="168">S132-Q132</f>
        <v>0</v>
      </c>
      <c r="S132" s="68">
        <v>5</v>
      </c>
      <c r="T132" s="50">
        <f t="shared" ref="T132:T133" si="169">U132-S132</f>
        <v>0</v>
      </c>
      <c r="U132" s="68">
        <v>5</v>
      </c>
      <c r="V132" s="50">
        <f t="shared" ref="V132:V133" si="170">W132-U132</f>
        <v>0</v>
      </c>
      <c r="W132" s="68">
        <v>5</v>
      </c>
      <c r="X132" s="50">
        <f t="shared" ref="X132:X133" si="171">Y132-W132</f>
        <v>-5</v>
      </c>
      <c r="Y132" s="68">
        <v>0</v>
      </c>
      <c r="Z132" s="124">
        <f t="shared" ref="Z132:Z133" si="172">AA132-Y132</f>
        <v>0</v>
      </c>
      <c r="AA132" s="68">
        <v>0</v>
      </c>
      <c r="AB132" s="50" t="e">
        <f t="shared" si="116"/>
        <v>#DIV/0!</v>
      </c>
    </row>
    <row r="133" spans="1:28" ht="15" x14ac:dyDescent="0.25">
      <c r="A133" s="71"/>
      <c r="B133" s="71">
        <v>3111</v>
      </c>
      <c r="C133" s="71">
        <v>2122</v>
      </c>
      <c r="D133" s="71" t="s">
        <v>522</v>
      </c>
      <c r="E133" s="124">
        <v>0</v>
      </c>
      <c r="F133" s="69">
        <v>190</v>
      </c>
      <c r="G133" s="68">
        <v>0</v>
      </c>
      <c r="H133" s="50">
        <f t="shared" si="163"/>
        <v>0</v>
      </c>
      <c r="I133" s="68">
        <v>0</v>
      </c>
      <c r="J133" s="50">
        <f t="shared" si="164"/>
        <v>0</v>
      </c>
      <c r="K133" s="68">
        <v>0</v>
      </c>
      <c r="L133" s="50">
        <f t="shared" si="165"/>
        <v>0</v>
      </c>
      <c r="M133" s="68">
        <v>0</v>
      </c>
      <c r="N133" s="50">
        <f t="shared" si="166"/>
        <v>0</v>
      </c>
      <c r="O133" s="68">
        <v>0</v>
      </c>
      <c r="P133" s="50">
        <f t="shared" si="167"/>
        <v>0</v>
      </c>
      <c r="Q133" s="68">
        <v>0</v>
      </c>
      <c r="R133" s="50">
        <f t="shared" si="168"/>
        <v>0</v>
      </c>
      <c r="S133" s="68">
        <v>0</v>
      </c>
      <c r="T133" s="50">
        <f t="shared" si="169"/>
        <v>190</v>
      </c>
      <c r="U133" s="68">
        <v>190</v>
      </c>
      <c r="V133" s="50">
        <f t="shared" si="170"/>
        <v>0</v>
      </c>
      <c r="W133" s="68">
        <v>190</v>
      </c>
      <c r="X133" s="50">
        <f t="shared" si="171"/>
        <v>-190</v>
      </c>
      <c r="Y133" s="68">
        <v>0</v>
      </c>
      <c r="Z133" s="124">
        <f t="shared" si="172"/>
        <v>0</v>
      </c>
      <c r="AA133" s="68">
        <v>0</v>
      </c>
      <c r="AB133" s="50">
        <f t="shared" si="116"/>
        <v>100</v>
      </c>
    </row>
    <row r="134" spans="1:28" ht="15" x14ac:dyDescent="0.25">
      <c r="A134" s="71"/>
      <c r="B134" s="71">
        <v>3113</v>
      </c>
      <c r="C134" s="71">
        <v>2119</v>
      </c>
      <c r="D134" s="71" t="s">
        <v>160</v>
      </c>
      <c r="E134" s="124">
        <v>138</v>
      </c>
      <c r="F134" s="69">
        <v>138</v>
      </c>
      <c r="G134" s="68">
        <v>0</v>
      </c>
      <c r="H134" s="50">
        <f t="shared" si="106"/>
        <v>0</v>
      </c>
      <c r="I134" s="68">
        <v>0</v>
      </c>
      <c r="J134" s="50">
        <f t="shared" si="107"/>
        <v>0</v>
      </c>
      <c r="K134" s="68">
        <v>0</v>
      </c>
      <c r="L134" s="50">
        <f t="shared" si="108"/>
        <v>0</v>
      </c>
      <c r="M134" s="68">
        <v>0</v>
      </c>
      <c r="N134" s="50">
        <f t="shared" si="109"/>
        <v>138.1</v>
      </c>
      <c r="O134" s="68">
        <v>138.1</v>
      </c>
      <c r="P134" s="50">
        <f t="shared" si="110"/>
        <v>9.9999999999994316E-2</v>
      </c>
      <c r="Q134" s="68">
        <v>138.19999999999999</v>
      </c>
      <c r="R134" s="50">
        <f t="shared" si="111"/>
        <v>0</v>
      </c>
      <c r="S134" s="68">
        <v>138.19999999999999</v>
      </c>
      <c r="T134" s="50">
        <f t="shared" si="112"/>
        <v>0</v>
      </c>
      <c r="U134" s="68">
        <v>138.19999999999999</v>
      </c>
      <c r="V134" s="50">
        <f t="shared" si="113"/>
        <v>0</v>
      </c>
      <c r="W134" s="68">
        <v>138.19999999999999</v>
      </c>
      <c r="X134" s="50">
        <f t="shared" si="114"/>
        <v>-138.19999999999999</v>
      </c>
      <c r="Y134" s="68">
        <v>0</v>
      </c>
      <c r="Z134" s="124">
        <f t="shared" si="115"/>
        <v>0</v>
      </c>
      <c r="AA134" s="68">
        <v>0</v>
      </c>
      <c r="AB134" s="50">
        <f t="shared" si="116"/>
        <v>100.14492753623188</v>
      </c>
    </row>
    <row r="135" spans="1:28" ht="15" hidden="1" x14ac:dyDescent="0.25">
      <c r="A135" s="71"/>
      <c r="B135" s="71">
        <v>3113</v>
      </c>
      <c r="C135" s="71">
        <v>2122</v>
      </c>
      <c r="D135" s="71" t="s">
        <v>391</v>
      </c>
      <c r="E135" s="124"/>
      <c r="F135" s="69"/>
      <c r="G135" s="68">
        <v>0</v>
      </c>
      <c r="H135" s="50">
        <f t="shared" si="106"/>
        <v>0</v>
      </c>
      <c r="I135" s="68">
        <v>0</v>
      </c>
      <c r="J135" s="50">
        <f t="shared" si="107"/>
        <v>0</v>
      </c>
      <c r="K135" s="68">
        <v>0</v>
      </c>
      <c r="L135" s="50">
        <f t="shared" si="108"/>
        <v>0</v>
      </c>
      <c r="M135" s="68">
        <v>0</v>
      </c>
      <c r="N135" s="50">
        <f t="shared" si="109"/>
        <v>0</v>
      </c>
      <c r="O135" s="68">
        <v>0</v>
      </c>
      <c r="P135" s="50">
        <f t="shared" si="110"/>
        <v>0</v>
      </c>
      <c r="Q135" s="68">
        <v>0</v>
      </c>
      <c r="R135" s="50">
        <f t="shared" si="111"/>
        <v>0</v>
      </c>
      <c r="S135" s="68">
        <v>0</v>
      </c>
      <c r="T135" s="50">
        <f t="shared" si="112"/>
        <v>0</v>
      </c>
      <c r="U135" s="68">
        <v>0</v>
      </c>
      <c r="V135" s="50">
        <f t="shared" si="113"/>
        <v>0</v>
      </c>
      <c r="W135" s="68">
        <v>0</v>
      </c>
      <c r="X135" s="50">
        <f t="shared" si="114"/>
        <v>0</v>
      </c>
      <c r="Y135" s="68">
        <v>0</v>
      </c>
      <c r="Z135" s="124">
        <f t="shared" si="115"/>
        <v>0</v>
      </c>
      <c r="AA135" s="68">
        <v>0</v>
      </c>
      <c r="AB135" s="50" t="e">
        <f t="shared" si="116"/>
        <v>#DIV/0!</v>
      </c>
    </row>
    <row r="136" spans="1:28" ht="15" x14ac:dyDescent="0.25">
      <c r="A136" s="71"/>
      <c r="B136" s="71">
        <v>3313</v>
      </c>
      <c r="C136" s="71">
        <v>2132</v>
      </c>
      <c r="D136" s="71" t="s">
        <v>159</v>
      </c>
      <c r="E136" s="124">
        <v>332</v>
      </c>
      <c r="F136" s="69">
        <v>332</v>
      </c>
      <c r="G136" s="68">
        <v>0</v>
      </c>
      <c r="H136" s="50">
        <f t="shared" si="106"/>
        <v>0</v>
      </c>
      <c r="I136" s="68">
        <v>0</v>
      </c>
      <c r="J136" s="50">
        <f t="shared" si="107"/>
        <v>0</v>
      </c>
      <c r="K136" s="68">
        <v>0</v>
      </c>
      <c r="L136" s="50">
        <f t="shared" si="108"/>
        <v>0</v>
      </c>
      <c r="M136" s="68">
        <v>0</v>
      </c>
      <c r="N136" s="50">
        <f t="shared" si="109"/>
        <v>0</v>
      </c>
      <c r="O136" s="68">
        <v>0</v>
      </c>
      <c r="P136" s="50">
        <f t="shared" si="110"/>
        <v>0</v>
      </c>
      <c r="Q136" s="68">
        <v>0</v>
      </c>
      <c r="R136" s="50">
        <f t="shared" si="111"/>
        <v>0</v>
      </c>
      <c r="S136" s="68">
        <v>0</v>
      </c>
      <c r="T136" s="50">
        <f t="shared" si="112"/>
        <v>94.8</v>
      </c>
      <c r="U136" s="68">
        <v>94.8</v>
      </c>
      <c r="V136" s="50">
        <f t="shared" si="113"/>
        <v>67.399999999999991</v>
      </c>
      <c r="W136" s="68">
        <v>162.19999999999999</v>
      </c>
      <c r="X136" s="50">
        <f t="shared" si="114"/>
        <v>-162.19999999999999</v>
      </c>
      <c r="Y136" s="68">
        <v>0</v>
      </c>
      <c r="Z136" s="124">
        <f t="shared" si="115"/>
        <v>0</v>
      </c>
      <c r="AA136" s="68">
        <v>0</v>
      </c>
      <c r="AB136" s="50">
        <f t="shared" si="116"/>
        <v>48.855421686746986</v>
      </c>
    </row>
    <row r="137" spans="1:28" ht="15" x14ac:dyDescent="0.25">
      <c r="A137" s="71"/>
      <c r="B137" s="71">
        <v>3313</v>
      </c>
      <c r="C137" s="71">
        <v>2133</v>
      </c>
      <c r="D137" s="71" t="s">
        <v>158</v>
      </c>
      <c r="E137" s="124">
        <v>18</v>
      </c>
      <c r="F137" s="69">
        <v>18</v>
      </c>
      <c r="G137" s="68">
        <v>0</v>
      </c>
      <c r="H137" s="50">
        <f t="shared" si="106"/>
        <v>0</v>
      </c>
      <c r="I137" s="68">
        <v>0</v>
      </c>
      <c r="J137" s="50">
        <f t="shared" si="107"/>
        <v>0</v>
      </c>
      <c r="K137" s="68">
        <v>0</v>
      </c>
      <c r="L137" s="50">
        <f t="shared" si="108"/>
        <v>0</v>
      </c>
      <c r="M137" s="68">
        <v>0</v>
      </c>
      <c r="N137" s="50">
        <f t="shared" si="109"/>
        <v>0</v>
      </c>
      <c r="O137" s="68">
        <v>0</v>
      </c>
      <c r="P137" s="50">
        <f t="shared" si="110"/>
        <v>0</v>
      </c>
      <c r="Q137" s="68">
        <v>0</v>
      </c>
      <c r="R137" s="50">
        <f t="shared" si="111"/>
        <v>0</v>
      </c>
      <c r="S137" s="68">
        <v>0</v>
      </c>
      <c r="T137" s="50">
        <f t="shared" si="112"/>
        <v>5.2</v>
      </c>
      <c r="U137" s="68">
        <v>5.2</v>
      </c>
      <c r="V137" s="50">
        <f t="shared" si="113"/>
        <v>3.6000000000000005</v>
      </c>
      <c r="W137" s="68">
        <v>8.8000000000000007</v>
      </c>
      <c r="X137" s="50">
        <f t="shared" si="114"/>
        <v>-8.8000000000000007</v>
      </c>
      <c r="Y137" s="68">
        <v>0</v>
      </c>
      <c r="Z137" s="124">
        <f t="shared" si="115"/>
        <v>0</v>
      </c>
      <c r="AA137" s="68">
        <v>0</v>
      </c>
      <c r="AB137" s="50">
        <f t="shared" si="116"/>
        <v>48.888888888888893</v>
      </c>
    </row>
    <row r="138" spans="1:28" ht="15" hidden="1" customHeight="1" x14ac:dyDescent="0.25">
      <c r="A138" s="71"/>
      <c r="B138" s="71">
        <v>3399</v>
      </c>
      <c r="C138" s="71">
        <v>2133</v>
      </c>
      <c r="D138" s="71" t="s">
        <v>157</v>
      </c>
      <c r="E138" s="124"/>
      <c r="F138" s="69"/>
      <c r="G138" s="68">
        <v>0</v>
      </c>
      <c r="H138" s="50">
        <f t="shared" si="106"/>
        <v>0</v>
      </c>
      <c r="I138" s="68">
        <v>0</v>
      </c>
      <c r="J138" s="50">
        <f t="shared" si="107"/>
        <v>0</v>
      </c>
      <c r="K138" s="68">
        <v>0</v>
      </c>
      <c r="L138" s="50">
        <f t="shared" si="108"/>
        <v>0</v>
      </c>
      <c r="M138" s="68">
        <v>0</v>
      </c>
      <c r="N138" s="50">
        <f t="shared" si="109"/>
        <v>0</v>
      </c>
      <c r="O138" s="68">
        <v>0</v>
      </c>
      <c r="P138" s="50">
        <f t="shared" si="110"/>
        <v>0</v>
      </c>
      <c r="Q138" s="68">
        <v>0</v>
      </c>
      <c r="R138" s="50">
        <f t="shared" si="111"/>
        <v>0</v>
      </c>
      <c r="S138" s="68">
        <v>0</v>
      </c>
      <c r="T138" s="50">
        <f t="shared" si="112"/>
        <v>0</v>
      </c>
      <c r="U138" s="68">
        <v>0</v>
      </c>
      <c r="V138" s="50">
        <f t="shared" si="113"/>
        <v>0</v>
      </c>
      <c r="W138" s="68">
        <v>0</v>
      </c>
      <c r="X138" s="50">
        <f t="shared" si="114"/>
        <v>0</v>
      </c>
      <c r="Y138" s="68">
        <v>0</v>
      </c>
      <c r="Z138" s="124">
        <f t="shared" si="115"/>
        <v>0</v>
      </c>
      <c r="AA138" s="68">
        <v>0</v>
      </c>
      <c r="AB138" s="50" t="e">
        <f t="shared" si="116"/>
        <v>#DIV/0!</v>
      </c>
    </row>
    <row r="139" spans="1:28" ht="15" hidden="1" customHeight="1" x14ac:dyDescent="0.25">
      <c r="A139" s="71"/>
      <c r="B139" s="71">
        <v>3399</v>
      </c>
      <c r="C139" s="71">
        <v>2324</v>
      </c>
      <c r="D139" s="71" t="s">
        <v>156</v>
      </c>
      <c r="E139" s="124"/>
      <c r="F139" s="69"/>
      <c r="G139" s="68">
        <v>0</v>
      </c>
      <c r="H139" s="50">
        <f t="shared" si="106"/>
        <v>0</v>
      </c>
      <c r="I139" s="68">
        <v>0</v>
      </c>
      <c r="J139" s="50">
        <f t="shared" si="107"/>
        <v>0</v>
      </c>
      <c r="K139" s="68">
        <v>0</v>
      </c>
      <c r="L139" s="50">
        <f t="shared" si="108"/>
        <v>0</v>
      </c>
      <c r="M139" s="68">
        <v>0</v>
      </c>
      <c r="N139" s="50">
        <f t="shared" si="109"/>
        <v>0</v>
      </c>
      <c r="O139" s="68">
        <v>0</v>
      </c>
      <c r="P139" s="50">
        <f t="shared" si="110"/>
        <v>0</v>
      </c>
      <c r="Q139" s="68">
        <v>0</v>
      </c>
      <c r="R139" s="50">
        <f t="shared" si="111"/>
        <v>0</v>
      </c>
      <c r="S139" s="68">
        <v>0</v>
      </c>
      <c r="T139" s="50">
        <f t="shared" si="112"/>
        <v>0</v>
      </c>
      <c r="U139" s="68">
        <v>0</v>
      </c>
      <c r="V139" s="50">
        <f t="shared" si="113"/>
        <v>0</v>
      </c>
      <c r="W139" s="68">
        <v>0</v>
      </c>
      <c r="X139" s="50">
        <f t="shared" si="114"/>
        <v>0</v>
      </c>
      <c r="Y139" s="68">
        <v>0</v>
      </c>
      <c r="Z139" s="124">
        <f t="shared" si="115"/>
        <v>0</v>
      </c>
      <c r="AA139" s="68">
        <v>0</v>
      </c>
      <c r="AB139" s="50" t="e">
        <f t="shared" si="116"/>
        <v>#DIV/0!</v>
      </c>
    </row>
    <row r="140" spans="1:28" ht="15" x14ac:dyDescent="0.25">
      <c r="A140" s="71"/>
      <c r="B140" s="71">
        <v>3412</v>
      </c>
      <c r="C140" s="71">
        <v>2324</v>
      </c>
      <c r="D140" s="71" t="s">
        <v>393</v>
      </c>
      <c r="E140" s="124">
        <v>0</v>
      </c>
      <c r="F140" s="69">
        <v>0</v>
      </c>
      <c r="G140" s="68">
        <v>0.3</v>
      </c>
      <c r="H140" s="50">
        <f t="shared" si="106"/>
        <v>0</v>
      </c>
      <c r="I140" s="68">
        <v>0.3</v>
      </c>
      <c r="J140" s="50">
        <f t="shared" si="107"/>
        <v>0</v>
      </c>
      <c r="K140" s="68">
        <v>0.3</v>
      </c>
      <c r="L140" s="50">
        <f t="shared" si="108"/>
        <v>0.10000000000000003</v>
      </c>
      <c r="M140" s="68">
        <v>0.4</v>
      </c>
      <c r="N140" s="50">
        <f t="shared" si="109"/>
        <v>9.9999999999999978E-2</v>
      </c>
      <c r="O140" s="68">
        <v>0.5</v>
      </c>
      <c r="P140" s="50">
        <f t="shared" si="110"/>
        <v>-9.9999999999999978E-2</v>
      </c>
      <c r="Q140" s="68">
        <v>0.4</v>
      </c>
      <c r="R140" s="50">
        <f t="shared" si="111"/>
        <v>0</v>
      </c>
      <c r="S140" s="68">
        <v>0.4</v>
      </c>
      <c r="T140" s="50">
        <f t="shared" si="112"/>
        <v>9.9999999999999978E-2</v>
      </c>
      <c r="U140" s="68">
        <v>0.5</v>
      </c>
      <c r="V140" s="50">
        <f t="shared" si="113"/>
        <v>-9.9999999999999978E-2</v>
      </c>
      <c r="W140" s="68">
        <v>0.4</v>
      </c>
      <c r="X140" s="50">
        <f t="shared" si="114"/>
        <v>-0.4</v>
      </c>
      <c r="Y140" s="68">
        <v>0</v>
      </c>
      <c r="Z140" s="124">
        <f t="shared" si="115"/>
        <v>0</v>
      </c>
      <c r="AA140" s="68">
        <v>0</v>
      </c>
      <c r="AB140" s="50" t="e">
        <f t="shared" si="116"/>
        <v>#DIV/0!</v>
      </c>
    </row>
    <row r="141" spans="1:28" ht="15" customHeight="1" x14ac:dyDescent="0.25">
      <c r="A141" s="71"/>
      <c r="B141" s="71">
        <v>3599</v>
      </c>
      <c r="C141" s="71">
        <v>2324</v>
      </c>
      <c r="D141" s="71" t="s">
        <v>392</v>
      </c>
      <c r="E141" s="50">
        <v>5</v>
      </c>
      <c r="F141" s="69">
        <v>5</v>
      </c>
      <c r="G141" s="68">
        <v>0</v>
      </c>
      <c r="H141" s="50">
        <f t="shared" si="106"/>
        <v>0</v>
      </c>
      <c r="I141" s="68">
        <v>0</v>
      </c>
      <c r="J141" s="50">
        <f t="shared" si="107"/>
        <v>0.3</v>
      </c>
      <c r="K141" s="68">
        <v>0.3</v>
      </c>
      <c r="L141" s="50">
        <f t="shared" si="108"/>
        <v>0</v>
      </c>
      <c r="M141" s="68">
        <v>0.3</v>
      </c>
      <c r="N141" s="50">
        <f t="shared" si="109"/>
        <v>0</v>
      </c>
      <c r="O141" s="68">
        <v>0.3</v>
      </c>
      <c r="P141" s="50">
        <f t="shared" si="110"/>
        <v>0</v>
      </c>
      <c r="Q141" s="68">
        <v>0.3</v>
      </c>
      <c r="R141" s="50">
        <f t="shared" si="111"/>
        <v>0.10000000000000003</v>
      </c>
      <c r="S141" s="68">
        <v>0.4</v>
      </c>
      <c r="T141" s="50">
        <f t="shared" si="112"/>
        <v>0.4</v>
      </c>
      <c r="U141" s="68">
        <v>0.8</v>
      </c>
      <c r="V141" s="50">
        <f t="shared" si="113"/>
        <v>1.4000000000000001</v>
      </c>
      <c r="W141" s="68">
        <v>2.2000000000000002</v>
      </c>
      <c r="X141" s="50">
        <f t="shared" si="114"/>
        <v>-2.2000000000000002</v>
      </c>
      <c r="Y141" s="68">
        <v>0</v>
      </c>
      <c r="Z141" s="50">
        <f t="shared" si="115"/>
        <v>0</v>
      </c>
      <c r="AA141" s="68">
        <v>0</v>
      </c>
      <c r="AB141" s="50">
        <f t="shared" si="116"/>
        <v>44.000000000000007</v>
      </c>
    </row>
    <row r="142" spans="1:28" ht="15" customHeight="1" x14ac:dyDescent="0.25">
      <c r="A142" s="71"/>
      <c r="B142" s="71">
        <v>4171</v>
      </c>
      <c r="C142" s="71">
        <v>2229</v>
      </c>
      <c r="D142" s="71" t="s">
        <v>155</v>
      </c>
      <c r="E142" s="50">
        <v>6</v>
      </c>
      <c r="F142" s="69">
        <v>6</v>
      </c>
      <c r="G142" s="68">
        <v>1.6</v>
      </c>
      <c r="H142" s="50">
        <f t="shared" si="106"/>
        <v>0.5</v>
      </c>
      <c r="I142" s="68">
        <v>2.1</v>
      </c>
      <c r="J142" s="50">
        <f t="shared" si="107"/>
        <v>0.60000000000000009</v>
      </c>
      <c r="K142" s="68">
        <v>2.7</v>
      </c>
      <c r="L142" s="50">
        <f t="shared" si="108"/>
        <v>0.59999999999999964</v>
      </c>
      <c r="M142" s="68">
        <v>3.3</v>
      </c>
      <c r="N142" s="50">
        <f t="shared" si="109"/>
        <v>0.20000000000000018</v>
      </c>
      <c r="O142" s="68">
        <v>3.5</v>
      </c>
      <c r="P142" s="50">
        <f t="shared" si="110"/>
        <v>0.29999999999999982</v>
      </c>
      <c r="Q142" s="68">
        <v>3.8</v>
      </c>
      <c r="R142" s="50">
        <f t="shared" si="111"/>
        <v>0.20000000000000018</v>
      </c>
      <c r="S142" s="68">
        <v>4</v>
      </c>
      <c r="T142" s="50">
        <f t="shared" si="112"/>
        <v>0</v>
      </c>
      <c r="U142" s="68">
        <v>4</v>
      </c>
      <c r="V142" s="50">
        <f t="shared" si="113"/>
        <v>0.40000000000000036</v>
      </c>
      <c r="W142" s="68">
        <v>4.4000000000000004</v>
      </c>
      <c r="X142" s="50">
        <f t="shared" si="114"/>
        <v>-4.4000000000000004</v>
      </c>
      <c r="Y142" s="68">
        <v>0</v>
      </c>
      <c r="Z142" s="50">
        <f t="shared" si="115"/>
        <v>0</v>
      </c>
      <c r="AA142" s="68">
        <v>0</v>
      </c>
      <c r="AB142" s="50">
        <f t="shared" si="116"/>
        <v>73.333333333333343</v>
      </c>
    </row>
    <row r="143" spans="1:28" ht="15" hidden="1" customHeight="1" x14ac:dyDescent="0.25">
      <c r="A143" s="71"/>
      <c r="B143" s="71">
        <v>4179</v>
      </c>
      <c r="C143" s="71">
        <v>2229</v>
      </c>
      <c r="D143" s="71" t="s">
        <v>154</v>
      </c>
      <c r="E143" s="50"/>
      <c r="F143" s="69"/>
      <c r="G143" s="68">
        <v>0</v>
      </c>
      <c r="H143" s="50">
        <f t="shared" si="106"/>
        <v>0</v>
      </c>
      <c r="I143" s="68">
        <v>0</v>
      </c>
      <c r="J143" s="50">
        <f t="shared" si="107"/>
        <v>0</v>
      </c>
      <c r="K143" s="68">
        <v>0</v>
      </c>
      <c r="L143" s="50">
        <f t="shared" si="108"/>
        <v>0</v>
      </c>
      <c r="M143" s="68">
        <v>0</v>
      </c>
      <c r="N143" s="50">
        <f t="shared" si="109"/>
        <v>0</v>
      </c>
      <c r="O143" s="68">
        <v>0</v>
      </c>
      <c r="P143" s="50">
        <f t="shared" si="110"/>
        <v>0</v>
      </c>
      <c r="Q143" s="68">
        <v>0</v>
      </c>
      <c r="R143" s="50">
        <f t="shared" si="111"/>
        <v>0</v>
      </c>
      <c r="S143" s="68">
        <v>0</v>
      </c>
      <c r="T143" s="50">
        <f t="shared" si="112"/>
        <v>0</v>
      </c>
      <c r="U143" s="68">
        <v>0</v>
      </c>
      <c r="V143" s="50">
        <f t="shared" si="113"/>
        <v>0</v>
      </c>
      <c r="W143" s="68">
        <v>0</v>
      </c>
      <c r="X143" s="50">
        <f t="shared" si="114"/>
        <v>0</v>
      </c>
      <c r="Y143" s="68">
        <v>0</v>
      </c>
      <c r="Z143" s="50">
        <f t="shared" si="115"/>
        <v>0</v>
      </c>
      <c r="AA143" s="68">
        <v>0</v>
      </c>
      <c r="AB143" s="50" t="e">
        <f t="shared" si="116"/>
        <v>#DIV/0!</v>
      </c>
    </row>
    <row r="144" spans="1:28" ht="15" hidden="1" x14ac:dyDescent="0.25">
      <c r="A144" s="71"/>
      <c r="B144" s="71">
        <v>4195</v>
      </c>
      <c r="C144" s="71">
        <v>2229</v>
      </c>
      <c r="D144" s="71" t="s">
        <v>153</v>
      </c>
      <c r="E144" s="50"/>
      <c r="F144" s="69"/>
      <c r="G144" s="68">
        <v>0</v>
      </c>
      <c r="H144" s="50">
        <f t="shared" si="106"/>
        <v>0</v>
      </c>
      <c r="I144" s="68">
        <v>0</v>
      </c>
      <c r="J144" s="50">
        <f t="shared" si="107"/>
        <v>0</v>
      </c>
      <c r="K144" s="68">
        <v>0</v>
      </c>
      <c r="L144" s="50">
        <f t="shared" si="108"/>
        <v>0</v>
      </c>
      <c r="M144" s="68">
        <v>0</v>
      </c>
      <c r="N144" s="50">
        <f t="shared" si="109"/>
        <v>0</v>
      </c>
      <c r="O144" s="68">
        <v>0</v>
      </c>
      <c r="P144" s="50">
        <f t="shared" si="110"/>
        <v>0</v>
      </c>
      <c r="Q144" s="68">
        <v>0</v>
      </c>
      <c r="R144" s="50">
        <f t="shared" si="111"/>
        <v>0</v>
      </c>
      <c r="S144" s="68">
        <v>0</v>
      </c>
      <c r="T144" s="50">
        <f t="shared" si="112"/>
        <v>0</v>
      </c>
      <c r="U144" s="68">
        <v>0</v>
      </c>
      <c r="V144" s="50">
        <f t="shared" si="113"/>
        <v>0</v>
      </c>
      <c r="W144" s="68">
        <v>0</v>
      </c>
      <c r="X144" s="50">
        <f t="shared" si="114"/>
        <v>0</v>
      </c>
      <c r="Y144" s="68">
        <v>0</v>
      </c>
      <c r="Z144" s="50">
        <f t="shared" si="115"/>
        <v>0</v>
      </c>
      <c r="AA144" s="68">
        <v>0</v>
      </c>
      <c r="AB144" s="50" t="e">
        <f t="shared" si="116"/>
        <v>#DIV/0!</v>
      </c>
    </row>
    <row r="145" spans="1:28" ht="15" hidden="1" x14ac:dyDescent="0.25">
      <c r="A145" s="71"/>
      <c r="B145" s="71">
        <v>4329</v>
      </c>
      <c r="C145" s="71">
        <v>2229</v>
      </c>
      <c r="D145" s="71" t="s">
        <v>152</v>
      </c>
      <c r="E145" s="50"/>
      <c r="F145" s="69"/>
      <c r="G145" s="68">
        <v>0</v>
      </c>
      <c r="H145" s="50">
        <f t="shared" si="106"/>
        <v>0</v>
      </c>
      <c r="I145" s="68">
        <v>0</v>
      </c>
      <c r="J145" s="50">
        <f t="shared" si="107"/>
        <v>0</v>
      </c>
      <c r="K145" s="68">
        <v>0</v>
      </c>
      <c r="L145" s="50">
        <f t="shared" si="108"/>
        <v>0</v>
      </c>
      <c r="M145" s="68">
        <v>0</v>
      </c>
      <c r="N145" s="50">
        <f t="shared" si="109"/>
        <v>0</v>
      </c>
      <c r="O145" s="68">
        <v>0</v>
      </c>
      <c r="P145" s="50">
        <f t="shared" si="110"/>
        <v>0</v>
      </c>
      <c r="Q145" s="68">
        <v>0</v>
      </c>
      <c r="R145" s="50">
        <f t="shared" si="111"/>
        <v>0</v>
      </c>
      <c r="S145" s="68">
        <v>0</v>
      </c>
      <c r="T145" s="50">
        <f t="shared" si="112"/>
        <v>0</v>
      </c>
      <c r="U145" s="68">
        <v>0</v>
      </c>
      <c r="V145" s="50">
        <f t="shared" si="113"/>
        <v>0</v>
      </c>
      <c r="W145" s="68">
        <v>0</v>
      </c>
      <c r="X145" s="50">
        <f t="shared" si="114"/>
        <v>0</v>
      </c>
      <c r="Y145" s="68">
        <v>0</v>
      </c>
      <c r="Z145" s="50">
        <f t="shared" si="115"/>
        <v>0</v>
      </c>
      <c r="AA145" s="68">
        <v>0</v>
      </c>
      <c r="AB145" s="50" t="e">
        <f t="shared" si="116"/>
        <v>#DIV/0!</v>
      </c>
    </row>
    <row r="146" spans="1:28" ht="15" x14ac:dyDescent="0.25">
      <c r="A146" s="71"/>
      <c r="B146" s="71">
        <v>4329</v>
      </c>
      <c r="C146" s="71">
        <v>2324</v>
      </c>
      <c r="D146" s="71" t="s">
        <v>151</v>
      </c>
      <c r="E146" s="50">
        <v>0</v>
      </c>
      <c r="F146" s="69">
        <v>0</v>
      </c>
      <c r="G146" s="68">
        <v>0</v>
      </c>
      <c r="H146" s="50">
        <f t="shared" si="106"/>
        <v>0</v>
      </c>
      <c r="I146" s="68">
        <v>0</v>
      </c>
      <c r="J146" s="50">
        <f t="shared" si="107"/>
        <v>0</v>
      </c>
      <c r="K146" s="68">
        <v>0</v>
      </c>
      <c r="L146" s="50">
        <f t="shared" si="108"/>
        <v>0</v>
      </c>
      <c r="M146" s="68">
        <v>0</v>
      </c>
      <c r="N146" s="50">
        <f t="shared" si="109"/>
        <v>0</v>
      </c>
      <c r="O146" s="68">
        <v>0</v>
      </c>
      <c r="P146" s="50">
        <f t="shared" si="110"/>
        <v>0</v>
      </c>
      <c r="Q146" s="68">
        <v>0</v>
      </c>
      <c r="R146" s="50">
        <f t="shared" si="111"/>
        <v>0</v>
      </c>
      <c r="S146" s="68">
        <v>0</v>
      </c>
      <c r="T146" s="50">
        <f t="shared" si="112"/>
        <v>0.5</v>
      </c>
      <c r="U146" s="68">
        <v>0.5</v>
      </c>
      <c r="V146" s="50">
        <f t="shared" si="113"/>
        <v>-0.5</v>
      </c>
      <c r="W146" s="68">
        <v>0</v>
      </c>
      <c r="X146" s="50">
        <f t="shared" si="114"/>
        <v>0</v>
      </c>
      <c r="Y146" s="68">
        <v>0</v>
      </c>
      <c r="Z146" s="50">
        <f t="shared" si="115"/>
        <v>0</v>
      </c>
      <c r="AA146" s="68">
        <v>0</v>
      </c>
      <c r="AB146" s="50" t="e">
        <f t="shared" si="116"/>
        <v>#DIV/0!</v>
      </c>
    </row>
    <row r="147" spans="1:28" ht="15" hidden="1" x14ac:dyDescent="0.25">
      <c r="A147" s="71"/>
      <c r="B147" s="71">
        <v>4342</v>
      </c>
      <c r="C147" s="71">
        <v>2324</v>
      </c>
      <c r="D147" s="71" t="s">
        <v>150</v>
      </c>
      <c r="E147" s="50"/>
      <c r="F147" s="69"/>
      <c r="G147" s="68">
        <v>0</v>
      </c>
      <c r="H147" s="50">
        <f t="shared" si="106"/>
        <v>0</v>
      </c>
      <c r="I147" s="68">
        <v>0</v>
      </c>
      <c r="J147" s="50">
        <f t="shared" si="107"/>
        <v>0</v>
      </c>
      <c r="K147" s="68">
        <v>0</v>
      </c>
      <c r="L147" s="50">
        <f t="shared" si="108"/>
        <v>0</v>
      </c>
      <c r="M147" s="68">
        <v>0</v>
      </c>
      <c r="N147" s="50">
        <f t="shared" si="109"/>
        <v>0</v>
      </c>
      <c r="O147" s="68">
        <v>0</v>
      </c>
      <c r="P147" s="50">
        <f t="shared" si="110"/>
        <v>0</v>
      </c>
      <c r="Q147" s="68">
        <v>0</v>
      </c>
      <c r="R147" s="50">
        <f t="shared" si="111"/>
        <v>0</v>
      </c>
      <c r="S147" s="68">
        <v>0</v>
      </c>
      <c r="T147" s="50">
        <f t="shared" si="112"/>
        <v>0</v>
      </c>
      <c r="U147" s="68">
        <v>0</v>
      </c>
      <c r="V147" s="50">
        <f t="shared" si="113"/>
        <v>0</v>
      </c>
      <c r="W147" s="68">
        <v>0</v>
      </c>
      <c r="X147" s="50">
        <f t="shared" si="114"/>
        <v>0</v>
      </c>
      <c r="Y147" s="68">
        <v>0</v>
      </c>
      <c r="Z147" s="50">
        <f t="shared" si="115"/>
        <v>0</v>
      </c>
      <c r="AA147" s="68">
        <v>0</v>
      </c>
      <c r="AB147" s="50" t="e">
        <f t="shared" si="116"/>
        <v>#DIV/0!</v>
      </c>
    </row>
    <row r="148" spans="1:28" ht="15" hidden="1" x14ac:dyDescent="0.25">
      <c r="A148" s="71"/>
      <c r="B148" s="71">
        <v>4349</v>
      </c>
      <c r="C148" s="71">
        <v>2229</v>
      </c>
      <c r="D148" s="71" t="s">
        <v>149</v>
      </c>
      <c r="E148" s="50"/>
      <c r="F148" s="69"/>
      <c r="G148" s="68">
        <v>0</v>
      </c>
      <c r="H148" s="50">
        <f t="shared" si="106"/>
        <v>0</v>
      </c>
      <c r="I148" s="68">
        <v>0</v>
      </c>
      <c r="J148" s="50">
        <f t="shared" si="107"/>
        <v>0</v>
      </c>
      <c r="K148" s="68">
        <v>0</v>
      </c>
      <c r="L148" s="50">
        <f t="shared" si="108"/>
        <v>0</v>
      </c>
      <c r="M148" s="68">
        <v>0</v>
      </c>
      <c r="N148" s="50">
        <f t="shared" si="109"/>
        <v>0</v>
      </c>
      <c r="O148" s="68">
        <v>0</v>
      </c>
      <c r="P148" s="50">
        <f t="shared" si="110"/>
        <v>0</v>
      </c>
      <c r="Q148" s="68">
        <v>0</v>
      </c>
      <c r="R148" s="50">
        <f t="shared" si="111"/>
        <v>0</v>
      </c>
      <c r="S148" s="68">
        <v>0</v>
      </c>
      <c r="T148" s="50">
        <f t="shared" si="112"/>
        <v>0</v>
      </c>
      <c r="U148" s="68">
        <v>0</v>
      </c>
      <c r="V148" s="50">
        <f t="shared" si="113"/>
        <v>0</v>
      </c>
      <c r="W148" s="68">
        <v>0</v>
      </c>
      <c r="X148" s="50">
        <f t="shared" si="114"/>
        <v>0</v>
      </c>
      <c r="Y148" s="68">
        <v>0</v>
      </c>
      <c r="Z148" s="50">
        <f t="shared" si="115"/>
        <v>0</v>
      </c>
      <c r="AA148" s="68">
        <v>0</v>
      </c>
      <c r="AB148" s="50" t="e">
        <f t="shared" si="116"/>
        <v>#DIV/0!</v>
      </c>
    </row>
    <row r="149" spans="1:28" ht="15" hidden="1" x14ac:dyDescent="0.25">
      <c r="A149" s="71"/>
      <c r="B149" s="71">
        <v>4399</v>
      </c>
      <c r="C149" s="71">
        <v>2111</v>
      </c>
      <c r="D149" s="71" t="s">
        <v>148</v>
      </c>
      <c r="E149" s="50"/>
      <c r="F149" s="69"/>
      <c r="G149" s="68">
        <v>0</v>
      </c>
      <c r="H149" s="50">
        <f t="shared" si="106"/>
        <v>0</v>
      </c>
      <c r="I149" s="68">
        <v>0</v>
      </c>
      <c r="J149" s="50">
        <f t="shared" si="107"/>
        <v>0</v>
      </c>
      <c r="K149" s="68">
        <v>0</v>
      </c>
      <c r="L149" s="50">
        <f t="shared" si="108"/>
        <v>0</v>
      </c>
      <c r="M149" s="68">
        <v>0</v>
      </c>
      <c r="N149" s="50">
        <f t="shared" si="109"/>
        <v>0</v>
      </c>
      <c r="O149" s="68">
        <v>0</v>
      </c>
      <c r="P149" s="50">
        <f t="shared" si="110"/>
        <v>0</v>
      </c>
      <c r="Q149" s="68">
        <v>0</v>
      </c>
      <c r="R149" s="50">
        <f t="shared" si="111"/>
        <v>0</v>
      </c>
      <c r="S149" s="68">
        <v>0</v>
      </c>
      <c r="T149" s="50">
        <f t="shared" si="112"/>
        <v>0</v>
      </c>
      <c r="U149" s="68">
        <v>0</v>
      </c>
      <c r="V149" s="50">
        <f t="shared" si="113"/>
        <v>0</v>
      </c>
      <c r="W149" s="68">
        <v>0</v>
      </c>
      <c r="X149" s="50">
        <f t="shared" si="114"/>
        <v>0</v>
      </c>
      <c r="Y149" s="68">
        <v>0</v>
      </c>
      <c r="Z149" s="50">
        <f t="shared" si="115"/>
        <v>0</v>
      </c>
      <c r="AA149" s="68">
        <v>0</v>
      </c>
      <c r="AB149" s="50" t="e">
        <f t="shared" si="116"/>
        <v>#DIV/0!</v>
      </c>
    </row>
    <row r="150" spans="1:28" ht="15" hidden="1" x14ac:dyDescent="0.25">
      <c r="A150" s="71"/>
      <c r="B150" s="71">
        <v>6171</v>
      </c>
      <c r="C150" s="71">
        <v>2111</v>
      </c>
      <c r="D150" s="71" t="s">
        <v>147</v>
      </c>
      <c r="E150" s="50"/>
      <c r="F150" s="69"/>
      <c r="G150" s="68">
        <v>0</v>
      </c>
      <c r="H150" s="50">
        <f t="shared" si="106"/>
        <v>0</v>
      </c>
      <c r="I150" s="68">
        <v>0</v>
      </c>
      <c r="J150" s="50">
        <f t="shared" si="107"/>
        <v>0</v>
      </c>
      <c r="K150" s="68">
        <v>0</v>
      </c>
      <c r="L150" s="50">
        <f t="shared" si="108"/>
        <v>0</v>
      </c>
      <c r="M150" s="68">
        <v>0</v>
      </c>
      <c r="N150" s="50">
        <f t="shared" si="109"/>
        <v>0</v>
      </c>
      <c r="O150" s="68">
        <v>0</v>
      </c>
      <c r="P150" s="50">
        <f t="shared" si="110"/>
        <v>0</v>
      </c>
      <c r="Q150" s="68">
        <v>0</v>
      </c>
      <c r="R150" s="50">
        <f t="shared" si="111"/>
        <v>0</v>
      </c>
      <c r="S150" s="68">
        <v>0</v>
      </c>
      <c r="T150" s="50">
        <f t="shared" si="112"/>
        <v>0</v>
      </c>
      <c r="U150" s="68">
        <v>0</v>
      </c>
      <c r="V150" s="50">
        <f t="shared" si="113"/>
        <v>0</v>
      </c>
      <c r="W150" s="68">
        <v>0</v>
      </c>
      <c r="X150" s="50">
        <f t="shared" si="114"/>
        <v>0</v>
      </c>
      <c r="Y150" s="68">
        <v>0</v>
      </c>
      <c r="Z150" s="50">
        <f t="shared" si="115"/>
        <v>0</v>
      </c>
      <c r="AA150" s="68">
        <v>0</v>
      </c>
      <c r="AB150" s="50" t="e">
        <f t="shared" si="116"/>
        <v>#DIV/0!</v>
      </c>
    </row>
    <row r="151" spans="1:28" ht="15" hidden="1" x14ac:dyDescent="0.25">
      <c r="A151" s="70"/>
      <c r="B151" s="71">
        <v>4357</v>
      </c>
      <c r="C151" s="71">
        <v>2122</v>
      </c>
      <c r="D151" s="71" t="s">
        <v>146</v>
      </c>
      <c r="E151" s="124"/>
      <c r="F151" s="69"/>
      <c r="G151" s="68">
        <v>0</v>
      </c>
      <c r="H151" s="50">
        <f t="shared" si="106"/>
        <v>0</v>
      </c>
      <c r="I151" s="68">
        <v>0</v>
      </c>
      <c r="J151" s="50">
        <f t="shared" si="107"/>
        <v>0</v>
      </c>
      <c r="K151" s="68">
        <v>0</v>
      </c>
      <c r="L151" s="50">
        <f t="shared" si="108"/>
        <v>0</v>
      </c>
      <c r="M151" s="68">
        <v>0</v>
      </c>
      <c r="N151" s="50">
        <f t="shared" si="109"/>
        <v>0</v>
      </c>
      <c r="O151" s="68">
        <v>0</v>
      </c>
      <c r="P151" s="50">
        <f t="shared" si="110"/>
        <v>0</v>
      </c>
      <c r="Q151" s="68">
        <v>0</v>
      </c>
      <c r="R151" s="50">
        <f t="shared" si="111"/>
        <v>0</v>
      </c>
      <c r="S151" s="68">
        <v>0</v>
      </c>
      <c r="T151" s="50">
        <f t="shared" si="112"/>
        <v>0</v>
      </c>
      <c r="U151" s="68">
        <v>0</v>
      </c>
      <c r="V151" s="50">
        <f t="shared" si="113"/>
        <v>0</v>
      </c>
      <c r="W151" s="68">
        <v>0</v>
      </c>
      <c r="X151" s="50">
        <f t="shared" si="114"/>
        <v>0</v>
      </c>
      <c r="Y151" s="68">
        <v>0</v>
      </c>
      <c r="Z151" s="124">
        <f t="shared" si="115"/>
        <v>0</v>
      </c>
      <c r="AA151" s="68">
        <v>0</v>
      </c>
      <c r="AB151" s="50" t="e">
        <f t="shared" si="116"/>
        <v>#DIV/0!</v>
      </c>
    </row>
    <row r="152" spans="1:28" ht="15" x14ac:dyDescent="0.25">
      <c r="A152" s="71"/>
      <c r="B152" s="71">
        <v>4379</v>
      </c>
      <c r="C152" s="71">
        <v>2212</v>
      </c>
      <c r="D152" s="71" t="s">
        <v>144</v>
      </c>
      <c r="E152" s="50">
        <v>10</v>
      </c>
      <c r="F152" s="69">
        <v>10</v>
      </c>
      <c r="G152" s="68">
        <v>3</v>
      </c>
      <c r="H152" s="50">
        <f t="shared" si="106"/>
        <v>1</v>
      </c>
      <c r="I152" s="68">
        <v>4</v>
      </c>
      <c r="J152" s="50">
        <f t="shared" si="107"/>
        <v>1</v>
      </c>
      <c r="K152" s="68">
        <v>5</v>
      </c>
      <c r="L152" s="50">
        <f t="shared" si="108"/>
        <v>0</v>
      </c>
      <c r="M152" s="68">
        <v>5</v>
      </c>
      <c r="N152" s="50">
        <f t="shared" si="109"/>
        <v>2</v>
      </c>
      <c r="O152" s="68">
        <v>7</v>
      </c>
      <c r="P152" s="50">
        <f t="shared" si="110"/>
        <v>0</v>
      </c>
      <c r="Q152" s="68">
        <v>7</v>
      </c>
      <c r="R152" s="50">
        <f t="shared" si="111"/>
        <v>0.29999999999999982</v>
      </c>
      <c r="S152" s="68">
        <v>7.3</v>
      </c>
      <c r="T152" s="50">
        <f t="shared" si="112"/>
        <v>0</v>
      </c>
      <c r="U152" s="68">
        <v>7.3</v>
      </c>
      <c r="V152" s="50">
        <f t="shared" si="113"/>
        <v>0</v>
      </c>
      <c r="W152" s="68">
        <v>7.3</v>
      </c>
      <c r="X152" s="50">
        <f t="shared" si="114"/>
        <v>-7.3</v>
      </c>
      <c r="Y152" s="68">
        <v>0</v>
      </c>
      <c r="Z152" s="50">
        <f t="shared" si="115"/>
        <v>0</v>
      </c>
      <c r="AA152" s="68">
        <v>0</v>
      </c>
      <c r="AB152" s="50">
        <f t="shared" si="116"/>
        <v>73</v>
      </c>
    </row>
    <row r="153" spans="1:28" ht="15" hidden="1" x14ac:dyDescent="0.25">
      <c r="A153" s="123"/>
      <c r="B153" s="123">
        <v>4399</v>
      </c>
      <c r="C153" s="123">
        <v>2324</v>
      </c>
      <c r="D153" s="123" t="s">
        <v>145</v>
      </c>
      <c r="E153" s="72"/>
      <c r="F153" s="80"/>
      <c r="G153" s="68">
        <v>0</v>
      </c>
      <c r="H153" s="50">
        <f t="shared" si="106"/>
        <v>0</v>
      </c>
      <c r="I153" s="68">
        <v>0</v>
      </c>
      <c r="J153" s="50">
        <f t="shared" si="107"/>
        <v>0</v>
      </c>
      <c r="K153" s="68">
        <v>0</v>
      </c>
      <c r="L153" s="50">
        <f t="shared" si="108"/>
        <v>0</v>
      </c>
      <c r="M153" s="68">
        <v>0</v>
      </c>
      <c r="N153" s="50">
        <f t="shared" si="109"/>
        <v>0</v>
      </c>
      <c r="O153" s="68">
        <v>0</v>
      </c>
      <c r="P153" s="50">
        <f t="shared" si="110"/>
        <v>0</v>
      </c>
      <c r="Q153" s="68">
        <v>0</v>
      </c>
      <c r="R153" s="50">
        <f t="shared" si="111"/>
        <v>0</v>
      </c>
      <c r="S153" s="68">
        <v>0</v>
      </c>
      <c r="T153" s="50">
        <f t="shared" si="112"/>
        <v>0</v>
      </c>
      <c r="U153" s="68">
        <v>0</v>
      </c>
      <c r="V153" s="50">
        <f t="shared" si="113"/>
        <v>0</v>
      </c>
      <c r="W153" s="68">
        <v>0</v>
      </c>
      <c r="X153" s="50">
        <f t="shared" si="114"/>
        <v>0</v>
      </c>
      <c r="Y153" s="68">
        <v>0</v>
      </c>
      <c r="Z153" s="50">
        <f t="shared" si="115"/>
        <v>0</v>
      </c>
      <c r="AA153" s="68">
        <v>0</v>
      </c>
      <c r="AB153" s="50" t="e">
        <f t="shared" ref="AB107:AB156" si="173">(AA153/F153)*100</f>
        <v>#DIV/0!</v>
      </c>
    </row>
    <row r="154" spans="1:28" ht="15" hidden="1" x14ac:dyDescent="0.25">
      <c r="A154" s="71"/>
      <c r="B154" s="71">
        <v>6171</v>
      </c>
      <c r="C154" s="71">
        <v>2212</v>
      </c>
      <c r="D154" s="71" t="s">
        <v>144</v>
      </c>
      <c r="E154" s="50"/>
      <c r="F154" s="69"/>
      <c r="G154" s="68">
        <v>0</v>
      </c>
      <c r="H154" s="50">
        <f t="shared" si="106"/>
        <v>0</v>
      </c>
      <c r="I154" s="68">
        <v>0</v>
      </c>
      <c r="J154" s="50">
        <f t="shared" si="107"/>
        <v>0</v>
      </c>
      <c r="K154" s="68">
        <v>0</v>
      </c>
      <c r="L154" s="50">
        <f t="shared" si="108"/>
        <v>0</v>
      </c>
      <c r="M154" s="68">
        <v>0</v>
      </c>
      <c r="N154" s="50">
        <f t="shared" si="109"/>
        <v>0</v>
      </c>
      <c r="O154" s="68">
        <v>0</v>
      </c>
      <c r="P154" s="50">
        <f t="shared" si="110"/>
        <v>0</v>
      </c>
      <c r="Q154" s="68">
        <v>0</v>
      </c>
      <c r="R154" s="50">
        <f t="shared" si="111"/>
        <v>0</v>
      </c>
      <c r="S154" s="68">
        <v>0</v>
      </c>
      <c r="T154" s="50">
        <f t="shared" si="112"/>
        <v>0</v>
      </c>
      <c r="U154" s="68">
        <v>0</v>
      </c>
      <c r="V154" s="50">
        <f t="shared" si="113"/>
        <v>0</v>
      </c>
      <c r="W154" s="68">
        <v>0</v>
      </c>
      <c r="X154" s="50">
        <f t="shared" si="114"/>
        <v>0</v>
      </c>
      <c r="Y154" s="68">
        <v>0</v>
      </c>
      <c r="Z154" s="50">
        <f t="shared" si="115"/>
        <v>0</v>
      </c>
      <c r="AA154" s="68">
        <v>0</v>
      </c>
      <c r="AB154" s="50" t="e">
        <f t="shared" si="173"/>
        <v>#DIV/0!</v>
      </c>
    </row>
    <row r="155" spans="1:28" ht="15" x14ac:dyDescent="0.25">
      <c r="A155" s="123"/>
      <c r="B155" s="71">
        <v>6171</v>
      </c>
      <c r="C155" s="71">
        <v>2324</v>
      </c>
      <c r="D155" s="71" t="s">
        <v>412</v>
      </c>
      <c r="E155" s="50">
        <v>5</v>
      </c>
      <c r="F155" s="69">
        <v>5</v>
      </c>
      <c r="G155" s="68">
        <v>3</v>
      </c>
      <c r="H155" s="50">
        <f t="shared" si="106"/>
        <v>1</v>
      </c>
      <c r="I155" s="68">
        <v>4</v>
      </c>
      <c r="J155" s="50">
        <f t="shared" si="107"/>
        <v>1</v>
      </c>
      <c r="K155" s="68">
        <v>5</v>
      </c>
      <c r="L155" s="50">
        <f t="shared" si="108"/>
        <v>0</v>
      </c>
      <c r="M155" s="68">
        <v>5</v>
      </c>
      <c r="N155" s="50">
        <f t="shared" si="109"/>
        <v>2</v>
      </c>
      <c r="O155" s="68">
        <v>7</v>
      </c>
      <c r="P155" s="50">
        <f t="shared" si="110"/>
        <v>0</v>
      </c>
      <c r="Q155" s="68">
        <v>7</v>
      </c>
      <c r="R155" s="50">
        <f t="shared" si="111"/>
        <v>0</v>
      </c>
      <c r="S155" s="68">
        <v>7</v>
      </c>
      <c r="T155" s="50">
        <f t="shared" si="112"/>
        <v>0</v>
      </c>
      <c r="U155" s="68">
        <v>7</v>
      </c>
      <c r="V155" s="50">
        <f t="shared" si="113"/>
        <v>0</v>
      </c>
      <c r="W155" s="68">
        <v>7</v>
      </c>
      <c r="X155" s="50">
        <f t="shared" si="114"/>
        <v>-7</v>
      </c>
      <c r="Y155" s="68">
        <v>0</v>
      </c>
      <c r="Z155" s="50">
        <f t="shared" si="115"/>
        <v>0</v>
      </c>
      <c r="AA155" s="68">
        <v>0</v>
      </c>
      <c r="AB155" s="50">
        <f t="shared" ref="AB155:AB156" si="174">(W155/F155)*100</f>
        <v>140</v>
      </c>
    </row>
    <row r="156" spans="1:28" ht="15" x14ac:dyDescent="0.25">
      <c r="A156" s="123"/>
      <c r="B156" s="71">
        <v>6402</v>
      </c>
      <c r="C156" s="71">
        <v>2229</v>
      </c>
      <c r="D156" s="71" t="s">
        <v>143</v>
      </c>
      <c r="E156" s="50">
        <v>0</v>
      </c>
      <c r="F156" s="69">
        <v>0</v>
      </c>
      <c r="G156" s="68">
        <v>53</v>
      </c>
      <c r="H156" s="50">
        <f t="shared" si="106"/>
        <v>154</v>
      </c>
      <c r="I156" s="68">
        <v>207</v>
      </c>
      <c r="J156" s="50">
        <f t="shared" si="107"/>
        <v>0</v>
      </c>
      <c r="K156" s="68">
        <v>207</v>
      </c>
      <c r="L156" s="50">
        <f t="shared" si="108"/>
        <v>0</v>
      </c>
      <c r="M156" s="68">
        <v>207</v>
      </c>
      <c r="N156" s="50">
        <f t="shared" si="109"/>
        <v>0</v>
      </c>
      <c r="O156" s="68">
        <v>207</v>
      </c>
      <c r="P156" s="50">
        <f t="shared" si="110"/>
        <v>0</v>
      </c>
      <c r="Q156" s="68">
        <v>207</v>
      </c>
      <c r="R156" s="50">
        <f t="shared" si="111"/>
        <v>0</v>
      </c>
      <c r="S156" s="68">
        <v>207</v>
      </c>
      <c r="T156" s="50">
        <f t="shared" si="112"/>
        <v>0</v>
      </c>
      <c r="U156" s="68">
        <v>207</v>
      </c>
      <c r="V156" s="50">
        <f t="shared" si="113"/>
        <v>0</v>
      </c>
      <c r="W156" s="68">
        <v>207</v>
      </c>
      <c r="X156" s="50">
        <f t="shared" si="114"/>
        <v>-207</v>
      </c>
      <c r="Y156" s="68">
        <v>0</v>
      </c>
      <c r="Z156" s="50">
        <f t="shared" si="115"/>
        <v>0</v>
      </c>
      <c r="AA156" s="68">
        <v>0</v>
      </c>
      <c r="AB156" s="50" t="e">
        <f t="shared" si="174"/>
        <v>#DIV/0!</v>
      </c>
    </row>
    <row r="157" spans="1:28" ht="15" customHeight="1" thickBot="1" x14ac:dyDescent="0.3">
      <c r="A157" s="67"/>
      <c r="B157" s="67"/>
      <c r="C157" s="67"/>
      <c r="D157" s="67"/>
      <c r="E157" s="63"/>
      <c r="F157" s="65"/>
      <c r="G157" s="64"/>
      <c r="H157" s="63"/>
      <c r="I157" s="64"/>
      <c r="J157" s="63"/>
      <c r="K157" s="64"/>
      <c r="L157" s="63"/>
      <c r="M157" s="64"/>
      <c r="N157" s="63"/>
      <c r="O157" s="64"/>
      <c r="P157" s="63"/>
      <c r="Q157" s="64"/>
      <c r="R157" s="63"/>
      <c r="S157" s="64"/>
      <c r="T157" s="63"/>
      <c r="U157" s="64"/>
      <c r="V157" s="63"/>
      <c r="W157" s="64"/>
      <c r="X157" s="63"/>
      <c r="Y157" s="64"/>
      <c r="Z157" s="63"/>
      <c r="AA157" s="64"/>
      <c r="AB157" s="50"/>
    </row>
    <row r="158" spans="1:28" s="52" customFormat="1" ht="21.75" customHeight="1" thickTop="1" thickBot="1" x14ac:dyDescent="0.35">
      <c r="A158" s="62"/>
      <c r="B158" s="62"/>
      <c r="C158" s="62"/>
      <c r="D158" s="108" t="s">
        <v>142</v>
      </c>
      <c r="E158" s="58">
        <f>SUM(E106:E157)</f>
        <v>553</v>
      </c>
      <c r="F158" s="60">
        <f>SUM(F106:F157)</f>
        <v>35827.700000000004</v>
      </c>
      <c r="G158" s="59">
        <f>SUM(G106:G157)</f>
        <v>3136.3</v>
      </c>
      <c r="H158" s="58">
        <f>SUM(H106:H157)</f>
        <v>2073.1999999999998</v>
      </c>
      <c r="I158" s="59">
        <f>SUM(I107:I157)</f>
        <v>5209.5000000000009</v>
      </c>
      <c r="J158" s="58">
        <f t="shared" ref="J158:AA158" si="175">SUM(J106:J157)</f>
        <v>14024.9</v>
      </c>
      <c r="K158" s="59">
        <f t="shared" si="175"/>
        <v>19234.399999999998</v>
      </c>
      <c r="L158" s="58">
        <f t="shared" si="175"/>
        <v>15.799999999999908</v>
      </c>
      <c r="M158" s="59">
        <f t="shared" si="175"/>
        <v>19250.199999999997</v>
      </c>
      <c r="N158" s="58">
        <f t="shared" si="175"/>
        <v>9135.8000000000011</v>
      </c>
      <c r="O158" s="59">
        <f t="shared" si="175"/>
        <v>28385.999999999996</v>
      </c>
      <c r="P158" s="58">
        <f t="shared" si="175"/>
        <v>222.5999999999994</v>
      </c>
      <c r="Q158" s="59">
        <f t="shared" si="175"/>
        <v>28608.6</v>
      </c>
      <c r="R158" s="58">
        <f t="shared" si="175"/>
        <v>908.99999999999977</v>
      </c>
      <c r="S158" s="59">
        <f t="shared" si="175"/>
        <v>29517.599999999999</v>
      </c>
      <c r="T158" s="58">
        <f t="shared" si="175"/>
        <v>5982.0000000000018</v>
      </c>
      <c r="U158" s="59">
        <f t="shared" si="175"/>
        <v>35499.599999999999</v>
      </c>
      <c r="V158" s="58">
        <f t="shared" si="175"/>
        <v>654.4</v>
      </c>
      <c r="W158" s="59">
        <f t="shared" si="175"/>
        <v>36154</v>
      </c>
      <c r="X158" s="58">
        <f t="shared" si="175"/>
        <v>-36154</v>
      </c>
      <c r="Y158" s="59">
        <f t="shared" si="175"/>
        <v>0</v>
      </c>
      <c r="Z158" s="58">
        <f t="shared" si="175"/>
        <v>0</v>
      </c>
      <c r="AA158" s="59">
        <f t="shared" si="175"/>
        <v>0</v>
      </c>
      <c r="AB158" s="50">
        <f t="shared" ref="AB158" si="176">(W158/F158)*100</f>
        <v>100.91074782919361</v>
      </c>
    </row>
    <row r="159" spans="1:28" ht="15" customHeight="1" x14ac:dyDescent="0.3">
      <c r="A159" s="53"/>
      <c r="B159" s="52"/>
      <c r="C159" s="53"/>
      <c r="D159" s="155"/>
      <c r="E159" s="55"/>
      <c r="F159" s="55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</row>
    <row r="160" spans="1:28" ht="14.25" customHeight="1" x14ac:dyDescent="0.25">
      <c r="A160" s="52"/>
      <c r="B160" s="52"/>
      <c r="C160" s="52"/>
      <c r="D160" s="52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</row>
    <row r="161" spans="1:28" ht="14.25" customHeight="1" thickBot="1" x14ac:dyDescent="0.3">
      <c r="A161" s="52"/>
      <c r="B161" s="52"/>
      <c r="C161" s="52"/>
      <c r="D161" s="52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</row>
    <row r="162" spans="1:28" ht="13.5" hidden="1" customHeight="1" x14ac:dyDescent="0.25">
      <c r="A162" s="52"/>
      <c r="B162" s="52"/>
      <c r="C162" s="52"/>
      <c r="D162" s="52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</row>
    <row r="163" spans="1:28" ht="13.5" hidden="1" customHeight="1" x14ac:dyDescent="0.25">
      <c r="A163" s="52"/>
      <c r="B163" s="52"/>
      <c r="C163" s="52"/>
      <c r="D163" s="52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</row>
    <row r="164" spans="1:28" ht="13.5" hidden="1" customHeight="1" thickBot="1" x14ac:dyDescent="0.3">
      <c r="A164" s="52"/>
      <c r="B164" s="52"/>
      <c r="C164" s="52"/>
      <c r="D164" s="52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</row>
    <row r="165" spans="1:28" ht="15.6" x14ac:dyDescent="0.3">
      <c r="A165" s="96" t="s">
        <v>77</v>
      </c>
      <c r="B165" s="96" t="s">
        <v>76</v>
      </c>
      <c r="C165" s="96" t="s">
        <v>75</v>
      </c>
      <c r="D165" s="95" t="s">
        <v>74</v>
      </c>
      <c r="E165" s="94" t="s">
        <v>73</v>
      </c>
      <c r="F165" s="94" t="s">
        <v>73</v>
      </c>
      <c r="G165" s="94" t="s">
        <v>7</v>
      </c>
      <c r="H165" s="94" t="s">
        <v>7</v>
      </c>
      <c r="I165" s="94" t="s">
        <v>7</v>
      </c>
      <c r="J165" s="94" t="s">
        <v>7</v>
      </c>
      <c r="K165" s="94" t="s">
        <v>7</v>
      </c>
      <c r="L165" s="94" t="s">
        <v>7</v>
      </c>
      <c r="M165" s="94" t="s">
        <v>7</v>
      </c>
      <c r="N165" s="94" t="s">
        <v>7</v>
      </c>
      <c r="O165" s="94" t="s">
        <v>7</v>
      </c>
      <c r="P165" s="94" t="s">
        <v>7</v>
      </c>
      <c r="Q165" s="94" t="s">
        <v>7</v>
      </c>
      <c r="R165" s="94" t="s">
        <v>7</v>
      </c>
      <c r="S165" s="94" t="s">
        <v>7</v>
      </c>
      <c r="T165" s="94" t="s">
        <v>7</v>
      </c>
      <c r="U165" s="94" t="s">
        <v>7</v>
      </c>
      <c r="V165" s="94" t="s">
        <v>7</v>
      </c>
      <c r="W165" s="94" t="s">
        <v>7</v>
      </c>
      <c r="X165" s="94" t="s">
        <v>7</v>
      </c>
      <c r="Y165" s="94" t="s">
        <v>7</v>
      </c>
      <c r="Z165" s="94" t="s">
        <v>7</v>
      </c>
      <c r="AA165" s="94" t="s">
        <v>7</v>
      </c>
      <c r="AB165" s="94" t="s">
        <v>72</v>
      </c>
    </row>
    <row r="166" spans="1:28" ht="15.75" customHeight="1" thickBot="1" x14ac:dyDescent="0.35">
      <c r="A166" s="93"/>
      <c r="B166" s="93"/>
      <c r="C166" s="93"/>
      <c r="D166" s="92"/>
      <c r="E166" s="90" t="s">
        <v>71</v>
      </c>
      <c r="F166" s="90" t="s">
        <v>70</v>
      </c>
      <c r="G166" s="91" t="s">
        <v>353</v>
      </c>
      <c r="H166" s="91" t="s">
        <v>354</v>
      </c>
      <c r="I166" s="91" t="s">
        <v>355</v>
      </c>
      <c r="J166" s="91" t="s">
        <v>356</v>
      </c>
      <c r="K166" s="91" t="s">
        <v>357</v>
      </c>
      <c r="L166" s="91" t="s">
        <v>358</v>
      </c>
      <c r="M166" s="91" t="s">
        <v>359</v>
      </c>
      <c r="N166" s="91" t="s">
        <v>360</v>
      </c>
      <c r="O166" s="91" t="s">
        <v>361</v>
      </c>
      <c r="P166" s="91" t="s">
        <v>362</v>
      </c>
      <c r="Q166" s="91" t="s">
        <v>363</v>
      </c>
      <c r="R166" s="91" t="s">
        <v>364</v>
      </c>
      <c r="S166" s="91" t="s">
        <v>365</v>
      </c>
      <c r="T166" s="91" t="s">
        <v>366</v>
      </c>
      <c r="U166" s="91" t="s">
        <v>367</v>
      </c>
      <c r="V166" s="91" t="s">
        <v>368</v>
      </c>
      <c r="W166" s="91" t="s">
        <v>369</v>
      </c>
      <c r="X166" s="91" t="s">
        <v>373</v>
      </c>
      <c r="Y166" s="91" t="s">
        <v>370</v>
      </c>
      <c r="Z166" s="91" t="s">
        <v>371</v>
      </c>
      <c r="AA166" s="91" t="s">
        <v>372</v>
      </c>
      <c r="AB166" s="90" t="s">
        <v>10</v>
      </c>
    </row>
    <row r="167" spans="1:28" ht="15.75" customHeight="1" thickTop="1" x14ac:dyDescent="0.3">
      <c r="A167" s="116">
        <v>60</v>
      </c>
      <c r="B167" s="116"/>
      <c r="C167" s="116"/>
      <c r="D167" s="115" t="s">
        <v>141</v>
      </c>
      <c r="E167" s="112"/>
      <c r="F167" s="114"/>
      <c r="G167" s="113"/>
      <c r="H167" s="112"/>
      <c r="I167" s="113"/>
      <c r="J167" s="112"/>
      <c r="K167" s="113"/>
      <c r="L167" s="112"/>
      <c r="M167" s="113"/>
      <c r="N167" s="112"/>
      <c r="O167" s="113"/>
      <c r="P167" s="112"/>
      <c r="Q167" s="113"/>
      <c r="R167" s="112"/>
      <c r="S167" s="113"/>
      <c r="T167" s="112"/>
      <c r="U167" s="113"/>
      <c r="V167" s="112"/>
      <c r="W167" s="113"/>
      <c r="X167" s="112"/>
      <c r="Y167" s="113"/>
      <c r="Z167" s="112"/>
      <c r="AA167" s="113"/>
      <c r="AB167" s="112"/>
    </row>
    <row r="168" spans="1:28" ht="14.25" customHeight="1" x14ac:dyDescent="0.3">
      <c r="A168" s="127"/>
      <c r="B168" s="127"/>
      <c r="C168" s="127"/>
      <c r="D168" s="127"/>
      <c r="E168" s="50"/>
      <c r="F168" s="69"/>
      <c r="G168" s="68"/>
      <c r="H168" s="50"/>
      <c r="I168" s="68"/>
      <c r="J168" s="50"/>
      <c r="K168" s="68"/>
      <c r="L168" s="50"/>
      <c r="M168" s="68"/>
      <c r="N168" s="50"/>
      <c r="O168" s="68"/>
      <c r="P168" s="50"/>
      <c r="Q168" s="68"/>
      <c r="R168" s="50"/>
      <c r="S168" s="68"/>
      <c r="T168" s="50"/>
      <c r="U168" s="68"/>
      <c r="V168" s="50"/>
      <c r="W168" s="68"/>
      <c r="X168" s="50"/>
      <c r="Y168" s="68"/>
      <c r="Z168" s="50"/>
      <c r="AA168" s="68"/>
      <c r="AB168" s="50"/>
    </row>
    <row r="169" spans="1:28" ht="15" hidden="1" x14ac:dyDescent="0.25">
      <c r="A169" s="71"/>
      <c r="B169" s="71"/>
      <c r="C169" s="71">
        <v>1332</v>
      </c>
      <c r="D169" s="71" t="s">
        <v>140</v>
      </c>
      <c r="E169" s="50"/>
      <c r="F169" s="69"/>
      <c r="G169" s="68"/>
      <c r="H169" s="50">
        <f t="shared" ref="H169:H187" si="177">I169-G169</f>
        <v>0</v>
      </c>
      <c r="I169" s="68"/>
      <c r="J169" s="50">
        <f t="shared" ref="J169:J180" si="178">K169-I169</f>
        <v>0</v>
      </c>
      <c r="K169" s="68"/>
      <c r="L169" s="50">
        <f t="shared" ref="L169:L187" si="179">M169-K169</f>
        <v>0</v>
      </c>
      <c r="M169" s="68"/>
      <c r="N169" s="50">
        <f t="shared" ref="N169:N187" si="180">O169-M169</f>
        <v>0</v>
      </c>
      <c r="O169" s="68"/>
      <c r="P169" s="50">
        <f t="shared" ref="P169:P187" si="181">Q169-O169</f>
        <v>0</v>
      </c>
      <c r="Q169" s="68"/>
      <c r="R169" s="50">
        <f t="shared" ref="R169:R187" si="182">S169-Q169</f>
        <v>0</v>
      </c>
      <c r="S169" s="68"/>
      <c r="T169" s="50">
        <f t="shared" ref="T169:T187" si="183">U169-S169</f>
        <v>0</v>
      </c>
      <c r="U169" s="68"/>
      <c r="V169" s="50">
        <f t="shared" ref="V169:V187" si="184">W169-U169</f>
        <v>0</v>
      </c>
      <c r="W169" s="68"/>
      <c r="X169" s="50">
        <f t="shared" ref="X169:X187" si="185">Y169-W169</f>
        <v>0</v>
      </c>
      <c r="Y169" s="68"/>
      <c r="Z169" s="50">
        <f t="shared" ref="Z169:Z187" si="186">AA169-Y169</f>
        <v>0</v>
      </c>
      <c r="AA169" s="68"/>
      <c r="AB169" s="50" t="e">
        <f t="shared" ref="AB169:AB187" si="187">(AA169/F169)*100</f>
        <v>#DIV/0!</v>
      </c>
    </row>
    <row r="170" spans="1:28" ht="15" x14ac:dyDescent="0.25">
      <c r="A170" s="71"/>
      <c r="B170" s="71"/>
      <c r="C170" s="71">
        <v>1333</v>
      </c>
      <c r="D170" s="71" t="s">
        <v>139</v>
      </c>
      <c r="E170" s="50">
        <v>600</v>
      </c>
      <c r="F170" s="69">
        <v>600</v>
      </c>
      <c r="G170" s="68">
        <v>148.4</v>
      </c>
      <c r="H170" s="50">
        <f t="shared" si="177"/>
        <v>52.799999999999983</v>
      </c>
      <c r="I170" s="68">
        <v>201.2</v>
      </c>
      <c r="J170" s="50">
        <f t="shared" si="178"/>
        <v>87</v>
      </c>
      <c r="K170" s="68">
        <v>288.2</v>
      </c>
      <c r="L170" s="50">
        <f t="shared" si="179"/>
        <v>54.5</v>
      </c>
      <c r="M170" s="68">
        <v>342.7</v>
      </c>
      <c r="N170" s="50">
        <f t="shared" si="180"/>
        <v>51.300000000000011</v>
      </c>
      <c r="O170" s="68">
        <v>394</v>
      </c>
      <c r="P170" s="50">
        <f t="shared" si="181"/>
        <v>48.5</v>
      </c>
      <c r="Q170" s="68">
        <v>442.5</v>
      </c>
      <c r="R170" s="50">
        <f t="shared" si="182"/>
        <v>45.5</v>
      </c>
      <c r="S170" s="68">
        <v>488</v>
      </c>
      <c r="T170" s="50">
        <f t="shared" si="183"/>
        <v>41.5</v>
      </c>
      <c r="U170" s="68">
        <v>529.5</v>
      </c>
      <c r="V170" s="50">
        <f t="shared" si="184"/>
        <v>54.700000000000045</v>
      </c>
      <c r="W170" s="68">
        <v>584.20000000000005</v>
      </c>
      <c r="X170" s="50">
        <f>Y170-W170</f>
        <v>-584.20000000000005</v>
      </c>
      <c r="Y170" s="68">
        <v>0</v>
      </c>
      <c r="Z170" s="50">
        <f t="shared" si="186"/>
        <v>0</v>
      </c>
      <c r="AA170" s="68">
        <v>0</v>
      </c>
      <c r="AB170" s="50">
        <f t="shared" ref="AB170:AB187" si="188">(W170/F170)*100</f>
        <v>97.366666666666674</v>
      </c>
    </row>
    <row r="171" spans="1:28" ht="15" x14ac:dyDescent="0.25">
      <c r="A171" s="71"/>
      <c r="B171" s="71"/>
      <c r="C171" s="71">
        <v>1334</v>
      </c>
      <c r="D171" s="71" t="s">
        <v>138</v>
      </c>
      <c r="E171" s="50">
        <v>200</v>
      </c>
      <c r="F171" s="69">
        <v>200</v>
      </c>
      <c r="G171" s="68">
        <v>137.6</v>
      </c>
      <c r="H171" s="50">
        <f t="shared" si="177"/>
        <v>0</v>
      </c>
      <c r="I171" s="68">
        <v>137.6</v>
      </c>
      <c r="J171" s="50">
        <f t="shared" si="178"/>
        <v>0</v>
      </c>
      <c r="K171" s="68">
        <v>137.6</v>
      </c>
      <c r="L171" s="50">
        <f t="shared" si="179"/>
        <v>0</v>
      </c>
      <c r="M171" s="68">
        <v>137.6</v>
      </c>
      <c r="N171" s="50">
        <f t="shared" si="180"/>
        <v>497.1</v>
      </c>
      <c r="O171" s="68">
        <v>634.70000000000005</v>
      </c>
      <c r="P171" s="50">
        <f t="shared" si="181"/>
        <v>894.3</v>
      </c>
      <c r="Q171" s="68">
        <v>1529</v>
      </c>
      <c r="R171" s="50">
        <f t="shared" si="182"/>
        <v>3.5999999999999091</v>
      </c>
      <c r="S171" s="68">
        <v>1532.6</v>
      </c>
      <c r="T171" s="50">
        <f t="shared" si="183"/>
        <v>0</v>
      </c>
      <c r="U171" s="68">
        <v>1532.6</v>
      </c>
      <c r="V171" s="50">
        <f t="shared" si="184"/>
        <v>0</v>
      </c>
      <c r="W171" s="68">
        <v>1532.6</v>
      </c>
      <c r="X171" s="50">
        <f t="shared" si="185"/>
        <v>-1532.6</v>
      </c>
      <c r="Y171" s="68">
        <v>0</v>
      </c>
      <c r="Z171" s="50">
        <f t="shared" si="186"/>
        <v>0</v>
      </c>
      <c r="AA171" s="68">
        <v>0</v>
      </c>
      <c r="AB171" s="50">
        <f t="shared" si="188"/>
        <v>766.3</v>
      </c>
    </row>
    <row r="172" spans="1:28" ht="15" x14ac:dyDescent="0.25">
      <c r="A172" s="71"/>
      <c r="B172" s="71"/>
      <c r="C172" s="71">
        <v>1335</v>
      </c>
      <c r="D172" s="71" t="s">
        <v>137</v>
      </c>
      <c r="E172" s="50">
        <v>25</v>
      </c>
      <c r="F172" s="69">
        <v>25</v>
      </c>
      <c r="G172" s="68">
        <v>23.5</v>
      </c>
      <c r="H172" s="50">
        <f t="shared" si="177"/>
        <v>0</v>
      </c>
      <c r="I172" s="68">
        <v>23.5</v>
      </c>
      <c r="J172" s="50">
        <f t="shared" si="178"/>
        <v>0</v>
      </c>
      <c r="K172" s="68">
        <v>23.5</v>
      </c>
      <c r="L172" s="50">
        <f t="shared" si="179"/>
        <v>0</v>
      </c>
      <c r="M172" s="68">
        <v>23.5</v>
      </c>
      <c r="N172" s="50">
        <f t="shared" si="180"/>
        <v>0</v>
      </c>
      <c r="O172" s="68">
        <v>23.5</v>
      </c>
      <c r="P172" s="50">
        <f t="shared" si="181"/>
        <v>0</v>
      </c>
      <c r="Q172" s="68">
        <v>23.5</v>
      </c>
      <c r="R172" s="50">
        <f t="shared" si="182"/>
        <v>0</v>
      </c>
      <c r="S172" s="68">
        <v>23.5</v>
      </c>
      <c r="T172" s="50">
        <f t="shared" si="183"/>
        <v>0</v>
      </c>
      <c r="U172" s="68">
        <v>23.5</v>
      </c>
      <c r="V172" s="50">
        <f t="shared" si="184"/>
        <v>0</v>
      </c>
      <c r="W172" s="68">
        <v>23.5</v>
      </c>
      <c r="X172" s="50">
        <f t="shared" si="185"/>
        <v>-23.5</v>
      </c>
      <c r="Y172" s="68">
        <v>0</v>
      </c>
      <c r="Z172" s="50">
        <f t="shared" si="186"/>
        <v>0</v>
      </c>
      <c r="AA172" s="68">
        <v>0</v>
      </c>
      <c r="AB172" s="50">
        <f t="shared" si="188"/>
        <v>94</v>
      </c>
    </row>
    <row r="173" spans="1:28" ht="15" x14ac:dyDescent="0.25">
      <c r="A173" s="71"/>
      <c r="B173" s="71"/>
      <c r="C173" s="71">
        <v>1356</v>
      </c>
      <c r="D173" s="71" t="s">
        <v>394</v>
      </c>
      <c r="E173" s="50">
        <v>8000</v>
      </c>
      <c r="F173" s="69">
        <v>8000</v>
      </c>
      <c r="G173" s="68">
        <v>0</v>
      </c>
      <c r="H173" s="50">
        <f t="shared" si="177"/>
        <v>0</v>
      </c>
      <c r="I173" s="68">
        <v>0</v>
      </c>
      <c r="J173" s="50">
        <f t="shared" si="178"/>
        <v>0</v>
      </c>
      <c r="K173" s="68">
        <v>0</v>
      </c>
      <c r="L173" s="50">
        <f t="shared" si="179"/>
        <v>0</v>
      </c>
      <c r="M173" s="68">
        <v>0</v>
      </c>
      <c r="N173" s="50">
        <f t="shared" si="180"/>
        <v>0</v>
      </c>
      <c r="O173" s="68">
        <v>0</v>
      </c>
      <c r="P173" s="50">
        <f t="shared" si="181"/>
        <v>0</v>
      </c>
      <c r="Q173" s="68">
        <v>0</v>
      </c>
      <c r="R173" s="50">
        <f t="shared" si="182"/>
        <v>0</v>
      </c>
      <c r="S173" s="68">
        <v>0</v>
      </c>
      <c r="T173" s="50">
        <f t="shared" si="183"/>
        <v>1832.6</v>
      </c>
      <c r="U173" s="68">
        <v>1832.6</v>
      </c>
      <c r="V173" s="50">
        <f t="shared" si="184"/>
        <v>720.09999999999991</v>
      </c>
      <c r="W173" s="68">
        <v>2552.6999999999998</v>
      </c>
      <c r="X173" s="50">
        <f t="shared" si="185"/>
        <v>-2552.6999999999998</v>
      </c>
      <c r="Y173" s="68">
        <v>0</v>
      </c>
      <c r="Z173" s="50">
        <f t="shared" si="186"/>
        <v>0</v>
      </c>
      <c r="AA173" s="68">
        <v>0</v>
      </c>
      <c r="AB173" s="50">
        <f t="shared" si="188"/>
        <v>31.908749999999998</v>
      </c>
    </row>
    <row r="174" spans="1:28" ht="15" x14ac:dyDescent="0.25">
      <c r="A174" s="71"/>
      <c r="B174" s="71"/>
      <c r="C174" s="71">
        <v>1361</v>
      </c>
      <c r="D174" s="71" t="s">
        <v>95</v>
      </c>
      <c r="E174" s="50">
        <v>240</v>
      </c>
      <c r="F174" s="69">
        <v>240</v>
      </c>
      <c r="G174" s="68">
        <v>176.6</v>
      </c>
      <c r="H174" s="50">
        <f t="shared" si="177"/>
        <v>40.300000000000011</v>
      </c>
      <c r="I174" s="68">
        <v>216.9</v>
      </c>
      <c r="J174" s="50">
        <f t="shared" si="178"/>
        <v>28.299999999999983</v>
      </c>
      <c r="K174" s="68">
        <v>245.2</v>
      </c>
      <c r="L174" s="50">
        <f t="shared" si="179"/>
        <v>23.400000000000034</v>
      </c>
      <c r="M174" s="68">
        <v>268.60000000000002</v>
      </c>
      <c r="N174" s="50">
        <f t="shared" si="180"/>
        <v>18</v>
      </c>
      <c r="O174" s="68">
        <v>286.60000000000002</v>
      </c>
      <c r="P174" s="50">
        <f t="shared" si="181"/>
        <v>22.5</v>
      </c>
      <c r="Q174" s="68">
        <v>309.10000000000002</v>
      </c>
      <c r="R174" s="50">
        <f t="shared" si="182"/>
        <v>12</v>
      </c>
      <c r="S174" s="68">
        <v>321.10000000000002</v>
      </c>
      <c r="T174" s="50">
        <f t="shared" si="183"/>
        <v>17.299999999999955</v>
      </c>
      <c r="U174" s="68">
        <v>338.4</v>
      </c>
      <c r="V174" s="50">
        <f t="shared" si="184"/>
        <v>29.400000000000034</v>
      </c>
      <c r="W174" s="68">
        <v>367.8</v>
      </c>
      <c r="X174" s="50">
        <f t="shared" si="185"/>
        <v>-367.8</v>
      </c>
      <c r="Y174" s="68">
        <v>0</v>
      </c>
      <c r="Z174" s="50">
        <f t="shared" si="186"/>
        <v>0</v>
      </c>
      <c r="AA174" s="68">
        <v>0</v>
      </c>
      <c r="AB174" s="50">
        <f t="shared" si="188"/>
        <v>153.25</v>
      </c>
    </row>
    <row r="175" spans="1:28" ht="15" hidden="1" customHeight="1" x14ac:dyDescent="0.25">
      <c r="A175" s="71">
        <v>29004</v>
      </c>
      <c r="B175" s="71"/>
      <c r="C175" s="71">
        <v>4116</v>
      </c>
      <c r="D175" s="71" t="s">
        <v>395</v>
      </c>
      <c r="E175" s="50"/>
      <c r="F175" s="69"/>
      <c r="G175" s="68">
        <v>0</v>
      </c>
      <c r="H175" s="50">
        <f t="shared" ref="H175" si="189">I175-G175</f>
        <v>0</v>
      </c>
      <c r="I175" s="68">
        <v>0</v>
      </c>
      <c r="J175" s="50">
        <f t="shared" ref="J175" si="190">K175-I175</f>
        <v>0</v>
      </c>
      <c r="K175" s="68">
        <v>0</v>
      </c>
      <c r="L175" s="50">
        <f t="shared" ref="L175" si="191">M175-K175</f>
        <v>0</v>
      </c>
      <c r="M175" s="68">
        <v>0</v>
      </c>
      <c r="N175" s="50">
        <f t="shared" ref="N175" si="192">O175-M175</f>
        <v>0</v>
      </c>
      <c r="O175" s="68">
        <v>0</v>
      </c>
      <c r="P175" s="50">
        <f t="shared" ref="P175" si="193">Q175-O175</f>
        <v>0</v>
      </c>
      <c r="Q175" s="68">
        <v>0</v>
      </c>
      <c r="R175" s="50">
        <f t="shared" ref="R175" si="194">S175-Q175</f>
        <v>0</v>
      </c>
      <c r="S175" s="68">
        <v>0</v>
      </c>
      <c r="T175" s="50">
        <f t="shared" ref="T175" si="195">U175-S175</f>
        <v>0</v>
      </c>
      <c r="U175" s="68">
        <v>0</v>
      </c>
      <c r="V175" s="50">
        <f t="shared" ref="V175" si="196">W175-U175</f>
        <v>0</v>
      </c>
      <c r="W175" s="68">
        <v>0</v>
      </c>
      <c r="X175" s="50">
        <f t="shared" ref="X175" si="197">Y175-W175</f>
        <v>0</v>
      </c>
      <c r="Y175" s="68">
        <v>0</v>
      </c>
      <c r="Z175" s="50">
        <f t="shared" ref="Z175" si="198">AA175-Y175</f>
        <v>0</v>
      </c>
      <c r="AA175" s="68">
        <v>0</v>
      </c>
      <c r="AB175" s="50" t="e">
        <f t="shared" si="188"/>
        <v>#DIV/0!</v>
      </c>
    </row>
    <row r="176" spans="1:28" ht="15" customHeight="1" x14ac:dyDescent="0.25">
      <c r="A176" s="71">
        <v>29004</v>
      </c>
      <c r="B176" s="71"/>
      <c r="C176" s="71">
        <v>4116</v>
      </c>
      <c r="D176" s="71" t="s">
        <v>395</v>
      </c>
      <c r="E176" s="50">
        <v>0</v>
      </c>
      <c r="F176" s="69">
        <v>78.3</v>
      </c>
      <c r="G176" s="68">
        <v>0</v>
      </c>
      <c r="H176" s="50">
        <f t="shared" si="177"/>
        <v>0</v>
      </c>
      <c r="I176" s="68">
        <v>0</v>
      </c>
      <c r="J176" s="50">
        <f t="shared" si="178"/>
        <v>0</v>
      </c>
      <c r="K176" s="68">
        <v>0</v>
      </c>
      <c r="L176" s="50">
        <f t="shared" si="179"/>
        <v>78.3</v>
      </c>
      <c r="M176" s="68">
        <v>78.3</v>
      </c>
      <c r="N176" s="50">
        <f t="shared" si="180"/>
        <v>0</v>
      </c>
      <c r="O176" s="68">
        <v>78.3</v>
      </c>
      <c r="P176" s="50">
        <f t="shared" si="181"/>
        <v>0</v>
      </c>
      <c r="Q176" s="68">
        <v>78.3</v>
      </c>
      <c r="R176" s="50">
        <f t="shared" si="182"/>
        <v>0</v>
      </c>
      <c r="S176" s="68">
        <v>78.3</v>
      </c>
      <c r="T176" s="50">
        <f t="shared" si="183"/>
        <v>0</v>
      </c>
      <c r="U176" s="68">
        <v>78.3</v>
      </c>
      <c r="V176" s="50">
        <f t="shared" si="184"/>
        <v>0</v>
      </c>
      <c r="W176" s="68">
        <v>78.3</v>
      </c>
      <c r="X176" s="50">
        <f t="shared" si="185"/>
        <v>-78.3</v>
      </c>
      <c r="Y176" s="68">
        <v>0</v>
      </c>
      <c r="Z176" s="50">
        <f t="shared" si="186"/>
        <v>0</v>
      </c>
      <c r="AA176" s="68">
        <v>0</v>
      </c>
      <c r="AB176" s="50">
        <f t="shared" si="188"/>
        <v>100</v>
      </c>
    </row>
    <row r="177" spans="1:28" ht="15" x14ac:dyDescent="0.25">
      <c r="A177" s="71">
        <v>29008</v>
      </c>
      <c r="B177" s="71"/>
      <c r="C177" s="71">
        <v>4116</v>
      </c>
      <c r="D177" s="71" t="s">
        <v>396</v>
      </c>
      <c r="E177" s="50">
        <v>0</v>
      </c>
      <c r="F177" s="69">
        <v>75.3</v>
      </c>
      <c r="G177" s="68">
        <v>0</v>
      </c>
      <c r="H177" s="50">
        <f t="shared" si="177"/>
        <v>25.3</v>
      </c>
      <c r="I177" s="68">
        <v>25.3</v>
      </c>
      <c r="J177" s="50">
        <f t="shared" si="178"/>
        <v>0</v>
      </c>
      <c r="K177" s="68">
        <v>25.3</v>
      </c>
      <c r="L177" s="50">
        <f t="shared" si="179"/>
        <v>0</v>
      </c>
      <c r="M177" s="68">
        <v>25.3</v>
      </c>
      <c r="N177" s="50">
        <f t="shared" si="180"/>
        <v>24.8</v>
      </c>
      <c r="O177" s="68">
        <v>50.1</v>
      </c>
      <c r="P177" s="50">
        <f t="shared" si="181"/>
        <v>0</v>
      </c>
      <c r="Q177" s="68">
        <v>50.1</v>
      </c>
      <c r="R177" s="50">
        <f t="shared" si="182"/>
        <v>0</v>
      </c>
      <c r="S177" s="68">
        <v>50.1</v>
      </c>
      <c r="T177" s="50">
        <f t="shared" si="183"/>
        <v>25.1</v>
      </c>
      <c r="U177" s="68">
        <v>75.2</v>
      </c>
      <c r="V177" s="50">
        <f t="shared" si="184"/>
        <v>0</v>
      </c>
      <c r="W177" s="68">
        <v>75.2</v>
      </c>
      <c r="X177" s="50">
        <f t="shared" si="185"/>
        <v>-75.2</v>
      </c>
      <c r="Y177" s="68">
        <v>0</v>
      </c>
      <c r="Z177" s="50">
        <f t="shared" si="186"/>
        <v>0</v>
      </c>
      <c r="AA177" s="68">
        <v>0</v>
      </c>
      <c r="AB177" s="50">
        <f t="shared" si="188"/>
        <v>99.867197875166013</v>
      </c>
    </row>
    <row r="178" spans="1:28" ht="15" hidden="1" x14ac:dyDescent="0.25">
      <c r="A178" s="71">
        <v>29516</v>
      </c>
      <c r="B178" s="71"/>
      <c r="C178" s="71">
        <v>4216</v>
      </c>
      <c r="D178" s="71" t="s">
        <v>399</v>
      </c>
      <c r="E178" s="50"/>
      <c r="F178" s="69"/>
      <c r="G178" s="68">
        <v>0</v>
      </c>
      <c r="H178" s="50">
        <f t="shared" si="177"/>
        <v>0</v>
      </c>
      <c r="I178" s="68">
        <v>0</v>
      </c>
      <c r="J178" s="50">
        <f t="shared" si="178"/>
        <v>0</v>
      </c>
      <c r="K178" s="68">
        <v>0</v>
      </c>
      <c r="L178" s="50">
        <f t="shared" si="179"/>
        <v>0</v>
      </c>
      <c r="M178" s="68">
        <v>0</v>
      </c>
      <c r="N178" s="50">
        <f t="shared" si="180"/>
        <v>0</v>
      </c>
      <c r="O178" s="68">
        <v>0</v>
      </c>
      <c r="P178" s="50">
        <f t="shared" si="181"/>
        <v>0</v>
      </c>
      <c r="Q178" s="68">
        <v>0</v>
      </c>
      <c r="R178" s="50">
        <f t="shared" si="182"/>
        <v>0</v>
      </c>
      <c r="S178" s="68">
        <v>0</v>
      </c>
      <c r="T178" s="50">
        <f t="shared" si="183"/>
        <v>0</v>
      </c>
      <c r="U178" s="68">
        <v>0</v>
      </c>
      <c r="V178" s="50">
        <f t="shared" si="184"/>
        <v>0</v>
      </c>
      <c r="W178" s="68">
        <v>0</v>
      </c>
      <c r="X178" s="50">
        <f t="shared" si="185"/>
        <v>0</v>
      </c>
      <c r="Y178" s="68">
        <v>0</v>
      </c>
      <c r="Z178" s="50">
        <f t="shared" si="186"/>
        <v>0</v>
      </c>
      <c r="AA178" s="68">
        <v>0</v>
      </c>
      <c r="AB178" s="50" t="e">
        <f t="shared" si="188"/>
        <v>#DIV/0!</v>
      </c>
    </row>
    <row r="179" spans="1:28" ht="15" hidden="1" x14ac:dyDescent="0.25">
      <c r="A179" s="123"/>
      <c r="B179" s="123"/>
      <c r="C179" s="123">
        <v>4122</v>
      </c>
      <c r="D179" s="123" t="s">
        <v>397</v>
      </c>
      <c r="E179" s="72"/>
      <c r="F179" s="80"/>
      <c r="G179" s="68">
        <v>0</v>
      </c>
      <c r="H179" s="50">
        <f t="shared" si="177"/>
        <v>0</v>
      </c>
      <c r="I179" s="68">
        <v>0</v>
      </c>
      <c r="J179" s="50">
        <f t="shared" si="178"/>
        <v>0</v>
      </c>
      <c r="K179" s="68">
        <v>0</v>
      </c>
      <c r="L179" s="50">
        <f t="shared" si="179"/>
        <v>0</v>
      </c>
      <c r="M179" s="68">
        <v>0</v>
      </c>
      <c r="N179" s="50">
        <f t="shared" si="180"/>
        <v>0</v>
      </c>
      <c r="O179" s="68">
        <v>0</v>
      </c>
      <c r="P179" s="50">
        <f t="shared" si="181"/>
        <v>0</v>
      </c>
      <c r="Q179" s="68">
        <v>0</v>
      </c>
      <c r="R179" s="50">
        <f t="shared" si="182"/>
        <v>0</v>
      </c>
      <c r="S179" s="68">
        <v>0</v>
      </c>
      <c r="T179" s="50">
        <f t="shared" si="183"/>
        <v>0</v>
      </c>
      <c r="U179" s="68">
        <v>0</v>
      </c>
      <c r="V179" s="50">
        <f t="shared" si="184"/>
        <v>0</v>
      </c>
      <c r="W179" s="68">
        <v>0</v>
      </c>
      <c r="X179" s="50">
        <f t="shared" si="185"/>
        <v>0</v>
      </c>
      <c r="Y179" s="68">
        <v>0</v>
      </c>
      <c r="Z179" s="50">
        <f t="shared" si="186"/>
        <v>0</v>
      </c>
      <c r="AA179" s="68">
        <v>0</v>
      </c>
      <c r="AB179" s="50" t="e">
        <f t="shared" si="188"/>
        <v>#DIV/0!</v>
      </c>
    </row>
    <row r="180" spans="1:28" ht="15" x14ac:dyDescent="0.25">
      <c r="A180" s="123"/>
      <c r="B180" s="123">
        <v>1014</v>
      </c>
      <c r="C180" s="123">
        <v>2132</v>
      </c>
      <c r="D180" s="123" t="s">
        <v>136</v>
      </c>
      <c r="E180" s="72">
        <v>0</v>
      </c>
      <c r="F180" s="80">
        <v>0</v>
      </c>
      <c r="G180" s="68">
        <v>4.2</v>
      </c>
      <c r="H180" s="50">
        <f t="shared" si="177"/>
        <v>2.0999999999999996</v>
      </c>
      <c r="I180" s="68">
        <v>6.3</v>
      </c>
      <c r="J180" s="50">
        <f t="shared" si="178"/>
        <v>2.2000000000000002</v>
      </c>
      <c r="K180" s="68">
        <v>8.5</v>
      </c>
      <c r="L180" s="50">
        <f t="shared" si="179"/>
        <v>2</v>
      </c>
      <c r="M180" s="68">
        <v>10.5</v>
      </c>
      <c r="N180" s="50">
        <f t="shared" si="180"/>
        <v>-10.5</v>
      </c>
      <c r="O180" s="68">
        <v>0</v>
      </c>
      <c r="P180" s="50">
        <f t="shared" si="181"/>
        <v>0</v>
      </c>
      <c r="Q180" s="68">
        <v>0</v>
      </c>
      <c r="R180" s="50">
        <f t="shared" si="182"/>
        <v>0</v>
      </c>
      <c r="S180" s="68">
        <v>0</v>
      </c>
      <c r="T180" s="50">
        <f t="shared" si="183"/>
        <v>0</v>
      </c>
      <c r="U180" s="68">
        <v>0</v>
      </c>
      <c r="V180" s="50">
        <f t="shared" si="184"/>
        <v>0</v>
      </c>
      <c r="W180" s="68">
        <v>0</v>
      </c>
      <c r="X180" s="50">
        <f t="shared" si="185"/>
        <v>0</v>
      </c>
      <c r="Y180" s="68">
        <v>0</v>
      </c>
      <c r="Z180" s="50">
        <f t="shared" si="186"/>
        <v>0</v>
      </c>
      <c r="AA180" s="68">
        <v>0</v>
      </c>
      <c r="AB180" s="50" t="e">
        <f t="shared" si="188"/>
        <v>#DIV/0!</v>
      </c>
    </row>
    <row r="181" spans="1:28" ht="15" x14ac:dyDescent="0.25">
      <c r="A181" s="123"/>
      <c r="B181" s="123">
        <v>1070</v>
      </c>
      <c r="C181" s="123">
        <v>2212</v>
      </c>
      <c r="D181" s="123" t="s">
        <v>400</v>
      </c>
      <c r="E181" s="72">
        <v>35</v>
      </c>
      <c r="F181" s="80">
        <v>35</v>
      </c>
      <c r="G181" s="68">
        <v>3.3</v>
      </c>
      <c r="H181" s="50">
        <f t="shared" si="177"/>
        <v>2</v>
      </c>
      <c r="I181" s="68">
        <v>5.3</v>
      </c>
      <c r="J181" s="50">
        <f>J176+J178</f>
        <v>0</v>
      </c>
      <c r="K181" s="68">
        <v>5.3</v>
      </c>
      <c r="L181" s="50">
        <f t="shared" si="179"/>
        <v>3.0000000000000009</v>
      </c>
      <c r="M181" s="68">
        <v>8.3000000000000007</v>
      </c>
      <c r="N181" s="50">
        <f t="shared" si="180"/>
        <v>1.5</v>
      </c>
      <c r="O181" s="68">
        <v>9.8000000000000007</v>
      </c>
      <c r="P181" s="50">
        <f t="shared" si="181"/>
        <v>5.6</v>
      </c>
      <c r="Q181" s="68">
        <v>15.4</v>
      </c>
      <c r="R181" s="50">
        <f t="shared" si="182"/>
        <v>24</v>
      </c>
      <c r="S181" s="68">
        <v>39.4</v>
      </c>
      <c r="T181" s="50">
        <f t="shared" si="183"/>
        <v>34.699999999999996</v>
      </c>
      <c r="U181" s="68">
        <v>74.099999999999994</v>
      </c>
      <c r="V181" s="50">
        <f t="shared" si="184"/>
        <v>7.2000000000000028</v>
      </c>
      <c r="W181" s="68">
        <v>81.3</v>
      </c>
      <c r="X181" s="50">
        <f t="shared" si="185"/>
        <v>-81.3</v>
      </c>
      <c r="Y181" s="68">
        <v>0</v>
      </c>
      <c r="Z181" s="50">
        <f t="shared" si="186"/>
        <v>0</v>
      </c>
      <c r="AA181" s="68">
        <v>0</v>
      </c>
      <c r="AB181" s="50">
        <f t="shared" si="188"/>
        <v>232.28571428571431</v>
      </c>
    </row>
    <row r="182" spans="1:28" ht="15" x14ac:dyDescent="0.25">
      <c r="A182" s="123"/>
      <c r="B182" s="123">
        <v>2119</v>
      </c>
      <c r="C182" s="123">
        <v>2343</v>
      </c>
      <c r="D182" s="123" t="s">
        <v>398</v>
      </c>
      <c r="E182" s="72">
        <v>4000</v>
      </c>
      <c r="F182" s="80">
        <v>4000</v>
      </c>
      <c r="G182" s="68">
        <v>0</v>
      </c>
      <c r="H182" s="50">
        <f t="shared" si="177"/>
        <v>3110</v>
      </c>
      <c r="I182" s="68">
        <v>3110</v>
      </c>
      <c r="J182" s="50">
        <f>J177+J179</f>
        <v>0</v>
      </c>
      <c r="K182" s="68">
        <v>3110</v>
      </c>
      <c r="L182" s="50">
        <f t="shared" si="179"/>
        <v>0</v>
      </c>
      <c r="M182" s="68">
        <v>3110</v>
      </c>
      <c r="N182" s="50">
        <f t="shared" si="180"/>
        <v>2946.7</v>
      </c>
      <c r="O182" s="68">
        <v>6056.7</v>
      </c>
      <c r="P182" s="50">
        <f t="shared" si="181"/>
        <v>0</v>
      </c>
      <c r="Q182" s="68">
        <v>6056.7</v>
      </c>
      <c r="R182" s="50">
        <f t="shared" si="182"/>
        <v>59.100000000000364</v>
      </c>
      <c r="S182" s="68">
        <v>6115.8</v>
      </c>
      <c r="T182" s="50">
        <f t="shared" si="183"/>
        <v>-59.100000000000364</v>
      </c>
      <c r="U182" s="68">
        <v>6056.7</v>
      </c>
      <c r="V182" s="50">
        <f t="shared" si="184"/>
        <v>-576.59999999999945</v>
      </c>
      <c r="W182" s="68">
        <v>5480.1</v>
      </c>
      <c r="X182" s="50">
        <f t="shared" si="185"/>
        <v>-5480.1</v>
      </c>
      <c r="Y182" s="68">
        <v>0</v>
      </c>
      <c r="Z182" s="50">
        <f t="shared" si="186"/>
        <v>0</v>
      </c>
      <c r="AA182" s="68">
        <v>0</v>
      </c>
      <c r="AB182" s="50">
        <f t="shared" si="188"/>
        <v>137.0025</v>
      </c>
    </row>
    <row r="183" spans="1:28" ht="15" x14ac:dyDescent="0.25">
      <c r="A183" s="123"/>
      <c r="B183" s="123">
        <v>2369</v>
      </c>
      <c r="C183" s="123">
        <v>2212</v>
      </c>
      <c r="D183" s="123" t="s">
        <v>401</v>
      </c>
      <c r="E183" s="72">
        <v>15</v>
      </c>
      <c r="F183" s="80">
        <v>15</v>
      </c>
      <c r="G183" s="68">
        <v>0</v>
      </c>
      <c r="H183" s="50">
        <f t="shared" si="177"/>
        <v>0</v>
      </c>
      <c r="I183" s="68">
        <v>0</v>
      </c>
      <c r="J183" s="50">
        <f>J178+J180</f>
        <v>2.2000000000000002</v>
      </c>
      <c r="K183" s="68">
        <v>0</v>
      </c>
      <c r="L183" s="50">
        <f t="shared" si="179"/>
        <v>0</v>
      </c>
      <c r="M183" s="68">
        <v>0</v>
      </c>
      <c r="N183" s="50">
        <f t="shared" si="180"/>
        <v>150</v>
      </c>
      <c r="O183" s="68">
        <v>150</v>
      </c>
      <c r="P183" s="50">
        <f t="shared" si="181"/>
        <v>0</v>
      </c>
      <c r="Q183" s="68">
        <v>150</v>
      </c>
      <c r="R183" s="50">
        <f t="shared" si="182"/>
        <v>0</v>
      </c>
      <c r="S183" s="68">
        <v>150</v>
      </c>
      <c r="T183" s="50">
        <f t="shared" si="183"/>
        <v>0</v>
      </c>
      <c r="U183" s="68">
        <v>150</v>
      </c>
      <c r="V183" s="50">
        <f t="shared" si="184"/>
        <v>0</v>
      </c>
      <c r="W183" s="68">
        <v>150</v>
      </c>
      <c r="X183" s="50">
        <f t="shared" si="185"/>
        <v>-150</v>
      </c>
      <c r="Y183" s="68">
        <v>0</v>
      </c>
      <c r="Z183" s="50">
        <f t="shared" si="186"/>
        <v>0</v>
      </c>
      <c r="AA183" s="68">
        <v>0</v>
      </c>
      <c r="AB183" s="50">
        <f t="shared" si="188"/>
        <v>1000</v>
      </c>
    </row>
    <row r="184" spans="1:28" ht="15" x14ac:dyDescent="0.25">
      <c r="A184" s="71"/>
      <c r="B184" s="71">
        <v>3322</v>
      </c>
      <c r="C184" s="71">
        <v>2212</v>
      </c>
      <c r="D184" s="71" t="s">
        <v>402</v>
      </c>
      <c r="E184" s="50">
        <v>20</v>
      </c>
      <c r="F184" s="69">
        <v>20</v>
      </c>
      <c r="G184" s="68">
        <v>12</v>
      </c>
      <c r="H184" s="50">
        <f t="shared" si="177"/>
        <v>0</v>
      </c>
      <c r="I184" s="68">
        <v>12</v>
      </c>
      <c r="J184" s="50">
        <f>K184-I184</f>
        <v>0</v>
      </c>
      <c r="K184" s="68">
        <v>12</v>
      </c>
      <c r="L184" s="50">
        <f t="shared" si="179"/>
        <v>0</v>
      </c>
      <c r="M184" s="68">
        <v>12</v>
      </c>
      <c r="N184" s="50">
        <f t="shared" si="180"/>
        <v>35</v>
      </c>
      <c r="O184" s="68">
        <v>47</v>
      </c>
      <c r="P184" s="50">
        <f t="shared" si="181"/>
        <v>2</v>
      </c>
      <c r="Q184" s="68">
        <v>49</v>
      </c>
      <c r="R184" s="50">
        <f t="shared" si="182"/>
        <v>0</v>
      </c>
      <c r="S184" s="68">
        <v>49</v>
      </c>
      <c r="T184" s="50">
        <f t="shared" si="183"/>
        <v>0</v>
      </c>
      <c r="U184" s="68">
        <v>49</v>
      </c>
      <c r="V184" s="50">
        <f t="shared" si="184"/>
        <v>0</v>
      </c>
      <c r="W184" s="68">
        <v>49</v>
      </c>
      <c r="X184" s="50">
        <f t="shared" si="185"/>
        <v>-49</v>
      </c>
      <c r="Y184" s="68">
        <v>0</v>
      </c>
      <c r="Z184" s="50">
        <f t="shared" si="186"/>
        <v>0</v>
      </c>
      <c r="AA184" s="68">
        <v>0</v>
      </c>
      <c r="AB184" s="50">
        <f t="shared" si="188"/>
        <v>245.00000000000003</v>
      </c>
    </row>
    <row r="185" spans="1:28" ht="15" x14ac:dyDescent="0.25">
      <c r="A185" s="123"/>
      <c r="B185" s="123">
        <v>3749</v>
      </c>
      <c r="C185" s="123">
        <v>2212</v>
      </c>
      <c r="D185" s="123" t="s">
        <v>506</v>
      </c>
      <c r="E185" s="72">
        <v>8</v>
      </c>
      <c r="F185" s="80">
        <v>8</v>
      </c>
      <c r="G185" s="68">
        <v>1.5</v>
      </c>
      <c r="H185" s="50">
        <f t="shared" si="177"/>
        <v>3.5</v>
      </c>
      <c r="I185" s="68">
        <v>5</v>
      </c>
      <c r="J185" s="50">
        <f>K185-I185</f>
        <v>2.4000000000000004</v>
      </c>
      <c r="K185" s="68">
        <v>7.4</v>
      </c>
      <c r="L185" s="50">
        <f t="shared" si="179"/>
        <v>4</v>
      </c>
      <c r="M185" s="68">
        <v>11.4</v>
      </c>
      <c r="N185" s="50">
        <f t="shared" si="180"/>
        <v>0.5</v>
      </c>
      <c r="O185" s="68">
        <v>11.9</v>
      </c>
      <c r="P185" s="50">
        <f t="shared" si="181"/>
        <v>0</v>
      </c>
      <c r="Q185" s="68">
        <v>11.9</v>
      </c>
      <c r="R185" s="50">
        <f t="shared" si="182"/>
        <v>3.5</v>
      </c>
      <c r="S185" s="68">
        <v>15.4</v>
      </c>
      <c r="T185" s="50">
        <f t="shared" si="183"/>
        <v>9.9999999999999645E-2</v>
      </c>
      <c r="U185" s="68">
        <v>15.5</v>
      </c>
      <c r="V185" s="50">
        <f t="shared" si="184"/>
        <v>2</v>
      </c>
      <c r="W185" s="68">
        <v>17.5</v>
      </c>
      <c r="X185" s="50">
        <f t="shared" si="185"/>
        <v>-17.5</v>
      </c>
      <c r="Y185" s="68">
        <v>0</v>
      </c>
      <c r="Z185" s="50">
        <f t="shared" si="186"/>
        <v>0</v>
      </c>
      <c r="AA185" s="68">
        <v>0</v>
      </c>
      <c r="AB185" s="50">
        <f t="shared" si="188"/>
        <v>218.75</v>
      </c>
    </row>
    <row r="186" spans="1:28" ht="15" x14ac:dyDescent="0.25">
      <c r="A186" s="71"/>
      <c r="B186" s="71">
        <v>6171</v>
      </c>
      <c r="C186" s="71">
        <v>2212</v>
      </c>
      <c r="D186" s="71" t="s">
        <v>411</v>
      </c>
      <c r="E186" s="50">
        <v>3</v>
      </c>
      <c r="F186" s="69">
        <v>3</v>
      </c>
      <c r="G186" s="68">
        <v>28.5</v>
      </c>
      <c r="H186" s="50">
        <f t="shared" si="177"/>
        <v>10</v>
      </c>
      <c r="I186" s="68">
        <v>38.5</v>
      </c>
      <c r="J186" s="50">
        <f>K186-I186</f>
        <v>9.5</v>
      </c>
      <c r="K186" s="68">
        <v>48</v>
      </c>
      <c r="L186" s="50">
        <f t="shared" si="179"/>
        <v>3</v>
      </c>
      <c r="M186" s="68">
        <v>51</v>
      </c>
      <c r="N186" s="50">
        <f t="shared" si="180"/>
        <v>18.5</v>
      </c>
      <c r="O186" s="68">
        <v>69.5</v>
      </c>
      <c r="P186" s="50">
        <f t="shared" si="181"/>
        <v>0</v>
      </c>
      <c r="Q186" s="68">
        <v>69.5</v>
      </c>
      <c r="R186" s="50">
        <f t="shared" si="182"/>
        <v>1.7000000000000028</v>
      </c>
      <c r="S186" s="68">
        <v>71.2</v>
      </c>
      <c r="T186" s="50">
        <f t="shared" si="183"/>
        <v>5</v>
      </c>
      <c r="U186" s="68">
        <v>76.2</v>
      </c>
      <c r="V186" s="50">
        <f t="shared" si="184"/>
        <v>71.399999999999991</v>
      </c>
      <c r="W186" s="68">
        <v>147.6</v>
      </c>
      <c r="X186" s="50">
        <f t="shared" si="185"/>
        <v>-147.6</v>
      </c>
      <c r="Y186" s="68">
        <v>0</v>
      </c>
      <c r="Z186" s="50">
        <f t="shared" si="186"/>
        <v>0</v>
      </c>
      <c r="AA186" s="68">
        <v>0</v>
      </c>
      <c r="AB186" s="50">
        <f t="shared" si="188"/>
        <v>4920</v>
      </c>
    </row>
    <row r="187" spans="1:28" ht="15" x14ac:dyDescent="0.25">
      <c r="A187" s="71"/>
      <c r="B187" s="71">
        <v>6171</v>
      </c>
      <c r="C187" s="71">
        <v>2324</v>
      </c>
      <c r="D187" s="71" t="s">
        <v>410</v>
      </c>
      <c r="E187" s="50">
        <v>8</v>
      </c>
      <c r="F187" s="69">
        <v>8</v>
      </c>
      <c r="G187" s="68">
        <v>3</v>
      </c>
      <c r="H187" s="50">
        <f t="shared" si="177"/>
        <v>0</v>
      </c>
      <c r="I187" s="68">
        <v>3</v>
      </c>
      <c r="J187" s="50">
        <f>K187-I187</f>
        <v>0</v>
      </c>
      <c r="K187" s="68">
        <v>3</v>
      </c>
      <c r="L187" s="50">
        <f t="shared" si="179"/>
        <v>1</v>
      </c>
      <c r="M187" s="68">
        <v>4</v>
      </c>
      <c r="N187" s="50">
        <f t="shared" si="180"/>
        <v>3</v>
      </c>
      <c r="O187" s="68">
        <v>7</v>
      </c>
      <c r="P187" s="50">
        <f t="shared" si="181"/>
        <v>0</v>
      </c>
      <c r="Q187" s="68">
        <v>7</v>
      </c>
      <c r="R187" s="50">
        <f t="shared" si="182"/>
        <v>3</v>
      </c>
      <c r="S187" s="68">
        <v>10</v>
      </c>
      <c r="T187" s="50">
        <f t="shared" si="183"/>
        <v>2</v>
      </c>
      <c r="U187" s="68">
        <v>12</v>
      </c>
      <c r="V187" s="50">
        <f t="shared" si="184"/>
        <v>0</v>
      </c>
      <c r="W187" s="68">
        <v>12</v>
      </c>
      <c r="X187" s="50">
        <f t="shared" si="185"/>
        <v>-12</v>
      </c>
      <c r="Y187" s="68">
        <v>0</v>
      </c>
      <c r="Z187" s="50">
        <f t="shared" si="186"/>
        <v>0</v>
      </c>
      <c r="AA187" s="68">
        <v>0</v>
      </c>
      <c r="AB187" s="50">
        <f t="shared" si="188"/>
        <v>150</v>
      </c>
    </row>
    <row r="188" spans="1:28" ht="15" hidden="1" x14ac:dyDescent="0.25">
      <c r="A188" s="71"/>
      <c r="B188" s="71">
        <v>6171</v>
      </c>
      <c r="C188" s="71">
        <v>2329</v>
      </c>
      <c r="D188" s="71" t="s">
        <v>85</v>
      </c>
      <c r="E188" s="50"/>
      <c r="F188" s="69"/>
      <c r="G188" s="68"/>
      <c r="H188" s="50"/>
      <c r="I188" s="68"/>
      <c r="J188" s="50"/>
      <c r="K188" s="68"/>
      <c r="L188" s="50"/>
      <c r="M188" s="68"/>
      <c r="N188" s="50"/>
      <c r="O188" s="68"/>
      <c r="P188" s="50"/>
      <c r="Q188" s="68"/>
      <c r="R188" s="50"/>
      <c r="S188" s="68"/>
      <c r="T188" s="50"/>
      <c r="U188" s="68"/>
      <c r="V188" s="50"/>
      <c r="W188" s="68"/>
      <c r="X188" s="50"/>
      <c r="Y188" s="68"/>
      <c r="Z188" s="50"/>
      <c r="AA188" s="68"/>
      <c r="AB188" s="50"/>
    </row>
    <row r="189" spans="1:28" ht="15" customHeight="1" thickBot="1" x14ac:dyDescent="0.3">
      <c r="A189" s="67"/>
      <c r="B189" s="67"/>
      <c r="C189" s="67"/>
      <c r="D189" s="67"/>
      <c r="E189" s="63"/>
      <c r="F189" s="65"/>
      <c r="G189" s="64"/>
      <c r="H189" s="63"/>
      <c r="I189" s="64"/>
      <c r="J189" s="63"/>
      <c r="K189" s="64"/>
      <c r="L189" s="63"/>
      <c r="M189" s="64"/>
      <c r="N189" s="63"/>
      <c r="O189" s="64"/>
      <c r="P189" s="63"/>
      <c r="Q189" s="64"/>
      <c r="R189" s="63"/>
      <c r="S189" s="64"/>
      <c r="T189" s="63"/>
      <c r="U189" s="64"/>
      <c r="V189" s="63"/>
      <c r="W189" s="64"/>
      <c r="X189" s="63"/>
      <c r="Y189" s="64"/>
      <c r="Z189" s="63"/>
      <c r="AA189" s="64"/>
      <c r="AB189" s="63"/>
    </row>
    <row r="190" spans="1:28" s="52" customFormat="1" ht="21.75" customHeight="1" thickTop="1" thickBot="1" x14ac:dyDescent="0.35">
      <c r="A190" s="62"/>
      <c r="B190" s="62"/>
      <c r="C190" s="62"/>
      <c r="D190" s="108" t="s">
        <v>135</v>
      </c>
      <c r="E190" s="58">
        <f t="shared" ref="E190:AA190" si="199">SUM(E168:E189)</f>
        <v>13154</v>
      </c>
      <c r="F190" s="60">
        <f t="shared" si="199"/>
        <v>13307.599999999999</v>
      </c>
      <c r="G190" s="59">
        <f t="shared" si="199"/>
        <v>538.6</v>
      </c>
      <c r="H190" s="58">
        <f t="shared" si="199"/>
        <v>3246</v>
      </c>
      <c r="I190" s="59">
        <f t="shared" si="199"/>
        <v>3784.6</v>
      </c>
      <c r="J190" s="58">
        <f t="shared" si="199"/>
        <v>131.6</v>
      </c>
      <c r="K190" s="59">
        <f t="shared" si="199"/>
        <v>3914</v>
      </c>
      <c r="L190" s="58">
        <f t="shared" si="199"/>
        <v>169.20000000000005</v>
      </c>
      <c r="M190" s="59">
        <f t="shared" si="199"/>
        <v>4083.2</v>
      </c>
      <c r="N190" s="58">
        <f t="shared" si="199"/>
        <v>3735.8999999999996</v>
      </c>
      <c r="O190" s="59">
        <f t="shared" si="199"/>
        <v>7819.0999999999995</v>
      </c>
      <c r="P190" s="58">
        <f t="shared" si="199"/>
        <v>972.9</v>
      </c>
      <c r="Q190" s="59">
        <f t="shared" si="199"/>
        <v>8792</v>
      </c>
      <c r="R190" s="58">
        <f t="shared" si="199"/>
        <v>152.40000000000026</v>
      </c>
      <c r="S190" s="59">
        <f t="shared" si="199"/>
        <v>8944.4</v>
      </c>
      <c r="T190" s="58">
        <f t="shared" si="199"/>
        <v>1899.1999999999994</v>
      </c>
      <c r="U190" s="59">
        <f t="shared" si="199"/>
        <v>10843.6</v>
      </c>
      <c r="V190" s="58">
        <f t="shared" si="199"/>
        <v>308.20000000000061</v>
      </c>
      <c r="W190" s="59">
        <f t="shared" si="199"/>
        <v>11151.800000000001</v>
      </c>
      <c r="X190" s="58">
        <f t="shared" si="199"/>
        <v>-11151.800000000001</v>
      </c>
      <c r="Y190" s="59">
        <f t="shared" si="199"/>
        <v>0</v>
      </c>
      <c r="Z190" s="58">
        <f t="shared" si="199"/>
        <v>0</v>
      </c>
      <c r="AA190" s="59">
        <f t="shared" si="199"/>
        <v>0</v>
      </c>
      <c r="AB190" s="50">
        <f t="shared" ref="AB190" si="200">(W190/F190)*100</f>
        <v>83.800234452493328</v>
      </c>
    </row>
    <row r="191" spans="1:28" ht="14.25" customHeight="1" x14ac:dyDescent="0.3">
      <c r="A191" s="53"/>
      <c r="B191" s="53"/>
      <c r="C191" s="53"/>
      <c r="D191" s="57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</row>
    <row r="192" spans="1:28" ht="14.25" hidden="1" customHeight="1" x14ac:dyDescent="0.3">
      <c r="A192" s="53"/>
      <c r="B192" s="53"/>
      <c r="C192" s="53"/>
      <c r="D192" s="57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</row>
    <row r="193" spans="1:28" ht="14.25" hidden="1" customHeight="1" x14ac:dyDescent="0.3">
      <c r="A193" s="53"/>
      <c r="B193" s="53"/>
      <c r="C193" s="53"/>
      <c r="D193" s="57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</row>
    <row r="194" spans="1:28" ht="14.25" hidden="1" customHeight="1" x14ac:dyDescent="0.3">
      <c r="A194" s="53"/>
      <c r="B194" s="53"/>
      <c r="C194" s="53"/>
      <c r="D194" s="57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</row>
    <row r="195" spans="1:28" ht="15" customHeight="1" x14ac:dyDescent="0.3">
      <c r="A195" s="53"/>
      <c r="B195" s="53"/>
      <c r="C195" s="53"/>
      <c r="D195" s="57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</row>
    <row r="196" spans="1:28" ht="15" customHeight="1" thickBot="1" x14ac:dyDescent="0.35">
      <c r="A196" s="53"/>
      <c r="B196" s="53"/>
      <c r="C196" s="53"/>
      <c r="D196" s="57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</row>
    <row r="197" spans="1:28" ht="15.6" x14ac:dyDescent="0.3">
      <c r="A197" s="96" t="s">
        <v>77</v>
      </c>
      <c r="B197" s="96" t="s">
        <v>76</v>
      </c>
      <c r="C197" s="96" t="s">
        <v>75</v>
      </c>
      <c r="D197" s="95" t="s">
        <v>74</v>
      </c>
      <c r="E197" s="94" t="s">
        <v>73</v>
      </c>
      <c r="F197" s="94" t="s">
        <v>73</v>
      </c>
      <c r="G197" s="94" t="s">
        <v>7</v>
      </c>
      <c r="H197" s="94" t="s">
        <v>7</v>
      </c>
      <c r="I197" s="94" t="s">
        <v>7</v>
      </c>
      <c r="J197" s="94" t="s">
        <v>7</v>
      </c>
      <c r="K197" s="94" t="s">
        <v>7</v>
      </c>
      <c r="L197" s="94" t="s">
        <v>7</v>
      </c>
      <c r="M197" s="94" t="s">
        <v>7</v>
      </c>
      <c r="N197" s="94" t="s">
        <v>7</v>
      </c>
      <c r="O197" s="94" t="s">
        <v>7</v>
      </c>
      <c r="P197" s="94" t="s">
        <v>7</v>
      </c>
      <c r="Q197" s="94" t="s">
        <v>7</v>
      </c>
      <c r="R197" s="94" t="s">
        <v>7</v>
      </c>
      <c r="S197" s="94" t="s">
        <v>7</v>
      </c>
      <c r="T197" s="94" t="s">
        <v>7</v>
      </c>
      <c r="U197" s="94" t="s">
        <v>7</v>
      </c>
      <c r="V197" s="94" t="s">
        <v>7</v>
      </c>
      <c r="W197" s="94" t="s">
        <v>7</v>
      </c>
      <c r="X197" s="94" t="s">
        <v>7</v>
      </c>
      <c r="Y197" s="94" t="s">
        <v>7</v>
      </c>
      <c r="Z197" s="94" t="s">
        <v>7</v>
      </c>
      <c r="AA197" s="94" t="s">
        <v>7</v>
      </c>
      <c r="AB197" s="94" t="s">
        <v>72</v>
      </c>
    </row>
    <row r="198" spans="1:28" ht="15.75" customHeight="1" thickBot="1" x14ac:dyDescent="0.35">
      <c r="A198" s="93"/>
      <c r="B198" s="93"/>
      <c r="C198" s="93"/>
      <c r="D198" s="92"/>
      <c r="E198" s="90" t="s">
        <v>71</v>
      </c>
      <c r="F198" s="90" t="s">
        <v>70</v>
      </c>
      <c r="G198" s="91" t="s">
        <v>353</v>
      </c>
      <c r="H198" s="91" t="s">
        <v>354</v>
      </c>
      <c r="I198" s="91" t="s">
        <v>355</v>
      </c>
      <c r="J198" s="91" t="s">
        <v>356</v>
      </c>
      <c r="K198" s="91" t="s">
        <v>357</v>
      </c>
      <c r="L198" s="91" t="s">
        <v>358</v>
      </c>
      <c r="M198" s="91" t="s">
        <v>359</v>
      </c>
      <c r="N198" s="91" t="s">
        <v>360</v>
      </c>
      <c r="O198" s="91" t="s">
        <v>361</v>
      </c>
      <c r="P198" s="91" t="s">
        <v>362</v>
      </c>
      <c r="Q198" s="91" t="s">
        <v>363</v>
      </c>
      <c r="R198" s="91" t="s">
        <v>364</v>
      </c>
      <c r="S198" s="91" t="s">
        <v>365</v>
      </c>
      <c r="T198" s="91" t="s">
        <v>366</v>
      </c>
      <c r="U198" s="91" t="s">
        <v>367</v>
      </c>
      <c r="V198" s="91" t="s">
        <v>368</v>
      </c>
      <c r="W198" s="91" t="s">
        <v>369</v>
      </c>
      <c r="X198" s="91" t="s">
        <v>373</v>
      </c>
      <c r="Y198" s="91" t="s">
        <v>370</v>
      </c>
      <c r="Z198" s="91" t="s">
        <v>371</v>
      </c>
      <c r="AA198" s="91" t="s">
        <v>372</v>
      </c>
      <c r="AB198" s="90" t="s">
        <v>10</v>
      </c>
    </row>
    <row r="199" spans="1:28" ht="15.75" customHeight="1" thickTop="1" x14ac:dyDescent="0.3">
      <c r="A199" s="116">
        <v>80</v>
      </c>
      <c r="B199" s="116"/>
      <c r="C199" s="116"/>
      <c r="D199" s="115" t="s">
        <v>134</v>
      </c>
      <c r="E199" s="112"/>
      <c r="F199" s="114"/>
      <c r="G199" s="113"/>
      <c r="H199" s="112"/>
      <c r="I199" s="113"/>
      <c r="J199" s="112"/>
      <c r="K199" s="113"/>
      <c r="L199" s="112"/>
      <c r="M199" s="113"/>
      <c r="N199" s="112"/>
      <c r="O199" s="113"/>
      <c r="P199" s="112"/>
      <c r="Q199" s="113"/>
      <c r="R199" s="112"/>
      <c r="S199" s="113"/>
      <c r="T199" s="112"/>
      <c r="U199" s="113"/>
      <c r="V199" s="112"/>
      <c r="W199" s="113"/>
      <c r="X199" s="112"/>
      <c r="Y199" s="113"/>
      <c r="Z199" s="112"/>
      <c r="AA199" s="113"/>
      <c r="AB199" s="112"/>
    </row>
    <row r="200" spans="1:28" ht="15" x14ac:dyDescent="0.25">
      <c r="A200" s="71"/>
      <c r="B200" s="71"/>
      <c r="C200" s="71"/>
      <c r="D200" s="71"/>
      <c r="E200" s="50"/>
      <c r="F200" s="69"/>
      <c r="G200" s="68"/>
      <c r="H200" s="50"/>
      <c r="I200" s="68"/>
      <c r="J200" s="50"/>
      <c r="K200" s="68"/>
      <c r="L200" s="50"/>
      <c r="M200" s="68"/>
      <c r="N200" s="50"/>
      <c r="O200" s="68"/>
      <c r="P200" s="50"/>
      <c r="Q200" s="68"/>
      <c r="R200" s="50"/>
      <c r="S200" s="68"/>
      <c r="T200" s="50"/>
      <c r="U200" s="68"/>
      <c r="V200" s="50"/>
      <c r="W200" s="68"/>
      <c r="X200" s="50"/>
      <c r="Y200" s="68"/>
      <c r="Z200" s="50"/>
      <c r="AA200" s="68"/>
      <c r="AB200" s="50"/>
    </row>
    <row r="201" spans="1:28" ht="15" x14ac:dyDescent="0.25">
      <c r="A201" s="71"/>
      <c r="B201" s="71"/>
      <c r="C201" s="71">
        <v>1353</v>
      </c>
      <c r="D201" s="71" t="s">
        <v>133</v>
      </c>
      <c r="E201" s="50">
        <v>700</v>
      </c>
      <c r="F201" s="69">
        <v>700</v>
      </c>
      <c r="G201" s="68">
        <v>99.9</v>
      </c>
      <c r="H201" s="50">
        <f t="shared" ref="H201:H215" si="201">I201-G201</f>
        <v>52.900000000000006</v>
      </c>
      <c r="I201" s="68">
        <v>152.80000000000001</v>
      </c>
      <c r="J201" s="50">
        <f t="shared" ref="J201:L215" si="202">K201-I201</f>
        <v>55.399999999999977</v>
      </c>
      <c r="K201" s="68">
        <v>208.2</v>
      </c>
      <c r="L201" s="50">
        <f t="shared" ref="L201:L214" si="203">M201-K201</f>
        <v>68.100000000000023</v>
      </c>
      <c r="M201" s="68">
        <v>276.3</v>
      </c>
      <c r="N201" s="50">
        <f t="shared" ref="N201:N214" si="204">O201-M201</f>
        <v>71.199999999999989</v>
      </c>
      <c r="O201" s="68">
        <v>347.5</v>
      </c>
      <c r="P201" s="50">
        <f t="shared" ref="P201:P214" si="205">Q201-O201</f>
        <v>52.300000000000011</v>
      </c>
      <c r="Q201" s="68">
        <v>399.8</v>
      </c>
      <c r="R201" s="50">
        <f t="shared" ref="R201:R214" si="206">S201-Q201</f>
        <v>52.899999999999977</v>
      </c>
      <c r="S201" s="68">
        <v>452.7</v>
      </c>
      <c r="T201" s="50">
        <f t="shared" ref="T201:T214" si="207">U201-S201</f>
        <v>52.199999999999989</v>
      </c>
      <c r="U201" s="68">
        <v>504.9</v>
      </c>
      <c r="V201" s="50">
        <f t="shared" ref="V201:V214" si="208">W201-U201</f>
        <v>74.200000000000045</v>
      </c>
      <c r="W201" s="68">
        <v>579.1</v>
      </c>
      <c r="X201" s="50">
        <f t="shared" ref="X201:X214" si="209">Y201-W201</f>
        <v>-579.1</v>
      </c>
      <c r="Y201" s="68">
        <v>0</v>
      </c>
      <c r="Z201" s="50">
        <f t="shared" ref="Z201:Z214" si="210">AA201-Y201</f>
        <v>0</v>
      </c>
      <c r="AA201" s="68">
        <v>0</v>
      </c>
      <c r="AB201" s="50">
        <f t="shared" ref="AB201:AB215" si="211">(W201/F201)*100</f>
        <v>82.728571428571428</v>
      </c>
    </row>
    <row r="202" spans="1:28" ht="15" x14ac:dyDescent="0.25">
      <c r="A202" s="71"/>
      <c r="B202" s="71"/>
      <c r="C202" s="71">
        <v>1359</v>
      </c>
      <c r="D202" s="71" t="s">
        <v>132</v>
      </c>
      <c r="E202" s="50">
        <v>0</v>
      </c>
      <c r="F202" s="69">
        <v>0</v>
      </c>
      <c r="G202" s="68">
        <v>30</v>
      </c>
      <c r="H202" s="50">
        <f t="shared" si="201"/>
        <v>-64</v>
      </c>
      <c r="I202" s="68">
        <v>-34</v>
      </c>
      <c r="J202" s="50">
        <f t="shared" si="202"/>
        <v>-27</v>
      </c>
      <c r="K202" s="68">
        <v>-61</v>
      </c>
      <c r="L202" s="50">
        <f t="shared" si="203"/>
        <v>13</v>
      </c>
      <c r="M202" s="68">
        <v>-48</v>
      </c>
      <c r="N202" s="50">
        <f t="shared" si="204"/>
        <v>-9</v>
      </c>
      <c r="O202" s="68">
        <v>-57</v>
      </c>
      <c r="P202" s="50">
        <f t="shared" si="205"/>
        <v>-3</v>
      </c>
      <c r="Q202" s="68">
        <v>-60</v>
      </c>
      <c r="R202" s="50">
        <f t="shared" si="206"/>
        <v>3</v>
      </c>
      <c r="S202" s="68">
        <v>-57</v>
      </c>
      <c r="T202" s="50">
        <f t="shared" si="207"/>
        <v>25</v>
      </c>
      <c r="U202" s="68">
        <v>-32</v>
      </c>
      <c r="V202" s="50">
        <f t="shared" si="208"/>
        <v>6</v>
      </c>
      <c r="W202" s="68">
        <v>-26</v>
      </c>
      <c r="X202" s="50">
        <f t="shared" si="209"/>
        <v>26</v>
      </c>
      <c r="Y202" s="68">
        <v>0</v>
      </c>
      <c r="Z202" s="50">
        <f t="shared" si="210"/>
        <v>0</v>
      </c>
      <c r="AA202" s="68">
        <v>0</v>
      </c>
      <c r="AB202" s="50" t="e">
        <f t="shared" si="211"/>
        <v>#DIV/0!</v>
      </c>
    </row>
    <row r="203" spans="1:28" ht="15" x14ac:dyDescent="0.25">
      <c r="A203" s="71"/>
      <c r="B203" s="71"/>
      <c r="C203" s="71">
        <v>1361</v>
      </c>
      <c r="D203" s="71" t="s">
        <v>95</v>
      </c>
      <c r="E203" s="50">
        <v>6500</v>
      </c>
      <c r="F203" s="69">
        <v>6501</v>
      </c>
      <c r="G203" s="68">
        <v>1326.8</v>
      </c>
      <c r="H203" s="50">
        <f t="shared" si="201"/>
        <v>817.00000000000023</v>
      </c>
      <c r="I203" s="68">
        <v>2143.8000000000002</v>
      </c>
      <c r="J203" s="50">
        <f t="shared" si="202"/>
        <v>641.19999999999982</v>
      </c>
      <c r="K203" s="68">
        <v>2785</v>
      </c>
      <c r="L203" s="50">
        <f t="shared" si="203"/>
        <v>856.40000000000009</v>
      </c>
      <c r="M203" s="68">
        <v>3641.4</v>
      </c>
      <c r="N203" s="50">
        <f t="shared" si="204"/>
        <v>817.40000000000009</v>
      </c>
      <c r="O203" s="68">
        <v>4458.8</v>
      </c>
      <c r="P203" s="50">
        <f t="shared" si="205"/>
        <v>716</v>
      </c>
      <c r="Q203" s="68">
        <v>5174.8</v>
      </c>
      <c r="R203" s="50">
        <f t="shared" si="206"/>
        <v>678.30000000000018</v>
      </c>
      <c r="S203" s="68">
        <v>5853.1</v>
      </c>
      <c r="T203" s="50">
        <f t="shared" si="207"/>
        <v>561.79999999999927</v>
      </c>
      <c r="U203" s="68">
        <v>6414.9</v>
      </c>
      <c r="V203" s="50">
        <f t="shared" si="208"/>
        <v>630.5</v>
      </c>
      <c r="W203" s="68">
        <v>7045.4</v>
      </c>
      <c r="X203" s="50">
        <f t="shared" si="209"/>
        <v>-7045.4</v>
      </c>
      <c r="Y203" s="68">
        <v>0</v>
      </c>
      <c r="Z203" s="50">
        <f t="shared" si="210"/>
        <v>0</v>
      </c>
      <c r="AA203" s="68">
        <v>0</v>
      </c>
      <c r="AB203" s="50">
        <f t="shared" si="211"/>
        <v>108.37409629287802</v>
      </c>
    </row>
    <row r="204" spans="1:28" ht="15" x14ac:dyDescent="0.25">
      <c r="A204" s="71"/>
      <c r="B204" s="71"/>
      <c r="C204" s="71">
        <v>4121</v>
      </c>
      <c r="D204" s="71" t="s">
        <v>131</v>
      </c>
      <c r="E204" s="72">
        <v>200</v>
      </c>
      <c r="F204" s="80">
        <v>268</v>
      </c>
      <c r="G204" s="68">
        <v>88</v>
      </c>
      <c r="H204" s="50">
        <f t="shared" si="201"/>
        <v>0</v>
      </c>
      <c r="I204" s="68">
        <v>88</v>
      </c>
      <c r="J204" s="50">
        <f t="shared" si="202"/>
        <v>0</v>
      </c>
      <c r="K204" s="68">
        <v>88</v>
      </c>
      <c r="L204" s="50">
        <f t="shared" si="203"/>
        <v>88</v>
      </c>
      <c r="M204" s="68">
        <v>176</v>
      </c>
      <c r="N204" s="50">
        <f t="shared" si="204"/>
        <v>0</v>
      </c>
      <c r="O204" s="68">
        <v>176</v>
      </c>
      <c r="P204" s="50">
        <f t="shared" si="205"/>
        <v>40</v>
      </c>
      <c r="Q204" s="68">
        <v>216</v>
      </c>
      <c r="R204" s="50">
        <f t="shared" si="206"/>
        <v>38</v>
      </c>
      <c r="S204" s="68">
        <v>254</v>
      </c>
      <c r="T204" s="50">
        <f t="shared" si="207"/>
        <v>0</v>
      </c>
      <c r="U204" s="68">
        <v>254</v>
      </c>
      <c r="V204" s="50">
        <f t="shared" si="208"/>
        <v>0</v>
      </c>
      <c r="W204" s="68">
        <v>254</v>
      </c>
      <c r="X204" s="50">
        <f t="shared" si="209"/>
        <v>-254</v>
      </c>
      <c r="Y204" s="68">
        <v>0</v>
      </c>
      <c r="Z204" s="50">
        <f t="shared" si="210"/>
        <v>0</v>
      </c>
      <c r="AA204" s="68">
        <v>0</v>
      </c>
      <c r="AB204" s="50">
        <f t="shared" si="211"/>
        <v>94.776119402985074</v>
      </c>
    </row>
    <row r="205" spans="1:28" ht="15" hidden="1" x14ac:dyDescent="0.25">
      <c r="A205" s="71">
        <v>222</v>
      </c>
      <c r="B205" s="71"/>
      <c r="C205" s="71">
        <v>4122</v>
      </c>
      <c r="D205" s="71" t="s">
        <v>130</v>
      </c>
      <c r="E205" s="72"/>
      <c r="F205" s="80"/>
      <c r="G205" s="68">
        <v>0</v>
      </c>
      <c r="H205" s="50">
        <f t="shared" si="201"/>
        <v>0</v>
      </c>
      <c r="I205" s="68">
        <v>0</v>
      </c>
      <c r="J205" s="50">
        <f t="shared" si="202"/>
        <v>0</v>
      </c>
      <c r="K205" s="68">
        <v>0</v>
      </c>
      <c r="L205" s="50">
        <f t="shared" si="203"/>
        <v>0</v>
      </c>
      <c r="M205" s="68">
        <v>0</v>
      </c>
      <c r="N205" s="50">
        <f t="shared" si="204"/>
        <v>0</v>
      </c>
      <c r="O205" s="68">
        <v>0</v>
      </c>
      <c r="P205" s="50">
        <f t="shared" si="205"/>
        <v>0</v>
      </c>
      <c r="Q205" s="68">
        <v>0</v>
      </c>
      <c r="R205" s="50">
        <f t="shared" si="206"/>
        <v>0</v>
      </c>
      <c r="S205" s="68">
        <v>0</v>
      </c>
      <c r="T205" s="50">
        <f t="shared" si="207"/>
        <v>0</v>
      </c>
      <c r="U205" s="68">
        <v>0</v>
      </c>
      <c r="V205" s="50">
        <f t="shared" si="208"/>
        <v>0</v>
      </c>
      <c r="W205" s="68">
        <v>0</v>
      </c>
      <c r="X205" s="50">
        <f t="shared" si="209"/>
        <v>0</v>
      </c>
      <c r="Y205" s="68">
        <v>0</v>
      </c>
      <c r="Z205" s="50">
        <f t="shared" si="210"/>
        <v>0</v>
      </c>
      <c r="AA205" s="68">
        <v>0</v>
      </c>
      <c r="AB205" s="50" t="e">
        <f t="shared" si="211"/>
        <v>#DIV/0!</v>
      </c>
    </row>
    <row r="206" spans="1:28" ht="15" x14ac:dyDescent="0.25">
      <c r="A206" s="71"/>
      <c r="B206" s="71">
        <v>1070</v>
      </c>
      <c r="C206" s="71">
        <v>2212</v>
      </c>
      <c r="D206" s="71" t="s">
        <v>523</v>
      </c>
      <c r="E206" s="50">
        <v>0</v>
      </c>
      <c r="F206" s="69">
        <v>0</v>
      </c>
      <c r="G206" s="68">
        <v>0</v>
      </c>
      <c r="H206" s="50">
        <f t="shared" ref="H206" si="212">I206-G206</f>
        <v>0</v>
      </c>
      <c r="I206" s="68">
        <v>0</v>
      </c>
      <c r="J206" s="50">
        <f t="shared" ref="J206" si="213">K206-I206</f>
        <v>0</v>
      </c>
      <c r="K206" s="68">
        <v>0</v>
      </c>
      <c r="L206" s="50">
        <f t="shared" ref="L206" si="214">M206-K206</f>
        <v>0</v>
      </c>
      <c r="M206" s="68">
        <v>0</v>
      </c>
      <c r="N206" s="50">
        <f t="shared" ref="N206" si="215">O206-M206</f>
        <v>0</v>
      </c>
      <c r="O206" s="68">
        <v>0</v>
      </c>
      <c r="P206" s="50">
        <f t="shared" ref="P206" si="216">Q206-O206</f>
        <v>0</v>
      </c>
      <c r="Q206" s="68">
        <v>0</v>
      </c>
      <c r="R206" s="50">
        <f t="shared" ref="R206" si="217">S206-Q206</f>
        <v>0</v>
      </c>
      <c r="S206" s="68">
        <v>0</v>
      </c>
      <c r="T206" s="50">
        <f t="shared" ref="T206" si="218">U206-S206</f>
        <v>0.6</v>
      </c>
      <c r="U206" s="68">
        <v>0.6</v>
      </c>
      <c r="V206" s="50">
        <f t="shared" ref="V206" si="219">W206-U206</f>
        <v>0.79999999999999993</v>
      </c>
      <c r="W206" s="68">
        <v>1.4</v>
      </c>
      <c r="X206" s="50">
        <f t="shared" ref="X206" si="220">Y206-W206</f>
        <v>-1.4</v>
      </c>
      <c r="Y206" s="68">
        <v>0</v>
      </c>
      <c r="Z206" s="50">
        <f t="shared" ref="Z206" si="221">AA206-Y206</f>
        <v>0</v>
      </c>
      <c r="AA206" s="68">
        <v>0</v>
      </c>
      <c r="AB206" s="50" t="e">
        <f t="shared" si="211"/>
        <v>#DIV/0!</v>
      </c>
    </row>
    <row r="207" spans="1:28" ht="15" x14ac:dyDescent="0.25">
      <c r="A207" s="71"/>
      <c r="B207" s="71">
        <v>2219</v>
      </c>
      <c r="C207" s="71">
        <v>2324</v>
      </c>
      <c r="D207" s="71" t="s">
        <v>403</v>
      </c>
      <c r="E207" s="50">
        <v>0</v>
      </c>
      <c r="F207" s="69">
        <v>5</v>
      </c>
      <c r="G207" s="68">
        <v>0</v>
      </c>
      <c r="H207" s="50">
        <f t="shared" si="201"/>
        <v>0</v>
      </c>
      <c r="I207" s="68">
        <v>0</v>
      </c>
      <c r="J207" s="50">
        <f t="shared" si="202"/>
        <v>0</v>
      </c>
      <c r="K207" s="68">
        <v>0</v>
      </c>
      <c r="L207" s="50">
        <f t="shared" si="203"/>
        <v>0</v>
      </c>
      <c r="M207" s="68">
        <v>0</v>
      </c>
      <c r="N207" s="50">
        <f t="shared" si="204"/>
        <v>5</v>
      </c>
      <c r="O207" s="68">
        <v>5</v>
      </c>
      <c r="P207" s="50">
        <f t="shared" si="205"/>
        <v>0</v>
      </c>
      <c r="Q207" s="68">
        <v>5</v>
      </c>
      <c r="R207" s="50">
        <f t="shared" si="206"/>
        <v>0</v>
      </c>
      <c r="S207" s="68">
        <v>5</v>
      </c>
      <c r="T207" s="50">
        <f t="shared" si="207"/>
        <v>0</v>
      </c>
      <c r="U207" s="68">
        <v>5</v>
      </c>
      <c r="V207" s="50">
        <f t="shared" si="208"/>
        <v>25</v>
      </c>
      <c r="W207" s="68">
        <v>30</v>
      </c>
      <c r="X207" s="50">
        <f t="shared" si="209"/>
        <v>-30</v>
      </c>
      <c r="Y207" s="68">
        <v>0</v>
      </c>
      <c r="Z207" s="50">
        <f t="shared" si="210"/>
        <v>0</v>
      </c>
      <c r="AA207" s="68">
        <v>0</v>
      </c>
      <c r="AB207" s="50">
        <f t="shared" si="211"/>
        <v>600</v>
      </c>
    </row>
    <row r="208" spans="1:28" ht="15" hidden="1" x14ac:dyDescent="0.25">
      <c r="A208" s="71"/>
      <c r="B208" s="71">
        <v>2219</v>
      </c>
      <c r="C208" s="71">
        <v>2329</v>
      </c>
      <c r="D208" s="71" t="s">
        <v>404</v>
      </c>
      <c r="E208" s="50"/>
      <c r="F208" s="69"/>
      <c r="G208" s="68">
        <v>0</v>
      </c>
      <c r="H208" s="50">
        <f t="shared" si="201"/>
        <v>0</v>
      </c>
      <c r="I208" s="68">
        <v>0</v>
      </c>
      <c r="J208" s="50">
        <f t="shared" si="202"/>
        <v>0</v>
      </c>
      <c r="K208" s="68">
        <v>0</v>
      </c>
      <c r="L208" s="50">
        <f t="shared" si="203"/>
        <v>0</v>
      </c>
      <c r="M208" s="68">
        <v>0</v>
      </c>
      <c r="N208" s="50">
        <f t="shared" si="204"/>
        <v>0</v>
      </c>
      <c r="O208" s="68">
        <v>0</v>
      </c>
      <c r="P208" s="50">
        <f t="shared" si="205"/>
        <v>0</v>
      </c>
      <c r="Q208" s="68">
        <v>0</v>
      </c>
      <c r="R208" s="50">
        <f t="shared" si="206"/>
        <v>0</v>
      </c>
      <c r="S208" s="68">
        <v>0</v>
      </c>
      <c r="T208" s="50">
        <f t="shared" si="207"/>
        <v>0</v>
      </c>
      <c r="U208" s="68">
        <v>0</v>
      </c>
      <c r="V208" s="50">
        <f t="shared" si="208"/>
        <v>0</v>
      </c>
      <c r="W208" s="68">
        <v>0</v>
      </c>
      <c r="X208" s="50">
        <f t="shared" si="209"/>
        <v>0</v>
      </c>
      <c r="Y208" s="68">
        <v>0</v>
      </c>
      <c r="Z208" s="50">
        <f t="shared" si="210"/>
        <v>0</v>
      </c>
      <c r="AA208" s="68">
        <v>0</v>
      </c>
      <c r="AB208" s="50" t="e">
        <f t="shared" si="211"/>
        <v>#DIV/0!</v>
      </c>
    </row>
    <row r="209" spans="1:28" ht="15" x14ac:dyDescent="0.25">
      <c r="A209" s="71"/>
      <c r="B209" s="71">
        <v>2229</v>
      </c>
      <c r="C209" s="71">
        <v>2212</v>
      </c>
      <c r="D209" s="71" t="s">
        <v>405</v>
      </c>
      <c r="E209" s="72">
        <v>150</v>
      </c>
      <c r="F209" s="80">
        <v>150</v>
      </c>
      <c r="G209" s="68">
        <v>462.7</v>
      </c>
      <c r="H209" s="50">
        <f t="shared" si="201"/>
        <v>-133.09999999999997</v>
      </c>
      <c r="I209" s="68">
        <v>329.6</v>
      </c>
      <c r="J209" s="50">
        <f t="shared" si="202"/>
        <v>150.69999999999999</v>
      </c>
      <c r="K209" s="68">
        <v>480.3</v>
      </c>
      <c r="L209" s="50">
        <f t="shared" si="202"/>
        <v>-142.10000000000002</v>
      </c>
      <c r="M209" s="68">
        <v>338.2</v>
      </c>
      <c r="N209" s="50">
        <f t="shared" si="204"/>
        <v>141.10000000000002</v>
      </c>
      <c r="O209" s="68">
        <v>479.3</v>
      </c>
      <c r="P209" s="50">
        <f t="shared" si="205"/>
        <v>-144.60000000000002</v>
      </c>
      <c r="Q209" s="68">
        <v>334.7</v>
      </c>
      <c r="R209" s="50">
        <f t="shared" si="206"/>
        <v>14.900000000000034</v>
      </c>
      <c r="S209" s="68">
        <v>349.6</v>
      </c>
      <c r="T209" s="50">
        <f t="shared" si="207"/>
        <v>148.09999999999997</v>
      </c>
      <c r="U209" s="68">
        <v>497.7</v>
      </c>
      <c r="V209" s="50">
        <f t="shared" si="208"/>
        <v>19.000000000000057</v>
      </c>
      <c r="W209" s="68">
        <v>516.70000000000005</v>
      </c>
      <c r="X209" s="50">
        <f t="shared" si="209"/>
        <v>-516.70000000000005</v>
      </c>
      <c r="Y209" s="68">
        <v>0</v>
      </c>
      <c r="Z209" s="50">
        <f t="shared" si="210"/>
        <v>0</v>
      </c>
      <c r="AA209" s="68">
        <v>0</v>
      </c>
      <c r="AB209" s="50">
        <f t="shared" si="211"/>
        <v>344.4666666666667</v>
      </c>
    </row>
    <row r="210" spans="1:28" ht="15" x14ac:dyDescent="0.25">
      <c r="A210" s="71"/>
      <c r="B210" s="71">
        <v>2299</v>
      </c>
      <c r="C210" s="71">
        <v>2212</v>
      </c>
      <c r="D210" s="71" t="s">
        <v>407</v>
      </c>
      <c r="E210" s="50">
        <v>7000</v>
      </c>
      <c r="F210" s="69">
        <v>7078</v>
      </c>
      <c r="G210" s="68">
        <v>526.4</v>
      </c>
      <c r="H210" s="50">
        <f t="shared" ref="H210" si="222">I210-G210</f>
        <v>288.30000000000007</v>
      </c>
      <c r="I210" s="68">
        <v>814.7</v>
      </c>
      <c r="J210" s="50">
        <f t="shared" ref="J210" si="223">K210-I210</f>
        <v>257.89999999999986</v>
      </c>
      <c r="K210" s="68">
        <v>1072.5999999999999</v>
      </c>
      <c r="L210" s="50">
        <f t="shared" ref="L210" si="224">M210-K210</f>
        <v>194.30000000000018</v>
      </c>
      <c r="M210" s="68">
        <v>1266.9000000000001</v>
      </c>
      <c r="N210" s="50">
        <f t="shared" ref="N210" si="225">O210-M210</f>
        <v>255.39999999999986</v>
      </c>
      <c r="O210" s="68">
        <v>1522.3</v>
      </c>
      <c r="P210" s="50">
        <f t="shared" ref="P210" si="226">Q210-O210</f>
        <v>214</v>
      </c>
      <c r="Q210" s="68">
        <v>1736.3</v>
      </c>
      <c r="R210" s="50">
        <f t="shared" ref="R210" si="227">S210-Q210</f>
        <v>365.10000000000014</v>
      </c>
      <c r="S210" s="68">
        <v>2101.4</v>
      </c>
      <c r="T210" s="50">
        <f t="shared" ref="T210" si="228">U210-S210</f>
        <v>376.09999999999991</v>
      </c>
      <c r="U210" s="68">
        <v>2477.5</v>
      </c>
      <c r="V210" s="50">
        <f t="shared" ref="V210" si="229">W210-U210</f>
        <v>321.69999999999982</v>
      </c>
      <c r="W210" s="68">
        <v>2799.2</v>
      </c>
      <c r="X210" s="50">
        <f t="shared" ref="X210" si="230">Y210-W210</f>
        <v>-2799.2</v>
      </c>
      <c r="Y210" s="68">
        <v>0</v>
      </c>
      <c r="Z210" s="50">
        <f t="shared" ref="Z210" si="231">AA210-Y210</f>
        <v>0</v>
      </c>
      <c r="AA210" s="68">
        <v>0</v>
      </c>
      <c r="AB210" s="50">
        <f t="shared" si="211"/>
        <v>39.547894885560893</v>
      </c>
    </row>
    <row r="211" spans="1:28" ht="15" x14ac:dyDescent="0.25">
      <c r="A211" s="71"/>
      <c r="B211" s="71">
        <v>2299</v>
      </c>
      <c r="C211" s="71">
        <v>2324</v>
      </c>
      <c r="D211" s="71" t="s">
        <v>406</v>
      </c>
      <c r="E211" s="72">
        <v>0</v>
      </c>
      <c r="F211" s="80">
        <v>0</v>
      </c>
      <c r="G211" s="68">
        <v>0</v>
      </c>
      <c r="H211" s="50">
        <f t="shared" si="201"/>
        <v>6</v>
      </c>
      <c r="I211" s="68">
        <v>6</v>
      </c>
      <c r="J211" s="50">
        <f t="shared" si="202"/>
        <v>-6</v>
      </c>
      <c r="K211" s="68">
        <v>0</v>
      </c>
      <c r="L211" s="50">
        <f t="shared" si="203"/>
        <v>1</v>
      </c>
      <c r="M211" s="68">
        <v>1</v>
      </c>
      <c r="N211" s="50">
        <f t="shared" si="204"/>
        <v>0</v>
      </c>
      <c r="O211" s="68">
        <v>1</v>
      </c>
      <c r="P211" s="50">
        <f t="shared" si="205"/>
        <v>2</v>
      </c>
      <c r="Q211" s="68">
        <v>3</v>
      </c>
      <c r="R211" s="50">
        <f t="shared" si="206"/>
        <v>0</v>
      </c>
      <c r="S211" s="68">
        <v>3</v>
      </c>
      <c r="T211" s="50">
        <f t="shared" si="207"/>
        <v>2</v>
      </c>
      <c r="U211" s="68">
        <v>5</v>
      </c>
      <c r="V211" s="50">
        <f t="shared" si="208"/>
        <v>0</v>
      </c>
      <c r="W211" s="68">
        <v>5</v>
      </c>
      <c r="X211" s="50">
        <f t="shared" si="209"/>
        <v>-5</v>
      </c>
      <c r="Y211" s="68">
        <v>0</v>
      </c>
      <c r="Z211" s="50">
        <f t="shared" si="210"/>
        <v>0</v>
      </c>
      <c r="AA211" s="68">
        <v>0</v>
      </c>
      <c r="AB211" s="50" t="e">
        <f t="shared" si="211"/>
        <v>#DIV/0!</v>
      </c>
    </row>
    <row r="212" spans="1:28" ht="15" hidden="1" x14ac:dyDescent="0.25">
      <c r="A212" s="71"/>
      <c r="B212" s="71">
        <v>2299</v>
      </c>
      <c r="C212" s="71">
        <v>2324</v>
      </c>
      <c r="D212" s="71" t="s">
        <v>129</v>
      </c>
      <c r="E212" s="72"/>
      <c r="F212" s="80"/>
      <c r="G212" s="68">
        <v>0</v>
      </c>
      <c r="H212" s="50">
        <f t="shared" si="201"/>
        <v>0</v>
      </c>
      <c r="I212" s="68">
        <v>0</v>
      </c>
      <c r="J212" s="50">
        <f t="shared" si="202"/>
        <v>0</v>
      </c>
      <c r="K212" s="68">
        <v>0</v>
      </c>
      <c r="L212" s="50">
        <f t="shared" si="203"/>
        <v>0</v>
      </c>
      <c r="M212" s="68">
        <v>0</v>
      </c>
      <c r="N212" s="50">
        <f t="shared" si="204"/>
        <v>0</v>
      </c>
      <c r="O212" s="68">
        <v>0</v>
      </c>
      <c r="P212" s="50">
        <f t="shared" si="205"/>
        <v>0</v>
      </c>
      <c r="Q212" s="68">
        <v>0</v>
      </c>
      <c r="R212" s="50">
        <f t="shared" si="206"/>
        <v>0</v>
      </c>
      <c r="S212" s="68">
        <v>0</v>
      </c>
      <c r="T212" s="50">
        <f t="shared" si="207"/>
        <v>0</v>
      </c>
      <c r="U212" s="68">
        <v>0</v>
      </c>
      <c r="V212" s="50">
        <f t="shared" si="208"/>
        <v>0</v>
      </c>
      <c r="W212" s="68">
        <v>0</v>
      </c>
      <c r="X212" s="50">
        <f t="shared" si="209"/>
        <v>0</v>
      </c>
      <c r="Y212" s="68">
        <v>0</v>
      </c>
      <c r="Z212" s="50">
        <f t="shared" si="210"/>
        <v>0</v>
      </c>
      <c r="AA212" s="68">
        <v>0</v>
      </c>
      <c r="AB212" s="50" t="e">
        <f t="shared" si="211"/>
        <v>#DIV/0!</v>
      </c>
    </row>
    <row r="213" spans="1:28" ht="15" x14ac:dyDescent="0.25">
      <c r="A213" s="123"/>
      <c r="B213" s="123">
        <v>6171</v>
      </c>
      <c r="C213" s="123">
        <v>2324</v>
      </c>
      <c r="D213" s="123" t="s">
        <v>409</v>
      </c>
      <c r="E213" s="72">
        <v>350</v>
      </c>
      <c r="F213" s="80">
        <v>350</v>
      </c>
      <c r="G213" s="68">
        <v>78.400000000000006</v>
      </c>
      <c r="H213" s="50">
        <f t="shared" si="201"/>
        <v>53.5</v>
      </c>
      <c r="I213" s="68">
        <v>131.9</v>
      </c>
      <c r="J213" s="50">
        <f t="shared" si="202"/>
        <v>43.199999999999989</v>
      </c>
      <c r="K213" s="68">
        <v>175.1</v>
      </c>
      <c r="L213" s="50">
        <f t="shared" si="203"/>
        <v>29.400000000000006</v>
      </c>
      <c r="M213" s="68">
        <v>204.5</v>
      </c>
      <c r="N213" s="50">
        <f t="shared" si="204"/>
        <v>32.300000000000011</v>
      </c>
      <c r="O213" s="68">
        <v>236.8</v>
      </c>
      <c r="P213" s="50">
        <f t="shared" si="205"/>
        <v>25</v>
      </c>
      <c r="Q213" s="68">
        <v>261.8</v>
      </c>
      <c r="R213" s="50">
        <f t="shared" si="206"/>
        <v>37.399999999999977</v>
      </c>
      <c r="S213" s="68">
        <v>299.2</v>
      </c>
      <c r="T213" s="50">
        <f t="shared" si="207"/>
        <v>37</v>
      </c>
      <c r="U213" s="68">
        <v>336.2</v>
      </c>
      <c r="V213" s="50">
        <f t="shared" si="208"/>
        <v>30.600000000000023</v>
      </c>
      <c r="W213" s="68">
        <v>366.8</v>
      </c>
      <c r="X213" s="50">
        <f t="shared" si="209"/>
        <v>-366.8</v>
      </c>
      <c r="Y213" s="68">
        <v>0</v>
      </c>
      <c r="Z213" s="50">
        <f t="shared" si="210"/>
        <v>0</v>
      </c>
      <c r="AA213" s="68">
        <v>0</v>
      </c>
      <c r="AB213" s="50">
        <f t="shared" si="211"/>
        <v>104.80000000000001</v>
      </c>
    </row>
    <row r="214" spans="1:28" ht="15" hidden="1" x14ac:dyDescent="0.25">
      <c r="A214" s="71"/>
      <c r="B214" s="71">
        <v>6171</v>
      </c>
      <c r="C214" s="71">
        <v>2329</v>
      </c>
      <c r="D214" s="71" t="s">
        <v>408</v>
      </c>
      <c r="E214" s="72"/>
      <c r="F214" s="80"/>
      <c r="G214" s="68">
        <v>0</v>
      </c>
      <c r="H214" s="50">
        <f t="shared" si="201"/>
        <v>0</v>
      </c>
      <c r="I214" s="68">
        <v>0</v>
      </c>
      <c r="J214" s="50">
        <f t="shared" si="202"/>
        <v>0</v>
      </c>
      <c r="K214" s="68">
        <v>0</v>
      </c>
      <c r="L214" s="50">
        <f t="shared" si="203"/>
        <v>0</v>
      </c>
      <c r="M214" s="68">
        <v>0</v>
      </c>
      <c r="N214" s="50">
        <f t="shared" si="204"/>
        <v>0</v>
      </c>
      <c r="O214" s="68">
        <v>0</v>
      </c>
      <c r="P214" s="50">
        <f t="shared" si="205"/>
        <v>0</v>
      </c>
      <c r="Q214" s="68">
        <v>0</v>
      </c>
      <c r="R214" s="50">
        <f t="shared" si="206"/>
        <v>0</v>
      </c>
      <c r="S214" s="68">
        <v>0</v>
      </c>
      <c r="T214" s="50">
        <f t="shared" si="207"/>
        <v>0</v>
      </c>
      <c r="U214" s="68">
        <v>0</v>
      </c>
      <c r="V214" s="50">
        <f t="shared" si="208"/>
        <v>0</v>
      </c>
      <c r="W214" s="68">
        <v>0</v>
      </c>
      <c r="X214" s="50">
        <f t="shared" si="209"/>
        <v>0</v>
      </c>
      <c r="Y214" s="68">
        <v>0</v>
      </c>
      <c r="Z214" s="50">
        <f t="shared" si="210"/>
        <v>0</v>
      </c>
      <c r="AA214" s="68">
        <v>0</v>
      </c>
      <c r="AB214" s="50" t="e">
        <f t="shared" si="211"/>
        <v>#DIV/0!</v>
      </c>
    </row>
    <row r="215" spans="1:28" ht="15" x14ac:dyDescent="0.25">
      <c r="A215" s="123"/>
      <c r="B215" s="123">
        <v>6171</v>
      </c>
      <c r="C215" s="123">
        <v>2329</v>
      </c>
      <c r="D215" s="123" t="s">
        <v>489</v>
      </c>
      <c r="E215" s="72">
        <v>0</v>
      </c>
      <c r="F215" s="80">
        <v>0</v>
      </c>
      <c r="G215" s="68">
        <v>0</v>
      </c>
      <c r="H215" s="50">
        <f t="shared" si="201"/>
        <v>0</v>
      </c>
      <c r="I215" s="68">
        <v>0</v>
      </c>
      <c r="J215" s="50">
        <f t="shared" si="202"/>
        <v>3.5</v>
      </c>
      <c r="K215" s="68">
        <v>3.5</v>
      </c>
      <c r="L215" s="50">
        <f t="shared" ref="L215" si="232">M215-K215</f>
        <v>0</v>
      </c>
      <c r="M215" s="68">
        <v>3.5</v>
      </c>
      <c r="N215" s="50">
        <f t="shared" ref="N215" si="233">O215-M215</f>
        <v>0</v>
      </c>
      <c r="O215" s="68">
        <v>3.5</v>
      </c>
      <c r="P215" s="50">
        <f t="shared" ref="P215" si="234">Q215-O215</f>
        <v>0</v>
      </c>
      <c r="Q215" s="68">
        <v>3.5</v>
      </c>
      <c r="R215" s="50">
        <f t="shared" ref="R215" si="235">S215-Q215</f>
        <v>0</v>
      </c>
      <c r="S215" s="68">
        <v>3.5</v>
      </c>
      <c r="T215" s="50">
        <f t="shared" ref="T215" si="236">U215-S215</f>
        <v>0</v>
      </c>
      <c r="U215" s="68">
        <v>3.5</v>
      </c>
      <c r="V215" s="50">
        <f t="shared" ref="V215" si="237">W215-U215</f>
        <v>0</v>
      </c>
      <c r="W215" s="68">
        <v>3.5</v>
      </c>
      <c r="X215" s="50">
        <f t="shared" ref="X215" si="238">Y215-W215</f>
        <v>-3.5</v>
      </c>
      <c r="Y215" s="68">
        <v>0</v>
      </c>
      <c r="Z215" s="50">
        <f t="shared" ref="Z215" si="239">AA215-Y215</f>
        <v>0</v>
      </c>
      <c r="AA215" s="68">
        <v>0</v>
      </c>
      <c r="AB215" s="50" t="e">
        <f t="shared" si="211"/>
        <v>#DIV/0!</v>
      </c>
    </row>
    <row r="216" spans="1:28" ht="15.6" thickBot="1" x14ac:dyDescent="0.3">
      <c r="A216" s="67"/>
      <c r="B216" s="67"/>
      <c r="C216" s="67"/>
      <c r="D216" s="67"/>
      <c r="E216" s="63"/>
      <c r="F216" s="65"/>
      <c r="G216" s="64"/>
      <c r="H216" s="63"/>
      <c r="I216" s="64"/>
      <c r="J216" s="63"/>
      <c r="K216" s="64"/>
      <c r="L216" s="63"/>
      <c r="M216" s="64"/>
      <c r="N216" s="63"/>
      <c r="O216" s="64"/>
      <c r="P216" s="63"/>
      <c r="Q216" s="64"/>
      <c r="R216" s="63"/>
      <c r="S216" s="64"/>
      <c r="T216" s="63"/>
      <c r="U216" s="64"/>
      <c r="V216" s="63"/>
      <c r="W216" s="64"/>
      <c r="X216" s="63"/>
      <c r="Y216" s="64"/>
      <c r="Z216" s="63"/>
      <c r="AA216" s="64"/>
      <c r="AB216" s="63"/>
    </row>
    <row r="217" spans="1:28" s="52" customFormat="1" ht="21.75" customHeight="1" thickTop="1" thickBot="1" x14ac:dyDescent="0.35">
      <c r="A217" s="62"/>
      <c r="B217" s="62"/>
      <c r="C217" s="62"/>
      <c r="D217" s="108" t="s">
        <v>128</v>
      </c>
      <c r="E217" s="58">
        <f t="shared" ref="E217:P217" si="240">SUM(E200:E216)</f>
        <v>14900</v>
      </c>
      <c r="F217" s="60">
        <f t="shared" si="240"/>
        <v>15052</v>
      </c>
      <c r="G217" s="59">
        <f t="shared" si="240"/>
        <v>2612.2000000000003</v>
      </c>
      <c r="H217" s="58">
        <f t="shared" si="240"/>
        <v>1020.6000000000003</v>
      </c>
      <c r="I217" s="59">
        <f t="shared" si="240"/>
        <v>3632.8000000000006</v>
      </c>
      <c r="J217" s="58">
        <f t="shared" si="240"/>
        <v>1118.8999999999996</v>
      </c>
      <c r="K217" s="59">
        <f t="shared" si="240"/>
        <v>4751.7000000000007</v>
      </c>
      <c r="L217" s="58">
        <f t="shared" si="240"/>
        <v>1108.1000000000004</v>
      </c>
      <c r="M217" s="59">
        <f t="shared" si="240"/>
        <v>5859.8000000000011</v>
      </c>
      <c r="N217" s="58">
        <f t="shared" si="240"/>
        <v>1313.4</v>
      </c>
      <c r="O217" s="59">
        <f t="shared" si="240"/>
        <v>7173.2000000000007</v>
      </c>
      <c r="P217" s="58">
        <f t="shared" si="240"/>
        <v>901.69999999999993</v>
      </c>
      <c r="Q217" s="59">
        <f>SUM(Q201:Q216)</f>
        <v>8074.9000000000005</v>
      </c>
      <c r="R217" s="58">
        <f t="shared" ref="R217:AA217" si="241">SUM(R200:R216)</f>
        <v>1189.6000000000004</v>
      </c>
      <c r="S217" s="59">
        <f t="shared" si="241"/>
        <v>9264.5000000000018</v>
      </c>
      <c r="T217" s="58">
        <f t="shared" si="241"/>
        <v>1202.7999999999993</v>
      </c>
      <c r="U217" s="59">
        <f t="shared" si="241"/>
        <v>10467.299999999999</v>
      </c>
      <c r="V217" s="58">
        <f t="shared" si="241"/>
        <v>1107.7999999999997</v>
      </c>
      <c r="W217" s="59">
        <f t="shared" si="241"/>
        <v>11575.099999999999</v>
      </c>
      <c r="X217" s="58">
        <f t="shared" si="241"/>
        <v>-11575.099999999999</v>
      </c>
      <c r="Y217" s="59">
        <f t="shared" si="241"/>
        <v>0</v>
      </c>
      <c r="Z217" s="58">
        <f t="shared" si="241"/>
        <v>0</v>
      </c>
      <c r="AA217" s="59">
        <f t="shared" si="241"/>
        <v>0</v>
      </c>
      <c r="AB217" s="50">
        <f t="shared" ref="AB217" si="242">(W217/F217)*100</f>
        <v>76.900744087164483</v>
      </c>
    </row>
    <row r="218" spans="1:28" ht="15" customHeight="1" x14ac:dyDescent="0.3">
      <c r="A218" s="53"/>
      <c r="B218" s="53"/>
      <c r="C218" s="53"/>
      <c r="D218" s="57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</row>
    <row r="219" spans="1:28" ht="15" hidden="1" customHeight="1" x14ac:dyDescent="0.3">
      <c r="A219" s="53"/>
      <c r="B219" s="53"/>
      <c r="C219" s="53"/>
      <c r="D219" s="57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</row>
    <row r="220" spans="1:28" ht="15" customHeight="1" x14ac:dyDescent="0.3">
      <c r="A220" s="53"/>
      <c r="B220" s="53"/>
      <c r="C220" s="53"/>
      <c r="D220" s="57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</row>
    <row r="221" spans="1:28" ht="15" customHeight="1" thickBot="1" x14ac:dyDescent="0.35">
      <c r="A221" s="53"/>
      <c r="B221" s="53"/>
      <c r="C221" s="53"/>
      <c r="D221" s="57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</row>
    <row r="222" spans="1:28" ht="15.6" x14ac:dyDescent="0.3">
      <c r="A222" s="96" t="s">
        <v>77</v>
      </c>
      <c r="B222" s="96" t="s">
        <v>76</v>
      </c>
      <c r="C222" s="96" t="s">
        <v>75</v>
      </c>
      <c r="D222" s="95" t="s">
        <v>74</v>
      </c>
      <c r="E222" s="94" t="s">
        <v>73</v>
      </c>
      <c r="F222" s="94" t="s">
        <v>73</v>
      </c>
      <c r="G222" s="94" t="s">
        <v>7</v>
      </c>
      <c r="H222" s="94" t="s">
        <v>7</v>
      </c>
      <c r="I222" s="94" t="s">
        <v>7</v>
      </c>
      <c r="J222" s="94" t="s">
        <v>7</v>
      </c>
      <c r="K222" s="94" t="s">
        <v>7</v>
      </c>
      <c r="L222" s="94" t="s">
        <v>7</v>
      </c>
      <c r="M222" s="94" t="s">
        <v>7</v>
      </c>
      <c r="N222" s="94" t="s">
        <v>7</v>
      </c>
      <c r="O222" s="94" t="s">
        <v>7</v>
      </c>
      <c r="P222" s="94" t="s">
        <v>7</v>
      </c>
      <c r="Q222" s="94" t="s">
        <v>7</v>
      </c>
      <c r="R222" s="94" t="s">
        <v>7</v>
      </c>
      <c r="S222" s="94" t="s">
        <v>7</v>
      </c>
      <c r="T222" s="94" t="s">
        <v>7</v>
      </c>
      <c r="U222" s="94" t="s">
        <v>7</v>
      </c>
      <c r="V222" s="94" t="s">
        <v>7</v>
      </c>
      <c r="W222" s="94" t="s">
        <v>7</v>
      </c>
      <c r="X222" s="94" t="s">
        <v>7</v>
      </c>
      <c r="Y222" s="94" t="s">
        <v>7</v>
      </c>
      <c r="Z222" s="94" t="s">
        <v>7</v>
      </c>
      <c r="AA222" s="94" t="s">
        <v>7</v>
      </c>
      <c r="AB222" s="94" t="s">
        <v>72</v>
      </c>
    </row>
    <row r="223" spans="1:28" ht="15.75" customHeight="1" thickBot="1" x14ac:dyDescent="0.35">
      <c r="A223" s="93"/>
      <c r="B223" s="93"/>
      <c r="C223" s="93"/>
      <c r="D223" s="92"/>
      <c r="E223" s="90" t="s">
        <v>71</v>
      </c>
      <c r="F223" s="90" t="s">
        <v>70</v>
      </c>
      <c r="G223" s="91" t="s">
        <v>353</v>
      </c>
      <c r="H223" s="91" t="s">
        <v>354</v>
      </c>
      <c r="I223" s="91" t="s">
        <v>355</v>
      </c>
      <c r="J223" s="91" t="s">
        <v>356</v>
      </c>
      <c r="K223" s="91" t="s">
        <v>357</v>
      </c>
      <c r="L223" s="91" t="s">
        <v>358</v>
      </c>
      <c r="M223" s="91" t="s">
        <v>359</v>
      </c>
      <c r="N223" s="91" t="s">
        <v>360</v>
      </c>
      <c r="O223" s="91" t="s">
        <v>361</v>
      </c>
      <c r="P223" s="91" t="s">
        <v>362</v>
      </c>
      <c r="Q223" s="91" t="s">
        <v>363</v>
      </c>
      <c r="R223" s="91" t="s">
        <v>364</v>
      </c>
      <c r="S223" s="91" t="s">
        <v>365</v>
      </c>
      <c r="T223" s="91" t="s">
        <v>366</v>
      </c>
      <c r="U223" s="91" t="s">
        <v>367</v>
      </c>
      <c r="V223" s="91" t="s">
        <v>368</v>
      </c>
      <c r="W223" s="91" t="s">
        <v>369</v>
      </c>
      <c r="X223" s="91" t="s">
        <v>373</v>
      </c>
      <c r="Y223" s="91" t="s">
        <v>370</v>
      </c>
      <c r="Z223" s="91" t="s">
        <v>371</v>
      </c>
      <c r="AA223" s="91" t="s">
        <v>372</v>
      </c>
      <c r="AB223" s="90" t="s">
        <v>10</v>
      </c>
    </row>
    <row r="224" spans="1:28" ht="16.5" customHeight="1" thickTop="1" x14ac:dyDescent="0.3">
      <c r="A224" s="116">
        <v>90</v>
      </c>
      <c r="B224" s="116"/>
      <c r="C224" s="116"/>
      <c r="D224" s="115" t="s">
        <v>127</v>
      </c>
      <c r="E224" s="112"/>
      <c r="F224" s="114"/>
      <c r="G224" s="113"/>
      <c r="H224" s="112"/>
      <c r="I224" s="113"/>
      <c r="J224" s="112"/>
      <c r="K224" s="113"/>
      <c r="L224" s="112"/>
      <c r="M224" s="113"/>
      <c r="N224" s="112"/>
      <c r="O224" s="113"/>
      <c r="P224" s="112"/>
      <c r="Q224" s="113"/>
      <c r="R224" s="112"/>
      <c r="S224" s="113"/>
      <c r="T224" s="112"/>
      <c r="U224" s="113"/>
      <c r="V224" s="112"/>
      <c r="W224" s="113"/>
      <c r="X224" s="112"/>
      <c r="Y224" s="113"/>
      <c r="Z224" s="112"/>
      <c r="AA224" s="113"/>
      <c r="AB224" s="112"/>
    </row>
    <row r="225" spans="1:28" ht="15" hidden="1" x14ac:dyDescent="0.25">
      <c r="A225" s="71"/>
      <c r="B225" s="71"/>
      <c r="C225" s="71">
        <v>4116</v>
      </c>
      <c r="D225" s="71" t="s">
        <v>418</v>
      </c>
      <c r="E225" s="154"/>
      <c r="F225" s="152"/>
      <c r="G225" s="147">
        <v>0</v>
      </c>
      <c r="H225" s="50">
        <f t="shared" ref="H225:H227" si="243">I225-G225</f>
        <v>0</v>
      </c>
      <c r="I225" s="147">
        <v>0</v>
      </c>
      <c r="J225" s="50">
        <f t="shared" ref="J225:J227" si="244">K225-I225</f>
        <v>0</v>
      </c>
      <c r="K225" s="147">
        <v>0</v>
      </c>
      <c r="L225" s="50">
        <f t="shared" ref="L225:L227" si="245">M225-K225</f>
        <v>0</v>
      </c>
      <c r="M225" s="147">
        <v>0</v>
      </c>
      <c r="N225" s="50">
        <f t="shared" ref="N225:N227" si="246">O225-M225</f>
        <v>0</v>
      </c>
      <c r="O225" s="147">
        <v>0</v>
      </c>
      <c r="P225" s="50">
        <f t="shared" ref="P225:P227" si="247">Q225-O225</f>
        <v>0</v>
      </c>
      <c r="Q225" s="147">
        <v>0</v>
      </c>
      <c r="R225" s="50">
        <f t="shared" ref="R225:R227" si="248">S225-Q225</f>
        <v>0</v>
      </c>
      <c r="S225" s="147">
        <v>0</v>
      </c>
      <c r="T225" s="50">
        <f t="shared" ref="T225:T227" si="249">U225-S225</f>
        <v>0</v>
      </c>
      <c r="U225" s="147">
        <v>0</v>
      </c>
      <c r="V225" s="50">
        <f t="shared" ref="V225:V227" si="250">W225-U225</f>
        <v>0</v>
      </c>
      <c r="W225" s="147">
        <v>0</v>
      </c>
      <c r="X225" s="50">
        <f t="shared" ref="X225:X227" si="251">Y225-W225</f>
        <v>0</v>
      </c>
      <c r="Y225" s="147">
        <v>0</v>
      </c>
      <c r="Z225" s="50">
        <f t="shared" ref="Z225:Z227" si="252">AA225-Y225</f>
        <v>0</v>
      </c>
      <c r="AA225" s="147">
        <v>0</v>
      </c>
      <c r="AB225" s="50" t="e">
        <f t="shared" ref="AB225:AB227" si="253">(AA225/F225)*100</f>
        <v>#DIV/0!</v>
      </c>
    </row>
    <row r="226" spans="1:28" ht="15" hidden="1" x14ac:dyDescent="0.25">
      <c r="A226" s="71"/>
      <c r="B226" s="71"/>
      <c r="C226" s="71">
        <v>4116</v>
      </c>
      <c r="D226" s="71" t="s">
        <v>126</v>
      </c>
      <c r="E226" s="154"/>
      <c r="F226" s="152"/>
      <c r="G226" s="147">
        <v>0</v>
      </c>
      <c r="H226" s="50">
        <f t="shared" si="243"/>
        <v>0</v>
      </c>
      <c r="I226" s="147">
        <v>0</v>
      </c>
      <c r="J226" s="50">
        <f t="shared" si="244"/>
        <v>0</v>
      </c>
      <c r="K226" s="147">
        <v>0</v>
      </c>
      <c r="L226" s="50">
        <f t="shared" si="245"/>
        <v>0</v>
      </c>
      <c r="M226" s="147">
        <v>0</v>
      </c>
      <c r="N226" s="50">
        <f t="shared" si="246"/>
        <v>0</v>
      </c>
      <c r="O226" s="147">
        <v>0</v>
      </c>
      <c r="P226" s="50">
        <f t="shared" si="247"/>
        <v>0</v>
      </c>
      <c r="Q226" s="147">
        <v>0</v>
      </c>
      <c r="R226" s="50">
        <f t="shared" si="248"/>
        <v>0</v>
      </c>
      <c r="S226" s="147">
        <v>0</v>
      </c>
      <c r="T226" s="50">
        <f t="shared" si="249"/>
        <v>0</v>
      </c>
      <c r="U226" s="147">
        <v>0</v>
      </c>
      <c r="V226" s="50">
        <f t="shared" si="250"/>
        <v>0</v>
      </c>
      <c r="W226" s="147">
        <v>0</v>
      </c>
      <c r="X226" s="50">
        <f t="shared" si="251"/>
        <v>0</v>
      </c>
      <c r="Y226" s="147">
        <v>0</v>
      </c>
      <c r="Z226" s="50">
        <f t="shared" si="252"/>
        <v>0</v>
      </c>
      <c r="AA226" s="147">
        <v>0</v>
      </c>
      <c r="AB226" s="50" t="e">
        <f t="shared" si="253"/>
        <v>#DIV/0!</v>
      </c>
    </row>
    <row r="227" spans="1:28" ht="15" hidden="1" x14ac:dyDescent="0.25">
      <c r="A227" s="70"/>
      <c r="B227" s="71"/>
      <c r="C227" s="71">
        <v>4116</v>
      </c>
      <c r="D227" s="71" t="s">
        <v>419</v>
      </c>
      <c r="E227" s="124"/>
      <c r="F227" s="69"/>
      <c r="G227" s="147">
        <v>0</v>
      </c>
      <c r="H227" s="50">
        <f t="shared" si="243"/>
        <v>0</v>
      </c>
      <c r="I227" s="147">
        <v>0</v>
      </c>
      <c r="J227" s="50">
        <f t="shared" si="244"/>
        <v>0</v>
      </c>
      <c r="K227" s="147">
        <v>0</v>
      </c>
      <c r="L227" s="50">
        <f t="shared" si="245"/>
        <v>0</v>
      </c>
      <c r="M227" s="147">
        <v>0</v>
      </c>
      <c r="N227" s="50">
        <f t="shared" si="246"/>
        <v>0</v>
      </c>
      <c r="O227" s="147">
        <v>0</v>
      </c>
      <c r="P227" s="50">
        <f t="shared" si="247"/>
        <v>0</v>
      </c>
      <c r="Q227" s="147">
        <v>0</v>
      </c>
      <c r="R227" s="50">
        <f t="shared" si="248"/>
        <v>0</v>
      </c>
      <c r="S227" s="147">
        <v>0</v>
      </c>
      <c r="T227" s="50">
        <f t="shared" si="249"/>
        <v>0</v>
      </c>
      <c r="U227" s="147">
        <v>0</v>
      </c>
      <c r="V227" s="50">
        <f t="shared" si="250"/>
        <v>0</v>
      </c>
      <c r="W227" s="147">
        <v>0</v>
      </c>
      <c r="X227" s="50">
        <f t="shared" si="251"/>
        <v>0</v>
      </c>
      <c r="Y227" s="147">
        <v>0</v>
      </c>
      <c r="Z227" s="124">
        <f t="shared" si="252"/>
        <v>0</v>
      </c>
      <c r="AA227" s="147">
        <v>0</v>
      </c>
      <c r="AB227" s="50" t="e">
        <f t="shared" si="253"/>
        <v>#DIV/0!</v>
      </c>
    </row>
    <row r="228" spans="1:28" ht="15" x14ac:dyDescent="0.25">
      <c r="A228" s="71"/>
      <c r="B228" s="71"/>
      <c r="C228" s="71">
        <v>4116</v>
      </c>
      <c r="D228" s="71" t="s">
        <v>418</v>
      </c>
      <c r="E228" s="154">
        <v>0</v>
      </c>
      <c r="F228" s="152">
        <v>903</v>
      </c>
      <c r="G228" s="147">
        <v>0</v>
      </c>
      <c r="H228" s="50">
        <f t="shared" ref="H228:H247" si="254">I228-G228</f>
        <v>0</v>
      </c>
      <c r="I228" s="147">
        <v>0</v>
      </c>
      <c r="J228" s="50">
        <f t="shared" ref="J228:J247" si="255">K228-I228</f>
        <v>0</v>
      </c>
      <c r="K228" s="147">
        <v>0</v>
      </c>
      <c r="L228" s="50">
        <f t="shared" ref="L228:L246" si="256">M228-K228</f>
        <v>903</v>
      </c>
      <c r="M228" s="147">
        <v>903</v>
      </c>
      <c r="N228" s="50">
        <f t="shared" ref="N228:N246" si="257">O228-M228</f>
        <v>0</v>
      </c>
      <c r="O228" s="147">
        <v>903</v>
      </c>
      <c r="P228" s="50">
        <f t="shared" ref="P228:P246" si="258">Q228-O228</f>
        <v>0</v>
      </c>
      <c r="Q228" s="147">
        <v>903</v>
      </c>
      <c r="R228" s="50">
        <f t="shared" ref="R228:R246" si="259">S228-Q228</f>
        <v>0</v>
      </c>
      <c r="S228" s="147">
        <v>903</v>
      </c>
      <c r="T228" s="50">
        <f t="shared" ref="T228:T246" si="260">U228-S228</f>
        <v>0</v>
      </c>
      <c r="U228" s="147">
        <v>903</v>
      </c>
      <c r="V228" s="50">
        <f t="shared" ref="V228:V246" si="261">W228-U228</f>
        <v>0</v>
      </c>
      <c r="W228" s="147">
        <v>903</v>
      </c>
      <c r="X228" s="50">
        <f t="shared" ref="X228:X246" si="262">Y228-W228</f>
        <v>-903</v>
      </c>
      <c r="Y228" s="147">
        <v>0</v>
      </c>
      <c r="Z228" s="50">
        <f t="shared" ref="Z228:Z246" si="263">AA228-Y228</f>
        <v>0</v>
      </c>
      <c r="AA228" s="147">
        <v>0</v>
      </c>
      <c r="AB228" s="50">
        <f t="shared" ref="AB228:AB247" si="264">(W228/F228)*100</f>
        <v>100</v>
      </c>
    </row>
    <row r="229" spans="1:28" ht="15" x14ac:dyDescent="0.25">
      <c r="A229" s="71"/>
      <c r="B229" s="71"/>
      <c r="C229" s="71">
        <v>4116</v>
      </c>
      <c r="D229" s="71" t="s">
        <v>501</v>
      </c>
      <c r="E229" s="154">
        <v>0</v>
      </c>
      <c r="F229" s="152">
        <v>210</v>
      </c>
      <c r="G229" s="147">
        <v>0</v>
      </c>
      <c r="H229" s="50">
        <f t="shared" si="254"/>
        <v>0</v>
      </c>
      <c r="I229" s="147">
        <v>0</v>
      </c>
      <c r="J229" s="50">
        <f t="shared" si="255"/>
        <v>0</v>
      </c>
      <c r="K229" s="147">
        <v>0</v>
      </c>
      <c r="L229" s="50">
        <f t="shared" si="256"/>
        <v>210</v>
      </c>
      <c r="M229" s="147">
        <v>210</v>
      </c>
      <c r="N229" s="50">
        <f t="shared" si="257"/>
        <v>0</v>
      </c>
      <c r="O229" s="147">
        <v>210</v>
      </c>
      <c r="P229" s="50">
        <f t="shared" si="258"/>
        <v>0</v>
      </c>
      <c r="Q229" s="147">
        <v>210</v>
      </c>
      <c r="R229" s="50">
        <f t="shared" si="259"/>
        <v>0</v>
      </c>
      <c r="S229" s="147">
        <v>210</v>
      </c>
      <c r="T229" s="50">
        <f t="shared" si="260"/>
        <v>0</v>
      </c>
      <c r="U229" s="147">
        <v>210</v>
      </c>
      <c r="V229" s="50">
        <f t="shared" si="261"/>
        <v>0</v>
      </c>
      <c r="W229" s="147">
        <v>210</v>
      </c>
      <c r="X229" s="50">
        <f t="shared" si="262"/>
        <v>-210</v>
      </c>
      <c r="Y229" s="147">
        <v>0</v>
      </c>
      <c r="Z229" s="50">
        <f t="shared" si="263"/>
        <v>0</v>
      </c>
      <c r="AA229" s="147">
        <v>0</v>
      </c>
      <c r="AB229" s="50">
        <f t="shared" si="264"/>
        <v>100</v>
      </c>
    </row>
    <row r="230" spans="1:28" ht="15" x14ac:dyDescent="0.25">
      <c r="A230" s="70"/>
      <c r="B230" s="71"/>
      <c r="C230" s="71">
        <v>4116</v>
      </c>
      <c r="D230" s="71" t="s">
        <v>500</v>
      </c>
      <c r="E230" s="124">
        <v>0</v>
      </c>
      <c r="F230" s="69">
        <v>100</v>
      </c>
      <c r="G230" s="147">
        <v>0</v>
      </c>
      <c r="H230" s="50">
        <f t="shared" si="254"/>
        <v>0</v>
      </c>
      <c r="I230" s="147">
        <v>0</v>
      </c>
      <c r="J230" s="50">
        <f t="shared" si="255"/>
        <v>0</v>
      </c>
      <c r="K230" s="147">
        <v>0</v>
      </c>
      <c r="L230" s="50">
        <f t="shared" si="256"/>
        <v>100</v>
      </c>
      <c r="M230" s="147">
        <v>100</v>
      </c>
      <c r="N230" s="50">
        <f t="shared" si="257"/>
        <v>0</v>
      </c>
      <c r="O230" s="147">
        <v>100</v>
      </c>
      <c r="P230" s="50">
        <f t="shared" si="258"/>
        <v>0</v>
      </c>
      <c r="Q230" s="147">
        <v>100</v>
      </c>
      <c r="R230" s="50">
        <f t="shared" si="259"/>
        <v>0</v>
      </c>
      <c r="S230" s="147">
        <v>100</v>
      </c>
      <c r="T230" s="50">
        <f t="shared" si="260"/>
        <v>0</v>
      </c>
      <c r="U230" s="147">
        <v>100</v>
      </c>
      <c r="V230" s="50">
        <f t="shared" si="261"/>
        <v>0</v>
      </c>
      <c r="W230" s="147">
        <v>100</v>
      </c>
      <c r="X230" s="50">
        <f t="shared" si="262"/>
        <v>-100</v>
      </c>
      <c r="Y230" s="147">
        <v>0</v>
      </c>
      <c r="Z230" s="124">
        <f t="shared" si="263"/>
        <v>0</v>
      </c>
      <c r="AA230" s="147">
        <v>0</v>
      </c>
      <c r="AB230" s="50">
        <f t="shared" si="264"/>
        <v>100</v>
      </c>
    </row>
    <row r="231" spans="1:28" ht="15" x14ac:dyDescent="0.25">
      <c r="A231" s="77"/>
      <c r="B231" s="77"/>
      <c r="C231" s="77">
        <v>4121</v>
      </c>
      <c r="D231" s="71" t="s">
        <v>125</v>
      </c>
      <c r="E231" s="153">
        <v>600</v>
      </c>
      <c r="F231" s="152">
        <v>650</v>
      </c>
      <c r="G231" s="147">
        <v>100</v>
      </c>
      <c r="H231" s="50">
        <f t="shared" si="254"/>
        <v>0</v>
      </c>
      <c r="I231" s="147">
        <v>100</v>
      </c>
      <c r="J231" s="50">
        <f t="shared" si="255"/>
        <v>50</v>
      </c>
      <c r="K231" s="147">
        <v>150</v>
      </c>
      <c r="L231" s="50">
        <f t="shared" si="256"/>
        <v>50</v>
      </c>
      <c r="M231" s="147">
        <v>200</v>
      </c>
      <c r="N231" s="50">
        <f t="shared" si="257"/>
        <v>0</v>
      </c>
      <c r="O231" s="147">
        <v>200</v>
      </c>
      <c r="P231" s="50">
        <f t="shared" si="258"/>
        <v>50</v>
      </c>
      <c r="Q231" s="147">
        <v>250</v>
      </c>
      <c r="R231" s="50">
        <f t="shared" si="259"/>
        <v>50</v>
      </c>
      <c r="S231" s="147">
        <v>300</v>
      </c>
      <c r="T231" s="50">
        <f t="shared" si="260"/>
        <v>0</v>
      </c>
      <c r="U231" s="147">
        <v>300</v>
      </c>
      <c r="V231" s="50">
        <f t="shared" si="261"/>
        <v>100</v>
      </c>
      <c r="W231" s="147">
        <v>400</v>
      </c>
      <c r="X231" s="50">
        <f t="shared" si="262"/>
        <v>-400</v>
      </c>
      <c r="Y231" s="147">
        <v>0</v>
      </c>
      <c r="Z231" s="50">
        <f t="shared" si="263"/>
        <v>0</v>
      </c>
      <c r="AA231" s="147">
        <v>0</v>
      </c>
      <c r="AB231" s="50">
        <f t="shared" si="264"/>
        <v>61.53846153846154</v>
      </c>
    </row>
    <row r="232" spans="1:28" ht="15" x14ac:dyDescent="0.25">
      <c r="A232" s="71"/>
      <c r="B232" s="71"/>
      <c r="C232" s="71">
        <v>4122</v>
      </c>
      <c r="D232" s="71" t="s">
        <v>124</v>
      </c>
      <c r="E232" s="151">
        <v>0</v>
      </c>
      <c r="F232" s="150">
        <v>178</v>
      </c>
      <c r="G232" s="147">
        <v>0</v>
      </c>
      <c r="H232" s="50">
        <f t="shared" si="254"/>
        <v>0</v>
      </c>
      <c r="I232" s="147">
        <v>0</v>
      </c>
      <c r="J232" s="50">
        <f t="shared" si="255"/>
        <v>0</v>
      </c>
      <c r="K232" s="147">
        <v>0</v>
      </c>
      <c r="L232" s="50">
        <f t="shared" si="256"/>
        <v>0</v>
      </c>
      <c r="M232" s="147">
        <v>0</v>
      </c>
      <c r="N232" s="50">
        <f t="shared" si="257"/>
        <v>178</v>
      </c>
      <c r="O232" s="147">
        <v>178</v>
      </c>
      <c r="P232" s="50">
        <f t="shared" si="258"/>
        <v>0</v>
      </c>
      <c r="Q232" s="147">
        <v>178</v>
      </c>
      <c r="R232" s="50">
        <f t="shared" si="259"/>
        <v>0</v>
      </c>
      <c r="S232" s="147">
        <v>178</v>
      </c>
      <c r="T232" s="50">
        <f t="shared" si="260"/>
        <v>0</v>
      </c>
      <c r="U232" s="147">
        <v>178</v>
      </c>
      <c r="V232" s="50">
        <f t="shared" si="261"/>
        <v>0</v>
      </c>
      <c r="W232" s="147">
        <v>178</v>
      </c>
      <c r="X232" s="50">
        <f t="shared" si="262"/>
        <v>-178</v>
      </c>
      <c r="Y232" s="147">
        <v>0</v>
      </c>
      <c r="Z232" s="50">
        <f t="shared" si="263"/>
        <v>0</v>
      </c>
      <c r="AA232" s="147">
        <v>0</v>
      </c>
      <c r="AB232" s="50">
        <f t="shared" si="264"/>
        <v>100</v>
      </c>
    </row>
    <row r="233" spans="1:28" ht="15" hidden="1" x14ac:dyDescent="0.25">
      <c r="A233" s="71"/>
      <c r="B233" s="71"/>
      <c r="C233" s="71">
        <v>4216</v>
      </c>
      <c r="D233" s="77" t="s">
        <v>420</v>
      </c>
      <c r="E233" s="151"/>
      <c r="F233" s="150"/>
      <c r="G233" s="147">
        <v>0</v>
      </c>
      <c r="H233" s="50">
        <f t="shared" si="254"/>
        <v>0</v>
      </c>
      <c r="I233" s="147">
        <v>0</v>
      </c>
      <c r="J233" s="50">
        <f t="shared" si="255"/>
        <v>0</v>
      </c>
      <c r="K233" s="147">
        <v>0</v>
      </c>
      <c r="L233" s="50">
        <f t="shared" si="256"/>
        <v>0</v>
      </c>
      <c r="M233" s="147">
        <v>0</v>
      </c>
      <c r="N233" s="50">
        <f t="shared" si="257"/>
        <v>0</v>
      </c>
      <c r="O233" s="147">
        <v>0</v>
      </c>
      <c r="P233" s="50">
        <f t="shared" si="258"/>
        <v>0</v>
      </c>
      <c r="Q233" s="147">
        <v>0</v>
      </c>
      <c r="R233" s="50">
        <f t="shared" si="259"/>
        <v>0</v>
      </c>
      <c r="S233" s="147">
        <v>0</v>
      </c>
      <c r="T233" s="50">
        <f t="shared" si="260"/>
        <v>0</v>
      </c>
      <c r="U233" s="147">
        <v>0</v>
      </c>
      <c r="V233" s="50">
        <f t="shared" si="261"/>
        <v>0</v>
      </c>
      <c r="W233" s="147">
        <v>0</v>
      </c>
      <c r="X233" s="50">
        <f t="shared" si="262"/>
        <v>0</v>
      </c>
      <c r="Y233" s="147">
        <v>0</v>
      </c>
      <c r="Z233" s="50">
        <f t="shared" si="263"/>
        <v>0</v>
      </c>
      <c r="AA233" s="147">
        <v>0</v>
      </c>
      <c r="AB233" s="50" t="e">
        <f t="shared" si="264"/>
        <v>#DIV/0!</v>
      </c>
    </row>
    <row r="234" spans="1:28" ht="15" x14ac:dyDescent="0.25">
      <c r="A234" s="71"/>
      <c r="B234" s="71">
        <v>2219</v>
      </c>
      <c r="C234" s="71">
        <v>2111</v>
      </c>
      <c r="D234" s="71" t="s">
        <v>123</v>
      </c>
      <c r="E234" s="151">
        <v>0</v>
      </c>
      <c r="F234" s="150">
        <v>8000</v>
      </c>
      <c r="G234" s="147">
        <v>1192.8</v>
      </c>
      <c r="H234" s="50">
        <f t="shared" si="254"/>
        <v>668.90000000000009</v>
      </c>
      <c r="I234" s="147">
        <v>1861.7</v>
      </c>
      <c r="J234" s="50">
        <f t="shared" si="255"/>
        <v>574.89999999999986</v>
      </c>
      <c r="K234" s="147">
        <v>2436.6</v>
      </c>
      <c r="L234" s="50">
        <f t="shared" si="256"/>
        <v>702.70000000000027</v>
      </c>
      <c r="M234" s="147">
        <v>3139.3</v>
      </c>
      <c r="N234" s="50">
        <f t="shared" si="257"/>
        <v>644.59999999999991</v>
      </c>
      <c r="O234" s="147">
        <v>3783.9</v>
      </c>
      <c r="P234" s="50">
        <f t="shared" si="258"/>
        <v>511.79999999999973</v>
      </c>
      <c r="Q234" s="147">
        <v>4295.7</v>
      </c>
      <c r="R234" s="50">
        <f t="shared" si="259"/>
        <v>623.69999999999982</v>
      </c>
      <c r="S234" s="147">
        <v>4919.3999999999996</v>
      </c>
      <c r="T234" s="50">
        <f t="shared" si="260"/>
        <v>630.70000000000073</v>
      </c>
      <c r="U234" s="147">
        <v>5550.1</v>
      </c>
      <c r="V234" s="50">
        <f t="shared" si="261"/>
        <v>706.69999999999982</v>
      </c>
      <c r="W234" s="147">
        <v>6256.8</v>
      </c>
      <c r="X234" s="50">
        <f t="shared" si="262"/>
        <v>-6256.8</v>
      </c>
      <c r="Y234" s="147">
        <v>0</v>
      </c>
      <c r="Z234" s="50">
        <f t="shared" si="263"/>
        <v>0</v>
      </c>
      <c r="AA234" s="147">
        <v>0</v>
      </c>
      <c r="AB234" s="50">
        <f t="shared" si="264"/>
        <v>78.210000000000008</v>
      </c>
    </row>
    <row r="235" spans="1:28" ht="15" x14ac:dyDescent="0.25">
      <c r="A235" s="71"/>
      <c r="B235" s="71">
        <v>2219</v>
      </c>
      <c r="C235" s="71">
        <v>2322</v>
      </c>
      <c r="D235" s="71" t="s">
        <v>485</v>
      </c>
      <c r="E235" s="50">
        <v>0</v>
      </c>
      <c r="F235" s="69">
        <v>0</v>
      </c>
      <c r="G235" s="147">
        <v>6.3</v>
      </c>
      <c r="H235" s="50">
        <f t="shared" ref="H235" si="265">I235-G235</f>
        <v>-0.70000000000000018</v>
      </c>
      <c r="I235" s="147">
        <v>5.6</v>
      </c>
      <c r="J235" s="50">
        <f t="shared" ref="J235" si="266">K235-I235</f>
        <v>8.2000000000000011</v>
      </c>
      <c r="K235" s="147">
        <v>13.8</v>
      </c>
      <c r="L235" s="50">
        <f t="shared" ref="L235" si="267">M235-K235</f>
        <v>0</v>
      </c>
      <c r="M235" s="147">
        <v>13.8</v>
      </c>
      <c r="N235" s="50">
        <f t="shared" ref="N235" si="268">O235-M235</f>
        <v>0</v>
      </c>
      <c r="O235" s="147">
        <v>13.8</v>
      </c>
      <c r="P235" s="50">
        <f t="shared" ref="P235" si="269">Q235-O235</f>
        <v>9.1999999999999993</v>
      </c>
      <c r="Q235" s="147">
        <v>23</v>
      </c>
      <c r="R235" s="50">
        <f t="shared" ref="R235" si="270">S235-Q235</f>
        <v>0</v>
      </c>
      <c r="S235" s="147">
        <v>23</v>
      </c>
      <c r="T235" s="50">
        <f t="shared" ref="T235" si="271">U235-S235</f>
        <v>0</v>
      </c>
      <c r="U235" s="147">
        <v>23</v>
      </c>
      <c r="V235" s="50">
        <f t="shared" ref="V235" si="272">W235-U235</f>
        <v>0</v>
      </c>
      <c r="W235" s="147">
        <v>23</v>
      </c>
      <c r="X235" s="50">
        <f t="shared" ref="X235" si="273">Y235-W235</f>
        <v>-23</v>
      </c>
      <c r="Y235" s="147">
        <v>0</v>
      </c>
      <c r="Z235" s="50">
        <f t="shared" ref="Z235" si="274">AA235-Y235</f>
        <v>0</v>
      </c>
      <c r="AA235" s="147">
        <v>0</v>
      </c>
      <c r="AB235" s="50" t="e">
        <f t="shared" si="264"/>
        <v>#DIV/0!</v>
      </c>
    </row>
    <row r="236" spans="1:28" ht="15" x14ac:dyDescent="0.25">
      <c r="A236" s="71"/>
      <c r="B236" s="71">
        <v>2219</v>
      </c>
      <c r="C236" s="71">
        <v>2329</v>
      </c>
      <c r="D236" s="71" t="s">
        <v>122</v>
      </c>
      <c r="E236" s="50">
        <v>8000</v>
      </c>
      <c r="F236" s="150">
        <v>0</v>
      </c>
      <c r="G236" s="147">
        <v>0</v>
      </c>
      <c r="H236" s="50">
        <f t="shared" si="254"/>
        <v>0</v>
      </c>
      <c r="I236" s="147">
        <v>0</v>
      </c>
      <c r="J236" s="50">
        <f t="shared" si="255"/>
        <v>0</v>
      </c>
      <c r="K236" s="147">
        <v>0</v>
      </c>
      <c r="L236" s="50">
        <f t="shared" si="256"/>
        <v>0</v>
      </c>
      <c r="M236" s="147">
        <v>0</v>
      </c>
      <c r="N236" s="50">
        <f t="shared" si="257"/>
        <v>0</v>
      </c>
      <c r="O236" s="147">
        <v>0</v>
      </c>
      <c r="P236" s="50">
        <f t="shared" si="258"/>
        <v>0</v>
      </c>
      <c r="Q236" s="147">
        <v>0</v>
      </c>
      <c r="R236" s="50">
        <f t="shared" si="259"/>
        <v>0</v>
      </c>
      <c r="S236" s="147">
        <v>0</v>
      </c>
      <c r="T236" s="50">
        <f t="shared" si="260"/>
        <v>0</v>
      </c>
      <c r="U236" s="147">
        <v>0</v>
      </c>
      <c r="V236" s="50">
        <f t="shared" si="261"/>
        <v>0</v>
      </c>
      <c r="W236" s="147">
        <v>0</v>
      </c>
      <c r="X236" s="50">
        <f t="shared" si="262"/>
        <v>0</v>
      </c>
      <c r="Y236" s="147">
        <v>0</v>
      </c>
      <c r="Z236" s="50">
        <f t="shared" si="263"/>
        <v>0</v>
      </c>
      <c r="AA236" s="147">
        <v>0</v>
      </c>
      <c r="AB236" s="50" t="e">
        <f t="shared" si="264"/>
        <v>#DIV/0!</v>
      </c>
    </row>
    <row r="237" spans="1:28" ht="15" x14ac:dyDescent="0.25">
      <c r="A237" s="71"/>
      <c r="B237" s="71">
        <v>3419</v>
      </c>
      <c r="C237" s="71">
        <v>2321</v>
      </c>
      <c r="D237" s="71" t="s">
        <v>511</v>
      </c>
      <c r="E237" s="50">
        <v>0</v>
      </c>
      <c r="F237" s="150">
        <v>0</v>
      </c>
      <c r="G237" s="147">
        <v>0</v>
      </c>
      <c r="H237" s="50">
        <f t="shared" ref="H237" si="275">I237-G237</f>
        <v>0</v>
      </c>
      <c r="I237" s="147">
        <v>0</v>
      </c>
      <c r="J237" s="50">
        <f t="shared" ref="J237" si="276">K237-I237</f>
        <v>0</v>
      </c>
      <c r="K237" s="147">
        <v>0</v>
      </c>
      <c r="L237" s="50">
        <f t="shared" ref="L237" si="277">M237-K237</f>
        <v>0</v>
      </c>
      <c r="M237" s="147">
        <v>0</v>
      </c>
      <c r="N237" s="50">
        <f t="shared" ref="N237" si="278">O237-M237</f>
        <v>0</v>
      </c>
      <c r="O237" s="147">
        <v>0</v>
      </c>
      <c r="P237" s="50">
        <f t="shared" ref="P237" si="279">Q237-O237</f>
        <v>10</v>
      </c>
      <c r="Q237" s="147">
        <v>10</v>
      </c>
      <c r="R237" s="50">
        <f t="shared" ref="R237" si="280">S237-Q237</f>
        <v>0</v>
      </c>
      <c r="S237" s="147">
        <v>10</v>
      </c>
      <c r="T237" s="50">
        <f t="shared" ref="T237" si="281">U237-S237</f>
        <v>0</v>
      </c>
      <c r="U237" s="147">
        <v>10</v>
      </c>
      <c r="V237" s="50">
        <f t="shared" ref="V237" si="282">W237-U237</f>
        <v>0</v>
      </c>
      <c r="W237" s="147">
        <v>10</v>
      </c>
      <c r="X237" s="50">
        <f t="shared" ref="X237" si="283">Y237-W237</f>
        <v>-10</v>
      </c>
      <c r="Y237" s="147">
        <v>0</v>
      </c>
      <c r="Z237" s="50">
        <f t="shared" ref="Z237" si="284">AA237-Y237</f>
        <v>0</v>
      </c>
      <c r="AA237" s="147">
        <v>0</v>
      </c>
      <c r="AB237" s="50" t="e">
        <f t="shared" si="264"/>
        <v>#DIV/0!</v>
      </c>
    </row>
    <row r="238" spans="1:28" ht="15" x14ac:dyDescent="0.25">
      <c r="A238" s="71"/>
      <c r="B238" s="71">
        <v>5311</v>
      </c>
      <c r="C238" s="71">
        <v>2111</v>
      </c>
      <c r="D238" s="71" t="s">
        <v>121</v>
      </c>
      <c r="E238" s="151">
        <v>450</v>
      </c>
      <c r="F238" s="150">
        <v>450</v>
      </c>
      <c r="G238" s="147">
        <v>85.1</v>
      </c>
      <c r="H238" s="50">
        <f t="shared" si="254"/>
        <v>15.300000000000011</v>
      </c>
      <c r="I238" s="147">
        <v>100.4</v>
      </c>
      <c r="J238" s="50">
        <f t="shared" si="255"/>
        <v>91.699999999999989</v>
      </c>
      <c r="K238" s="147">
        <v>192.1</v>
      </c>
      <c r="L238" s="50">
        <f t="shared" si="256"/>
        <v>0</v>
      </c>
      <c r="M238" s="147">
        <v>192.1</v>
      </c>
      <c r="N238" s="50">
        <f t="shared" si="257"/>
        <v>33.400000000000006</v>
      </c>
      <c r="O238" s="147">
        <v>225.5</v>
      </c>
      <c r="P238" s="50">
        <f t="shared" si="258"/>
        <v>72.600000000000023</v>
      </c>
      <c r="Q238" s="147">
        <v>298.10000000000002</v>
      </c>
      <c r="R238" s="50">
        <f t="shared" si="259"/>
        <v>0</v>
      </c>
      <c r="S238" s="147">
        <v>298.10000000000002</v>
      </c>
      <c r="T238" s="50">
        <f t="shared" si="260"/>
        <v>0</v>
      </c>
      <c r="U238" s="147">
        <v>298.10000000000002</v>
      </c>
      <c r="V238" s="50">
        <f t="shared" si="261"/>
        <v>100.59999999999997</v>
      </c>
      <c r="W238" s="147">
        <v>398.7</v>
      </c>
      <c r="X238" s="50">
        <f t="shared" si="262"/>
        <v>-398.7</v>
      </c>
      <c r="Y238" s="147">
        <v>0</v>
      </c>
      <c r="Z238" s="50">
        <f t="shared" si="263"/>
        <v>0</v>
      </c>
      <c r="AA238" s="147">
        <v>0</v>
      </c>
      <c r="AB238" s="50">
        <f t="shared" si="264"/>
        <v>88.6</v>
      </c>
    </row>
    <row r="239" spans="1:28" ht="15" x14ac:dyDescent="0.25">
      <c r="A239" s="71"/>
      <c r="B239" s="71">
        <v>5311</v>
      </c>
      <c r="C239" s="71">
        <v>2212</v>
      </c>
      <c r="D239" s="71" t="s">
        <v>421</v>
      </c>
      <c r="E239" s="149">
        <v>1200</v>
      </c>
      <c r="F239" s="148">
        <v>1200</v>
      </c>
      <c r="G239" s="147">
        <v>291.8</v>
      </c>
      <c r="H239" s="50">
        <f t="shared" si="254"/>
        <v>172.39999999999998</v>
      </c>
      <c r="I239" s="147">
        <v>464.2</v>
      </c>
      <c r="J239" s="50">
        <f t="shared" si="255"/>
        <v>160.59999999999997</v>
      </c>
      <c r="K239" s="147">
        <v>624.79999999999995</v>
      </c>
      <c r="L239" s="50">
        <f t="shared" si="256"/>
        <v>150.60000000000002</v>
      </c>
      <c r="M239" s="147">
        <v>775.4</v>
      </c>
      <c r="N239" s="50">
        <f t="shared" si="257"/>
        <v>144</v>
      </c>
      <c r="O239" s="147">
        <v>919.4</v>
      </c>
      <c r="P239" s="50">
        <f t="shared" si="258"/>
        <v>108.60000000000002</v>
      </c>
      <c r="Q239" s="147">
        <v>1028</v>
      </c>
      <c r="R239" s="50">
        <f t="shared" si="259"/>
        <v>166.20000000000005</v>
      </c>
      <c r="S239" s="147">
        <v>1194.2</v>
      </c>
      <c r="T239" s="50">
        <f t="shared" si="260"/>
        <v>148.09999999999991</v>
      </c>
      <c r="U239" s="147">
        <v>1342.3</v>
      </c>
      <c r="V239" s="50">
        <f t="shared" si="261"/>
        <v>139.5</v>
      </c>
      <c r="W239" s="147">
        <v>1481.8</v>
      </c>
      <c r="X239" s="50">
        <f t="shared" si="262"/>
        <v>-1481.8</v>
      </c>
      <c r="Y239" s="147">
        <v>0</v>
      </c>
      <c r="Z239" s="50">
        <f t="shared" si="263"/>
        <v>0</v>
      </c>
      <c r="AA239" s="147">
        <v>0</v>
      </c>
      <c r="AB239" s="50">
        <f t="shared" si="264"/>
        <v>123.48333333333332</v>
      </c>
    </row>
    <row r="240" spans="1:28" ht="15" hidden="1" x14ac:dyDescent="0.25">
      <c r="A240" s="123"/>
      <c r="B240" s="123">
        <v>5311</v>
      </c>
      <c r="C240" s="123">
        <v>2310</v>
      </c>
      <c r="D240" s="123" t="s">
        <v>426</v>
      </c>
      <c r="E240" s="72"/>
      <c r="F240" s="80"/>
      <c r="G240" s="147">
        <v>0</v>
      </c>
      <c r="H240" s="50">
        <f t="shared" si="254"/>
        <v>0</v>
      </c>
      <c r="I240" s="147">
        <v>0</v>
      </c>
      <c r="J240" s="50">
        <f t="shared" si="255"/>
        <v>0</v>
      </c>
      <c r="K240" s="147">
        <v>0</v>
      </c>
      <c r="L240" s="50">
        <f t="shared" si="256"/>
        <v>0</v>
      </c>
      <c r="M240" s="147">
        <v>0</v>
      </c>
      <c r="N240" s="50">
        <f t="shared" si="257"/>
        <v>0</v>
      </c>
      <c r="O240" s="147">
        <v>0</v>
      </c>
      <c r="P240" s="50">
        <f t="shared" si="258"/>
        <v>0</v>
      </c>
      <c r="Q240" s="147">
        <v>0</v>
      </c>
      <c r="R240" s="50">
        <f t="shared" si="259"/>
        <v>0</v>
      </c>
      <c r="S240" s="147">
        <v>0</v>
      </c>
      <c r="T240" s="50">
        <f t="shared" si="260"/>
        <v>0</v>
      </c>
      <c r="U240" s="147">
        <v>0</v>
      </c>
      <c r="V240" s="50">
        <f t="shared" si="261"/>
        <v>0</v>
      </c>
      <c r="W240" s="147">
        <v>0</v>
      </c>
      <c r="X240" s="50">
        <f t="shared" si="262"/>
        <v>0</v>
      </c>
      <c r="Y240" s="147">
        <v>0</v>
      </c>
      <c r="Z240" s="50">
        <f t="shared" si="263"/>
        <v>0</v>
      </c>
      <c r="AA240" s="147">
        <v>0</v>
      </c>
      <c r="AB240" s="50" t="e">
        <f t="shared" si="264"/>
        <v>#DIV/0!</v>
      </c>
    </row>
    <row r="241" spans="1:28" ht="15" x14ac:dyDescent="0.25">
      <c r="A241" s="123"/>
      <c r="B241" s="123">
        <v>5311</v>
      </c>
      <c r="C241" s="123">
        <v>2322</v>
      </c>
      <c r="D241" s="123" t="s">
        <v>427</v>
      </c>
      <c r="E241" s="72">
        <v>0</v>
      </c>
      <c r="F241" s="80">
        <v>0</v>
      </c>
      <c r="G241" s="147">
        <v>11.8</v>
      </c>
      <c r="H241" s="50">
        <f t="shared" si="254"/>
        <v>0</v>
      </c>
      <c r="I241" s="147">
        <v>11.8</v>
      </c>
      <c r="J241" s="72">
        <f t="shared" si="255"/>
        <v>0</v>
      </c>
      <c r="K241" s="147">
        <v>11.8</v>
      </c>
      <c r="L241" s="50">
        <f t="shared" si="256"/>
        <v>0</v>
      </c>
      <c r="M241" s="147">
        <v>11.8</v>
      </c>
      <c r="N241" s="50">
        <f t="shared" si="257"/>
        <v>0</v>
      </c>
      <c r="O241" s="147">
        <v>11.8</v>
      </c>
      <c r="P241" s="50">
        <f t="shared" si="258"/>
        <v>0</v>
      </c>
      <c r="Q241" s="147">
        <v>11.8</v>
      </c>
      <c r="R241" s="50">
        <f t="shared" si="259"/>
        <v>9.9999999999999645E-2</v>
      </c>
      <c r="S241" s="147">
        <v>11.9</v>
      </c>
      <c r="T241" s="50">
        <f t="shared" si="260"/>
        <v>-9.9999999999999645E-2</v>
      </c>
      <c r="U241" s="147">
        <v>11.8</v>
      </c>
      <c r="V241" s="50">
        <f t="shared" si="261"/>
        <v>0</v>
      </c>
      <c r="W241" s="147">
        <v>11.8</v>
      </c>
      <c r="X241" s="50">
        <f t="shared" si="262"/>
        <v>-11.8</v>
      </c>
      <c r="Y241" s="147">
        <v>0</v>
      </c>
      <c r="Z241" s="50">
        <f t="shared" si="263"/>
        <v>0</v>
      </c>
      <c r="AA241" s="147">
        <v>0</v>
      </c>
      <c r="AB241" s="50" t="e">
        <f t="shared" si="264"/>
        <v>#DIV/0!</v>
      </c>
    </row>
    <row r="242" spans="1:28" ht="15" x14ac:dyDescent="0.25">
      <c r="A242" s="71"/>
      <c r="B242" s="71">
        <v>5311</v>
      </c>
      <c r="C242" s="71">
        <v>2324</v>
      </c>
      <c r="D242" s="71" t="s">
        <v>422</v>
      </c>
      <c r="E242" s="50">
        <v>0</v>
      </c>
      <c r="F242" s="69">
        <v>0</v>
      </c>
      <c r="G242" s="147">
        <v>6.3</v>
      </c>
      <c r="H242" s="50">
        <f t="shared" si="254"/>
        <v>101.5</v>
      </c>
      <c r="I242" s="147">
        <v>107.8</v>
      </c>
      <c r="J242" s="50">
        <f t="shared" si="255"/>
        <v>0.10000000000000853</v>
      </c>
      <c r="K242" s="147">
        <v>107.9</v>
      </c>
      <c r="L242" s="50">
        <f t="shared" si="256"/>
        <v>5.0999999999999943</v>
      </c>
      <c r="M242" s="147">
        <v>113</v>
      </c>
      <c r="N242" s="50">
        <f t="shared" si="257"/>
        <v>8.5999999999999943</v>
      </c>
      <c r="O242" s="147">
        <v>121.6</v>
      </c>
      <c r="P242" s="50">
        <f t="shared" si="258"/>
        <v>0.80000000000001137</v>
      </c>
      <c r="Q242" s="147">
        <v>122.4</v>
      </c>
      <c r="R242" s="50">
        <f t="shared" si="259"/>
        <v>0</v>
      </c>
      <c r="S242" s="147">
        <v>122.4</v>
      </c>
      <c r="T242" s="50">
        <f t="shared" si="260"/>
        <v>0</v>
      </c>
      <c r="U242" s="147">
        <v>122.4</v>
      </c>
      <c r="V242" s="50">
        <f t="shared" si="261"/>
        <v>2.0999999999999943</v>
      </c>
      <c r="W242" s="147">
        <v>124.5</v>
      </c>
      <c r="X242" s="50">
        <f t="shared" si="262"/>
        <v>-124.5</v>
      </c>
      <c r="Y242" s="147">
        <v>0</v>
      </c>
      <c r="Z242" s="50">
        <f t="shared" si="263"/>
        <v>0</v>
      </c>
      <c r="AA242" s="147">
        <v>0</v>
      </c>
      <c r="AB242" s="50" t="e">
        <f t="shared" si="264"/>
        <v>#DIV/0!</v>
      </c>
    </row>
    <row r="243" spans="1:28" ht="15" hidden="1" x14ac:dyDescent="0.25">
      <c r="A243" s="123"/>
      <c r="B243" s="123">
        <v>5311</v>
      </c>
      <c r="C243" s="123">
        <v>2329</v>
      </c>
      <c r="D243" s="123" t="s">
        <v>423</v>
      </c>
      <c r="E243" s="72"/>
      <c r="F243" s="80"/>
      <c r="G243" s="147">
        <v>0</v>
      </c>
      <c r="H243" s="50">
        <f t="shared" ref="H243" si="285">I243-G243</f>
        <v>0</v>
      </c>
      <c r="I243" s="147">
        <v>0</v>
      </c>
      <c r="J243" s="72">
        <f t="shared" ref="J243" si="286">K243-I243</f>
        <v>0</v>
      </c>
      <c r="K243" s="147">
        <v>0</v>
      </c>
      <c r="L243" s="50">
        <f t="shared" ref="L243" si="287">M243-K243</f>
        <v>0</v>
      </c>
      <c r="M243" s="147">
        <v>0</v>
      </c>
      <c r="N243" s="50">
        <f t="shared" ref="N243" si="288">O243-M243</f>
        <v>0</v>
      </c>
      <c r="O243" s="147">
        <v>0</v>
      </c>
      <c r="P243" s="50">
        <f t="shared" ref="P243" si="289">Q243-O243</f>
        <v>0</v>
      </c>
      <c r="Q243" s="147">
        <v>0</v>
      </c>
      <c r="R243" s="50">
        <f t="shared" ref="R243" si="290">S243-Q243</f>
        <v>0</v>
      </c>
      <c r="S243" s="147">
        <v>0</v>
      </c>
      <c r="T243" s="50">
        <f t="shared" ref="T243" si="291">U243-S243</f>
        <v>0</v>
      </c>
      <c r="U243" s="147">
        <v>0</v>
      </c>
      <c r="V243" s="50">
        <f t="shared" ref="V243" si="292">W243-U243</f>
        <v>0</v>
      </c>
      <c r="W243" s="147">
        <v>0</v>
      </c>
      <c r="X243" s="50">
        <f t="shared" ref="X243" si="293">Y243-W243</f>
        <v>0</v>
      </c>
      <c r="Y243" s="147">
        <v>0</v>
      </c>
      <c r="Z243" s="50">
        <f t="shared" ref="Z243" si="294">AA243-Y243</f>
        <v>0</v>
      </c>
      <c r="AA243" s="147">
        <v>0</v>
      </c>
      <c r="AB243" s="50" t="e">
        <f t="shared" si="264"/>
        <v>#DIV/0!</v>
      </c>
    </row>
    <row r="244" spans="1:28" ht="15.75" customHeight="1" x14ac:dyDescent="0.25">
      <c r="A244" s="123"/>
      <c r="B244" s="123">
        <v>5311</v>
      </c>
      <c r="C244" s="123">
        <v>2329</v>
      </c>
      <c r="D244" s="123" t="s">
        <v>423</v>
      </c>
      <c r="E244" s="72">
        <v>0</v>
      </c>
      <c r="F244" s="80">
        <v>0</v>
      </c>
      <c r="G244" s="147">
        <v>0</v>
      </c>
      <c r="H244" s="50">
        <f t="shared" si="254"/>
        <v>0</v>
      </c>
      <c r="I244" s="147">
        <v>0</v>
      </c>
      <c r="J244" s="72">
        <f t="shared" si="255"/>
        <v>0</v>
      </c>
      <c r="K244" s="147">
        <v>0</v>
      </c>
      <c r="L244" s="50">
        <f t="shared" si="256"/>
        <v>5.0999999999999996</v>
      </c>
      <c r="M244" s="147">
        <v>5.0999999999999996</v>
      </c>
      <c r="N244" s="50">
        <f t="shared" si="257"/>
        <v>0</v>
      </c>
      <c r="O244" s="147">
        <v>5.0999999999999996</v>
      </c>
      <c r="P244" s="50">
        <f t="shared" si="258"/>
        <v>-9.9999999999999645E-2</v>
      </c>
      <c r="Q244" s="147">
        <v>5</v>
      </c>
      <c r="R244" s="50">
        <f t="shared" si="259"/>
        <v>0</v>
      </c>
      <c r="S244" s="147">
        <v>5</v>
      </c>
      <c r="T244" s="50">
        <f t="shared" si="260"/>
        <v>0</v>
      </c>
      <c r="U244" s="147">
        <v>5</v>
      </c>
      <c r="V244" s="50">
        <f t="shared" si="261"/>
        <v>0</v>
      </c>
      <c r="W244" s="147">
        <v>5</v>
      </c>
      <c r="X244" s="50">
        <f t="shared" si="262"/>
        <v>-5</v>
      </c>
      <c r="Y244" s="147">
        <v>0</v>
      </c>
      <c r="Z244" s="50">
        <f t="shared" si="263"/>
        <v>0</v>
      </c>
      <c r="AA244" s="147">
        <v>0</v>
      </c>
      <c r="AB244" s="50" t="e">
        <f t="shared" si="264"/>
        <v>#DIV/0!</v>
      </c>
    </row>
    <row r="245" spans="1:28" ht="15" hidden="1" x14ac:dyDescent="0.25">
      <c r="A245" s="123"/>
      <c r="B245" s="123">
        <v>5311</v>
      </c>
      <c r="C245" s="123">
        <v>3113</v>
      </c>
      <c r="D245" s="123" t="s">
        <v>424</v>
      </c>
      <c r="E245" s="72"/>
      <c r="F245" s="80"/>
      <c r="G245" s="147">
        <v>0</v>
      </c>
      <c r="H245" s="50">
        <f t="shared" si="254"/>
        <v>0</v>
      </c>
      <c r="I245" s="147">
        <v>0</v>
      </c>
      <c r="J245" s="72">
        <f t="shared" si="255"/>
        <v>0</v>
      </c>
      <c r="K245" s="147">
        <v>0</v>
      </c>
      <c r="L245" s="50">
        <f t="shared" si="256"/>
        <v>0</v>
      </c>
      <c r="M245" s="147">
        <v>0</v>
      </c>
      <c r="N245" s="50">
        <f t="shared" si="257"/>
        <v>0</v>
      </c>
      <c r="O245" s="147">
        <v>0</v>
      </c>
      <c r="P245" s="50">
        <f t="shared" si="258"/>
        <v>0</v>
      </c>
      <c r="Q245" s="147">
        <v>0</v>
      </c>
      <c r="R245" s="50">
        <f t="shared" si="259"/>
        <v>0</v>
      </c>
      <c r="S245" s="147">
        <v>0</v>
      </c>
      <c r="T245" s="50">
        <f t="shared" si="260"/>
        <v>0</v>
      </c>
      <c r="U245" s="147">
        <v>0</v>
      </c>
      <c r="V245" s="50">
        <f t="shared" si="261"/>
        <v>0</v>
      </c>
      <c r="W245" s="147">
        <v>0</v>
      </c>
      <c r="X245" s="50">
        <f t="shared" si="262"/>
        <v>0</v>
      </c>
      <c r="Y245" s="147">
        <v>0</v>
      </c>
      <c r="Z245" s="50">
        <f t="shared" si="263"/>
        <v>0</v>
      </c>
      <c r="AA245" s="147">
        <v>0</v>
      </c>
      <c r="AB245" s="50" t="e">
        <f t="shared" si="264"/>
        <v>#DIV/0!</v>
      </c>
    </row>
    <row r="246" spans="1:28" ht="15" x14ac:dyDescent="0.25">
      <c r="A246" s="123"/>
      <c r="B246" s="123">
        <v>6409</v>
      </c>
      <c r="C246" s="123">
        <v>2328</v>
      </c>
      <c r="D246" s="123" t="s">
        <v>425</v>
      </c>
      <c r="E246" s="72">
        <v>0</v>
      </c>
      <c r="F246" s="80">
        <v>0</v>
      </c>
      <c r="G246" s="147">
        <v>0</v>
      </c>
      <c r="H246" s="50">
        <f t="shared" si="254"/>
        <v>0</v>
      </c>
      <c r="I246" s="147">
        <v>0</v>
      </c>
      <c r="J246" s="72">
        <f t="shared" si="255"/>
        <v>0</v>
      </c>
      <c r="K246" s="147">
        <v>0</v>
      </c>
      <c r="L246" s="50">
        <f t="shared" si="256"/>
        <v>0</v>
      </c>
      <c r="M246" s="147">
        <v>0</v>
      </c>
      <c r="N246" s="50">
        <f t="shared" si="257"/>
        <v>1.3</v>
      </c>
      <c r="O246" s="147">
        <v>1.3</v>
      </c>
      <c r="P246" s="50">
        <f t="shared" si="258"/>
        <v>2.2000000000000002</v>
      </c>
      <c r="Q246" s="147">
        <v>3.5</v>
      </c>
      <c r="R246" s="50">
        <f t="shared" si="259"/>
        <v>-3.3</v>
      </c>
      <c r="S246" s="147">
        <v>0.2</v>
      </c>
      <c r="T246" s="50">
        <f t="shared" si="260"/>
        <v>9.9999999999999978E-2</v>
      </c>
      <c r="U246" s="147">
        <v>0.3</v>
      </c>
      <c r="V246" s="50">
        <f t="shared" si="261"/>
        <v>-9.9999999999999978E-2</v>
      </c>
      <c r="W246" s="147">
        <v>0.2</v>
      </c>
      <c r="X246" s="50">
        <f t="shared" si="262"/>
        <v>-0.2</v>
      </c>
      <c r="Y246" s="147">
        <v>0</v>
      </c>
      <c r="Z246" s="50">
        <f t="shared" si="263"/>
        <v>0</v>
      </c>
      <c r="AA246" s="147">
        <v>0</v>
      </c>
      <c r="AB246" s="50" t="e">
        <f t="shared" si="264"/>
        <v>#DIV/0!</v>
      </c>
    </row>
    <row r="247" spans="1:28" ht="15" x14ac:dyDescent="0.25">
      <c r="A247" s="71"/>
      <c r="B247" s="71">
        <v>6171</v>
      </c>
      <c r="C247" s="71">
        <v>2212</v>
      </c>
      <c r="D247" s="123" t="s">
        <v>496</v>
      </c>
      <c r="E247" s="50">
        <v>0</v>
      </c>
      <c r="F247" s="69">
        <v>0</v>
      </c>
      <c r="G247" s="147">
        <v>0</v>
      </c>
      <c r="H247" s="50">
        <f t="shared" si="254"/>
        <v>0</v>
      </c>
      <c r="I247" s="147">
        <v>0</v>
      </c>
      <c r="J247" s="50">
        <f t="shared" si="255"/>
        <v>0.2</v>
      </c>
      <c r="K247" s="147">
        <v>0.2</v>
      </c>
      <c r="L247" s="50">
        <f t="shared" ref="L247" si="295">M247-K247</f>
        <v>0</v>
      </c>
      <c r="M247" s="147">
        <v>0.2</v>
      </c>
      <c r="N247" s="50">
        <f t="shared" ref="N247" si="296">O247-M247</f>
        <v>0</v>
      </c>
      <c r="O247" s="147">
        <v>0.2</v>
      </c>
      <c r="P247" s="50">
        <f t="shared" ref="P247" si="297">Q247-O247</f>
        <v>0</v>
      </c>
      <c r="Q247" s="147">
        <v>0.2</v>
      </c>
      <c r="R247" s="50">
        <f t="shared" ref="R247" si="298">S247-Q247</f>
        <v>0</v>
      </c>
      <c r="S247" s="147">
        <v>0.2</v>
      </c>
      <c r="T247" s="50">
        <f t="shared" ref="T247" si="299">U247-S247</f>
        <v>0</v>
      </c>
      <c r="U247" s="147">
        <v>0.2</v>
      </c>
      <c r="V247" s="50">
        <f t="shared" ref="V247" si="300">W247-U247</f>
        <v>-0.2</v>
      </c>
      <c r="W247" s="147">
        <v>0</v>
      </c>
      <c r="X247" s="50">
        <f t="shared" ref="X247" si="301">Y247-W247</f>
        <v>0</v>
      </c>
      <c r="Y247" s="147">
        <v>0</v>
      </c>
      <c r="Z247" s="50">
        <f t="shared" ref="Z247" si="302">AA247-Y247</f>
        <v>0</v>
      </c>
      <c r="AA247" s="147">
        <v>0</v>
      </c>
      <c r="AB247" s="50" t="e">
        <f t="shared" si="264"/>
        <v>#DIV/0!</v>
      </c>
    </row>
    <row r="248" spans="1:28" ht="15.6" thickBot="1" x14ac:dyDescent="0.3">
      <c r="A248" s="67"/>
      <c r="B248" s="67"/>
      <c r="C248" s="67"/>
      <c r="D248" s="67"/>
      <c r="E248" s="63"/>
      <c r="F248" s="65"/>
      <c r="G248" s="64"/>
      <c r="H248" s="63"/>
      <c r="I248" s="64"/>
      <c r="J248" s="63"/>
      <c r="K248" s="64"/>
      <c r="L248" s="63"/>
      <c r="M248" s="64"/>
      <c r="N248" s="63"/>
      <c r="O248" s="64"/>
      <c r="P248" s="63"/>
      <c r="Q248" s="64"/>
      <c r="R248" s="63"/>
      <c r="S248" s="64"/>
      <c r="T248" s="63"/>
      <c r="U248" s="64"/>
      <c r="V248" s="63"/>
      <c r="W248" s="64"/>
      <c r="X248" s="63"/>
      <c r="Y248" s="64"/>
      <c r="Z248" s="63"/>
      <c r="AA248" s="64"/>
      <c r="AB248" s="63"/>
    </row>
    <row r="249" spans="1:28" s="52" customFormat="1" ht="21.75" customHeight="1" thickTop="1" thickBot="1" x14ac:dyDescent="0.35">
      <c r="A249" s="62"/>
      <c r="B249" s="62"/>
      <c r="C249" s="62"/>
      <c r="D249" s="108" t="s">
        <v>120</v>
      </c>
      <c r="E249" s="58">
        <f t="shared" ref="E249:AA249" si="303">SUM(E228:E248)</f>
        <v>10250</v>
      </c>
      <c r="F249" s="60">
        <f t="shared" si="303"/>
        <v>11691</v>
      </c>
      <c r="G249" s="59">
        <f t="shared" si="303"/>
        <v>1694.0999999999997</v>
      </c>
      <c r="H249" s="58">
        <f t="shared" si="303"/>
        <v>957.4</v>
      </c>
      <c r="I249" s="59">
        <f t="shared" si="303"/>
        <v>2651.5</v>
      </c>
      <c r="J249" s="58">
        <f t="shared" si="303"/>
        <v>885.69999999999993</v>
      </c>
      <c r="K249" s="59">
        <f t="shared" si="303"/>
        <v>3537.2000000000003</v>
      </c>
      <c r="L249" s="58">
        <f t="shared" si="303"/>
        <v>2126.5</v>
      </c>
      <c r="M249" s="59">
        <f t="shared" si="303"/>
        <v>5663.7000000000007</v>
      </c>
      <c r="N249" s="58">
        <f t="shared" si="303"/>
        <v>1009.8999999999999</v>
      </c>
      <c r="O249" s="59">
        <f t="shared" si="303"/>
        <v>6673.6</v>
      </c>
      <c r="P249" s="58">
        <f t="shared" si="303"/>
        <v>765.0999999999998</v>
      </c>
      <c r="Q249" s="59">
        <f t="shared" si="303"/>
        <v>7438.7</v>
      </c>
      <c r="R249" s="58">
        <f t="shared" si="303"/>
        <v>836.69999999999993</v>
      </c>
      <c r="S249" s="59">
        <f t="shared" si="303"/>
        <v>8275.4000000000015</v>
      </c>
      <c r="T249" s="58">
        <f t="shared" si="303"/>
        <v>778.80000000000064</v>
      </c>
      <c r="U249" s="59">
        <f t="shared" si="303"/>
        <v>9054.1999999999989</v>
      </c>
      <c r="V249" s="58">
        <f t="shared" si="303"/>
        <v>1048.5999999999997</v>
      </c>
      <c r="W249" s="59">
        <f t="shared" si="303"/>
        <v>10102.799999999999</v>
      </c>
      <c r="X249" s="58">
        <f t="shared" si="303"/>
        <v>-10102.799999999999</v>
      </c>
      <c r="Y249" s="59">
        <f t="shared" si="303"/>
        <v>0</v>
      </c>
      <c r="Z249" s="58">
        <f t="shared" si="303"/>
        <v>0</v>
      </c>
      <c r="AA249" s="59">
        <f t="shared" si="303"/>
        <v>0</v>
      </c>
      <c r="AB249" s="50">
        <f t="shared" ref="AB249" si="304">(W249/F249)*100</f>
        <v>86.415191172696936</v>
      </c>
    </row>
    <row r="250" spans="1:28" ht="15" customHeight="1" x14ac:dyDescent="0.3">
      <c r="A250" s="53"/>
      <c r="B250" s="53"/>
      <c r="C250" s="53"/>
      <c r="D250" s="57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</row>
    <row r="251" spans="1:28" ht="15" hidden="1" customHeight="1" x14ac:dyDescent="0.3">
      <c r="A251" s="53"/>
      <c r="B251" s="53"/>
      <c r="C251" s="53"/>
      <c r="D251" s="57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</row>
    <row r="252" spans="1:28" ht="15" hidden="1" customHeight="1" x14ac:dyDescent="0.3">
      <c r="A252" s="53"/>
      <c r="B252" s="53"/>
      <c r="C252" s="53"/>
      <c r="D252" s="57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</row>
    <row r="253" spans="1:28" ht="15" hidden="1" customHeight="1" x14ac:dyDescent="0.3">
      <c r="A253" s="53"/>
      <c r="B253" s="53"/>
      <c r="C253" s="53"/>
      <c r="D253" s="57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</row>
    <row r="254" spans="1:28" ht="15" hidden="1" customHeight="1" x14ac:dyDescent="0.3">
      <c r="A254" s="53"/>
      <c r="B254" s="53"/>
      <c r="C254" s="53"/>
      <c r="D254" s="57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</row>
    <row r="255" spans="1:28" ht="15" hidden="1" customHeight="1" x14ac:dyDescent="0.3">
      <c r="A255" s="53"/>
      <c r="B255" s="53"/>
      <c r="C255" s="53"/>
      <c r="D255" s="57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</row>
    <row r="256" spans="1:28" ht="15" hidden="1" customHeight="1" x14ac:dyDescent="0.3">
      <c r="A256" s="53"/>
      <c r="B256" s="53"/>
      <c r="C256" s="53"/>
      <c r="D256" s="57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</row>
    <row r="257" spans="1:28" ht="15" customHeight="1" x14ac:dyDescent="0.3">
      <c r="A257" s="53"/>
      <c r="B257" s="53"/>
      <c r="C257" s="53"/>
      <c r="D257" s="57"/>
      <c r="E257" s="55"/>
      <c r="F257" s="55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  <c r="AA257" s="117"/>
      <c r="AB257" s="117"/>
    </row>
    <row r="258" spans="1:28" ht="15" customHeight="1" thickBot="1" x14ac:dyDescent="0.35">
      <c r="A258" s="53"/>
      <c r="B258" s="53"/>
      <c r="C258" s="53"/>
      <c r="D258" s="57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</row>
    <row r="259" spans="1:28" ht="15.6" x14ac:dyDescent="0.3">
      <c r="A259" s="96" t="s">
        <v>77</v>
      </c>
      <c r="B259" s="96" t="s">
        <v>76</v>
      </c>
      <c r="C259" s="96" t="s">
        <v>75</v>
      </c>
      <c r="D259" s="95" t="s">
        <v>74</v>
      </c>
      <c r="E259" s="94" t="s">
        <v>73</v>
      </c>
      <c r="F259" s="94" t="s">
        <v>73</v>
      </c>
      <c r="G259" s="94" t="s">
        <v>7</v>
      </c>
      <c r="H259" s="94" t="s">
        <v>7</v>
      </c>
      <c r="I259" s="94" t="s">
        <v>7</v>
      </c>
      <c r="J259" s="94" t="s">
        <v>7</v>
      </c>
      <c r="K259" s="94" t="s">
        <v>7</v>
      </c>
      <c r="L259" s="94" t="s">
        <v>7</v>
      </c>
      <c r="M259" s="94" t="s">
        <v>7</v>
      </c>
      <c r="N259" s="94" t="s">
        <v>7</v>
      </c>
      <c r="O259" s="94" t="s">
        <v>7</v>
      </c>
      <c r="P259" s="94" t="s">
        <v>7</v>
      </c>
      <c r="Q259" s="94" t="s">
        <v>7</v>
      </c>
      <c r="R259" s="94" t="s">
        <v>7</v>
      </c>
      <c r="S259" s="94" t="s">
        <v>7</v>
      </c>
      <c r="T259" s="94" t="s">
        <v>7</v>
      </c>
      <c r="U259" s="94" t="s">
        <v>7</v>
      </c>
      <c r="V259" s="94" t="s">
        <v>7</v>
      </c>
      <c r="W259" s="94" t="s">
        <v>7</v>
      </c>
      <c r="X259" s="94" t="s">
        <v>7</v>
      </c>
      <c r="Y259" s="94" t="s">
        <v>7</v>
      </c>
      <c r="Z259" s="94" t="s">
        <v>7</v>
      </c>
      <c r="AA259" s="94" t="s">
        <v>7</v>
      </c>
      <c r="AB259" s="94" t="s">
        <v>72</v>
      </c>
    </row>
    <row r="260" spans="1:28" ht="15.75" customHeight="1" thickBot="1" x14ac:dyDescent="0.35">
      <c r="A260" s="93"/>
      <c r="B260" s="93"/>
      <c r="C260" s="93"/>
      <c r="D260" s="92"/>
      <c r="E260" s="90" t="s">
        <v>71</v>
      </c>
      <c r="F260" s="90" t="s">
        <v>70</v>
      </c>
      <c r="G260" s="91" t="s">
        <v>353</v>
      </c>
      <c r="H260" s="91" t="s">
        <v>354</v>
      </c>
      <c r="I260" s="91" t="s">
        <v>355</v>
      </c>
      <c r="J260" s="91" t="s">
        <v>356</v>
      </c>
      <c r="K260" s="91" t="s">
        <v>357</v>
      </c>
      <c r="L260" s="91" t="s">
        <v>358</v>
      </c>
      <c r="M260" s="91" t="s">
        <v>359</v>
      </c>
      <c r="N260" s="91" t="s">
        <v>360</v>
      </c>
      <c r="O260" s="91" t="s">
        <v>361</v>
      </c>
      <c r="P260" s="91" t="s">
        <v>362</v>
      </c>
      <c r="Q260" s="91" t="s">
        <v>363</v>
      </c>
      <c r="R260" s="91" t="s">
        <v>364</v>
      </c>
      <c r="S260" s="91" t="s">
        <v>365</v>
      </c>
      <c r="T260" s="91" t="s">
        <v>366</v>
      </c>
      <c r="U260" s="91" t="s">
        <v>367</v>
      </c>
      <c r="V260" s="91" t="s">
        <v>368</v>
      </c>
      <c r="W260" s="91" t="s">
        <v>369</v>
      </c>
      <c r="X260" s="91" t="s">
        <v>373</v>
      </c>
      <c r="Y260" s="91" t="s">
        <v>370</v>
      </c>
      <c r="Z260" s="91" t="s">
        <v>371</v>
      </c>
      <c r="AA260" s="91" t="s">
        <v>372</v>
      </c>
      <c r="AB260" s="90" t="s">
        <v>10</v>
      </c>
    </row>
    <row r="261" spans="1:28" ht="15.75" customHeight="1" thickTop="1" x14ac:dyDescent="0.3">
      <c r="A261" s="116">
        <v>100</v>
      </c>
      <c r="B261" s="116"/>
      <c r="C261" s="116"/>
      <c r="D261" s="146" t="s">
        <v>119</v>
      </c>
      <c r="E261" s="112"/>
      <c r="F261" s="114"/>
      <c r="G261" s="113"/>
      <c r="H261" s="112"/>
      <c r="I261" s="113"/>
      <c r="J261" s="112"/>
      <c r="K261" s="113"/>
      <c r="L261" s="112"/>
      <c r="M261" s="113"/>
      <c r="N261" s="112"/>
      <c r="O261" s="113"/>
      <c r="P261" s="112"/>
      <c r="Q261" s="113"/>
      <c r="R261" s="112"/>
      <c r="S261" s="113"/>
      <c r="T261" s="112"/>
      <c r="U261" s="113"/>
      <c r="V261" s="112"/>
      <c r="W261" s="113"/>
      <c r="X261" s="112"/>
      <c r="Y261" s="113"/>
      <c r="Z261" s="112"/>
      <c r="AA261" s="113"/>
      <c r="AB261" s="112"/>
    </row>
    <row r="262" spans="1:28" ht="15" x14ac:dyDescent="0.25">
      <c r="A262" s="71"/>
      <c r="B262" s="71"/>
      <c r="C262" s="71"/>
      <c r="D262" s="71"/>
      <c r="E262" s="124"/>
      <c r="F262" s="69"/>
      <c r="G262" s="68"/>
      <c r="H262" s="124"/>
      <c r="I262" s="68"/>
      <c r="J262" s="124"/>
      <c r="K262" s="68"/>
      <c r="L262" s="124"/>
      <c r="M262" s="68"/>
      <c r="N262" s="124"/>
      <c r="O262" s="68"/>
      <c r="P262" s="124"/>
      <c r="Q262" s="68"/>
      <c r="R262" s="124"/>
      <c r="S262" s="68"/>
      <c r="T262" s="124"/>
      <c r="U262" s="68"/>
      <c r="V262" s="124"/>
      <c r="W262" s="68"/>
      <c r="X262" s="124"/>
      <c r="Y262" s="68"/>
      <c r="Z262" s="124"/>
      <c r="AA262" s="68"/>
      <c r="AB262" s="124"/>
    </row>
    <row r="263" spans="1:28" ht="15" x14ac:dyDescent="0.25">
      <c r="A263" s="71"/>
      <c r="B263" s="71"/>
      <c r="C263" s="71">
        <v>1361</v>
      </c>
      <c r="D263" s="71" t="s">
        <v>95</v>
      </c>
      <c r="E263" s="124">
        <v>2800</v>
      </c>
      <c r="F263" s="69">
        <v>2800</v>
      </c>
      <c r="G263" s="68">
        <v>601.1</v>
      </c>
      <c r="H263" s="50">
        <f>I263-G263</f>
        <v>390.19999999999993</v>
      </c>
      <c r="I263" s="68">
        <v>991.3</v>
      </c>
      <c r="J263" s="50">
        <f>K263-I263</f>
        <v>257.60000000000014</v>
      </c>
      <c r="K263" s="68">
        <v>1248.9000000000001</v>
      </c>
      <c r="L263" s="50">
        <f>M263-K263</f>
        <v>369.79999999999995</v>
      </c>
      <c r="M263" s="68">
        <v>1618.7</v>
      </c>
      <c r="N263" s="50">
        <f>O263-M263</f>
        <v>323.59999999999991</v>
      </c>
      <c r="O263" s="68">
        <v>1942.3</v>
      </c>
      <c r="P263" s="50">
        <f>Q263-O263</f>
        <v>385.20000000000005</v>
      </c>
      <c r="Q263" s="68">
        <v>2327.5</v>
      </c>
      <c r="R263" s="50">
        <f>S263-Q263</f>
        <v>412</v>
      </c>
      <c r="S263" s="68">
        <v>2739.5</v>
      </c>
      <c r="T263" s="50">
        <f>U263-S263</f>
        <v>300.40000000000009</v>
      </c>
      <c r="U263" s="68">
        <v>3039.9</v>
      </c>
      <c r="V263" s="50">
        <f>W263-U263</f>
        <v>203.59999999999991</v>
      </c>
      <c r="W263" s="68">
        <v>3243.5</v>
      </c>
      <c r="X263" s="50">
        <f>Y263-W263</f>
        <v>-3243.5</v>
      </c>
      <c r="Y263" s="68">
        <v>0</v>
      </c>
      <c r="Z263" s="50">
        <f>AA263-Y263</f>
        <v>0</v>
      </c>
      <c r="AA263" s="68">
        <v>0</v>
      </c>
      <c r="AB263" s="50">
        <f t="shared" ref="AB263:AB267" si="305">(W263/F263)*100</f>
        <v>115.83928571428572</v>
      </c>
    </row>
    <row r="264" spans="1:28" ht="15.6" hidden="1" x14ac:dyDescent="0.3">
      <c r="A264" s="127"/>
      <c r="B264" s="127"/>
      <c r="C264" s="71">
        <v>4216</v>
      </c>
      <c r="D264" s="71" t="s">
        <v>118</v>
      </c>
      <c r="E264" s="50"/>
      <c r="F264" s="69"/>
      <c r="G264" s="68"/>
      <c r="H264" s="50">
        <f>I264-G264</f>
        <v>0</v>
      </c>
      <c r="I264" s="68"/>
      <c r="J264" s="50">
        <f>K264-I264</f>
        <v>0</v>
      </c>
      <c r="K264" s="68"/>
      <c r="L264" s="50">
        <f>M264-K264</f>
        <v>0</v>
      </c>
      <c r="M264" s="68"/>
      <c r="N264" s="50">
        <f>O264-M264</f>
        <v>0</v>
      </c>
      <c r="O264" s="68"/>
      <c r="P264" s="50">
        <f>Q264-O264</f>
        <v>0</v>
      </c>
      <c r="Q264" s="68"/>
      <c r="R264" s="50">
        <f>S264-Q264</f>
        <v>0</v>
      </c>
      <c r="S264" s="68"/>
      <c r="T264" s="50">
        <f>U264-S264</f>
        <v>0</v>
      </c>
      <c r="U264" s="68"/>
      <c r="V264" s="50">
        <f>W264-U264</f>
        <v>0</v>
      </c>
      <c r="W264" s="68"/>
      <c r="X264" s="50">
        <f>Y264-W264</f>
        <v>0</v>
      </c>
      <c r="Y264" s="68"/>
      <c r="Z264" s="50">
        <f>AA264-Y264</f>
        <v>0</v>
      </c>
      <c r="AA264" s="68"/>
      <c r="AB264" s="50" t="e">
        <f t="shared" si="305"/>
        <v>#DIV/0!</v>
      </c>
    </row>
    <row r="265" spans="1:28" ht="15" x14ac:dyDescent="0.25">
      <c r="A265" s="71"/>
      <c r="B265" s="71">
        <v>2169</v>
      </c>
      <c r="C265" s="71">
        <v>2212</v>
      </c>
      <c r="D265" s="71" t="s">
        <v>428</v>
      </c>
      <c r="E265" s="124">
        <v>400</v>
      </c>
      <c r="F265" s="69">
        <v>400</v>
      </c>
      <c r="G265" s="68">
        <v>51.2</v>
      </c>
      <c r="H265" s="50">
        <f>I265-G265</f>
        <v>36.099999999999994</v>
      </c>
      <c r="I265" s="68">
        <v>87.3</v>
      </c>
      <c r="J265" s="50">
        <f>K265-I265</f>
        <v>22.900000000000006</v>
      </c>
      <c r="K265" s="68">
        <v>110.2</v>
      </c>
      <c r="L265" s="50">
        <f>M265-K265</f>
        <v>68.3</v>
      </c>
      <c r="M265" s="68">
        <v>178.5</v>
      </c>
      <c r="N265" s="50">
        <f>O265-M265</f>
        <v>40</v>
      </c>
      <c r="O265" s="68">
        <v>218.5</v>
      </c>
      <c r="P265" s="50">
        <f>Q265-O265</f>
        <v>8.3000000000000114</v>
      </c>
      <c r="Q265" s="68">
        <v>226.8</v>
      </c>
      <c r="R265" s="50">
        <f>S265-Q265</f>
        <v>32</v>
      </c>
      <c r="S265" s="68">
        <v>258.8</v>
      </c>
      <c r="T265" s="50">
        <f>U265-S265</f>
        <v>28.800000000000011</v>
      </c>
      <c r="U265" s="68">
        <v>287.60000000000002</v>
      </c>
      <c r="V265" s="50">
        <f>W265-U265</f>
        <v>35.899999999999977</v>
      </c>
      <c r="W265" s="68">
        <v>323.5</v>
      </c>
      <c r="X265" s="50">
        <f>Y265-W265</f>
        <v>-323.5</v>
      </c>
      <c r="Y265" s="68">
        <v>0</v>
      </c>
      <c r="Z265" s="50">
        <f>AA265-Y265</f>
        <v>0</v>
      </c>
      <c r="AA265" s="68">
        <v>0</v>
      </c>
      <c r="AB265" s="50">
        <f t="shared" si="305"/>
        <v>80.875</v>
      </c>
    </row>
    <row r="266" spans="1:28" ht="15" hidden="1" x14ac:dyDescent="0.25">
      <c r="A266" s="123"/>
      <c r="B266" s="123">
        <v>3635</v>
      </c>
      <c r="C266" s="123">
        <v>3122</v>
      </c>
      <c r="D266" s="71" t="s">
        <v>117</v>
      </c>
      <c r="E266" s="124"/>
      <c r="F266" s="69"/>
      <c r="G266" s="68">
        <v>0</v>
      </c>
      <c r="H266" s="50">
        <f>I266-G266</f>
        <v>0</v>
      </c>
      <c r="I266" s="68">
        <v>0</v>
      </c>
      <c r="J266" s="50">
        <f>K266-I266</f>
        <v>0</v>
      </c>
      <c r="K266" s="68">
        <v>0</v>
      </c>
      <c r="L266" s="50">
        <f>M266-K266</f>
        <v>0</v>
      </c>
      <c r="M266" s="68">
        <v>0</v>
      </c>
      <c r="N266" s="50">
        <f>O266-M266</f>
        <v>0</v>
      </c>
      <c r="O266" s="68">
        <v>0</v>
      </c>
      <c r="P266" s="50">
        <f>Q266-O266</f>
        <v>0</v>
      </c>
      <c r="Q266" s="68">
        <v>0</v>
      </c>
      <c r="R266" s="50">
        <f>S266-Q266</f>
        <v>0</v>
      </c>
      <c r="S266" s="68">
        <v>0</v>
      </c>
      <c r="T266" s="50">
        <f>U266-S266</f>
        <v>0</v>
      </c>
      <c r="U266" s="68">
        <v>0</v>
      </c>
      <c r="V266" s="50">
        <f>W266-U266</f>
        <v>0</v>
      </c>
      <c r="W266" s="68">
        <v>0</v>
      </c>
      <c r="X266" s="50">
        <f>Y266-W266</f>
        <v>0</v>
      </c>
      <c r="Y266" s="68">
        <v>0</v>
      </c>
      <c r="Z266" s="50">
        <f>AA266-Y266</f>
        <v>0</v>
      </c>
      <c r="AA266" s="68">
        <v>0</v>
      </c>
      <c r="AB266" s="50" t="e">
        <f t="shared" si="305"/>
        <v>#DIV/0!</v>
      </c>
    </row>
    <row r="267" spans="1:28" ht="15" x14ac:dyDescent="0.25">
      <c r="A267" s="123"/>
      <c r="B267" s="123">
        <v>6171</v>
      </c>
      <c r="C267" s="123">
        <v>2324</v>
      </c>
      <c r="D267" s="71" t="s">
        <v>429</v>
      </c>
      <c r="E267" s="145">
        <v>50</v>
      </c>
      <c r="F267" s="74">
        <v>50</v>
      </c>
      <c r="G267" s="68">
        <v>11.6</v>
      </c>
      <c r="H267" s="50">
        <f>I267-G267</f>
        <v>7.9</v>
      </c>
      <c r="I267" s="68">
        <v>19.5</v>
      </c>
      <c r="J267" s="50">
        <f>K267-I267</f>
        <v>5</v>
      </c>
      <c r="K267" s="68">
        <v>24.5</v>
      </c>
      <c r="L267" s="50">
        <f>M267-K267</f>
        <v>8.2000000000000028</v>
      </c>
      <c r="M267" s="68">
        <v>32.700000000000003</v>
      </c>
      <c r="N267" s="50">
        <f>O267-M267</f>
        <v>10</v>
      </c>
      <c r="O267" s="68">
        <v>42.7</v>
      </c>
      <c r="P267" s="50">
        <f>Q267-O267</f>
        <v>4.0999999999999943</v>
      </c>
      <c r="Q267" s="68">
        <v>46.8</v>
      </c>
      <c r="R267" s="50">
        <f>S267-Q267</f>
        <v>10</v>
      </c>
      <c r="S267" s="68">
        <v>56.8</v>
      </c>
      <c r="T267" s="50">
        <f>U267-S267</f>
        <v>4</v>
      </c>
      <c r="U267" s="68">
        <v>60.8</v>
      </c>
      <c r="V267" s="50">
        <f>W267-U267</f>
        <v>3.2999999999999972</v>
      </c>
      <c r="W267" s="68">
        <v>64.099999999999994</v>
      </c>
      <c r="X267" s="50">
        <f>Y267-W267</f>
        <v>-64.099999999999994</v>
      </c>
      <c r="Y267" s="68">
        <v>0</v>
      </c>
      <c r="Z267" s="50">
        <f>AA267-Y267</f>
        <v>0</v>
      </c>
      <c r="AA267" s="68">
        <v>0</v>
      </c>
      <c r="AB267" s="50">
        <f t="shared" si="305"/>
        <v>128.19999999999999</v>
      </c>
    </row>
    <row r="268" spans="1:28" ht="15" customHeight="1" thickBot="1" x14ac:dyDescent="0.3">
      <c r="A268" s="67"/>
      <c r="B268" s="67"/>
      <c r="C268" s="67"/>
      <c r="D268" s="67"/>
      <c r="E268" s="63"/>
      <c r="F268" s="65"/>
      <c r="G268" s="64"/>
      <c r="H268" s="63"/>
      <c r="I268" s="64"/>
      <c r="J268" s="63"/>
      <c r="K268" s="64"/>
      <c r="L268" s="63"/>
      <c r="M268" s="64"/>
      <c r="N268" s="63"/>
      <c r="O268" s="64"/>
      <c r="P268" s="63"/>
      <c r="Q268" s="64"/>
      <c r="R268" s="63"/>
      <c r="S268" s="64"/>
      <c r="T268" s="63"/>
      <c r="U268" s="64"/>
      <c r="V268" s="63"/>
      <c r="W268" s="64"/>
      <c r="X268" s="63"/>
      <c r="Y268" s="64"/>
      <c r="Z268" s="63"/>
      <c r="AA268" s="64"/>
      <c r="AB268" s="63"/>
    </row>
    <row r="269" spans="1:28" s="52" customFormat="1" ht="21.75" customHeight="1" thickTop="1" thickBot="1" x14ac:dyDescent="0.35">
      <c r="A269" s="62"/>
      <c r="B269" s="62"/>
      <c r="C269" s="62"/>
      <c r="D269" s="108" t="s">
        <v>116</v>
      </c>
      <c r="E269" s="58">
        <f t="shared" ref="E269:AA269" si="306">SUM(E261:E267)</f>
        <v>3250</v>
      </c>
      <c r="F269" s="60">
        <f t="shared" si="306"/>
        <v>3250</v>
      </c>
      <c r="G269" s="59">
        <f t="shared" si="306"/>
        <v>663.90000000000009</v>
      </c>
      <c r="H269" s="58">
        <f t="shared" si="306"/>
        <v>434.19999999999993</v>
      </c>
      <c r="I269" s="59">
        <f t="shared" si="306"/>
        <v>1098.0999999999999</v>
      </c>
      <c r="J269" s="58">
        <f t="shared" si="306"/>
        <v>285.50000000000011</v>
      </c>
      <c r="K269" s="59">
        <f t="shared" si="306"/>
        <v>1383.6000000000001</v>
      </c>
      <c r="L269" s="58">
        <f t="shared" si="306"/>
        <v>446.29999999999995</v>
      </c>
      <c r="M269" s="59">
        <f t="shared" si="306"/>
        <v>1829.9</v>
      </c>
      <c r="N269" s="58">
        <f t="shared" si="306"/>
        <v>373.59999999999991</v>
      </c>
      <c r="O269" s="59">
        <f t="shared" si="306"/>
        <v>2203.5</v>
      </c>
      <c r="P269" s="58">
        <f t="shared" si="306"/>
        <v>397.6</v>
      </c>
      <c r="Q269" s="59">
        <f t="shared" si="306"/>
        <v>2601.1000000000004</v>
      </c>
      <c r="R269" s="58">
        <f t="shared" si="306"/>
        <v>454</v>
      </c>
      <c r="S269" s="59">
        <f t="shared" si="306"/>
        <v>3055.1000000000004</v>
      </c>
      <c r="T269" s="58">
        <f t="shared" si="306"/>
        <v>333.2000000000001</v>
      </c>
      <c r="U269" s="59">
        <f t="shared" si="306"/>
        <v>3388.3</v>
      </c>
      <c r="V269" s="58">
        <f t="shared" si="306"/>
        <v>242.7999999999999</v>
      </c>
      <c r="W269" s="59">
        <f t="shared" si="306"/>
        <v>3631.1</v>
      </c>
      <c r="X269" s="58">
        <f t="shared" si="306"/>
        <v>-3631.1</v>
      </c>
      <c r="Y269" s="59">
        <f t="shared" si="306"/>
        <v>0</v>
      </c>
      <c r="Z269" s="58">
        <f t="shared" si="306"/>
        <v>0</v>
      </c>
      <c r="AA269" s="59">
        <f t="shared" si="306"/>
        <v>0</v>
      </c>
      <c r="AB269" s="50">
        <f t="shared" ref="AB269" si="307">(W269/F269)*100</f>
        <v>111.72615384615385</v>
      </c>
    </row>
    <row r="270" spans="1:28" ht="15" customHeight="1" x14ac:dyDescent="0.3">
      <c r="A270" s="53"/>
      <c r="B270" s="53"/>
      <c r="C270" s="53"/>
      <c r="D270" s="57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</row>
    <row r="271" spans="1:28" ht="15" customHeight="1" x14ac:dyDescent="0.3">
      <c r="A271" s="53"/>
      <c r="B271" s="53"/>
      <c r="C271" s="53"/>
      <c r="D271" s="57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</row>
    <row r="272" spans="1:28" ht="15" hidden="1" customHeight="1" x14ac:dyDescent="0.3">
      <c r="A272" s="53"/>
      <c r="B272" s="53"/>
      <c r="C272" s="53"/>
      <c r="D272" s="57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</row>
    <row r="273" spans="1:28" ht="15" customHeight="1" thickBot="1" x14ac:dyDescent="0.35">
      <c r="A273" s="53"/>
      <c r="B273" s="53"/>
      <c r="C273" s="53"/>
      <c r="D273" s="57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</row>
    <row r="274" spans="1:28" ht="15.6" x14ac:dyDescent="0.3">
      <c r="A274" s="96" t="s">
        <v>77</v>
      </c>
      <c r="B274" s="96" t="s">
        <v>76</v>
      </c>
      <c r="C274" s="96" t="s">
        <v>75</v>
      </c>
      <c r="D274" s="95" t="s">
        <v>74</v>
      </c>
      <c r="E274" s="94" t="s">
        <v>73</v>
      </c>
      <c r="F274" s="94" t="s">
        <v>73</v>
      </c>
      <c r="G274" s="94" t="s">
        <v>7</v>
      </c>
      <c r="H274" s="94" t="s">
        <v>7</v>
      </c>
      <c r="I274" s="94" t="s">
        <v>7</v>
      </c>
      <c r="J274" s="94" t="s">
        <v>7</v>
      </c>
      <c r="K274" s="94" t="s">
        <v>7</v>
      </c>
      <c r="L274" s="94" t="s">
        <v>7</v>
      </c>
      <c r="M274" s="94" t="s">
        <v>7</v>
      </c>
      <c r="N274" s="94" t="s">
        <v>7</v>
      </c>
      <c r="O274" s="94" t="s">
        <v>7</v>
      </c>
      <c r="P274" s="94" t="s">
        <v>7</v>
      </c>
      <c r="Q274" s="94" t="s">
        <v>7</v>
      </c>
      <c r="R274" s="94" t="s">
        <v>7</v>
      </c>
      <c r="S274" s="94" t="s">
        <v>7</v>
      </c>
      <c r="T274" s="94" t="s">
        <v>7</v>
      </c>
      <c r="U274" s="94" t="s">
        <v>7</v>
      </c>
      <c r="V274" s="94" t="s">
        <v>7</v>
      </c>
      <c r="W274" s="94" t="s">
        <v>7</v>
      </c>
      <c r="X274" s="94" t="s">
        <v>7</v>
      </c>
      <c r="Y274" s="94" t="s">
        <v>7</v>
      </c>
      <c r="Z274" s="94" t="s">
        <v>7</v>
      </c>
      <c r="AA274" s="94" t="s">
        <v>7</v>
      </c>
      <c r="AB274" s="94" t="s">
        <v>72</v>
      </c>
    </row>
    <row r="275" spans="1:28" ht="15.75" customHeight="1" thickBot="1" x14ac:dyDescent="0.35">
      <c r="A275" s="93"/>
      <c r="B275" s="93"/>
      <c r="C275" s="93"/>
      <c r="D275" s="92"/>
      <c r="E275" s="90" t="s">
        <v>71</v>
      </c>
      <c r="F275" s="90" t="s">
        <v>70</v>
      </c>
      <c r="G275" s="91" t="s">
        <v>353</v>
      </c>
      <c r="H275" s="91" t="s">
        <v>354</v>
      </c>
      <c r="I275" s="91" t="s">
        <v>355</v>
      </c>
      <c r="J275" s="91" t="s">
        <v>356</v>
      </c>
      <c r="K275" s="91" t="s">
        <v>357</v>
      </c>
      <c r="L275" s="91" t="s">
        <v>358</v>
      </c>
      <c r="M275" s="91" t="s">
        <v>359</v>
      </c>
      <c r="N275" s="91" t="s">
        <v>360</v>
      </c>
      <c r="O275" s="91" t="s">
        <v>361</v>
      </c>
      <c r="P275" s="91" t="s">
        <v>362</v>
      </c>
      <c r="Q275" s="91" t="s">
        <v>363</v>
      </c>
      <c r="R275" s="91" t="s">
        <v>364</v>
      </c>
      <c r="S275" s="91" t="s">
        <v>365</v>
      </c>
      <c r="T275" s="91" t="s">
        <v>366</v>
      </c>
      <c r="U275" s="91" t="s">
        <v>367</v>
      </c>
      <c r="V275" s="91" t="s">
        <v>368</v>
      </c>
      <c r="W275" s="91" t="s">
        <v>369</v>
      </c>
      <c r="X275" s="91" t="s">
        <v>373</v>
      </c>
      <c r="Y275" s="91" t="s">
        <v>370</v>
      </c>
      <c r="Z275" s="91" t="s">
        <v>371</v>
      </c>
      <c r="AA275" s="91" t="s">
        <v>372</v>
      </c>
      <c r="AB275" s="90" t="s">
        <v>10</v>
      </c>
    </row>
    <row r="276" spans="1:28" ht="15.75" customHeight="1" thickTop="1" x14ac:dyDescent="0.3">
      <c r="A276" s="89">
        <v>110</v>
      </c>
      <c r="B276" s="127"/>
      <c r="C276" s="127"/>
      <c r="D276" s="127" t="s">
        <v>115</v>
      </c>
      <c r="E276" s="112"/>
      <c r="F276" s="114"/>
      <c r="G276" s="113"/>
      <c r="H276" s="112"/>
      <c r="I276" s="113"/>
      <c r="J276" s="112"/>
      <c r="K276" s="113"/>
      <c r="L276" s="112"/>
      <c r="M276" s="113"/>
      <c r="N276" s="112"/>
      <c r="O276" s="113"/>
      <c r="P276" s="112"/>
      <c r="Q276" s="113"/>
      <c r="R276" s="112"/>
      <c r="S276" s="113"/>
      <c r="T276" s="112"/>
      <c r="U276" s="113"/>
      <c r="V276" s="112"/>
      <c r="W276" s="113"/>
      <c r="X276" s="112"/>
      <c r="Y276" s="113"/>
      <c r="Z276" s="112"/>
      <c r="AA276" s="113"/>
      <c r="AB276" s="112"/>
    </row>
    <row r="277" spans="1:28" ht="15.6" x14ac:dyDescent="0.3">
      <c r="A277" s="89"/>
      <c r="B277" s="127"/>
      <c r="C277" s="127"/>
      <c r="D277" s="127"/>
      <c r="E277" s="112"/>
      <c r="F277" s="114"/>
      <c r="G277" s="113"/>
      <c r="H277" s="112"/>
      <c r="I277" s="113"/>
      <c r="J277" s="112"/>
      <c r="K277" s="113"/>
      <c r="L277" s="112"/>
      <c r="M277" s="113"/>
      <c r="N277" s="112"/>
      <c r="O277" s="113"/>
      <c r="P277" s="112"/>
      <c r="Q277" s="113"/>
      <c r="R277" s="112"/>
      <c r="S277" s="113"/>
      <c r="T277" s="112"/>
      <c r="U277" s="113"/>
      <c r="V277" s="112"/>
      <c r="W277" s="113"/>
      <c r="X277" s="112"/>
      <c r="Y277" s="113"/>
      <c r="Z277" s="112"/>
      <c r="AA277" s="113"/>
      <c r="AB277" s="112"/>
    </row>
    <row r="278" spans="1:28" ht="15" x14ac:dyDescent="0.25">
      <c r="A278" s="71"/>
      <c r="B278" s="71"/>
      <c r="C278" s="71">
        <v>1111</v>
      </c>
      <c r="D278" s="71" t="s">
        <v>114</v>
      </c>
      <c r="E278" s="137">
        <v>73563</v>
      </c>
      <c r="F278" s="136">
        <v>73563</v>
      </c>
      <c r="G278" s="131">
        <v>13078</v>
      </c>
      <c r="H278" s="50">
        <f t="shared" ref="H278:H303" si="308">I278-G278</f>
        <v>5332.7999999999993</v>
      </c>
      <c r="I278" s="131">
        <v>18410.8</v>
      </c>
      <c r="J278" s="50">
        <f t="shared" ref="J278:J303" si="309">K278-I278</f>
        <v>4699.7000000000007</v>
      </c>
      <c r="K278" s="131">
        <v>23110.5</v>
      </c>
      <c r="L278" s="50">
        <f t="shared" ref="L278:L303" si="310">M278-K278</f>
        <v>5807.9000000000015</v>
      </c>
      <c r="M278" s="131">
        <v>28918.400000000001</v>
      </c>
      <c r="N278" s="50">
        <f t="shared" ref="N278:N303" si="311">O278-M278</f>
        <v>6891.1999999999971</v>
      </c>
      <c r="O278" s="131">
        <v>35809.599999999999</v>
      </c>
      <c r="P278" s="50">
        <f t="shared" ref="P278:P303" si="312">Q278-O278</f>
        <v>6695.8000000000029</v>
      </c>
      <c r="Q278" s="131">
        <v>42505.4</v>
      </c>
      <c r="R278" s="50">
        <f t="shared" ref="R278:R303" si="313">S278-Q278</f>
        <v>6821.2999999999956</v>
      </c>
      <c r="S278" s="131">
        <v>49326.7</v>
      </c>
      <c r="T278" s="50">
        <f t="shared" ref="T278:T303" si="314">U278-S278</f>
        <v>6256.6000000000058</v>
      </c>
      <c r="U278" s="131">
        <v>55583.3</v>
      </c>
      <c r="V278" s="50">
        <f t="shared" ref="V278:V303" si="315">W278-U278</f>
        <v>6052.7999999999956</v>
      </c>
      <c r="W278" s="131">
        <v>61636.1</v>
      </c>
      <c r="X278" s="50">
        <f t="shared" ref="X278:X303" si="316">Y278-W278</f>
        <v>-61636.1</v>
      </c>
      <c r="Y278" s="131">
        <v>0</v>
      </c>
      <c r="Z278" s="50">
        <f t="shared" ref="Z278:Z303" si="317">AA278-Y278</f>
        <v>0</v>
      </c>
      <c r="AA278" s="131">
        <v>0</v>
      </c>
      <c r="AB278" s="50">
        <f t="shared" ref="AB278:AB303" si="318">(W278/F278)*100</f>
        <v>83.786822179628345</v>
      </c>
    </row>
    <row r="279" spans="1:28" ht="15" x14ac:dyDescent="0.25">
      <c r="A279" s="71"/>
      <c r="B279" s="71"/>
      <c r="C279" s="71">
        <v>1112</v>
      </c>
      <c r="D279" s="71" t="s">
        <v>113</v>
      </c>
      <c r="E279" s="144">
        <v>1570</v>
      </c>
      <c r="F279" s="138">
        <v>1570</v>
      </c>
      <c r="G279" s="131">
        <v>508.6</v>
      </c>
      <c r="H279" s="50">
        <f t="shared" si="308"/>
        <v>188.29999999999995</v>
      </c>
      <c r="I279" s="131">
        <v>696.9</v>
      </c>
      <c r="J279" s="50">
        <f t="shared" si="309"/>
        <v>-0.10000000000002274</v>
      </c>
      <c r="K279" s="131">
        <v>696.8</v>
      </c>
      <c r="L279" s="50">
        <f t="shared" si="310"/>
        <v>0</v>
      </c>
      <c r="M279" s="131">
        <v>696.8</v>
      </c>
      <c r="N279" s="50">
        <f t="shared" si="311"/>
        <v>0.10000000000002274</v>
      </c>
      <c r="O279" s="131">
        <v>696.9</v>
      </c>
      <c r="P279" s="50">
        <f t="shared" si="312"/>
        <v>319.30000000000007</v>
      </c>
      <c r="Q279" s="131">
        <v>1016.2</v>
      </c>
      <c r="R279" s="50">
        <f t="shared" si="313"/>
        <v>0</v>
      </c>
      <c r="S279" s="131">
        <v>1016.2</v>
      </c>
      <c r="T279" s="50">
        <f t="shared" si="314"/>
        <v>270.79999999999995</v>
      </c>
      <c r="U279" s="131">
        <v>1287</v>
      </c>
      <c r="V279" s="50">
        <f t="shared" si="315"/>
        <v>126.09999999999991</v>
      </c>
      <c r="W279" s="131">
        <v>1413.1</v>
      </c>
      <c r="X279" s="50">
        <f t="shared" si="316"/>
        <v>-1413.1</v>
      </c>
      <c r="Y279" s="131">
        <v>0</v>
      </c>
      <c r="Z279" s="50">
        <f t="shared" si="317"/>
        <v>0</v>
      </c>
      <c r="AA279" s="131">
        <v>0</v>
      </c>
      <c r="AB279" s="50">
        <f t="shared" si="318"/>
        <v>90.00636942675159</v>
      </c>
    </row>
    <row r="280" spans="1:28" ht="15" x14ac:dyDescent="0.25">
      <c r="A280" s="71"/>
      <c r="B280" s="71"/>
      <c r="C280" s="71">
        <v>1113</v>
      </c>
      <c r="D280" s="71" t="s">
        <v>112</v>
      </c>
      <c r="E280" s="144">
        <v>6090</v>
      </c>
      <c r="F280" s="138">
        <v>6090</v>
      </c>
      <c r="G280" s="131">
        <v>1138.0999999999999</v>
      </c>
      <c r="H280" s="50">
        <f t="shared" si="308"/>
        <v>342.10000000000014</v>
      </c>
      <c r="I280" s="131">
        <v>1480.2</v>
      </c>
      <c r="J280" s="50">
        <f t="shared" si="309"/>
        <v>396.09999999999991</v>
      </c>
      <c r="K280" s="131">
        <v>1876.3</v>
      </c>
      <c r="L280" s="50">
        <f t="shared" si="310"/>
        <v>456.89999999999986</v>
      </c>
      <c r="M280" s="131">
        <v>2333.1999999999998</v>
      </c>
      <c r="N280" s="50">
        <f t="shared" si="311"/>
        <v>568</v>
      </c>
      <c r="O280" s="131">
        <v>2901.2</v>
      </c>
      <c r="P280" s="50">
        <f t="shared" si="312"/>
        <v>639.5</v>
      </c>
      <c r="Q280" s="131">
        <v>3540.7</v>
      </c>
      <c r="R280" s="50">
        <f t="shared" si="313"/>
        <v>656.60000000000036</v>
      </c>
      <c r="S280" s="131">
        <v>4197.3</v>
      </c>
      <c r="T280" s="50">
        <f t="shared" si="314"/>
        <v>704.80000000000018</v>
      </c>
      <c r="U280" s="131">
        <v>4902.1000000000004</v>
      </c>
      <c r="V280" s="50">
        <f t="shared" si="315"/>
        <v>581.5</v>
      </c>
      <c r="W280" s="131">
        <v>5483.6</v>
      </c>
      <c r="X280" s="50">
        <f t="shared" si="316"/>
        <v>-5483.6</v>
      </c>
      <c r="Y280" s="131">
        <v>0</v>
      </c>
      <c r="Z280" s="50">
        <f t="shared" si="317"/>
        <v>0</v>
      </c>
      <c r="AA280" s="131">
        <v>0</v>
      </c>
      <c r="AB280" s="50">
        <f t="shared" si="318"/>
        <v>90.042692939244674</v>
      </c>
    </row>
    <row r="281" spans="1:28" ht="15" x14ac:dyDescent="0.25">
      <c r="A281" s="71"/>
      <c r="B281" s="71"/>
      <c r="C281" s="71">
        <v>1121</v>
      </c>
      <c r="D281" s="71" t="s">
        <v>111</v>
      </c>
      <c r="E281" s="144">
        <v>69180</v>
      </c>
      <c r="F281" s="138">
        <v>69180</v>
      </c>
      <c r="G281" s="131">
        <v>2304.8000000000002</v>
      </c>
      <c r="H281" s="50">
        <f t="shared" si="308"/>
        <v>12038.8</v>
      </c>
      <c r="I281" s="131">
        <v>14343.6</v>
      </c>
      <c r="J281" s="50">
        <f t="shared" si="309"/>
        <v>3809.3999999999996</v>
      </c>
      <c r="K281" s="131">
        <v>18153</v>
      </c>
      <c r="L281" s="50">
        <f t="shared" si="310"/>
        <v>41.299999999999272</v>
      </c>
      <c r="M281" s="131">
        <v>18194.3</v>
      </c>
      <c r="N281" s="50">
        <f t="shared" si="311"/>
        <v>322.79999999999927</v>
      </c>
      <c r="O281" s="131">
        <v>18517.099999999999</v>
      </c>
      <c r="P281" s="50">
        <f t="shared" si="312"/>
        <v>12782.800000000003</v>
      </c>
      <c r="Q281" s="131">
        <v>31299.9</v>
      </c>
      <c r="R281" s="50">
        <f t="shared" si="313"/>
        <v>-0.10000000000218279</v>
      </c>
      <c r="S281" s="131">
        <v>31299.8</v>
      </c>
      <c r="T281" s="50">
        <f t="shared" si="314"/>
        <v>9093.7000000000007</v>
      </c>
      <c r="U281" s="131">
        <v>40393.5</v>
      </c>
      <c r="V281" s="50">
        <f t="shared" si="315"/>
        <v>3474.9000000000015</v>
      </c>
      <c r="W281" s="131">
        <v>43868.4</v>
      </c>
      <c r="X281" s="50">
        <f t="shared" si="316"/>
        <v>-43868.4</v>
      </c>
      <c r="Y281" s="131">
        <v>0</v>
      </c>
      <c r="Z281" s="50">
        <f t="shared" si="317"/>
        <v>0</v>
      </c>
      <c r="AA281" s="131">
        <v>0</v>
      </c>
      <c r="AB281" s="50">
        <f t="shared" si="318"/>
        <v>63.411968777103212</v>
      </c>
    </row>
    <row r="282" spans="1:28" ht="15" x14ac:dyDescent="0.25">
      <c r="A282" s="71"/>
      <c r="B282" s="71"/>
      <c r="C282" s="71">
        <v>1122</v>
      </c>
      <c r="D282" s="71" t="s">
        <v>110</v>
      </c>
      <c r="E282" s="137">
        <v>10000</v>
      </c>
      <c r="F282" s="136">
        <v>9647.9</v>
      </c>
      <c r="G282" s="131">
        <v>0</v>
      </c>
      <c r="H282" s="50">
        <f t="shared" si="308"/>
        <v>9647.7999999999993</v>
      </c>
      <c r="I282" s="131">
        <v>9647.7999999999993</v>
      </c>
      <c r="J282" s="50">
        <f t="shared" si="309"/>
        <v>0</v>
      </c>
      <c r="K282" s="131">
        <v>9647.7999999999993</v>
      </c>
      <c r="L282" s="50">
        <f t="shared" si="310"/>
        <v>0</v>
      </c>
      <c r="M282" s="131">
        <v>9647.7999999999993</v>
      </c>
      <c r="N282" s="50">
        <f t="shared" si="311"/>
        <v>0</v>
      </c>
      <c r="O282" s="131">
        <v>9647.7999999999993</v>
      </c>
      <c r="P282" s="50">
        <f t="shared" si="312"/>
        <v>0</v>
      </c>
      <c r="Q282" s="131">
        <v>9647.7999999999993</v>
      </c>
      <c r="R282" s="50">
        <f t="shared" si="313"/>
        <v>0</v>
      </c>
      <c r="S282" s="131">
        <v>9647.7999999999993</v>
      </c>
      <c r="T282" s="50">
        <f t="shared" si="314"/>
        <v>0</v>
      </c>
      <c r="U282" s="131">
        <v>9647.7999999999993</v>
      </c>
      <c r="V282" s="50">
        <f t="shared" si="315"/>
        <v>0</v>
      </c>
      <c r="W282" s="131">
        <v>9647.7999999999993</v>
      </c>
      <c r="X282" s="50">
        <f t="shared" si="316"/>
        <v>-9647.7999999999993</v>
      </c>
      <c r="Y282" s="131">
        <v>0</v>
      </c>
      <c r="Z282" s="50">
        <f t="shared" si="317"/>
        <v>0</v>
      </c>
      <c r="AA282" s="131">
        <v>0</v>
      </c>
      <c r="AB282" s="50">
        <f t="shared" si="318"/>
        <v>99.998963505011446</v>
      </c>
    </row>
    <row r="283" spans="1:28" ht="15" x14ac:dyDescent="0.25">
      <c r="A283" s="71"/>
      <c r="B283" s="71"/>
      <c r="C283" s="71">
        <v>1211</v>
      </c>
      <c r="D283" s="71" t="s">
        <v>109</v>
      </c>
      <c r="E283" s="137">
        <v>134634</v>
      </c>
      <c r="F283" s="136">
        <v>134634</v>
      </c>
      <c r="G283" s="131">
        <v>27468.1</v>
      </c>
      <c r="H283" s="50">
        <f t="shared" si="308"/>
        <v>6696.8000000000029</v>
      </c>
      <c r="I283" s="131">
        <v>34164.9</v>
      </c>
      <c r="J283" s="50">
        <f t="shared" si="309"/>
        <v>8202.5</v>
      </c>
      <c r="K283" s="131">
        <v>42367.4</v>
      </c>
      <c r="L283" s="50">
        <f t="shared" si="310"/>
        <v>15477.900000000001</v>
      </c>
      <c r="M283" s="131">
        <v>57845.3</v>
      </c>
      <c r="N283" s="50">
        <f t="shared" si="311"/>
        <v>21352.099999999991</v>
      </c>
      <c r="O283" s="131">
        <v>79197.399999999994</v>
      </c>
      <c r="P283" s="50">
        <f t="shared" si="312"/>
        <v>11963.5</v>
      </c>
      <c r="Q283" s="131">
        <v>91160.9</v>
      </c>
      <c r="R283" s="50">
        <f t="shared" si="313"/>
        <v>15032.900000000009</v>
      </c>
      <c r="S283" s="131">
        <v>106193.8</v>
      </c>
      <c r="T283" s="50">
        <f t="shared" si="314"/>
        <v>7234</v>
      </c>
      <c r="U283" s="131">
        <v>113427.8</v>
      </c>
      <c r="V283" s="50">
        <f t="shared" si="315"/>
        <v>11783</v>
      </c>
      <c r="W283" s="131">
        <v>125210.8</v>
      </c>
      <c r="X283" s="50">
        <f t="shared" si="316"/>
        <v>-125210.8</v>
      </c>
      <c r="Y283" s="131">
        <v>0</v>
      </c>
      <c r="Z283" s="50">
        <f t="shared" si="317"/>
        <v>0</v>
      </c>
      <c r="AA283" s="131">
        <v>0</v>
      </c>
      <c r="AB283" s="50">
        <f t="shared" si="318"/>
        <v>93.000876450228034</v>
      </c>
    </row>
    <row r="284" spans="1:28" ht="15" x14ac:dyDescent="0.25">
      <c r="A284" s="71"/>
      <c r="B284" s="71"/>
      <c r="C284" s="71">
        <v>1340</v>
      </c>
      <c r="D284" s="71" t="s">
        <v>108</v>
      </c>
      <c r="E284" s="137">
        <v>13500</v>
      </c>
      <c r="F284" s="136">
        <v>13500</v>
      </c>
      <c r="G284" s="131">
        <v>2082.5</v>
      </c>
      <c r="H284" s="50">
        <f t="shared" si="308"/>
        <v>1503.6999999999998</v>
      </c>
      <c r="I284" s="131">
        <v>3586.2</v>
      </c>
      <c r="J284" s="50">
        <f t="shared" si="309"/>
        <v>1692.1000000000004</v>
      </c>
      <c r="K284" s="131">
        <v>5278.3</v>
      </c>
      <c r="L284" s="50">
        <f t="shared" si="310"/>
        <v>5376.9000000000005</v>
      </c>
      <c r="M284" s="131">
        <v>10655.2</v>
      </c>
      <c r="N284" s="50">
        <f t="shared" si="311"/>
        <v>1065</v>
      </c>
      <c r="O284" s="131">
        <v>11720.2</v>
      </c>
      <c r="P284" s="50">
        <f t="shared" si="312"/>
        <v>792.29999999999927</v>
      </c>
      <c r="Q284" s="131">
        <v>12512.5</v>
      </c>
      <c r="R284" s="50">
        <f t="shared" si="313"/>
        <v>241.89999999999964</v>
      </c>
      <c r="S284" s="131">
        <v>12754.4</v>
      </c>
      <c r="T284" s="50">
        <f t="shared" si="314"/>
        <v>135</v>
      </c>
      <c r="U284" s="131">
        <v>12889.4</v>
      </c>
      <c r="V284" s="50">
        <f t="shared" si="315"/>
        <v>117.20000000000073</v>
      </c>
      <c r="W284" s="131">
        <v>13006.6</v>
      </c>
      <c r="X284" s="50">
        <f t="shared" si="316"/>
        <v>-13006.6</v>
      </c>
      <c r="Y284" s="131">
        <v>0</v>
      </c>
      <c r="Z284" s="50">
        <f t="shared" si="317"/>
        <v>0</v>
      </c>
      <c r="AA284" s="131">
        <v>0</v>
      </c>
      <c r="AB284" s="50">
        <f t="shared" si="318"/>
        <v>96.345185185185187</v>
      </c>
    </row>
    <row r="285" spans="1:28" ht="15" x14ac:dyDescent="0.25">
      <c r="A285" s="71"/>
      <c r="B285" s="71"/>
      <c r="C285" s="71">
        <v>1341</v>
      </c>
      <c r="D285" s="71" t="s">
        <v>107</v>
      </c>
      <c r="E285" s="135">
        <v>900</v>
      </c>
      <c r="F285" s="134">
        <v>900</v>
      </c>
      <c r="G285" s="131">
        <v>149.5</v>
      </c>
      <c r="H285" s="50">
        <f t="shared" si="308"/>
        <v>385.20000000000005</v>
      </c>
      <c r="I285" s="131">
        <v>534.70000000000005</v>
      </c>
      <c r="J285" s="50">
        <f t="shared" si="309"/>
        <v>134.89999999999998</v>
      </c>
      <c r="K285" s="131">
        <v>669.6</v>
      </c>
      <c r="L285" s="50">
        <f t="shared" si="310"/>
        <v>82.100000000000023</v>
      </c>
      <c r="M285" s="131">
        <v>751.7</v>
      </c>
      <c r="N285" s="50">
        <f t="shared" si="311"/>
        <v>52.299999999999955</v>
      </c>
      <c r="O285" s="131">
        <v>804</v>
      </c>
      <c r="P285" s="50">
        <f t="shared" si="312"/>
        <v>33.100000000000023</v>
      </c>
      <c r="Q285" s="131">
        <v>837.1</v>
      </c>
      <c r="R285" s="50">
        <f t="shared" si="313"/>
        <v>7.6000000000000227</v>
      </c>
      <c r="S285" s="131">
        <v>844.7</v>
      </c>
      <c r="T285" s="50">
        <f t="shared" si="314"/>
        <v>4.5999999999999091</v>
      </c>
      <c r="U285" s="131">
        <v>849.3</v>
      </c>
      <c r="V285" s="50">
        <f t="shared" si="315"/>
        <v>4.2000000000000455</v>
      </c>
      <c r="W285" s="131">
        <v>853.5</v>
      </c>
      <c r="X285" s="50">
        <f t="shared" si="316"/>
        <v>-853.5</v>
      </c>
      <c r="Y285" s="131">
        <v>0</v>
      </c>
      <c r="Z285" s="50">
        <f t="shared" si="317"/>
        <v>0</v>
      </c>
      <c r="AA285" s="131">
        <v>0</v>
      </c>
      <c r="AB285" s="50">
        <f t="shared" si="318"/>
        <v>94.833333333333343</v>
      </c>
    </row>
    <row r="286" spans="1:28" ht="15" customHeight="1" x14ac:dyDescent="0.3">
      <c r="A286" s="143"/>
      <c r="B286" s="127"/>
      <c r="C286" s="141">
        <v>1342</v>
      </c>
      <c r="D286" s="141" t="s">
        <v>106</v>
      </c>
      <c r="E286" s="140">
        <v>100</v>
      </c>
      <c r="F286" s="114">
        <v>100</v>
      </c>
      <c r="G286" s="131">
        <v>13.8</v>
      </c>
      <c r="H286" s="50">
        <f t="shared" si="308"/>
        <v>5.1999999999999993</v>
      </c>
      <c r="I286" s="131">
        <v>19</v>
      </c>
      <c r="J286" s="50">
        <f t="shared" si="309"/>
        <v>8.8999999999999986</v>
      </c>
      <c r="K286" s="131">
        <v>27.9</v>
      </c>
      <c r="L286" s="50">
        <f t="shared" si="310"/>
        <v>0.10000000000000142</v>
      </c>
      <c r="M286" s="131">
        <v>28</v>
      </c>
      <c r="N286" s="50">
        <f t="shared" si="311"/>
        <v>23.299999999999997</v>
      </c>
      <c r="O286" s="131">
        <v>51.3</v>
      </c>
      <c r="P286" s="50">
        <f t="shared" si="312"/>
        <v>41.8</v>
      </c>
      <c r="Q286" s="131">
        <v>93.1</v>
      </c>
      <c r="R286" s="50">
        <f t="shared" si="313"/>
        <v>3.7000000000000028</v>
      </c>
      <c r="S286" s="131">
        <v>96.8</v>
      </c>
      <c r="T286" s="50">
        <f t="shared" si="314"/>
        <v>14.799999999999997</v>
      </c>
      <c r="U286" s="131">
        <v>111.6</v>
      </c>
      <c r="V286" s="50">
        <f t="shared" si="315"/>
        <v>103.20000000000002</v>
      </c>
      <c r="W286" s="131">
        <v>214.8</v>
      </c>
      <c r="X286" s="50">
        <f t="shared" si="316"/>
        <v>-214.8</v>
      </c>
      <c r="Y286" s="131">
        <v>0</v>
      </c>
      <c r="Z286" s="50">
        <f t="shared" si="317"/>
        <v>0</v>
      </c>
      <c r="AA286" s="131">
        <v>0</v>
      </c>
      <c r="AB286" s="50">
        <f t="shared" si="318"/>
        <v>214.8</v>
      </c>
    </row>
    <row r="287" spans="1:28" ht="15" x14ac:dyDescent="0.25">
      <c r="A287" s="142"/>
      <c r="B287" s="141"/>
      <c r="C287" s="141">
        <v>1343</v>
      </c>
      <c r="D287" s="141" t="s">
        <v>105</v>
      </c>
      <c r="E287" s="140">
        <v>1250</v>
      </c>
      <c r="F287" s="114">
        <v>1250</v>
      </c>
      <c r="G287" s="131">
        <v>209.2</v>
      </c>
      <c r="H287" s="50">
        <f t="shared" si="308"/>
        <v>114.30000000000001</v>
      </c>
      <c r="I287" s="131">
        <v>323.5</v>
      </c>
      <c r="J287" s="50">
        <f t="shared" si="309"/>
        <v>154.10000000000002</v>
      </c>
      <c r="K287" s="131">
        <v>477.6</v>
      </c>
      <c r="L287" s="50">
        <f t="shared" si="310"/>
        <v>120.10000000000002</v>
      </c>
      <c r="M287" s="131">
        <v>597.70000000000005</v>
      </c>
      <c r="N287" s="50">
        <f t="shared" si="311"/>
        <v>72</v>
      </c>
      <c r="O287" s="131">
        <v>669.7</v>
      </c>
      <c r="P287" s="50">
        <f t="shared" si="312"/>
        <v>38.899999999999977</v>
      </c>
      <c r="Q287" s="131">
        <v>708.6</v>
      </c>
      <c r="R287" s="50">
        <f t="shared" si="313"/>
        <v>128</v>
      </c>
      <c r="S287" s="131">
        <v>836.6</v>
      </c>
      <c r="T287" s="50">
        <f t="shared" si="314"/>
        <v>51.699999999999932</v>
      </c>
      <c r="U287" s="131">
        <v>888.3</v>
      </c>
      <c r="V287" s="50">
        <f t="shared" si="315"/>
        <v>94.700000000000045</v>
      </c>
      <c r="W287" s="131">
        <v>983</v>
      </c>
      <c r="X287" s="50">
        <f t="shared" si="316"/>
        <v>-983</v>
      </c>
      <c r="Y287" s="131">
        <v>0</v>
      </c>
      <c r="Z287" s="50">
        <f t="shared" si="317"/>
        <v>0</v>
      </c>
      <c r="AA287" s="131">
        <v>0</v>
      </c>
      <c r="AB287" s="50">
        <f t="shared" si="318"/>
        <v>78.64</v>
      </c>
    </row>
    <row r="288" spans="1:28" ht="15" x14ac:dyDescent="0.25">
      <c r="A288" s="70"/>
      <c r="B288" s="71"/>
      <c r="C288" s="71">
        <v>1345</v>
      </c>
      <c r="D288" s="71" t="s">
        <v>430</v>
      </c>
      <c r="E288" s="139">
        <v>220</v>
      </c>
      <c r="F288" s="138">
        <v>220</v>
      </c>
      <c r="G288" s="131">
        <v>46.3</v>
      </c>
      <c r="H288" s="50">
        <f t="shared" si="308"/>
        <v>16.900000000000006</v>
      </c>
      <c r="I288" s="131">
        <v>63.2</v>
      </c>
      <c r="J288" s="50">
        <f t="shared" si="309"/>
        <v>38.899999999999991</v>
      </c>
      <c r="K288" s="131">
        <v>102.1</v>
      </c>
      <c r="L288" s="50">
        <f t="shared" si="310"/>
        <v>1.4000000000000057</v>
      </c>
      <c r="M288" s="131">
        <v>103.5</v>
      </c>
      <c r="N288" s="50">
        <f t="shared" si="311"/>
        <v>22.200000000000003</v>
      </c>
      <c r="O288" s="131">
        <v>125.7</v>
      </c>
      <c r="P288" s="50">
        <f t="shared" si="312"/>
        <v>68.499999999999986</v>
      </c>
      <c r="Q288" s="131">
        <v>194.2</v>
      </c>
      <c r="R288" s="50">
        <f t="shared" si="313"/>
        <v>11.600000000000023</v>
      </c>
      <c r="S288" s="131">
        <v>205.8</v>
      </c>
      <c r="T288" s="50">
        <f t="shared" si="314"/>
        <v>19.099999999999994</v>
      </c>
      <c r="U288" s="131">
        <v>224.9</v>
      </c>
      <c r="V288" s="50">
        <f t="shared" si="315"/>
        <v>105.4</v>
      </c>
      <c r="W288" s="131">
        <v>330.3</v>
      </c>
      <c r="X288" s="50">
        <f t="shared" si="316"/>
        <v>-330.3</v>
      </c>
      <c r="Y288" s="131">
        <v>0</v>
      </c>
      <c r="Z288" s="50">
        <f t="shared" si="317"/>
        <v>0</v>
      </c>
      <c r="AA288" s="131">
        <v>0</v>
      </c>
      <c r="AB288" s="50">
        <f t="shared" si="318"/>
        <v>150.13636363636365</v>
      </c>
    </row>
    <row r="289" spans="1:28" ht="15" x14ac:dyDescent="0.25">
      <c r="A289" s="71"/>
      <c r="B289" s="71"/>
      <c r="C289" s="71">
        <v>1361</v>
      </c>
      <c r="D289" s="71" t="s">
        <v>104</v>
      </c>
      <c r="E289" s="135">
        <v>0</v>
      </c>
      <c r="F289" s="134">
        <v>0</v>
      </c>
      <c r="G289" s="131">
        <v>0.2</v>
      </c>
      <c r="H289" s="50">
        <f t="shared" si="308"/>
        <v>-0.1</v>
      </c>
      <c r="I289" s="131">
        <v>0.1</v>
      </c>
      <c r="J289" s="50">
        <f t="shared" si="309"/>
        <v>0.30000000000000004</v>
      </c>
      <c r="K289" s="131">
        <v>0.4</v>
      </c>
      <c r="L289" s="50">
        <f t="shared" si="310"/>
        <v>0</v>
      </c>
      <c r="M289" s="131">
        <v>0.4</v>
      </c>
      <c r="N289" s="50">
        <f t="shared" si="311"/>
        <v>0</v>
      </c>
      <c r="O289" s="131">
        <v>0.4</v>
      </c>
      <c r="P289" s="50">
        <f t="shared" si="312"/>
        <v>0</v>
      </c>
      <c r="Q289" s="131">
        <v>0.4</v>
      </c>
      <c r="R289" s="50">
        <f t="shared" si="313"/>
        <v>9.9999999999999978E-2</v>
      </c>
      <c r="S289" s="131">
        <v>0.5</v>
      </c>
      <c r="T289" s="50">
        <f t="shared" si="314"/>
        <v>0</v>
      </c>
      <c r="U289" s="131">
        <v>0.5</v>
      </c>
      <c r="V289" s="50">
        <f t="shared" si="315"/>
        <v>0</v>
      </c>
      <c r="W289" s="131">
        <v>0.5</v>
      </c>
      <c r="X289" s="50">
        <f t="shared" si="316"/>
        <v>-0.5</v>
      </c>
      <c r="Y289" s="131">
        <v>0</v>
      </c>
      <c r="Z289" s="50">
        <f t="shared" si="317"/>
        <v>0</v>
      </c>
      <c r="AA289" s="131">
        <v>0</v>
      </c>
      <c r="AB289" s="50" t="e">
        <f t="shared" si="318"/>
        <v>#DIV/0!</v>
      </c>
    </row>
    <row r="290" spans="1:28" ht="15" x14ac:dyDescent="0.25">
      <c r="A290" s="71"/>
      <c r="B290" s="71"/>
      <c r="C290" s="71">
        <v>1381</v>
      </c>
      <c r="D290" s="71" t="s">
        <v>436</v>
      </c>
      <c r="E290" s="135">
        <v>0</v>
      </c>
      <c r="F290" s="134">
        <v>0</v>
      </c>
      <c r="G290" s="131">
        <v>0</v>
      </c>
      <c r="H290" s="50">
        <f t="shared" si="308"/>
        <v>0</v>
      </c>
      <c r="I290" s="131">
        <v>0</v>
      </c>
      <c r="J290" s="50">
        <f t="shared" si="309"/>
        <v>10.3</v>
      </c>
      <c r="K290" s="131">
        <v>10.3</v>
      </c>
      <c r="L290" s="50">
        <f t="shared" ref="L290" si="319">M290-K290</f>
        <v>970</v>
      </c>
      <c r="M290" s="131">
        <v>980.3</v>
      </c>
      <c r="N290" s="50">
        <f t="shared" ref="N290" si="320">O290-M290</f>
        <v>8.7000000000000455</v>
      </c>
      <c r="O290" s="131">
        <v>989</v>
      </c>
      <c r="P290" s="50">
        <f t="shared" ref="P290" si="321">Q290-O290</f>
        <v>14.200000000000045</v>
      </c>
      <c r="Q290" s="131">
        <v>1003.2</v>
      </c>
      <c r="R290" s="50">
        <f t="shared" ref="R290" si="322">S290-Q290</f>
        <v>834.3</v>
      </c>
      <c r="S290" s="131">
        <v>1837.5</v>
      </c>
      <c r="T290" s="50">
        <f t="shared" ref="T290" si="323">U290-S290</f>
        <v>19.200000000000045</v>
      </c>
      <c r="U290" s="131">
        <v>1856.7</v>
      </c>
      <c r="V290" s="50">
        <f t="shared" ref="V290" si="324">W290-U290</f>
        <v>1.8999999999998636</v>
      </c>
      <c r="W290" s="131">
        <v>1858.6</v>
      </c>
      <c r="X290" s="50">
        <f t="shared" ref="X290" si="325">Y290-W290</f>
        <v>-1858.6</v>
      </c>
      <c r="Y290" s="131">
        <v>0</v>
      </c>
      <c r="Z290" s="50">
        <f t="shared" ref="Z290" si="326">AA290-Y290</f>
        <v>0</v>
      </c>
      <c r="AA290" s="131">
        <v>0</v>
      </c>
      <c r="AB290" s="50" t="e">
        <f t="shared" si="318"/>
        <v>#DIV/0!</v>
      </c>
    </row>
    <row r="291" spans="1:28" ht="15" x14ac:dyDescent="0.25">
      <c r="A291" s="71"/>
      <c r="B291" s="71"/>
      <c r="C291" s="71">
        <v>1382</v>
      </c>
      <c r="D291" s="71" t="s">
        <v>490</v>
      </c>
      <c r="E291" s="135">
        <v>0</v>
      </c>
      <c r="F291" s="134">
        <v>0</v>
      </c>
      <c r="G291" s="131">
        <v>19</v>
      </c>
      <c r="H291" s="50">
        <f t="shared" si="308"/>
        <v>402.2</v>
      </c>
      <c r="I291" s="131">
        <v>421.2</v>
      </c>
      <c r="J291" s="50">
        <f t="shared" si="309"/>
        <v>4.5</v>
      </c>
      <c r="K291" s="131">
        <v>425.7</v>
      </c>
      <c r="L291" s="50">
        <f t="shared" si="310"/>
        <v>8.1000000000000227</v>
      </c>
      <c r="M291" s="131">
        <v>433.8</v>
      </c>
      <c r="N291" s="50">
        <f t="shared" si="311"/>
        <v>-0.10000000000002274</v>
      </c>
      <c r="O291" s="131">
        <v>433.7</v>
      </c>
      <c r="P291" s="50">
        <f t="shared" si="312"/>
        <v>0.10000000000002274</v>
      </c>
      <c r="Q291" s="131">
        <v>433.8</v>
      </c>
      <c r="R291" s="50">
        <f t="shared" si="313"/>
        <v>0</v>
      </c>
      <c r="S291" s="131">
        <v>433.8</v>
      </c>
      <c r="T291" s="50">
        <f t="shared" si="314"/>
        <v>0</v>
      </c>
      <c r="U291" s="131">
        <v>433.8</v>
      </c>
      <c r="V291" s="50">
        <f t="shared" si="315"/>
        <v>0</v>
      </c>
      <c r="W291" s="131">
        <v>433.8</v>
      </c>
      <c r="X291" s="50">
        <f t="shared" si="316"/>
        <v>-433.8</v>
      </c>
      <c r="Y291" s="131">
        <v>0</v>
      </c>
      <c r="Z291" s="50">
        <f t="shared" si="317"/>
        <v>0</v>
      </c>
      <c r="AA291" s="131">
        <v>0</v>
      </c>
      <c r="AB291" s="50" t="e">
        <f t="shared" si="318"/>
        <v>#DIV/0!</v>
      </c>
    </row>
    <row r="292" spans="1:28" ht="15" x14ac:dyDescent="0.25">
      <c r="A292" s="71"/>
      <c r="B292" s="71"/>
      <c r="C292" s="71">
        <v>1383</v>
      </c>
      <c r="D292" s="71" t="s">
        <v>437</v>
      </c>
      <c r="E292" s="137">
        <v>2000</v>
      </c>
      <c r="F292" s="136">
        <v>2000</v>
      </c>
      <c r="G292" s="131">
        <v>0</v>
      </c>
      <c r="H292" s="50">
        <f t="shared" si="308"/>
        <v>104.6</v>
      </c>
      <c r="I292" s="131">
        <v>104.6</v>
      </c>
      <c r="J292" s="50">
        <f t="shared" si="309"/>
        <v>656.9</v>
      </c>
      <c r="K292" s="131">
        <v>761.5</v>
      </c>
      <c r="L292" s="50">
        <f t="shared" si="310"/>
        <v>0</v>
      </c>
      <c r="M292" s="131">
        <v>761.5</v>
      </c>
      <c r="N292" s="50">
        <f t="shared" si="311"/>
        <v>1</v>
      </c>
      <c r="O292" s="131">
        <v>762.5</v>
      </c>
      <c r="P292" s="50">
        <f t="shared" si="312"/>
        <v>0</v>
      </c>
      <c r="Q292" s="131">
        <v>762.5</v>
      </c>
      <c r="R292" s="50">
        <f t="shared" si="313"/>
        <v>0</v>
      </c>
      <c r="S292" s="131">
        <v>762.5</v>
      </c>
      <c r="T292" s="50">
        <f t="shared" si="314"/>
        <v>-1.3999999999999773</v>
      </c>
      <c r="U292" s="131">
        <v>761.1</v>
      </c>
      <c r="V292" s="50">
        <f t="shared" si="315"/>
        <v>0</v>
      </c>
      <c r="W292" s="131">
        <v>761.1</v>
      </c>
      <c r="X292" s="50">
        <f t="shared" si="316"/>
        <v>-761.1</v>
      </c>
      <c r="Y292" s="131">
        <v>0</v>
      </c>
      <c r="Z292" s="50">
        <f t="shared" si="317"/>
        <v>0</v>
      </c>
      <c r="AA292" s="131">
        <v>0</v>
      </c>
      <c r="AB292" s="50">
        <f t="shared" si="318"/>
        <v>38.055</v>
      </c>
    </row>
    <row r="293" spans="1:28" ht="15" x14ac:dyDescent="0.25">
      <c r="A293" s="71"/>
      <c r="B293" s="71"/>
      <c r="C293" s="71">
        <v>1511</v>
      </c>
      <c r="D293" s="71" t="s">
        <v>103</v>
      </c>
      <c r="E293" s="50">
        <v>23200</v>
      </c>
      <c r="F293" s="69">
        <v>23200</v>
      </c>
      <c r="G293" s="131">
        <v>515.5</v>
      </c>
      <c r="H293" s="50">
        <f t="shared" si="308"/>
        <v>0</v>
      </c>
      <c r="I293" s="131">
        <v>515.5</v>
      </c>
      <c r="J293" s="50">
        <f t="shared" si="309"/>
        <v>0</v>
      </c>
      <c r="K293" s="131">
        <v>515.5</v>
      </c>
      <c r="L293" s="50">
        <f t="shared" si="310"/>
        <v>22.200000000000045</v>
      </c>
      <c r="M293" s="131">
        <v>537.70000000000005</v>
      </c>
      <c r="N293" s="50">
        <f t="shared" si="311"/>
        <v>15380.9</v>
      </c>
      <c r="O293" s="131">
        <v>15918.6</v>
      </c>
      <c r="P293" s="50">
        <f t="shared" si="312"/>
        <v>485.60000000000036</v>
      </c>
      <c r="Q293" s="131">
        <v>16404.2</v>
      </c>
      <c r="R293" s="50">
        <f t="shared" si="313"/>
        <v>218.70000000000073</v>
      </c>
      <c r="S293" s="131">
        <v>16622.900000000001</v>
      </c>
      <c r="T293" s="50">
        <f t="shared" si="314"/>
        <v>357.09999999999854</v>
      </c>
      <c r="U293" s="131">
        <v>16980</v>
      </c>
      <c r="V293" s="50">
        <f t="shared" si="315"/>
        <v>74.299999999999272</v>
      </c>
      <c r="W293" s="131">
        <v>17054.3</v>
      </c>
      <c r="X293" s="50">
        <f t="shared" si="316"/>
        <v>-17054.3</v>
      </c>
      <c r="Y293" s="131">
        <v>0</v>
      </c>
      <c r="Z293" s="50">
        <f t="shared" si="317"/>
        <v>0</v>
      </c>
      <c r="AA293" s="131">
        <v>0</v>
      </c>
      <c r="AB293" s="50">
        <f t="shared" si="318"/>
        <v>73.509913793103436</v>
      </c>
    </row>
    <row r="294" spans="1:28" ht="15" x14ac:dyDescent="0.25">
      <c r="A294" s="71"/>
      <c r="B294" s="71"/>
      <c r="C294" s="71">
        <v>4112</v>
      </c>
      <c r="D294" s="71" t="s">
        <v>102</v>
      </c>
      <c r="E294" s="50">
        <v>35181</v>
      </c>
      <c r="F294" s="69">
        <v>37337</v>
      </c>
      <c r="G294" s="131">
        <v>6222.8</v>
      </c>
      <c r="H294" s="50">
        <f t="shared" si="308"/>
        <v>3111.4999999999991</v>
      </c>
      <c r="I294" s="131">
        <v>9334.2999999999993</v>
      </c>
      <c r="J294" s="50">
        <f t="shared" si="309"/>
        <v>3111.4000000000015</v>
      </c>
      <c r="K294" s="131">
        <v>12445.7</v>
      </c>
      <c r="L294" s="50">
        <f t="shared" si="310"/>
        <v>3111.3999999999996</v>
      </c>
      <c r="M294" s="131">
        <v>15557.1</v>
      </c>
      <c r="N294" s="50">
        <f t="shared" si="311"/>
        <v>3111.3999999999996</v>
      </c>
      <c r="O294" s="131">
        <v>18668.5</v>
      </c>
      <c r="P294" s="50">
        <f t="shared" si="312"/>
        <v>3111.4000000000015</v>
      </c>
      <c r="Q294" s="131">
        <v>21779.9</v>
      </c>
      <c r="R294" s="50">
        <f t="shared" si="313"/>
        <v>3111.5</v>
      </c>
      <c r="S294" s="131">
        <v>24891.4</v>
      </c>
      <c r="T294" s="50">
        <f t="shared" si="314"/>
        <v>3111.3999999999978</v>
      </c>
      <c r="U294" s="131">
        <v>28002.799999999999</v>
      </c>
      <c r="V294" s="50">
        <f t="shared" si="315"/>
        <v>3111.4000000000015</v>
      </c>
      <c r="W294" s="131">
        <v>31114.2</v>
      </c>
      <c r="X294" s="50">
        <f t="shared" si="316"/>
        <v>-31114.2</v>
      </c>
      <c r="Y294" s="131">
        <v>0</v>
      </c>
      <c r="Z294" s="50">
        <f t="shared" si="317"/>
        <v>0</v>
      </c>
      <c r="AA294" s="131">
        <v>0</v>
      </c>
      <c r="AB294" s="50">
        <f t="shared" si="318"/>
        <v>83.333422610279356</v>
      </c>
    </row>
    <row r="295" spans="1:28" ht="14.25" customHeight="1" x14ac:dyDescent="0.25">
      <c r="A295" s="71"/>
      <c r="B295" s="71">
        <v>6171</v>
      </c>
      <c r="C295" s="71">
        <v>2212</v>
      </c>
      <c r="D295" s="71" t="s">
        <v>431</v>
      </c>
      <c r="E295" s="133">
        <v>10</v>
      </c>
      <c r="F295" s="132">
        <v>10</v>
      </c>
      <c r="G295" s="131">
        <v>1</v>
      </c>
      <c r="H295" s="50">
        <f t="shared" si="308"/>
        <v>0</v>
      </c>
      <c r="I295" s="131">
        <v>1</v>
      </c>
      <c r="J295" s="50">
        <f t="shared" si="309"/>
        <v>0</v>
      </c>
      <c r="K295" s="131">
        <v>1</v>
      </c>
      <c r="L295" s="50">
        <f t="shared" si="310"/>
        <v>0</v>
      </c>
      <c r="M295" s="131">
        <v>1</v>
      </c>
      <c r="N295" s="50">
        <f t="shared" si="311"/>
        <v>0</v>
      </c>
      <c r="O295" s="131">
        <v>1</v>
      </c>
      <c r="P295" s="50">
        <f t="shared" si="312"/>
        <v>0</v>
      </c>
      <c r="Q295" s="131">
        <v>1</v>
      </c>
      <c r="R295" s="50">
        <f t="shared" si="313"/>
        <v>0</v>
      </c>
      <c r="S295" s="131">
        <v>1</v>
      </c>
      <c r="T295" s="50">
        <f t="shared" si="314"/>
        <v>0</v>
      </c>
      <c r="U295" s="131">
        <v>1</v>
      </c>
      <c r="V295" s="50">
        <f t="shared" si="315"/>
        <v>0</v>
      </c>
      <c r="W295" s="131">
        <v>1</v>
      </c>
      <c r="X295" s="50">
        <f t="shared" si="316"/>
        <v>-1</v>
      </c>
      <c r="Y295" s="131">
        <v>0</v>
      </c>
      <c r="Z295" s="50">
        <f t="shared" si="317"/>
        <v>0</v>
      </c>
      <c r="AA295" s="131">
        <v>0</v>
      </c>
      <c r="AB295" s="50">
        <f t="shared" si="318"/>
        <v>10</v>
      </c>
    </row>
    <row r="296" spans="1:28" ht="15" hidden="1" x14ac:dyDescent="0.25">
      <c r="A296" s="71"/>
      <c r="B296" s="71">
        <v>6171</v>
      </c>
      <c r="C296" s="71">
        <v>2324</v>
      </c>
      <c r="D296" s="71" t="s">
        <v>432</v>
      </c>
      <c r="E296" s="133"/>
      <c r="F296" s="132"/>
      <c r="G296" s="131">
        <v>0</v>
      </c>
      <c r="H296" s="50">
        <f t="shared" si="308"/>
        <v>0</v>
      </c>
      <c r="I296" s="131">
        <v>0</v>
      </c>
      <c r="J296" s="50">
        <f t="shared" si="309"/>
        <v>0</v>
      </c>
      <c r="K296" s="131">
        <v>0</v>
      </c>
      <c r="L296" s="50">
        <f t="shared" si="310"/>
        <v>0</v>
      </c>
      <c r="M296" s="131">
        <v>0</v>
      </c>
      <c r="N296" s="50">
        <f t="shared" si="311"/>
        <v>0</v>
      </c>
      <c r="O296" s="131">
        <v>0</v>
      </c>
      <c r="P296" s="50">
        <f t="shared" si="312"/>
        <v>0</v>
      </c>
      <c r="Q296" s="131">
        <v>0</v>
      </c>
      <c r="R296" s="50">
        <f t="shared" si="313"/>
        <v>0</v>
      </c>
      <c r="S296" s="131">
        <v>0</v>
      </c>
      <c r="T296" s="50">
        <f t="shared" si="314"/>
        <v>0</v>
      </c>
      <c r="U296" s="131">
        <v>0</v>
      </c>
      <c r="V296" s="50">
        <f t="shared" si="315"/>
        <v>0</v>
      </c>
      <c r="W296" s="131">
        <v>0</v>
      </c>
      <c r="X296" s="50">
        <f t="shared" si="316"/>
        <v>0</v>
      </c>
      <c r="Y296" s="131">
        <v>0</v>
      </c>
      <c r="Z296" s="50">
        <f t="shared" si="317"/>
        <v>0</v>
      </c>
      <c r="AA296" s="131">
        <v>0</v>
      </c>
      <c r="AB296" s="50" t="e">
        <f t="shared" si="318"/>
        <v>#DIV/0!</v>
      </c>
    </row>
    <row r="297" spans="1:28" ht="15" x14ac:dyDescent="0.25">
      <c r="A297" s="71"/>
      <c r="B297" s="71">
        <v>6310</v>
      </c>
      <c r="C297" s="71">
        <v>2141</v>
      </c>
      <c r="D297" s="71" t="s">
        <v>435</v>
      </c>
      <c r="E297" s="50">
        <v>10</v>
      </c>
      <c r="F297" s="69">
        <v>10</v>
      </c>
      <c r="G297" s="131">
        <v>0.8</v>
      </c>
      <c r="H297" s="50">
        <f t="shared" si="308"/>
        <v>0.5</v>
      </c>
      <c r="I297" s="131">
        <v>1.3</v>
      </c>
      <c r="J297" s="50">
        <f t="shared" si="309"/>
        <v>0.39999999999999991</v>
      </c>
      <c r="K297" s="131">
        <v>1.7</v>
      </c>
      <c r="L297" s="50">
        <f t="shared" si="310"/>
        <v>0.40000000000000013</v>
      </c>
      <c r="M297" s="131">
        <v>2.1</v>
      </c>
      <c r="N297" s="50">
        <f t="shared" si="311"/>
        <v>0.5</v>
      </c>
      <c r="O297" s="131">
        <v>2.6</v>
      </c>
      <c r="P297" s="50">
        <f t="shared" si="312"/>
        <v>0.39999999999999991</v>
      </c>
      <c r="Q297" s="131">
        <v>3</v>
      </c>
      <c r="R297" s="50">
        <f t="shared" si="313"/>
        <v>0.29999999999999982</v>
      </c>
      <c r="S297" s="131">
        <v>3.3</v>
      </c>
      <c r="T297" s="50">
        <f t="shared" si="314"/>
        <v>0.30000000000000027</v>
      </c>
      <c r="U297" s="131">
        <v>3.6</v>
      </c>
      <c r="V297" s="50">
        <f t="shared" si="315"/>
        <v>0.19999999999999973</v>
      </c>
      <c r="W297" s="131">
        <v>3.8</v>
      </c>
      <c r="X297" s="50">
        <f t="shared" si="316"/>
        <v>-3.8</v>
      </c>
      <c r="Y297" s="131">
        <v>0</v>
      </c>
      <c r="Z297" s="50">
        <f t="shared" si="317"/>
        <v>0</v>
      </c>
      <c r="AA297" s="131">
        <v>0</v>
      </c>
      <c r="AB297" s="50">
        <f t="shared" si="318"/>
        <v>38</v>
      </c>
    </row>
    <row r="298" spans="1:28" ht="15" hidden="1" x14ac:dyDescent="0.25">
      <c r="A298" s="71"/>
      <c r="B298" s="71">
        <v>6310</v>
      </c>
      <c r="C298" s="71">
        <v>2324</v>
      </c>
      <c r="D298" s="71" t="s">
        <v>101</v>
      </c>
      <c r="E298" s="133"/>
      <c r="F298" s="132"/>
      <c r="G298" s="131">
        <v>0</v>
      </c>
      <c r="H298" s="50">
        <f t="shared" si="308"/>
        <v>0</v>
      </c>
      <c r="I298" s="131">
        <v>0</v>
      </c>
      <c r="J298" s="50">
        <f t="shared" si="309"/>
        <v>0</v>
      </c>
      <c r="K298" s="131">
        <v>0</v>
      </c>
      <c r="L298" s="50">
        <f t="shared" si="310"/>
        <v>0</v>
      </c>
      <c r="M298" s="131">
        <v>0</v>
      </c>
      <c r="N298" s="50">
        <f t="shared" si="311"/>
        <v>0</v>
      </c>
      <c r="O298" s="131">
        <v>0</v>
      </c>
      <c r="P298" s="50">
        <f t="shared" si="312"/>
        <v>0</v>
      </c>
      <c r="Q298" s="131">
        <v>0</v>
      </c>
      <c r="R298" s="50">
        <f t="shared" si="313"/>
        <v>0</v>
      </c>
      <c r="S298" s="131">
        <v>0</v>
      </c>
      <c r="T298" s="50">
        <f t="shared" si="314"/>
        <v>0</v>
      </c>
      <c r="U298" s="131">
        <v>0</v>
      </c>
      <c r="V298" s="50">
        <f t="shared" si="315"/>
        <v>0</v>
      </c>
      <c r="W298" s="131">
        <v>0</v>
      </c>
      <c r="X298" s="50">
        <f t="shared" si="316"/>
        <v>0</v>
      </c>
      <c r="Y298" s="131">
        <v>0</v>
      </c>
      <c r="Z298" s="50">
        <f t="shared" si="317"/>
        <v>0</v>
      </c>
      <c r="AA298" s="131">
        <v>0</v>
      </c>
      <c r="AB298" s="50" t="e">
        <f t="shared" si="318"/>
        <v>#DIV/0!</v>
      </c>
    </row>
    <row r="299" spans="1:28" ht="15" x14ac:dyDescent="0.25">
      <c r="A299" s="71"/>
      <c r="B299" s="71">
        <v>6310</v>
      </c>
      <c r="C299" s="71">
        <v>2142</v>
      </c>
      <c r="D299" s="71" t="s">
        <v>433</v>
      </c>
      <c r="E299" s="133">
        <v>2000</v>
      </c>
      <c r="F299" s="132">
        <v>2000</v>
      </c>
      <c r="G299" s="131">
        <v>0</v>
      </c>
      <c r="H299" s="50">
        <f t="shared" si="308"/>
        <v>0</v>
      </c>
      <c r="I299" s="131">
        <v>0</v>
      </c>
      <c r="J299" s="50">
        <f t="shared" si="309"/>
        <v>0</v>
      </c>
      <c r="K299" s="131">
        <v>0</v>
      </c>
      <c r="L299" s="50">
        <f t="shared" si="310"/>
        <v>0</v>
      </c>
      <c r="M299" s="131">
        <v>0</v>
      </c>
      <c r="N299" s="50">
        <f t="shared" si="311"/>
        <v>0</v>
      </c>
      <c r="O299" s="131">
        <v>0</v>
      </c>
      <c r="P299" s="50">
        <f t="shared" si="312"/>
        <v>0</v>
      </c>
      <c r="Q299" s="131">
        <v>0</v>
      </c>
      <c r="R299" s="50">
        <f t="shared" si="313"/>
        <v>1735.5</v>
      </c>
      <c r="S299" s="131">
        <v>1735.5</v>
      </c>
      <c r="T299" s="50">
        <f t="shared" si="314"/>
        <v>0</v>
      </c>
      <c r="U299" s="131">
        <v>1735.5</v>
      </c>
      <c r="V299" s="50">
        <f t="shared" si="315"/>
        <v>0</v>
      </c>
      <c r="W299" s="131">
        <v>1735.5</v>
      </c>
      <c r="X299" s="50">
        <f t="shared" si="316"/>
        <v>-1735.5</v>
      </c>
      <c r="Y299" s="131">
        <v>0</v>
      </c>
      <c r="Z299" s="50">
        <f t="shared" si="317"/>
        <v>0</v>
      </c>
      <c r="AA299" s="131">
        <v>0</v>
      </c>
      <c r="AB299" s="50">
        <f t="shared" si="318"/>
        <v>86.775000000000006</v>
      </c>
    </row>
    <row r="300" spans="1:28" ht="15" hidden="1" x14ac:dyDescent="0.25">
      <c r="A300" s="71"/>
      <c r="B300" s="71">
        <v>6310</v>
      </c>
      <c r="C300" s="71">
        <v>2143</v>
      </c>
      <c r="D300" s="71" t="s">
        <v>100</v>
      </c>
      <c r="E300" s="133"/>
      <c r="F300" s="132"/>
      <c r="G300" s="131">
        <v>0</v>
      </c>
      <c r="H300" s="50">
        <f t="shared" si="308"/>
        <v>0</v>
      </c>
      <c r="I300" s="131">
        <v>0</v>
      </c>
      <c r="J300" s="50">
        <f t="shared" si="309"/>
        <v>0</v>
      </c>
      <c r="K300" s="131">
        <v>0</v>
      </c>
      <c r="L300" s="50">
        <f t="shared" si="310"/>
        <v>0</v>
      </c>
      <c r="M300" s="131">
        <v>0</v>
      </c>
      <c r="N300" s="50">
        <f t="shared" si="311"/>
        <v>0</v>
      </c>
      <c r="O300" s="131">
        <v>0</v>
      </c>
      <c r="P300" s="50">
        <f t="shared" si="312"/>
        <v>0</v>
      </c>
      <c r="Q300" s="131">
        <v>0</v>
      </c>
      <c r="R300" s="50">
        <f t="shared" si="313"/>
        <v>0</v>
      </c>
      <c r="S300" s="131">
        <v>0</v>
      </c>
      <c r="T300" s="50">
        <f t="shared" si="314"/>
        <v>0</v>
      </c>
      <c r="U300" s="131">
        <v>0</v>
      </c>
      <c r="V300" s="50">
        <f t="shared" si="315"/>
        <v>0</v>
      </c>
      <c r="W300" s="131">
        <v>0</v>
      </c>
      <c r="X300" s="50">
        <f t="shared" si="316"/>
        <v>0</v>
      </c>
      <c r="Y300" s="131">
        <v>0</v>
      </c>
      <c r="Z300" s="50">
        <f t="shared" si="317"/>
        <v>0</v>
      </c>
      <c r="AA300" s="131">
        <v>0</v>
      </c>
      <c r="AB300" s="50" t="e">
        <f t="shared" si="318"/>
        <v>#DIV/0!</v>
      </c>
    </row>
    <row r="301" spans="1:28" ht="15" hidden="1" x14ac:dyDescent="0.25">
      <c r="A301" s="71"/>
      <c r="B301" s="71">
        <v>6310</v>
      </c>
      <c r="C301" s="71">
        <v>2329</v>
      </c>
      <c r="D301" s="71" t="s">
        <v>99</v>
      </c>
      <c r="E301" s="133"/>
      <c r="F301" s="132"/>
      <c r="G301" s="131">
        <v>0</v>
      </c>
      <c r="H301" s="50">
        <f t="shared" si="308"/>
        <v>0</v>
      </c>
      <c r="I301" s="131">
        <v>0</v>
      </c>
      <c r="J301" s="50">
        <f t="shared" si="309"/>
        <v>0</v>
      </c>
      <c r="K301" s="131">
        <v>0</v>
      </c>
      <c r="L301" s="50">
        <f t="shared" si="310"/>
        <v>0</v>
      </c>
      <c r="M301" s="131">
        <v>0</v>
      </c>
      <c r="N301" s="50">
        <f t="shared" si="311"/>
        <v>0</v>
      </c>
      <c r="O301" s="131">
        <v>0</v>
      </c>
      <c r="P301" s="50">
        <f t="shared" si="312"/>
        <v>0</v>
      </c>
      <c r="Q301" s="131">
        <v>0</v>
      </c>
      <c r="R301" s="50">
        <f t="shared" si="313"/>
        <v>0</v>
      </c>
      <c r="S301" s="131">
        <v>0</v>
      </c>
      <c r="T301" s="50">
        <f t="shared" si="314"/>
        <v>0</v>
      </c>
      <c r="U301" s="131">
        <v>0</v>
      </c>
      <c r="V301" s="50">
        <f t="shared" si="315"/>
        <v>0</v>
      </c>
      <c r="W301" s="131">
        <v>0</v>
      </c>
      <c r="X301" s="50">
        <f t="shared" si="316"/>
        <v>0</v>
      </c>
      <c r="Y301" s="131">
        <v>0</v>
      </c>
      <c r="Z301" s="50">
        <f t="shared" si="317"/>
        <v>0</v>
      </c>
      <c r="AA301" s="131">
        <v>0</v>
      </c>
      <c r="AB301" s="50" t="e">
        <f t="shared" si="318"/>
        <v>#DIV/0!</v>
      </c>
    </row>
    <row r="302" spans="1:28" ht="15" hidden="1" x14ac:dyDescent="0.25">
      <c r="A302" s="71"/>
      <c r="B302" s="71">
        <v>6330</v>
      </c>
      <c r="C302" s="71">
        <v>4132</v>
      </c>
      <c r="D302" s="71" t="s">
        <v>98</v>
      </c>
      <c r="E302" s="50"/>
      <c r="F302" s="69"/>
      <c r="G302" s="131">
        <v>0</v>
      </c>
      <c r="H302" s="50">
        <f t="shared" si="308"/>
        <v>0</v>
      </c>
      <c r="I302" s="131">
        <v>0</v>
      </c>
      <c r="J302" s="50">
        <f t="shared" si="309"/>
        <v>0</v>
      </c>
      <c r="K302" s="131">
        <v>0</v>
      </c>
      <c r="L302" s="50">
        <f t="shared" si="310"/>
        <v>0</v>
      </c>
      <c r="M302" s="131">
        <v>0</v>
      </c>
      <c r="N302" s="50">
        <f t="shared" si="311"/>
        <v>0</v>
      </c>
      <c r="O302" s="131">
        <v>0</v>
      </c>
      <c r="P302" s="50">
        <f t="shared" si="312"/>
        <v>0</v>
      </c>
      <c r="Q302" s="131">
        <v>0</v>
      </c>
      <c r="R302" s="50">
        <f t="shared" si="313"/>
        <v>0</v>
      </c>
      <c r="S302" s="131">
        <v>0</v>
      </c>
      <c r="T302" s="50">
        <f t="shared" si="314"/>
        <v>0</v>
      </c>
      <c r="U302" s="131">
        <v>0</v>
      </c>
      <c r="V302" s="50">
        <f t="shared" si="315"/>
        <v>0</v>
      </c>
      <c r="W302" s="131">
        <v>0</v>
      </c>
      <c r="X302" s="50">
        <f t="shared" si="316"/>
        <v>0</v>
      </c>
      <c r="Y302" s="131">
        <v>0</v>
      </c>
      <c r="Z302" s="50">
        <f t="shared" si="317"/>
        <v>0</v>
      </c>
      <c r="AA302" s="131">
        <v>0</v>
      </c>
      <c r="AB302" s="50" t="e">
        <f t="shared" si="318"/>
        <v>#DIV/0!</v>
      </c>
    </row>
    <row r="303" spans="1:28" ht="15" x14ac:dyDescent="0.25">
      <c r="A303" s="71"/>
      <c r="B303" s="71">
        <v>6409</v>
      </c>
      <c r="C303" s="71">
        <v>2328</v>
      </c>
      <c r="D303" s="71" t="s">
        <v>434</v>
      </c>
      <c r="E303" s="133">
        <v>0</v>
      </c>
      <c r="F303" s="132">
        <v>0</v>
      </c>
      <c r="G303" s="131">
        <v>0.9</v>
      </c>
      <c r="H303" s="50">
        <f t="shared" si="308"/>
        <v>-0.60000000000000009</v>
      </c>
      <c r="I303" s="131">
        <v>0.3</v>
      </c>
      <c r="J303" s="50">
        <f t="shared" si="309"/>
        <v>-0.19999999999999998</v>
      </c>
      <c r="K303" s="131">
        <v>0.1</v>
      </c>
      <c r="L303" s="50">
        <f t="shared" si="310"/>
        <v>0</v>
      </c>
      <c r="M303" s="131">
        <v>0.1</v>
      </c>
      <c r="N303" s="50">
        <f t="shared" si="311"/>
        <v>2.1</v>
      </c>
      <c r="O303" s="131">
        <v>2.2000000000000002</v>
      </c>
      <c r="P303" s="50">
        <f t="shared" si="312"/>
        <v>-2.1</v>
      </c>
      <c r="Q303" s="131">
        <v>0.1</v>
      </c>
      <c r="R303" s="50">
        <f t="shared" si="313"/>
        <v>0.5</v>
      </c>
      <c r="S303" s="131">
        <v>0.6</v>
      </c>
      <c r="T303" s="50">
        <f t="shared" si="314"/>
        <v>-0.19999999999999996</v>
      </c>
      <c r="U303" s="131">
        <v>0.4</v>
      </c>
      <c r="V303" s="50">
        <f t="shared" si="315"/>
        <v>3.6999999999999997</v>
      </c>
      <c r="W303" s="131">
        <v>4.0999999999999996</v>
      </c>
      <c r="X303" s="50">
        <f t="shared" si="316"/>
        <v>-4.0999999999999996</v>
      </c>
      <c r="Y303" s="131">
        <v>0</v>
      </c>
      <c r="Z303" s="50">
        <f t="shared" si="317"/>
        <v>0</v>
      </c>
      <c r="AA303" s="131">
        <v>0</v>
      </c>
      <c r="AB303" s="50" t="e">
        <f t="shared" si="318"/>
        <v>#DIV/0!</v>
      </c>
    </row>
    <row r="304" spans="1:28" ht="15.75" customHeight="1" thickBot="1" x14ac:dyDescent="0.35">
      <c r="A304" s="67"/>
      <c r="B304" s="67"/>
      <c r="C304" s="67"/>
      <c r="D304" s="67"/>
      <c r="E304" s="128"/>
      <c r="F304" s="130"/>
      <c r="G304" s="129"/>
      <c r="H304" s="128"/>
      <c r="I304" s="129"/>
      <c r="J304" s="128"/>
      <c r="K304" s="129"/>
      <c r="L304" s="128"/>
      <c r="M304" s="129"/>
      <c r="N304" s="128"/>
      <c r="O304" s="129"/>
      <c r="P304" s="128"/>
      <c r="Q304" s="129"/>
      <c r="R304" s="128"/>
      <c r="S304" s="129"/>
      <c r="T304" s="128"/>
      <c r="U304" s="129"/>
      <c r="V304" s="128"/>
      <c r="W304" s="129"/>
      <c r="X304" s="128"/>
      <c r="Y304" s="129"/>
      <c r="Z304" s="128"/>
      <c r="AA304" s="129"/>
      <c r="AB304" s="128"/>
    </row>
    <row r="305" spans="1:28" s="52" customFormat="1" ht="21.75" customHeight="1" thickTop="1" thickBot="1" x14ac:dyDescent="0.35">
      <c r="A305" s="62"/>
      <c r="B305" s="62"/>
      <c r="C305" s="62"/>
      <c r="D305" s="108" t="s">
        <v>97</v>
      </c>
      <c r="E305" s="58">
        <f t="shared" ref="E305:AA305" si="327">SUM(E278:E304)</f>
        <v>373408</v>
      </c>
      <c r="F305" s="60">
        <f t="shared" si="327"/>
        <v>375211.9</v>
      </c>
      <c r="G305" s="59">
        <f t="shared" si="327"/>
        <v>53759.100000000006</v>
      </c>
      <c r="H305" s="58">
        <f t="shared" si="327"/>
        <v>39890</v>
      </c>
      <c r="I305" s="59">
        <f t="shared" si="327"/>
        <v>93649.10000000002</v>
      </c>
      <c r="J305" s="58">
        <f t="shared" si="327"/>
        <v>22920.100000000002</v>
      </c>
      <c r="K305" s="59">
        <f t="shared" si="327"/>
        <v>116569.2</v>
      </c>
      <c r="L305" s="58">
        <f t="shared" si="327"/>
        <v>31476.699999999997</v>
      </c>
      <c r="M305" s="59">
        <f t="shared" si="327"/>
        <v>148045.90000000002</v>
      </c>
      <c r="N305" s="58">
        <f t="shared" si="327"/>
        <v>48873.499999999993</v>
      </c>
      <c r="O305" s="59">
        <f t="shared" si="327"/>
        <v>196919.40000000005</v>
      </c>
      <c r="P305" s="58">
        <f t="shared" si="327"/>
        <v>36985.100000000006</v>
      </c>
      <c r="Q305" s="59">
        <f t="shared" si="327"/>
        <v>233904.50000000003</v>
      </c>
      <c r="R305" s="58">
        <f t="shared" si="327"/>
        <v>28804.400000000001</v>
      </c>
      <c r="S305" s="59">
        <f t="shared" si="327"/>
        <v>262708.89999999991</v>
      </c>
      <c r="T305" s="58">
        <f t="shared" si="327"/>
        <v>27271.5</v>
      </c>
      <c r="U305" s="59">
        <f t="shared" si="327"/>
        <v>289980.39999999997</v>
      </c>
      <c r="V305" s="58">
        <f t="shared" si="327"/>
        <v>25634.500000000004</v>
      </c>
      <c r="W305" s="59">
        <f t="shared" si="327"/>
        <v>315614.89999999991</v>
      </c>
      <c r="X305" s="58">
        <f t="shared" si="327"/>
        <v>-315614.89999999991</v>
      </c>
      <c r="Y305" s="59">
        <f t="shared" si="327"/>
        <v>0</v>
      </c>
      <c r="Z305" s="58">
        <f t="shared" si="327"/>
        <v>0</v>
      </c>
      <c r="AA305" s="59">
        <f t="shared" si="327"/>
        <v>0</v>
      </c>
      <c r="AB305" s="50">
        <f t="shared" ref="AB305" si="328">(W305/F305)*100</f>
        <v>84.116441935876736</v>
      </c>
    </row>
    <row r="306" spans="1:28" ht="15" customHeight="1" x14ac:dyDescent="0.3">
      <c r="A306" s="53"/>
      <c r="B306" s="53"/>
      <c r="C306" s="53"/>
      <c r="D306" s="57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</row>
    <row r="307" spans="1:28" ht="15" x14ac:dyDescent="0.25">
      <c r="A307" s="52"/>
      <c r="B307" s="53"/>
      <c r="C307" s="53"/>
      <c r="D307" s="53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</row>
    <row r="308" spans="1:28" ht="15" hidden="1" x14ac:dyDescent="0.25">
      <c r="A308" s="52"/>
      <c r="B308" s="53"/>
      <c r="C308" s="53"/>
      <c r="D308" s="53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</row>
    <row r="309" spans="1:28" ht="15" customHeight="1" thickBot="1" x14ac:dyDescent="0.3">
      <c r="A309" s="52"/>
      <c r="B309" s="53"/>
      <c r="C309" s="53"/>
      <c r="D309" s="53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  <c r="AB309" s="109"/>
    </row>
    <row r="310" spans="1:28" ht="15.6" x14ac:dyDescent="0.3">
      <c r="A310" s="96" t="s">
        <v>77</v>
      </c>
      <c r="B310" s="96" t="s">
        <v>76</v>
      </c>
      <c r="C310" s="96" t="s">
        <v>75</v>
      </c>
      <c r="D310" s="95" t="s">
        <v>74</v>
      </c>
      <c r="E310" s="94" t="s">
        <v>73</v>
      </c>
      <c r="F310" s="94" t="s">
        <v>73</v>
      </c>
      <c r="G310" s="94" t="s">
        <v>7</v>
      </c>
      <c r="H310" s="94" t="s">
        <v>7</v>
      </c>
      <c r="I310" s="94" t="s">
        <v>7</v>
      </c>
      <c r="J310" s="94" t="s">
        <v>7</v>
      </c>
      <c r="K310" s="94" t="s">
        <v>7</v>
      </c>
      <c r="L310" s="94" t="s">
        <v>7</v>
      </c>
      <c r="M310" s="94" t="s">
        <v>7</v>
      </c>
      <c r="N310" s="94" t="s">
        <v>7</v>
      </c>
      <c r="O310" s="94" t="s">
        <v>7</v>
      </c>
      <c r="P310" s="94" t="s">
        <v>7</v>
      </c>
      <c r="Q310" s="94" t="s">
        <v>7</v>
      </c>
      <c r="R310" s="94" t="s">
        <v>7</v>
      </c>
      <c r="S310" s="94" t="s">
        <v>7</v>
      </c>
      <c r="T310" s="94" t="s">
        <v>7</v>
      </c>
      <c r="U310" s="94" t="s">
        <v>7</v>
      </c>
      <c r="V310" s="94" t="s">
        <v>7</v>
      </c>
      <c r="W310" s="94" t="s">
        <v>7</v>
      </c>
      <c r="X310" s="94" t="s">
        <v>7</v>
      </c>
      <c r="Y310" s="94" t="s">
        <v>7</v>
      </c>
      <c r="Z310" s="94" t="s">
        <v>7</v>
      </c>
      <c r="AA310" s="94" t="s">
        <v>7</v>
      </c>
      <c r="AB310" s="94" t="s">
        <v>72</v>
      </c>
    </row>
    <row r="311" spans="1:28" ht="15.75" customHeight="1" thickBot="1" x14ac:dyDescent="0.35">
      <c r="A311" s="93"/>
      <c r="B311" s="93"/>
      <c r="C311" s="93"/>
      <c r="D311" s="92"/>
      <c r="E311" s="90" t="s">
        <v>71</v>
      </c>
      <c r="F311" s="90" t="s">
        <v>70</v>
      </c>
      <c r="G311" s="91" t="s">
        <v>353</v>
      </c>
      <c r="H311" s="91" t="s">
        <v>354</v>
      </c>
      <c r="I311" s="91" t="s">
        <v>355</v>
      </c>
      <c r="J311" s="91" t="s">
        <v>356</v>
      </c>
      <c r="K311" s="91" t="s">
        <v>357</v>
      </c>
      <c r="L311" s="91" t="s">
        <v>358</v>
      </c>
      <c r="M311" s="91" t="s">
        <v>359</v>
      </c>
      <c r="N311" s="91" t="s">
        <v>360</v>
      </c>
      <c r="O311" s="91" t="s">
        <v>361</v>
      </c>
      <c r="P311" s="91" t="s">
        <v>362</v>
      </c>
      <c r="Q311" s="91" t="s">
        <v>363</v>
      </c>
      <c r="R311" s="91" t="s">
        <v>364</v>
      </c>
      <c r="S311" s="91" t="s">
        <v>365</v>
      </c>
      <c r="T311" s="91" t="s">
        <v>366</v>
      </c>
      <c r="U311" s="91" t="s">
        <v>367</v>
      </c>
      <c r="V311" s="91" t="s">
        <v>368</v>
      </c>
      <c r="W311" s="91" t="s">
        <v>369</v>
      </c>
      <c r="X311" s="91" t="s">
        <v>373</v>
      </c>
      <c r="Y311" s="91" t="s">
        <v>370</v>
      </c>
      <c r="Z311" s="91" t="s">
        <v>371</v>
      </c>
      <c r="AA311" s="91" t="s">
        <v>372</v>
      </c>
      <c r="AB311" s="90" t="s">
        <v>10</v>
      </c>
    </row>
    <row r="312" spans="1:28" ht="16.5" customHeight="1" thickTop="1" x14ac:dyDescent="0.3">
      <c r="A312" s="116">
        <v>120</v>
      </c>
      <c r="B312" s="116"/>
      <c r="C312" s="116"/>
      <c r="D312" s="127" t="s">
        <v>96</v>
      </c>
      <c r="E312" s="112"/>
      <c r="F312" s="114"/>
      <c r="G312" s="113"/>
      <c r="H312" s="112"/>
      <c r="I312" s="113"/>
      <c r="J312" s="112"/>
      <c r="K312" s="113"/>
      <c r="L312" s="112"/>
      <c r="M312" s="113"/>
      <c r="N312" s="112"/>
      <c r="O312" s="113"/>
      <c r="P312" s="112"/>
      <c r="Q312" s="113"/>
      <c r="R312" s="112"/>
      <c r="S312" s="113"/>
      <c r="T312" s="112"/>
      <c r="U312" s="113"/>
      <c r="V312" s="112"/>
      <c r="W312" s="113"/>
      <c r="X312" s="112"/>
      <c r="Y312" s="113"/>
      <c r="Z312" s="112"/>
      <c r="AA312" s="113"/>
      <c r="AB312" s="112"/>
    </row>
    <row r="313" spans="1:28" ht="15.6" x14ac:dyDescent="0.3">
      <c r="A313" s="127"/>
      <c r="B313" s="127"/>
      <c r="C313" s="127"/>
      <c r="D313" s="127"/>
      <c r="E313" s="50"/>
      <c r="F313" s="69"/>
      <c r="G313" s="68"/>
      <c r="H313" s="50"/>
      <c r="I313" s="68"/>
      <c r="J313" s="50"/>
      <c r="K313" s="68"/>
      <c r="L313" s="50"/>
      <c r="M313" s="68"/>
      <c r="N313" s="50"/>
      <c r="O313" s="68"/>
      <c r="P313" s="50"/>
      <c r="Q313" s="68"/>
      <c r="R313" s="50"/>
      <c r="S313" s="68"/>
      <c r="T313" s="50"/>
      <c r="U313" s="68"/>
      <c r="V313" s="50"/>
      <c r="W313" s="68"/>
      <c r="X313" s="50"/>
      <c r="Y313" s="68"/>
      <c r="Z313" s="50"/>
      <c r="AA313" s="68"/>
      <c r="AB313" s="50"/>
    </row>
    <row r="314" spans="1:28" ht="15" x14ac:dyDescent="0.25">
      <c r="A314" s="71"/>
      <c r="B314" s="71"/>
      <c r="C314" s="71">
        <v>1361</v>
      </c>
      <c r="D314" s="71" t="s">
        <v>95</v>
      </c>
      <c r="E314" s="126">
        <v>0</v>
      </c>
      <c r="F314" s="125">
        <v>0</v>
      </c>
      <c r="G314" s="111">
        <v>0.3</v>
      </c>
      <c r="H314" s="50">
        <f t="shared" ref="H314:H349" si="329">I314-G314</f>
        <v>0.60000000000000009</v>
      </c>
      <c r="I314" s="111">
        <v>0.9</v>
      </c>
      <c r="J314" s="50">
        <f t="shared" ref="J314:J349" si="330">K314-I314</f>
        <v>0.6</v>
      </c>
      <c r="K314" s="111">
        <v>1.5</v>
      </c>
      <c r="L314" s="50">
        <f t="shared" ref="L314:L349" si="331">M314-K314</f>
        <v>0.10000000000000009</v>
      </c>
      <c r="M314" s="111">
        <v>1.6</v>
      </c>
      <c r="N314" s="50">
        <f t="shared" ref="N314:N349" si="332">O314-M314</f>
        <v>0.5</v>
      </c>
      <c r="O314" s="111">
        <v>2.1</v>
      </c>
      <c r="P314" s="50">
        <f t="shared" ref="P314:P349" si="333">Q314-O314</f>
        <v>0.10000000000000009</v>
      </c>
      <c r="Q314" s="111">
        <v>2.2000000000000002</v>
      </c>
      <c r="R314" s="50">
        <f t="shared" ref="R314:R349" si="334">S314-Q314</f>
        <v>9.9999999999999645E-2</v>
      </c>
      <c r="S314" s="111">
        <v>2.2999999999999998</v>
      </c>
      <c r="T314" s="50">
        <f t="shared" ref="T314:T349" si="335">U314-S314</f>
        <v>0</v>
      </c>
      <c r="U314" s="111">
        <v>2.2999999999999998</v>
      </c>
      <c r="V314" s="50">
        <f t="shared" ref="V314:V349" si="336">W314-U314</f>
        <v>0.40000000000000036</v>
      </c>
      <c r="W314" s="111">
        <v>2.7</v>
      </c>
      <c r="X314" s="50">
        <f t="shared" ref="X314:X349" si="337">Y314-W314</f>
        <v>-2.7</v>
      </c>
      <c r="Y314" s="111">
        <v>0</v>
      </c>
      <c r="Z314" s="50">
        <f t="shared" ref="Z314:Z349" si="338">AA314-Y314</f>
        <v>0</v>
      </c>
      <c r="AA314" s="111">
        <v>0</v>
      </c>
      <c r="AB314" s="50" t="e">
        <f t="shared" ref="AB314:AB349" si="339">(W314/F314)*100</f>
        <v>#DIV/0!</v>
      </c>
    </row>
    <row r="315" spans="1:28" ht="16.5" customHeight="1" x14ac:dyDescent="0.25">
      <c r="A315" s="71"/>
      <c r="B315" s="71">
        <v>1014</v>
      </c>
      <c r="C315" s="71">
        <v>2132</v>
      </c>
      <c r="D315" s="289" t="s">
        <v>507</v>
      </c>
      <c r="E315" s="126">
        <v>0</v>
      </c>
      <c r="F315" s="125">
        <v>0</v>
      </c>
      <c r="G315" s="111">
        <v>0</v>
      </c>
      <c r="H315" s="50">
        <f t="shared" ref="H315" si="340">I315-G315</f>
        <v>0</v>
      </c>
      <c r="I315" s="111">
        <v>0</v>
      </c>
      <c r="J315" s="50">
        <f t="shared" ref="J315" si="341">K315-I315</f>
        <v>0</v>
      </c>
      <c r="K315" s="111">
        <v>0</v>
      </c>
      <c r="L315" s="50">
        <f t="shared" ref="L315" si="342">M315-K315</f>
        <v>0</v>
      </c>
      <c r="M315" s="111">
        <v>0</v>
      </c>
      <c r="N315" s="50">
        <f t="shared" si="332"/>
        <v>12.7</v>
      </c>
      <c r="O315" s="111">
        <v>12.7</v>
      </c>
      <c r="P315" s="50">
        <f t="shared" ref="P315" si="343">Q315-O315</f>
        <v>2.1000000000000014</v>
      </c>
      <c r="Q315" s="111">
        <v>14.8</v>
      </c>
      <c r="R315" s="50">
        <f t="shared" ref="R315" si="344">S315-Q315</f>
        <v>2.0999999999999979</v>
      </c>
      <c r="S315" s="111">
        <v>16.899999999999999</v>
      </c>
      <c r="T315" s="50">
        <f t="shared" ref="T315" si="345">U315-S315</f>
        <v>2.1000000000000014</v>
      </c>
      <c r="U315" s="111">
        <v>19</v>
      </c>
      <c r="V315" s="50">
        <f t="shared" ref="V315" si="346">W315-U315</f>
        <v>2.1000000000000014</v>
      </c>
      <c r="W315" s="111">
        <v>21.1</v>
      </c>
      <c r="X315" s="50">
        <f t="shared" ref="X315" si="347">Y315-W315</f>
        <v>-21.1</v>
      </c>
      <c r="Y315" s="111">
        <v>0</v>
      </c>
      <c r="Z315" s="50">
        <f t="shared" ref="Z315" si="348">AA315-Y315</f>
        <v>0</v>
      </c>
      <c r="AA315" s="111">
        <v>0</v>
      </c>
      <c r="AB315" s="50" t="e">
        <f t="shared" si="339"/>
        <v>#DIV/0!</v>
      </c>
    </row>
    <row r="316" spans="1:28" ht="15" x14ac:dyDescent="0.25">
      <c r="A316" s="71"/>
      <c r="B316" s="71">
        <v>3612</v>
      </c>
      <c r="C316" s="71">
        <v>2111</v>
      </c>
      <c r="D316" s="71" t="s">
        <v>438</v>
      </c>
      <c r="E316" s="126">
        <v>2200</v>
      </c>
      <c r="F316" s="125">
        <v>2200</v>
      </c>
      <c r="G316" s="111">
        <v>403.5</v>
      </c>
      <c r="H316" s="50">
        <f t="shared" si="329"/>
        <v>191.10000000000002</v>
      </c>
      <c r="I316" s="111">
        <v>594.6</v>
      </c>
      <c r="J316" s="50">
        <f t="shared" si="330"/>
        <v>226.60000000000002</v>
      </c>
      <c r="K316" s="111">
        <v>821.2</v>
      </c>
      <c r="L316" s="50">
        <f t="shared" si="331"/>
        <v>208.09999999999991</v>
      </c>
      <c r="M316" s="111">
        <v>1029.3</v>
      </c>
      <c r="N316" s="50">
        <f t="shared" si="332"/>
        <v>250.79999999999995</v>
      </c>
      <c r="O316" s="111">
        <v>1280.0999999999999</v>
      </c>
      <c r="P316" s="50">
        <f t="shared" si="333"/>
        <v>153.70000000000005</v>
      </c>
      <c r="Q316" s="111">
        <v>1433.8</v>
      </c>
      <c r="R316" s="50">
        <f t="shared" si="334"/>
        <v>169.90000000000009</v>
      </c>
      <c r="S316" s="111">
        <v>1603.7</v>
      </c>
      <c r="T316" s="50">
        <f t="shared" si="335"/>
        <v>183.59999999999991</v>
      </c>
      <c r="U316" s="111">
        <v>1787.3</v>
      </c>
      <c r="V316" s="50">
        <f t="shared" si="336"/>
        <v>227.20000000000005</v>
      </c>
      <c r="W316" s="111">
        <v>2014.5</v>
      </c>
      <c r="X316" s="50">
        <f t="shared" si="337"/>
        <v>-2014.5</v>
      </c>
      <c r="Y316" s="111">
        <v>0</v>
      </c>
      <c r="Z316" s="50">
        <f t="shared" si="338"/>
        <v>0</v>
      </c>
      <c r="AA316" s="111">
        <v>0</v>
      </c>
      <c r="AB316" s="50">
        <f t="shared" si="339"/>
        <v>91.568181818181813</v>
      </c>
    </row>
    <row r="317" spans="1:28" ht="15" x14ac:dyDescent="0.25">
      <c r="A317" s="71"/>
      <c r="B317" s="71">
        <v>3612</v>
      </c>
      <c r="C317" s="71">
        <v>2132</v>
      </c>
      <c r="D317" s="71" t="s">
        <v>439</v>
      </c>
      <c r="E317" s="126">
        <v>7300</v>
      </c>
      <c r="F317" s="125">
        <v>7300</v>
      </c>
      <c r="G317" s="111">
        <v>1267.0999999999999</v>
      </c>
      <c r="H317" s="50">
        <f t="shared" si="329"/>
        <v>630.40000000000009</v>
      </c>
      <c r="I317" s="111">
        <v>1897.5</v>
      </c>
      <c r="J317" s="50">
        <f t="shared" si="330"/>
        <v>660.59999999999991</v>
      </c>
      <c r="K317" s="111">
        <v>2558.1</v>
      </c>
      <c r="L317" s="50">
        <f t="shared" si="331"/>
        <v>641.20000000000027</v>
      </c>
      <c r="M317" s="111">
        <v>3199.3</v>
      </c>
      <c r="N317" s="50">
        <f t="shared" si="332"/>
        <v>619.39999999999964</v>
      </c>
      <c r="O317" s="111">
        <v>3818.7</v>
      </c>
      <c r="P317" s="50">
        <f t="shared" si="333"/>
        <v>562.90000000000055</v>
      </c>
      <c r="Q317" s="111">
        <v>4381.6000000000004</v>
      </c>
      <c r="R317" s="50">
        <f t="shared" si="334"/>
        <v>650.39999999999964</v>
      </c>
      <c r="S317" s="111">
        <v>5032</v>
      </c>
      <c r="T317" s="50">
        <f t="shared" si="335"/>
        <v>547.80000000000018</v>
      </c>
      <c r="U317" s="111">
        <v>5579.8</v>
      </c>
      <c r="V317" s="50">
        <f t="shared" si="336"/>
        <v>622.19999999999982</v>
      </c>
      <c r="W317" s="111">
        <v>6202</v>
      </c>
      <c r="X317" s="50">
        <f t="shared" si="337"/>
        <v>-6202</v>
      </c>
      <c r="Y317" s="111">
        <v>0</v>
      </c>
      <c r="Z317" s="50">
        <f t="shared" si="338"/>
        <v>0</v>
      </c>
      <c r="AA317" s="111">
        <v>0</v>
      </c>
      <c r="AB317" s="50">
        <f t="shared" si="339"/>
        <v>84.958904109589042</v>
      </c>
    </row>
    <row r="318" spans="1:28" ht="15" x14ac:dyDescent="0.25">
      <c r="A318" s="71"/>
      <c r="B318" s="71">
        <v>3612</v>
      </c>
      <c r="C318" s="71">
        <v>2322</v>
      </c>
      <c r="D318" s="71" t="s">
        <v>94</v>
      </c>
      <c r="E318" s="126">
        <v>0</v>
      </c>
      <c r="F318" s="125">
        <v>0</v>
      </c>
      <c r="G318" s="111">
        <v>0</v>
      </c>
      <c r="H318" s="50">
        <f t="shared" si="329"/>
        <v>0</v>
      </c>
      <c r="I318" s="111">
        <v>0</v>
      </c>
      <c r="J318" s="50">
        <f t="shared" si="330"/>
        <v>0</v>
      </c>
      <c r="K318" s="111">
        <v>0</v>
      </c>
      <c r="L318" s="50">
        <f t="shared" si="331"/>
        <v>0</v>
      </c>
      <c r="M318" s="111">
        <v>0</v>
      </c>
      <c r="N318" s="50">
        <f t="shared" si="332"/>
        <v>0</v>
      </c>
      <c r="O318" s="111">
        <v>0</v>
      </c>
      <c r="P318" s="50">
        <f t="shared" si="333"/>
        <v>0</v>
      </c>
      <c r="Q318" s="111">
        <v>0</v>
      </c>
      <c r="R318" s="50">
        <f t="shared" si="334"/>
        <v>0</v>
      </c>
      <c r="S318" s="111">
        <v>0</v>
      </c>
      <c r="T318" s="50">
        <f t="shared" si="335"/>
        <v>0</v>
      </c>
      <c r="U318" s="111">
        <v>0</v>
      </c>
      <c r="V318" s="50">
        <f t="shared" si="336"/>
        <v>6</v>
      </c>
      <c r="W318" s="111">
        <v>6</v>
      </c>
      <c r="X318" s="50">
        <f t="shared" si="337"/>
        <v>-6</v>
      </c>
      <c r="Y318" s="111">
        <v>0</v>
      </c>
      <c r="Z318" s="50">
        <f t="shared" si="338"/>
        <v>0</v>
      </c>
      <c r="AA318" s="111">
        <v>0</v>
      </c>
      <c r="AB318" s="50" t="e">
        <f t="shared" si="339"/>
        <v>#DIV/0!</v>
      </c>
    </row>
    <row r="319" spans="1:28" ht="15" x14ac:dyDescent="0.25">
      <c r="A319" s="71"/>
      <c r="B319" s="71">
        <v>3612</v>
      </c>
      <c r="C319" s="71">
        <v>2324</v>
      </c>
      <c r="D319" s="71" t="s">
        <v>440</v>
      </c>
      <c r="E319" s="50">
        <v>100</v>
      </c>
      <c r="F319" s="69">
        <v>100</v>
      </c>
      <c r="G319" s="111">
        <v>8.3000000000000007</v>
      </c>
      <c r="H319" s="50">
        <f t="shared" si="329"/>
        <v>5.5</v>
      </c>
      <c r="I319" s="111">
        <v>13.8</v>
      </c>
      <c r="J319" s="50">
        <f t="shared" si="330"/>
        <v>2</v>
      </c>
      <c r="K319" s="111">
        <v>15.8</v>
      </c>
      <c r="L319" s="50">
        <f t="shared" si="331"/>
        <v>60.400000000000006</v>
      </c>
      <c r="M319" s="111">
        <v>76.2</v>
      </c>
      <c r="N319" s="50">
        <f t="shared" si="332"/>
        <v>241.5</v>
      </c>
      <c r="O319" s="111">
        <v>317.7</v>
      </c>
      <c r="P319" s="50">
        <f t="shared" si="333"/>
        <v>-9.9999999999965894E-2</v>
      </c>
      <c r="Q319" s="111">
        <v>317.60000000000002</v>
      </c>
      <c r="R319" s="50">
        <f t="shared" si="334"/>
        <v>0</v>
      </c>
      <c r="S319" s="111">
        <v>317.60000000000002</v>
      </c>
      <c r="T319" s="50">
        <f t="shared" si="335"/>
        <v>0</v>
      </c>
      <c r="U319" s="111">
        <v>317.60000000000002</v>
      </c>
      <c r="V319" s="50">
        <f t="shared" si="336"/>
        <v>4.0999999999999659</v>
      </c>
      <c r="W319" s="111">
        <v>321.7</v>
      </c>
      <c r="X319" s="50">
        <f t="shared" si="337"/>
        <v>-321.7</v>
      </c>
      <c r="Y319" s="111">
        <v>0</v>
      </c>
      <c r="Z319" s="50">
        <f t="shared" si="338"/>
        <v>0</v>
      </c>
      <c r="AA319" s="111">
        <v>0</v>
      </c>
      <c r="AB319" s="50">
        <f t="shared" si="339"/>
        <v>321.7</v>
      </c>
    </row>
    <row r="320" spans="1:28" ht="15" hidden="1" x14ac:dyDescent="0.25">
      <c r="A320" s="71"/>
      <c r="B320" s="71">
        <v>3612</v>
      </c>
      <c r="C320" s="71">
        <v>2329</v>
      </c>
      <c r="D320" s="71" t="s">
        <v>93</v>
      </c>
      <c r="E320" s="50"/>
      <c r="F320" s="69"/>
      <c r="G320" s="111">
        <v>0</v>
      </c>
      <c r="H320" s="50">
        <f t="shared" si="329"/>
        <v>0</v>
      </c>
      <c r="I320" s="111">
        <v>0</v>
      </c>
      <c r="J320" s="50">
        <f t="shared" si="330"/>
        <v>0</v>
      </c>
      <c r="K320" s="111">
        <v>0</v>
      </c>
      <c r="L320" s="50">
        <f t="shared" si="331"/>
        <v>0</v>
      </c>
      <c r="M320" s="111">
        <v>0</v>
      </c>
      <c r="N320" s="50">
        <f t="shared" si="332"/>
        <v>0</v>
      </c>
      <c r="O320" s="111">
        <v>0</v>
      </c>
      <c r="P320" s="50">
        <f t="shared" si="333"/>
        <v>0</v>
      </c>
      <c r="Q320" s="111">
        <v>0</v>
      </c>
      <c r="R320" s="50">
        <f t="shared" si="334"/>
        <v>0</v>
      </c>
      <c r="S320" s="111">
        <v>0</v>
      </c>
      <c r="T320" s="50">
        <f t="shared" si="335"/>
        <v>0</v>
      </c>
      <c r="U320" s="111">
        <v>0</v>
      </c>
      <c r="V320" s="50">
        <f t="shared" si="336"/>
        <v>0</v>
      </c>
      <c r="W320" s="111">
        <v>0</v>
      </c>
      <c r="X320" s="50">
        <f t="shared" si="337"/>
        <v>0</v>
      </c>
      <c r="Y320" s="111">
        <v>0</v>
      </c>
      <c r="Z320" s="50">
        <f t="shared" si="338"/>
        <v>0</v>
      </c>
      <c r="AA320" s="111">
        <v>0</v>
      </c>
      <c r="AB320" s="50" t="e">
        <f t="shared" si="339"/>
        <v>#DIV/0!</v>
      </c>
    </row>
    <row r="321" spans="1:28" ht="15" x14ac:dyDescent="0.25">
      <c r="A321" s="71"/>
      <c r="B321" s="71">
        <v>3612</v>
      </c>
      <c r="C321" s="71">
        <v>3112</v>
      </c>
      <c r="D321" s="71" t="s">
        <v>441</v>
      </c>
      <c r="E321" s="50">
        <v>23892</v>
      </c>
      <c r="F321" s="69">
        <v>23892</v>
      </c>
      <c r="G321" s="111">
        <v>51.8</v>
      </c>
      <c r="H321" s="50">
        <f t="shared" si="329"/>
        <v>462.90000000000003</v>
      </c>
      <c r="I321" s="111">
        <v>514.70000000000005</v>
      </c>
      <c r="J321" s="50">
        <f t="shared" si="330"/>
        <v>1003.7</v>
      </c>
      <c r="K321" s="111">
        <v>1518.4</v>
      </c>
      <c r="L321" s="50">
        <f t="shared" si="331"/>
        <v>1242</v>
      </c>
      <c r="M321" s="111">
        <v>2760.4</v>
      </c>
      <c r="N321" s="50">
        <f t="shared" si="332"/>
        <v>679.5</v>
      </c>
      <c r="O321" s="111">
        <v>3439.9</v>
      </c>
      <c r="P321" s="50">
        <f t="shared" si="333"/>
        <v>0</v>
      </c>
      <c r="Q321" s="111">
        <v>3439.9</v>
      </c>
      <c r="R321" s="50">
        <f t="shared" si="334"/>
        <v>0</v>
      </c>
      <c r="S321" s="111">
        <v>3439.9</v>
      </c>
      <c r="T321" s="50">
        <f t="shared" si="335"/>
        <v>0</v>
      </c>
      <c r="U321" s="111">
        <v>3439.9</v>
      </c>
      <c r="V321" s="50">
        <f t="shared" si="336"/>
        <v>0</v>
      </c>
      <c r="W321" s="111">
        <v>3439.9</v>
      </c>
      <c r="X321" s="50">
        <f t="shared" si="337"/>
        <v>-3439.9</v>
      </c>
      <c r="Y321" s="111">
        <v>0</v>
      </c>
      <c r="Z321" s="50">
        <f t="shared" si="338"/>
        <v>0</v>
      </c>
      <c r="AA321" s="111">
        <v>0</v>
      </c>
      <c r="AB321" s="50">
        <f t="shared" si="339"/>
        <v>14.397706345220158</v>
      </c>
    </row>
    <row r="322" spans="1:28" ht="15" x14ac:dyDescent="0.25">
      <c r="A322" s="71"/>
      <c r="B322" s="71">
        <v>3613</v>
      </c>
      <c r="C322" s="71">
        <v>2111</v>
      </c>
      <c r="D322" s="71" t="s">
        <v>442</v>
      </c>
      <c r="E322" s="126">
        <v>2500</v>
      </c>
      <c r="F322" s="125">
        <v>2500</v>
      </c>
      <c r="G322" s="111">
        <v>366.8</v>
      </c>
      <c r="H322" s="50">
        <f t="shared" si="329"/>
        <v>205.99999999999994</v>
      </c>
      <c r="I322" s="111">
        <v>572.79999999999995</v>
      </c>
      <c r="J322" s="50">
        <f t="shared" si="330"/>
        <v>354.6</v>
      </c>
      <c r="K322" s="111">
        <v>927.4</v>
      </c>
      <c r="L322" s="50">
        <f t="shared" si="331"/>
        <v>247.19999999999993</v>
      </c>
      <c r="M322" s="111">
        <v>1174.5999999999999</v>
      </c>
      <c r="N322" s="50">
        <f t="shared" si="332"/>
        <v>235.90000000000009</v>
      </c>
      <c r="O322" s="111">
        <v>1410.5</v>
      </c>
      <c r="P322" s="50">
        <f t="shared" si="333"/>
        <v>195.90000000000009</v>
      </c>
      <c r="Q322" s="111">
        <v>1606.4</v>
      </c>
      <c r="R322" s="50">
        <f t="shared" si="334"/>
        <v>246.69999999999982</v>
      </c>
      <c r="S322" s="111">
        <v>1853.1</v>
      </c>
      <c r="T322" s="50">
        <f t="shared" si="335"/>
        <v>204.09999999999991</v>
      </c>
      <c r="U322" s="111">
        <v>2057.1999999999998</v>
      </c>
      <c r="V322" s="50">
        <f t="shared" si="336"/>
        <v>270.70000000000027</v>
      </c>
      <c r="W322" s="111">
        <v>2327.9</v>
      </c>
      <c r="X322" s="50">
        <f t="shared" si="337"/>
        <v>-2327.9</v>
      </c>
      <c r="Y322" s="111">
        <v>0</v>
      </c>
      <c r="Z322" s="50">
        <f t="shared" si="338"/>
        <v>0</v>
      </c>
      <c r="AA322" s="111">
        <v>0</v>
      </c>
      <c r="AB322" s="50">
        <f t="shared" si="339"/>
        <v>93.116</v>
      </c>
    </row>
    <row r="323" spans="1:28" ht="15" x14ac:dyDescent="0.25">
      <c r="A323" s="71"/>
      <c r="B323" s="71">
        <v>3613</v>
      </c>
      <c r="C323" s="71">
        <v>2132</v>
      </c>
      <c r="D323" s="71" t="s">
        <v>443</v>
      </c>
      <c r="E323" s="126">
        <v>4700</v>
      </c>
      <c r="F323" s="125">
        <v>4700</v>
      </c>
      <c r="G323" s="111">
        <v>1060.8</v>
      </c>
      <c r="H323" s="50">
        <f t="shared" si="329"/>
        <v>446.20000000000005</v>
      </c>
      <c r="I323" s="111">
        <v>1507</v>
      </c>
      <c r="J323" s="50">
        <f t="shared" si="330"/>
        <v>548.19999999999982</v>
      </c>
      <c r="K323" s="111">
        <v>2055.1999999999998</v>
      </c>
      <c r="L323" s="50">
        <f t="shared" si="331"/>
        <v>486.70000000000027</v>
      </c>
      <c r="M323" s="111">
        <v>2541.9</v>
      </c>
      <c r="N323" s="50">
        <f t="shared" si="332"/>
        <v>456.90000000000009</v>
      </c>
      <c r="O323" s="111">
        <v>2998.8</v>
      </c>
      <c r="P323" s="50">
        <f t="shared" si="333"/>
        <v>305.89999999999964</v>
      </c>
      <c r="Q323" s="111">
        <v>3304.7</v>
      </c>
      <c r="R323" s="50">
        <f t="shared" si="334"/>
        <v>462.10000000000036</v>
      </c>
      <c r="S323" s="111">
        <v>3766.8</v>
      </c>
      <c r="T323" s="50">
        <f t="shared" si="335"/>
        <v>406.30000000000018</v>
      </c>
      <c r="U323" s="111">
        <v>4173.1000000000004</v>
      </c>
      <c r="V323" s="50">
        <f t="shared" si="336"/>
        <v>670.19999999999982</v>
      </c>
      <c r="W323" s="111">
        <v>4843.3</v>
      </c>
      <c r="X323" s="50">
        <f t="shared" si="337"/>
        <v>-4843.3</v>
      </c>
      <c r="Y323" s="111">
        <v>0</v>
      </c>
      <c r="Z323" s="50">
        <f t="shared" si="338"/>
        <v>0</v>
      </c>
      <c r="AA323" s="111">
        <v>0</v>
      </c>
      <c r="AB323" s="50">
        <f t="shared" si="339"/>
        <v>103.04893617021278</v>
      </c>
    </row>
    <row r="324" spans="1:28" ht="15" hidden="1" x14ac:dyDescent="0.25">
      <c r="A324" s="123"/>
      <c r="B324" s="71">
        <v>3613</v>
      </c>
      <c r="C324" s="71">
        <v>2133</v>
      </c>
      <c r="D324" s="71" t="s">
        <v>92</v>
      </c>
      <c r="E324" s="50"/>
      <c r="F324" s="69"/>
      <c r="G324" s="111">
        <v>0</v>
      </c>
      <c r="H324" s="50">
        <f t="shared" si="329"/>
        <v>0</v>
      </c>
      <c r="I324" s="111">
        <v>0</v>
      </c>
      <c r="J324" s="50">
        <f t="shared" si="330"/>
        <v>0</v>
      </c>
      <c r="K324" s="111">
        <v>0</v>
      </c>
      <c r="L324" s="50">
        <f t="shared" si="331"/>
        <v>0</v>
      </c>
      <c r="M324" s="111">
        <v>0</v>
      </c>
      <c r="N324" s="50">
        <f t="shared" si="332"/>
        <v>0</v>
      </c>
      <c r="O324" s="111">
        <v>0</v>
      </c>
      <c r="P324" s="50">
        <f t="shared" si="333"/>
        <v>0</v>
      </c>
      <c r="Q324" s="111">
        <v>0</v>
      </c>
      <c r="R324" s="50">
        <f t="shared" si="334"/>
        <v>0</v>
      </c>
      <c r="S324" s="111">
        <v>0</v>
      </c>
      <c r="T324" s="50">
        <f t="shared" si="335"/>
        <v>0</v>
      </c>
      <c r="U324" s="111">
        <v>0</v>
      </c>
      <c r="V324" s="50">
        <f t="shared" si="336"/>
        <v>0</v>
      </c>
      <c r="W324" s="111">
        <v>0</v>
      </c>
      <c r="X324" s="50">
        <f t="shared" si="337"/>
        <v>0</v>
      </c>
      <c r="Y324" s="111">
        <v>0</v>
      </c>
      <c r="Z324" s="50">
        <f t="shared" si="338"/>
        <v>0</v>
      </c>
      <c r="AA324" s="111">
        <v>0</v>
      </c>
      <c r="AB324" s="50" t="e">
        <f t="shared" si="339"/>
        <v>#DIV/0!</v>
      </c>
    </row>
    <row r="325" spans="1:28" ht="15" hidden="1" x14ac:dyDescent="0.25">
      <c r="A325" s="123"/>
      <c r="B325" s="71">
        <v>3613</v>
      </c>
      <c r="C325" s="71">
        <v>2310</v>
      </c>
      <c r="D325" s="71" t="s">
        <v>91</v>
      </c>
      <c r="E325" s="50"/>
      <c r="F325" s="69"/>
      <c r="G325" s="111">
        <v>0</v>
      </c>
      <c r="H325" s="50">
        <f t="shared" si="329"/>
        <v>0</v>
      </c>
      <c r="I325" s="111">
        <v>0</v>
      </c>
      <c r="J325" s="50">
        <f t="shared" si="330"/>
        <v>0</v>
      </c>
      <c r="K325" s="111">
        <v>0</v>
      </c>
      <c r="L325" s="50">
        <f t="shared" si="331"/>
        <v>0</v>
      </c>
      <c r="M325" s="111">
        <v>0</v>
      </c>
      <c r="N325" s="50">
        <f t="shared" si="332"/>
        <v>0</v>
      </c>
      <c r="O325" s="111">
        <v>0</v>
      </c>
      <c r="P325" s="50">
        <f t="shared" si="333"/>
        <v>0</v>
      </c>
      <c r="Q325" s="111">
        <v>0</v>
      </c>
      <c r="R325" s="50">
        <f t="shared" si="334"/>
        <v>0</v>
      </c>
      <c r="S325" s="111">
        <v>0</v>
      </c>
      <c r="T325" s="50">
        <f t="shared" si="335"/>
        <v>0</v>
      </c>
      <c r="U325" s="111">
        <v>0</v>
      </c>
      <c r="V325" s="50">
        <f t="shared" si="336"/>
        <v>0</v>
      </c>
      <c r="W325" s="111">
        <v>0</v>
      </c>
      <c r="X325" s="50">
        <f t="shared" si="337"/>
        <v>0</v>
      </c>
      <c r="Y325" s="111">
        <v>0</v>
      </c>
      <c r="Z325" s="50">
        <f t="shared" si="338"/>
        <v>0</v>
      </c>
      <c r="AA325" s="111">
        <v>0</v>
      </c>
      <c r="AB325" s="50" t="e">
        <f t="shared" si="339"/>
        <v>#DIV/0!</v>
      </c>
    </row>
    <row r="326" spans="1:28" ht="15" hidden="1" x14ac:dyDescent="0.25">
      <c r="A326" s="123"/>
      <c r="B326" s="71">
        <v>3613</v>
      </c>
      <c r="C326" s="71">
        <v>2322</v>
      </c>
      <c r="D326" s="71" t="s">
        <v>90</v>
      </c>
      <c r="E326" s="50"/>
      <c r="F326" s="69"/>
      <c r="G326" s="111">
        <v>0</v>
      </c>
      <c r="H326" s="50">
        <f t="shared" si="329"/>
        <v>0</v>
      </c>
      <c r="I326" s="111">
        <v>0</v>
      </c>
      <c r="J326" s="50">
        <f t="shared" si="330"/>
        <v>0</v>
      </c>
      <c r="K326" s="111">
        <v>0</v>
      </c>
      <c r="L326" s="50">
        <f t="shared" si="331"/>
        <v>0</v>
      </c>
      <c r="M326" s="111">
        <v>0</v>
      </c>
      <c r="N326" s="50">
        <f t="shared" si="332"/>
        <v>0</v>
      </c>
      <c r="O326" s="111">
        <v>0</v>
      </c>
      <c r="P326" s="50">
        <f t="shared" si="333"/>
        <v>0</v>
      </c>
      <c r="Q326" s="111">
        <v>0</v>
      </c>
      <c r="R326" s="50">
        <f t="shared" si="334"/>
        <v>0</v>
      </c>
      <c r="S326" s="111">
        <v>0</v>
      </c>
      <c r="T326" s="50">
        <f t="shared" si="335"/>
        <v>0</v>
      </c>
      <c r="U326" s="111">
        <v>0</v>
      </c>
      <c r="V326" s="50">
        <f t="shared" si="336"/>
        <v>0</v>
      </c>
      <c r="W326" s="111">
        <v>0</v>
      </c>
      <c r="X326" s="50">
        <f t="shared" si="337"/>
        <v>0</v>
      </c>
      <c r="Y326" s="111">
        <v>0</v>
      </c>
      <c r="Z326" s="50">
        <f t="shared" si="338"/>
        <v>0</v>
      </c>
      <c r="AA326" s="111">
        <v>0</v>
      </c>
      <c r="AB326" s="50" t="e">
        <f t="shared" si="339"/>
        <v>#DIV/0!</v>
      </c>
    </row>
    <row r="327" spans="1:28" ht="15" x14ac:dyDescent="0.25">
      <c r="A327" s="123"/>
      <c r="B327" s="71">
        <v>3613</v>
      </c>
      <c r="C327" s="71">
        <v>2324</v>
      </c>
      <c r="D327" s="71" t="s">
        <v>444</v>
      </c>
      <c r="E327" s="50">
        <v>0</v>
      </c>
      <c r="F327" s="69">
        <v>0</v>
      </c>
      <c r="G327" s="111">
        <v>164.5</v>
      </c>
      <c r="H327" s="50">
        <f t="shared" si="329"/>
        <v>349.9</v>
      </c>
      <c r="I327" s="111">
        <v>514.4</v>
      </c>
      <c r="J327" s="50">
        <f t="shared" si="330"/>
        <v>6.8999999999999773</v>
      </c>
      <c r="K327" s="111">
        <v>521.29999999999995</v>
      </c>
      <c r="L327" s="50">
        <f t="shared" si="331"/>
        <v>0</v>
      </c>
      <c r="M327" s="111">
        <v>521.29999999999995</v>
      </c>
      <c r="N327" s="50">
        <f t="shared" si="332"/>
        <v>23.400000000000091</v>
      </c>
      <c r="O327" s="111">
        <v>544.70000000000005</v>
      </c>
      <c r="P327" s="50">
        <f t="shared" si="333"/>
        <v>0.89999999999997726</v>
      </c>
      <c r="Q327" s="111">
        <v>545.6</v>
      </c>
      <c r="R327" s="50">
        <f t="shared" si="334"/>
        <v>1</v>
      </c>
      <c r="S327" s="111">
        <v>546.6</v>
      </c>
      <c r="T327" s="50">
        <f t="shared" si="335"/>
        <v>0</v>
      </c>
      <c r="U327" s="111">
        <v>546.6</v>
      </c>
      <c r="V327" s="50">
        <f t="shared" si="336"/>
        <v>34.5</v>
      </c>
      <c r="W327" s="111">
        <v>581.1</v>
      </c>
      <c r="X327" s="50">
        <f t="shared" si="337"/>
        <v>-581.1</v>
      </c>
      <c r="Y327" s="111">
        <v>0</v>
      </c>
      <c r="Z327" s="50">
        <f t="shared" si="338"/>
        <v>0</v>
      </c>
      <c r="AA327" s="111">
        <v>0</v>
      </c>
      <c r="AB327" s="50" t="e">
        <f t="shared" si="339"/>
        <v>#DIV/0!</v>
      </c>
    </row>
    <row r="328" spans="1:28" ht="15" x14ac:dyDescent="0.25">
      <c r="A328" s="123"/>
      <c r="B328" s="71">
        <v>3613</v>
      </c>
      <c r="C328" s="71">
        <v>3112</v>
      </c>
      <c r="D328" s="71" t="s">
        <v>445</v>
      </c>
      <c r="E328" s="50">
        <v>900</v>
      </c>
      <c r="F328" s="69">
        <v>900</v>
      </c>
      <c r="G328" s="111">
        <v>0</v>
      </c>
      <c r="H328" s="50">
        <f t="shared" si="329"/>
        <v>0</v>
      </c>
      <c r="I328" s="111">
        <v>0</v>
      </c>
      <c r="J328" s="50">
        <f t="shared" si="330"/>
        <v>0</v>
      </c>
      <c r="K328" s="111">
        <v>0</v>
      </c>
      <c r="L328" s="50">
        <f t="shared" si="331"/>
        <v>0</v>
      </c>
      <c r="M328" s="111">
        <v>0</v>
      </c>
      <c r="N328" s="50">
        <f t="shared" si="332"/>
        <v>0</v>
      </c>
      <c r="O328" s="111">
        <v>0</v>
      </c>
      <c r="P328" s="50">
        <f t="shared" si="333"/>
        <v>0</v>
      </c>
      <c r="Q328" s="111">
        <v>0</v>
      </c>
      <c r="R328" s="50">
        <f t="shared" si="334"/>
        <v>0</v>
      </c>
      <c r="S328" s="111">
        <v>0</v>
      </c>
      <c r="T328" s="50">
        <f t="shared" si="335"/>
        <v>0</v>
      </c>
      <c r="U328" s="111">
        <v>0</v>
      </c>
      <c r="V328" s="50">
        <f t="shared" si="336"/>
        <v>800</v>
      </c>
      <c r="W328" s="111">
        <v>800</v>
      </c>
      <c r="X328" s="50">
        <f t="shared" si="337"/>
        <v>-800</v>
      </c>
      <c r="Y328" s="111">
        <v>0</v>
      </c>
      <c r="Z328" s="50">
        <f t="shared" si="338"/>
        <v>0</v>
      </c>
      <c r="AA328" s="111">
        <v>0</v>
      </c>
      <c r="AB328" s="50">
        <f t="shared" si="339"/>
        <v>88.888888888888886</v>
      </c>
    </row>
    <row r="329" spans="1:28" ht="15" hidden="1" x14ac:dyDescent="0.25">
      <c r="A329" s="123"/>
      <c r="B329" s="71">
        <v>3631</v>
      </c>
      <c r="C329" s="71">
        <v>2133</v>
      </c>
      <c r="D329" s="71" t="s">
        <v>446</v>
      </c>
      <c r="E329" s="50"/>
      <c r="F329" s="69"/>
      <c r="G329" s="111">
        <v>0</v>
      </c>
      <c r="H329" s="50">
        <f t="shared" si="329"/>
        <v>0</v>
      </c>
      <c r="I329" s="111">
        <v>0</v>
      </c>
      <c r="J329" s="50">
        <f t="shared" si="330"/>
        <v>0</v>
      </c>
      <c r="K329" s="111">
        <v>0</v>
      </c>
      <c r="L329" s="50">
        <f t="shared" si="331"/>
        <v>0</v>
      </c>
      <c r="M329" s="111">
        <v>0</v>
      </c>
      <c r="N329" s="50">
        <f t="shared" si="332"/>
        <v>0</v>
      </c>
      <c r="O329" s="111">
        <v>0</v>
      </c>
      <c r="P329" s="50">
        <f t="shared" si="333"/>
        <v>0</v>
      </c>
      <c r="Q329" s="111">
        <v>0</v>
      </c>
      <c r="R329" s="50">
        <f t="shared" si="334"/>
        <v>0</v>
      </c>
      <c r="S329" s="111">
        <v>0</v>
      </c>
      <c r="T329" s="50">
        <f t="shared" si="335"/>
        <v>0</v>
      </c>
      <c r="U329" s="111">
        <v>0</v>
      </c>
      <c r="V329" s="50">
        <f t="shared" si="336"/>
        <v>0</v>
      </c>
      <c r="W329" s="111">
        <v>0</v>
      </c>
      <c r="X329" s="50">
        <f t="shared" si="337"/>
        <v>0</v>
      </c>
      <c r="Y329" s="111">
        <v>0</v>
      </c>
      <c r="Z329" s="50">
        <f t="shared" si="338"/>
        <v>0</v>
      </c>
      <c r="AA329" s="111">
        <v>0</v>
      </c>
      <c r="AB329" s="50" t="e">
        <f t="shared" si="339"/>
        <v>#DIV/0!</v>
      </c>
    </row>
    <row r="330" spans="1:28" ht="15" x14ac:dyDescent="0.25">
      <c r="A330" s="123"/>
      <c r="B330" s="71">
        <v>3632</v>
      </c>
      <c r="C330" s="71">
        <v>2111</v>
      </c>
      <c r="D330" s="71" t="s">
        <v>447</v>
      </c>
      <c r="E330" s="50">
        <v>600</v>
      </c>
      <c r="F330" s="69">
        <v>600</v>
      </c>
      <c r="G330" s="111">
        <v>123</v>
      </c>
      <c r="H330" s="50">
        <f t="shared" si="329"/>
        <v>56.5</v>
      </c>
      <c r="I330" s="111">
        <v>179.5</v>
      </c>
      <c r="J330" s="50">
        <f t="shared" si="330"/>
        <v>55.400000000000006</v>
      </c>
      <c r="K330" s="111">
        <v>234.9</v>
      </c>
      <c r="L330" s="50">
        <f t="shared" si="331"/>
        <v>76.299999999999983</v>
      </c>
      <c r="M330" s="111">
        <v>311.2</v>
      </c>
      <c r="N330" s="50">
        <f t="shared" si="332"/>
        <v>38.600000000000023</v>
      </c>
      <c r="O330" s="111">
        <v>349.8</v>
      </c>
      <c r="P330" s="50">
        <f t="shared" si="333"/>
        <v>40.899999999999977</v>
      </c>
      <c r="Q330" s="111">
        <v>390.7</v>
      </c>
      <c r="R330" s="50">
        <f t="shared" si="334"/>
        <v>28.300000000000011</v>
      </c>
      <c r="S330" s="111">
        <v>419</v>
      </c>
      <c r="T330" s="50">
        <f t="shared" si="335"/>
        <v>3.1999999999999886</v>
      </c>
      <c r="U330" s="111">
        <v>422.2</v>
      </c>
      <c r="V330" s="50">
        <f t="shared" si="336"/>
        <v>26.699999999999989</v>
      </c>
      <c r="W330" s="111">
        <v>448.9</v>
      </c>
      <c r="X330" s="50">
        <f t="shared" si="337"/>
        <v>-448.9</v>
      </c>
      <c r="Y330" s="111">
        <v>0</v>
      </c>
      <c r="Z330" s="50">
        <f t="shared" si="338"/>
        <v>0</v>
      </c>
      <c r="AA330" s="111">
        <v>0</v>
      </c>
      <c r="AB330" s="50">
        <f t="shared" si="339"/>
        <v>74.816666666666663</v>
      </c>
    </row>
    <row r="331" spans="1:28" ht="15" x14ac:dyDescent="0.25">
      <c r="A331" s="123"/>
      <c r="B331" s="71">
        <v>3632</v>
      </c>
      <c r="C331" s="71">
        <v>2132</v>
      </c>
      <c r="D331" s="71" t="s">
        <v>448</v>
      </c>
      <c r="E331" s="50">
        <v>15</v>
      </c>
      <c r="F331" s="69">
        <v>15</v>
      </c>
      <c r="G331" s="111">
        <v>0</v>
      </c>
      <c r="H331" s="50">
        <f t="shared" si="329"/>
        <v>0</v>
      </c>
      <c r="I331" s="111">
        <v>0</v>
      </c>
      <c r="J331" s="50">
        <f t="shared" si="330"/>
        <v>0</v>
      </c>
      <c r="K331" s="111">
        <v>0</v>
      </c>
      <c r="L331" s="50">
        <f t="shared" si="331"/>
        <v>0</v>
      </c>
      <c r="M331" s="111">
        <v>0</v>
      </c>
      <c r="N331" s="50">
        <f t="shared" si="332"/>
        <v>20</v>
      </c>
      <c r="O331" s="111">
        <v>20</v>
      </c>
      <c r="P331" s="50">
        <f t="shared" si="333"/>
        <v>0</v>
      </c>
      <c r="Q331" s="111">
        <v>20</v>
      </c>
      <c r="R331" s="50">
        <f t="shared" si="334"/>
        <v>0</v>
      </c>
      <c r="S331" s="111">
        <v>20</v>
      </c>
      <c r="T331" s="50">
        <f t="shared" si="335"/>
        <v>0</v>
      </c>
      <c r="U331" s="111">
        <v>20</v>
      </c>
      <c r="V331" s="50">
        <f t="shared" si="336"/>
        <v>0</v>
      </c>
      <c r="W331" s="111">
        <v>20</v>
      </c>
      <c r="X331" s="50">
        <f t="shared" si="337"/>
        <v>-20</v>
      </c>
      <c r="Y331" s="111">
        <v>0</v>
      </c>
      <c r="Z331" s="50">
        <f t="shared" si="338"/>
        <v>0</v>
      </c>
      <c r="AA331" s="111">
        <v>0</v>
      </c>
      <c r="AB331" s="50">
        <f t="shared" si="339"/>
        <v>133.33333333333331</v>
      </c>
    </row>
    <row r="332" spans="1:28" ht="15" x14ac:dyDescent="0.25">
      <c r="A332" s="123"/>
      <c r="B332" s="71">
        <v>3632</v>
      </c>
      <c r="C332" s="71">
        <v>2133</v>
      </c>
      <c r="D332" s="71" t="s">
        <v>449</v>
      </c>
      <c r="E332" s="50">
        <v>4</v>
      </c>
      <c r="F332" s="69">
        <v>4</v>
      </c>
      <c r="G332" s="111">
        <v>0</v>
      </c>
      <c r="H332" s="50">
        <f t="shared" si="329"/>
        <v>0</v>
      </c>
      <c r="I332" s="111">
        <v>0</v>
      </c>
      <c r="J332" s="50">
        <f t="shared" si="330"/>
        <v>0</v>
      </c>
      <c r="K332" s="111">
        <v>0</v>
      </c>
      <c r="L332" s="50">
        <f t="shared" si="331"/>
        <v>0</v>
      </c>
      <c r="M332" s="111">
        <v>0</v>
      </c>
      <c r="N332" s="50">
        <f t="shared" si="332"/>
        <v>5</v>
      </c>
      <c r="O332" s="111">
        <v>5</v>
      </c>
      <c r="P332" s="50">
        <f t="shared" si="333"/>
        <v>0</v>
      </c>
      <c r="Q332" s="111">
        <v>5</v>
      </c>
      <c r="R332" s="50">
        <f t="shared" si="334"/>
        <v>0</v>
      </c>
      <c r="S332" s="111">
        <v>5</v>
      </c>
      <c r="T332" s="50">
        <f t="shared" si="335"/>
        <v>0</v>
      </c>
      <c r="U332" s="111">
        <v>5</v>
      </c>
      <c r="V332" s="50">
        <f t="shared" si="336"/>
        <v>0</v>
      </c>
      <c r="W332" s="111">
        <v>5</v>
      </c>
      <c r="X332" s="50">
        <f t="shared" si="337"/>
        <v>-5</v>
      </c>
      <c r="Y332" s="111">
        <v>0</v>
      </c>
      <c r="Z332" s="50">
        <f t="shared" si="338"/>
        <v>0</v>
      </c>
      <c r="AA332" s="111">
        <v>0</v>
      </c>
      <c r="AB332" s="50">
        <f t="shared" si="339"/>
        <v>125</v>
      </c>
    </row>
    <row r="333" spans="1:28" ht="15" x14ac:dyDescent="0.25">
      <c r="A333" s="123"/>
      <c r="B333" s="71">
        <v>3632</v>
      </c>
      <c r="C333" s="71">
        <v>2324</v>
      </c>
      <c r="D333" s="71" t="s">
        <v>450</v>
      </c>
      <c r="E333" s="50">
        <v>0</v>
      </c>
      <c r="F333" s="69">
        <v>0</v>
      </c>
      <c r="G333" s="111">
        <v>6.1</v>
      </c>
      <c r="H333" s="50">
        <f t="shared" si="329"/>
        <v>14.200000000000001</v>
      </c>
      <c r="I333" s="111">
        <v>20.3</v>
      </c>
      <c r="J333" s="50">
        <f t="shared" si="330"/>
        <v>0</v>
      </c>
      <c r="K333" s="111">
        <v>20.3</v>
      </c>
      <c r="L333" s="50">
        <f t="shared" si="331"/>
        <v>1.8999999999999986</v>
      </c>
      <c r="M333" s="111">
        <v>22.2</v>
      </c>
      <c r="N333" s="50">
        <f t="shared" si="332"/>
        <v>0</v>
      </c>
      <c r="O333" s="111">
        <v>22.2</v>
      </c>
      <c r="P333" s="50">
        <f t="shared" si="333"/>
        <v>2.3000000000000007</v>
      </c>
      <c r="Q333" s="111">
        <v>24.5</v>
      </c>
      <c r="R333" s="50">
        <f t="shared" si="334"/>
        <v>9.2999999999999972</v>
      </c>
      <c r="S333" s="111">
        <v>33.799999999999997</v>
      </c>
      <c r="T333" s="50">
        <f t="shared" si="335"/>
        <v>0</v>
      </c>
      <c r="U333" s="111">
        <v>33.799999999999997</v>
      </c>
      <c r="V333" s="50">
        <f t="shared" si="336"/>
        <v>0</v>
      </c>
      <c r="W333" s="111">
        <v>33.799999999999997</v>
      </c>
      <c r="X333" s="50">
        <f t="shared" si="337"/>
        <v>-33.799999999999997</v>
      </c>
      <c r="Y333" s="111">
        <v>0</v>
      </c>
      <c r="Z333" s="50">
        <f t="shared" si="338"/>
        <v>0</v>
      </c>
      <c r="AA333" s="111">
        <v>0</v>
      </c>
      <c r="AB333" s="50" t="e">
        <f t="shared" si="339"/>
        <v>#DIV/0!</v>
      </c>
    </row>
    <row r="334" spans="1:28" ht="15" x14ac:dyDescent="0.25">
      <c r="A334" s="123"/>
      <c r="B334" s="71">
        <v>3632</v>
      </c>
      <c r="C334" s="71">
        <v>2329</v>
      </c>
      <c r="D334" s="71" t="s">
        <v>451</v>
      </c>
      <c r="E334" s="50">
        <v>0</v>
      </c>
      <c r="F334" s="69">
        <v>0</v>
      </c>
      <c r="G334" s="111">
        <v>13.6</v>
      </c>
      <c r="H334" s="50">
        <f t="shared" si="329"/>
        <v>10.1</v>
      </c>
      <c r="I334" s="111">
        <v>23.7</v>
      </c>
      <c r="J334" s="50">
        <f t="shared" si="330"/>
        <v>0</v>
      </c>
      <c r="K334" s="111">
        <v>23.7</v>
      </c>
      <c r="L334" s="50">
        <f t="shared" si="331"/>
        <v>3.4000000000000021</v>
      </c>
      <c r="M334" s="111">
        <v>27.1</v>
      </c>
      <c r="N334" s="50">
        <f t="shared" si="332"/>
        <v>0</v>
      </c>
      <c r="O334" s="111">
        <v>27.1</v>
      </c>
      <c r="P334" s="50">
        <f t="shared" si="333"/>
        <v>0</v>
      </c>
      <c r="Q334" s="111">
        <v>27.1</v>
      </c>
      <c r="R334" s="50">
        <f t="shared" si="334"/>
        <v>0</v>
      </c>
      <c r="S334" s="111">
        <v>27.1</v>
      </c>
      <c r="T334" s="50">
        <f t="shared" si="335"/>
        <v>0</v>
      </c>
      <c r="U334" s="111">
        <v>27.1</v>
      </c>
      <c r="V334" s="50">
        <f t="shared" si="336"/>
        <v>0</v>
      </c>
      <c r="W334" s="111">
        <v>27.1</v>
      </c>
      <c r="X334" s="50">
        <f t="shared" si="337"/>
        <v>-27.1</v>
      </c>
      <c r="Y334" s="111">
        <v>0</v>
      </c>
      <c r="Z334" s="50">
        <f t="shared" si="338"/>
        <v>0</v>
      </c>
      <c r="AA334" s="111">
        <v>0</v>
      </c>
      <c r="AB334" s="50" t="e">
        <f t="shared" si="339"/>
        <v>#DIV/0!</v>
      </c>
    </row>
    <row r="335" spans="1:28" ht="15" x14ac:dyDescent="0.25">
      <c r="A335" s="123"/>
      <c r="B335" s="71">
        <v>3634</v>
      </c>
      <c r="C335" s="71">
        <v>2132</v>
      </c>
      <c r="D335" s="71" t="s">
        <v>89</v>
      </c>
      <c r="E335" s="50">
        <v>5702</v>
      </c>
      <c r="F335" s="69">
        <v>5702</v>
      </c>
      <c r="G335" s="111">
        <v>0</v>
      </c>
      <c r="H335" s="50">
        <f t="shared" si="329"/>
        <v>5702.1</v>
      </c>
      <c r="I335" s="111">
        <v>5702.1</v>
      </c>
      <c r="J335" s="50">
        <f t="shared" si="330"/>
        <v>0</v>
      </c>
      <c r="K335" s="111">
        <v>5702.1</v>
      </c>
      <c r="L335" s="50">
        <f t="shared" si="331"/>
        <v>0</v>
      </c>
      <c r="M335" s="111">
        <v>5702.1</v>
      </c>
      <c r="N335" s="50">
        <f t="shared" si="332"/>
        <v>0</v>
      </c>
      <c r="O335" s="111">
        <v>5702.1</v>
      </c>
      <c r="P335" s="50">
        <f t="shared" si="333"/>
        <v>0</v>
      </c>
      <c r="Q335" s="111">
        <v>5702.1</v>
      </c>
      <c r="R335" s="50">
        <f t="shared" si="334"/>
        <v>0</v>
      </c>
      <c r="S335" s="111">
        <v>5702.1</v>
      </c>
      <c r="T335" s="50">
        <f t="shared" si="335"/>
        <v>0</v>
      </c>
      <c r="U335" s="111">
        <v>5702.1</v>
      </c>
      <c r="V335" s="50">
        <f t="shared" si="336"/>
        <v>0</v>
      </c>
      <c r="W335" s="111">
        <v>5702.1</v>
      </c>
      <c r="X335" s="50">
        <f t="shared" si="337"/>
        <v>-5702.1</v>
      </c>
      <c r="Y335" s="111">
        <v>0</v>
      </c>
      <c r="Z335" s="50">
        <f t="shared" si="338"/>
        <v>0</v>
      </c>
      <c r="AA335" s="111">
        <v>0</v>
      </c>
      <c r="AB335" s="50">
        <f t="shared" si="339"/>
        <v>100.00175377060681</v>
      </c>
    </row>
    <row r="336" spans="1:28" ht="15" hidden="1" x14ac:dyDescent="0.25">
      <c r="A336" s="123"/>
      <c r="B336" s="71">
        <v>3636</v>
      </c>
      <c r="C336" s="71">
        <v>2131</v>
      </c>
      <c r="D336" s="71" t="s">
        <v>88</v>
      </c>
      <c r="E336" s="50"/>
      <c r="F336" s="69"/>
      <c r="G336" s="111">
        <v>0</v>
      </c>
      <c r="H336" s="50">
        <f t="shared" si="329"/>
        <v>0</v>
      </c>
      <c r="I336" s="111">
        <v>0</v>
      </c>
      <c r="J336" s="50">
        <f t="shared" si="330"/>
        <v>0</v>
      </c>
      <c r="K336" s="111">
        <v>0</v>
      </c>
      <c r="L336" s="50">
        <f t="shared" si="331"/>
        <v>0</v>
      </c>
      <c r="M336" s="111">
        <v>0</v>
      </c>
      <c r="N336" s="50">
        <f t="shared" si="332"/>
        <v>0</v>
      </c>
      <c r="O336" s="111">
        <v>0</v>
      </c>
      <c r="P336" s="50">
        <f t="shared" si="333"/>
        <v>0</v>
      </c>
      <c r="Q336" s="111">
        <v>0</v>
      </c>
      <c r="R336" s="50">
        <f t="shared" si="334"/>
        <v>0</v>
      </c>
      <c r="S336" s="111">
        <v>0</v>
      </c>
      <c r="T336" s="50">
        <f t="shared" si="335"/>
        <v>0</v>
      </c>
      <c r="U336" s="111">
        <v>0</v>
      </c>
      <c r="V336" s="50">
        <f t="shared" si="336"/>
        <v>0</v>
      </c>
      <c r="W336" s="111">
        <v>0</v>
      </c>
      <c r="X336" s="50">
        <f t="shared" si="337"/>
        <v>0</v>
      </c>
      <c r="Y336" s="111">
        <v>0</v>
      </c>
      <c r="Z336" s="50">
        <f t="shared" si="338"/>
        <v>0</v>
      </c>
      <c r="AA336" s="111">
        <v>0</v>
      </c>
      <c r="AB336" s="50" t="e">
        <f t="shared" si="339"/>
        <v>#DIV/0!</v>
      </c>
    </row>
    <row r="337" spans="1:28" ht="15" x14ac:dyDescent="0.25">
      <c r="A337" s="70"/>
      <c r="B337" s="71">
        <v>3639</v>
      </c>
      <c r="C337" s="71">
        <v>2111</v>
      </c>
      <c r="D337" s="71" t="s">
        <v>452</v>
      </c>
      <c r="E337" s="124">
        <v>30</v>
      </c>
      <c r="F337" s="69">
        <v>30</v>
      </c>
      <c r="G337" s="111">
        <v>3.7</v>
      </c>
      <c r="H337" s="50">
        <f t="shared" si="329"/>
        <v>2.0999999999999996</v>
      </c>
      <c r="I337" s="111">
        <v>5.8</v>
      </c>
      <c r="J337" s="50">
        <f t="shared" si="330"/>
        <v>2.7</v>
      </c>
      <c r="K337" s="111">
        <v>8.5</v>
      </c>
      <c r="L337" s="50">
        <f t="shared" si="331"/>
        <v>2.5999999999999996</v>
      </c>
      <c r="M337" s="111">
        <v>11.1</v>
      </c>
      <c r="N337" s="50">
        <f t="shared" si="332"/>
        <v>2.9000000000000004</v>
      </c>
      <c r="O337" s="111">
        <v>14</v>
      </c>
      <c r="P337" s="50">
        <f t="shared" si="333"/>
        <v>2.8999999999999986</v>
      </c>
      <c r="Q337" s="111">
        <v>16.899999999999999</v>
      </c>
      <c r="R337" s="50">
        <f t="shared" si="334"/>
        <v>3.1000000000000014</v>
      </c>
      <c r="S337" s="111">
        <v>20</v>
      </c>
      <c r="T337" s="50">
        <f t="shared" si="335"/>
        <v>3.3000000000000007</v>
      </c>
      <c r="U337" s="111">
        <v>23.3</v>
      </c>
      <c r="V337" s="50">
        <f t="shared" si="336"/>
        <v>3</v>
      </c>
      <c r="W337" s="111">
        <v>26.3</v>
      </c>
      <c r="X337" s="50">
        <f t="shared" si="337"/>
        <v>-26.3</v>
      </c>
      <c r="Y337" s="111">
        <v>0</v>
      </c>
      <c r="Z337" s="124">
        <f t="shared" si="338"/>
        <v>0</v>
      </c>
      <c r="AA337" s="111">
        <v>0</v>
      </c>
      <c r="AB337" s="50">
        <f t="shared" si="339"/>
        <v>87.666666666666671</v>
      </c>
    </row>
    <row r="338" spans="1:28" ht="15" x14ac:dyDescent="0.25">
      <c r="A338" s="123"/>
      <c r="B338" s="71">
        <v>3639</v>
      </c>
      <c r="C338" s="71">
        <v>2119</v>
      </c>
      <c r="D338" s="71" t="s">
        <v>454</v>
      </c>
      <c r="E338" s="50">
        <v>300</v>
      </c>
      <c r="F338" s="69">
        <v>300</v>
      </c>
      <c r="G338" s="111">
        <v>132.30000000000001</v>
      </c>
      <c r="H338" s="50">
        <f t="shared" si="329"/>
        <v>92.899999999999977</v>
      </c>
      <c r="I338" s="111">
        <v>225.2</v>
      </c>
      <c r="J338" s="50">
        <f t="shared" si="330"/>
        <v>32.199999999999989</v>
      </c>
      <c r="K338" s="111">
        <v>257.39999999999998</v>
      </c>
      <c r="L338" s="50">
        <f t="shared" si="331"/>
        <v>12.400000000000034</v>
      </c>
      <c r="M338" s="111">
        <v>269.8</v>
      </c>
      <c r="N338" s="50">
        <f t="shared" si="332"/>
        <v>463.40000000000003</v>
      </c>
      <c r="O338" s="111">
        <v>733.2</v>
      </c>
      <c r="P338" s="50">
        <f t="shared" si="333"/>
        <v>0</v>
      </c>
      <c r="Q338" s="111">
        <v>733.2</v>
      </c>
      <c r="R338" s="50">
        <f t="shared" si="334"/>
        <v>0</v>
      </c>
      <c r="S338" s="111">
        <v>733.2</v>
      </c>
      <c r="T338" s="50">
        <f t="shared" si="335"/>
        <v>-0.10000000000002274</v>
      </c>
      <c r="U338" s="111">
        <v>733.1</v>
      </c>
      <c r="V338" s="50">
        <f t="shared" si="336"/>
        <v>94.799999999999955</v>
      </c>
      <c r="W338" s="111">
        <v>827.9</v>
      </c>
      <c r="X338" s="50">
        <f t="shared" si="337"/>
        <v>-827.9</v>
      </c>
      <c r="Y338" s="111">
        <v>0</v>
      </c>
      <c r="Z338" s="50">
        <f t="shared" si="338"/>
        <v>0</v>
      </c>
      <c r="AA338" s="111">
        <v>0</v>
      </c>
      <c r="AB338" s="50">
        <f t="shared" si="339"/>
        <v>275.96666666666664</v>
      </c>
    </row>
    <row r="339" spans="1:28" ht="15" x14ac:dyDescent="0.25">
      <c r="A339" s="71"/>
      <c r="B339" s="71">
        <v>3639</v>
      </c>
      <c r="C339" s="71">
        <v>2131</v>
      </c>
      <c r="D339" s="71" t="s">
        <v>455</v>
      </c>
      <c r="E339" s="50">
        <v>2600</v>
      </c>
      <c r="F339" s="69">
        <v>2600</v>
      </c>
      <c r="G339" s="111">
        <v>425.1</v>
      </c>
      <c r="H339" s="50">
        <f t="shared" si="329"/>
        <v>73.299999999999955</v>
      </c>
      <c r="I339" s="111">
        <v>498.4</v>
      </c>
      <c r="J339" s="50">
        <f t="shared" si="330"/>
        <v>574.1</v>
      </c>
      <c r="K339" s="111">
        <v>1072.5</v>
      </c>
      <c r="L339" s="50">
        <f t="shared" si="331"/>
        <v>78.5</v>
      </c>
      <c r="M339" s="111">
        <v>1151</v>
      </c>
      <c r="N339" s="50">
        <f t="shared" si="332"/>
        <v>26.5</v>
      </c>
      <c r="O339" s="111">
        <v>1177.5</v>
      </c>
      <c r="P339" s="50">
        <f t="shared" si="333"/>
        <v>580.09999999999991</v>
      </c>
      <c r="Q339" s="111">
        <v>1757.6</v>
      </c>
      <c r="R339" s="50">
        <f t="shared" si="334"/>
        <v>73</v>
      </c>
      <c r="S339" s="111">
        <v>1830.6</v>
      </c>
      <c r="T339" s="50">
        <f t="shared" si="335"/>
        <v>14.5</v>
      </c>
      <c r="U339" s="111">
        <v>1845.1</v>
      </c>
      <c r="V339" s="50">
        <f t="shared" si="336"/>
        <v>275.30000000000018</v>
      </c>
      <c r="W339" s="111">
        <v>2120.4</v>
      </c>
      <c r="X339" s="50">
        <f t="shared" si="337"/>
        <v>-2120.4</v>
      </c>
      <c r="Y339" s="111">
        <v>0</v>
      </c>
      <c r="Z339" s="50">
        <f t="shared" si="338"/>
        <v>0</v>
      </c>
      <c r="AA339" s="111">
        <v>0</v>
      </c>
      <c r="AB339" s="50">
        <f t="shared" si="339"/>
        <v>81.553846153846152</v>
      </c>
    </row>
    <row r="340" spans="1:28" ht="15" x14ac:dyDescent="0.25">
      <c r="A340" s="71"/>
      <c r="B340" s="71">
        <v>3639</v>
      </c>
      <c r="C340" s="71">
        <v>2132</v>
      </c>
      <c r="D340" s="71" t="s">
        <v>456</v>
      </c>
      <c r="E340" s="50">
        <v>30</v>
      </c>
      <c r="F340" s="69">
        <v>30</v>
      </c>
      <c r="G340" s="111">
        <v>0</v>
      </c>
      <c r="H340" s="50">
        <f t="shared" si="329"/>
        <v>5.8</v>
      </c>
      <c r="I340" s="111">
        <v>5.8</v>
      </c>
      <c r="J340" s="50">
        <f t="shared" si="330"/>
        <v>0</v>
      </c>
      <c r="K340" s="111">
        <v>5.8</v>
      </c>
      <c r="L340" s="50">
        <f t="shared" si="331"/>
        <v>4.6000000000000005</v>
      </c>
      <c r="M340" s="111">
        <v>10.4</v>
      </c>
      <c r="N340" s="50">
        <f t="shared" si="332"/>
        <v>20.299999999999997</v>
      </c>
      <c r="O340" s="111">
        <v>30.7</v>
      </c>
      <c r="P340" s="50">
        <f t="shared" si="333"/>
        <v>0</v>
      </c>
      <c r="Q340" s="111">
        <v>30.7</v>
      </c>
      <c r="R340" s="50">
        <f t="shared" si="334"/>
        <v>0</v>
      </c>
      <c r="S340" s="111">
        <v>30.7</v>
      </c>
      <c r="T340" s="50">
        <f t="shared" si="335"/>
        <v>0</v>
      </c>
      <c r="U340" s="111">
        <v>30.7</v>
      </c>
      <c r="V340" s="50">
        <f t="shared" si="336"/>
        <v>0</v>
      </c>
      <c r="W340" s="111">
        <v>30.7</v>
      </c>
      <c r="X340" s="50">
        <f t="shared" si="337"/>
        <v>-30.7</v>
      </c>
      <c r="Y340" s="111">
        <v>0</v>
      </c>
      <c r="Z340" s="50">
        <f t="shared" si="338"/>
        <v>0</v>
      </c>
      <c r="AA340" s="111">
        <v>0</v>
      </c>
      <c r="AB340" s="50">
        <f t="shared" si="339"/>
        <v>102.33333333333331</v>
      </c>
    </row>
    <row r="341" spans="1:28" ht="15" hidden="1" customHeight="1" x14ac:dyDescent="0.25">
      <c r="A341" s="71"/>
      <c r="B341" s="71">
        <v>3639</v>
      </c>
      <c r="C341" s="71">
        <v>2212</v>
      </c>
      <c r="D341" s="71" t="s">
        <v>457</v>
      </c>
      <c r="E341" s="50"/>
      <c r="F341" s="69"/>
      <c r="G341" s="111">
        <v>0</v>
      </c>
      <c r="H341" s="50">
        <f t="shared" si="329"/>
        <v>0</v>
      </c>
      <c r="I341" s="111">
        <v>0</v>
      </c>
      <c r="J341" s="50">
        <f t="shared" si="330"/>
        <v>0</v>
      </c>
      <c r="K341" s="111">
        <v>0</v>
      </c>
      <c r="L341" s="50">
        <f t="shared" si="331"/>
        <v>0</v>
      </c>
      <c r="M341" s="111">
        <v>0</v>
      </c>
      <c r="N341" s="50">
        <f t="shared" si="332"/>
        <v>0</v>
      </c>
      <c r="O341" s="111">
        <v>0</v>
      </c>
      <c r="P341" s="50">
        <f t="shared" si="333"/>
        <v>0</v>
      </c>
      <c r="Q341" s="111">
        <v>0</v>
      </c>
      <c r="R341" s="50">
        <f t="shared" si="334"/>
        <v>0</v>
      </c>
      <c r="S341" s="111">
        <v>0</v>
      </c>
      <c r="T341" s="50">
        <f t="shared" si="335"/>
        <v>0</v>
      </c>
      <c r="U341" s="111">
        <v>0</v>
      </c>
      <c r="V341" s="50">
        <f t="shared" si="336"/>
        <v>0</v>
      </c>
      <c r="W341" s="111">
        <v>0</v>
      </c>
      <c r="X341" s="50">
        <f t="shared" si="337"/>
        <v>0</v>
      </c>
      <c r="Y341" s="111">
        <v>0</v>
      </c>
      <c r="Z341" s="50">
        <f t="shared" si="338"/>
        <v>0</v>
      </c>
      <c r="AA341" s="111">
        <v>0</v>
      </c>
      <c r="AB341" s="50" t="e">
        <f t="shared" si="339"/>
        <v>#DIV/0!</v>
      </c>
    </row>
    <row r="342" spans="1:28" ht="15" x14ac:dyDescent="0.25">
      <c r="A342" s="71"/>
      <c r="B342" s="71">
        <v>3639</v>
      </c>
      <c r="C342" s="71">
        <v>2324</v>
      </c>
      <c r="D342" s="71" t="s">
        <v>87</v>
      </c>
      <c r="E342" s="50">
        <v>0</v>
      </c>
      <c r="F342" s="69">
        <v>0</v>
      </c>
      <c r="G342" s="111">
        <v>49.6</v>
      </c>
      <c r="H342" s="50">
        <f t="shared" si="329"/>
        <v>41.699999999999996</v>
      </c>
      <c r="I342" s="111">
        <v>91.3</v>
      </c>
      <c r="J342" s="50">
        <f t="shared" si="330"/>
        <v>7.5</v>
      </c>
      <c r="K342" s="111">
        <v>98.8</v>
      </c>
      <c r="L342" s="50">
        <f t="shared" si="331"/>
        <v>2.5</v>
      </c>
      <c r="M342" s="111">
        <v>101.3</v>
      </c>
      <c r="N342" s="50">
        <f t="shared" si="332"/>
        <v>8.4000000000000057</v>
      </c>
      <c r="O342" s="111">
        <v>109.7</v>
      </c>
      <c r="P342" s="50">
        <f t="shared" si="333"/>
        <v>1</v>
      </c>
      <c r="Q342" s="111">
        <v>110.7</v>
      </c>
      <c r="R342" s="50">
        <f t="shared" si="334"/>
        <v>0.70000000000000284</v>
      </c>
      <c r="S342" s="111">
        <v>111.4</v>
      </c>
      <c r="T342" s="50">
        <f t="shared" si="335"/>
        <v>9.9999999999994316E-2</v>
      </c>
      <c r="U342" s="111">
        <v>111.5</v>
      </c>
      <c r="V342" s="50">
        <f t="shared" si="336"/>
        <v>20.199999999999989</v>
      </c>
      <c r="W342" s="111">
        <v>131.69999999999999</v>
      </c>
      <c r="X342" s="50">
        <f t="shared" si="337"/>
        <v>-131.69999999999999</v>
      </c>
      <c r="Y342" s="111">
        <v>0</v>
      </c>
      <c r="Z342" s="50">
        <f t="shared" si="338"/>
        <v>0</v>
      </c>
      <c r="AA342" s="111">
        <v>0</v>
      </c>
      <c r="AB342" s="50" t="e">
        <f t="shared" si="339"/>
        <v>#DIV/0!</v>
      </c>
    </row>
    <row r="343" spans="1:28" ht="15" hidden="1" x14ac:dyDescent="0.25">
      <c r="A343" s="71"/>
      <c r="B343" s="71">
        <v>3639</v>
      </c>
      <c r="C343" s="71">
        <v>2328</v>
      </c>
      <c r="D343" s="71" t="s">
        <v>86</v>
      </c>
      <c r="E343" s="50"/>
      <c r="F343" s="69"/>
      <c r="G343" s="111">
        <v>0</v>
      </c>
      <c r="H343" s="50">
        <f t="shared" si="329"/>
        <v>0</v>
      </c>
      <c r="I343" s="111">
        <v>0</v>
      </c>
      <c r="J343" s="50">
        <f t="shared" si="330"/>
        <v>0</v>
      </c>
      <c r="K343" s="111">
        <v>0</v>
      </c>
      <c r="L343" s="50">
        <f t="shared" si="331"/>
        <v>0</v>
      </c>
      <c r="M343" s="111">
        <v>0</v>
      </c>
      <c r="N343" s="50">
        <f t="shared" si="332"/>
        <v>0</v>
      </c>
      <c r="O343" s="111">
        <v>0</v>
      </c>
      <c r="P343" s="50">
        <f t="shared" si="333"/>
        <v>0</v>
      </c>
      <c r="Q343" s="111">
        <v>0</v>
      </c>
      <c r="R343" s="50">
        <f t="shared" si="334"/>
        <v>0</v>
      </c>
      <c r="S343" s="111">
        <v>0</v>
      </c>
      <c r="T343" s="50">
        <f t="shared" si="335"/>
        <v>0</v>
      </c>
      <c r="U343" s="111">
        <v>0</v>
      </c>
      <c r="V343" s="50">
        <f t="shared" si="336"/>
        <v>0</v>
      </c>
      <c r="W343" s="111">
        <v>0</v>
      </c>
      <c r="X343" s="50">
        <f t="shared" si="337"/>
        <v>0</v>
      </c>
      <c r="Y343" s="111">
        <v>0</v>
      </c>
      <c r="Z343" s="50">
        <f t="shared" si="338"/>
        <v>0</v>
      </c>
      <c r="AA343" s="111">
        <v>0</v>
      </c>
      <c r="AB343" s="50" t="e">
        <f t="shared" si="339"/>
        <v>#DIV/0!</v>
      </c>
    </row>
    <row r="344" spans="1:28" ht="15" hidden="1" customHeight="1" x14ac:dyDescent="0.25">
      <c r="A344" s="122"/>
      <c r="B344" s="122">
        <v>3639</v>
      </c>
      <c r="C344" s="122">
        <v>2329</v>
      </c>
      <c r="D344" s="122" t="s">
        <v>85</v>
      </c>
      <c r="E344" s="50"/>
      <c r="F344" s="69"/>
      <c r="G344" s="111">
        <v>0</v>
      </c>
      <c r="H344" s="50">
        <f t="shared" si="329"/>
        <v>0</v>
      </c>
      <c r="I344" s="111">
        <v>0</v>
      </c>
      <c r="J344" s="50">
        <f t="shared" si="330"/>
        <v>0</v>
      </c>
      <c r="K344" s="111">
        <v>0</v>
      </c>
      <c r="L344" s="50">
        <f t="shared" si="331"/>
        <v>0</v>
      </c>
      <c r="M344" s="111">
        <v>0</v>
      </c>
      <c r="N344" s="50">
        <f t="shared" si="332"/>
        <v>0</v>
      </c>
      <c r="O344" s="111">
        <v>0</v>
      </c>
      <c r="P344" s="50">
        <f t="shared" si="333"/>
        <v>0</v>
      </c>
      <c r="Q344" s="111">
        <v>0</v>
      </c>
      <c r="R344" s="50">
        <f t="shared" si="334"/>
        <v>0</v>
      </c>
      <c r="S344" s="111">
        <v>0</v>
      </c>
      <c r="T344" s="50">
        <f t="shared" si="335"/>
        <v>0</v>
      </c>
      <c r="U344" s="111">
        <v>0</v>
      </c>
      <c r="V344" s="50">
        <f t="shared" si="336"/>
        <v>0</v>
      </c>
      <c r="W344" s="111">
        <v>0</v>
      </c>
      <c r="X344" s="50">
        <f t="shared" si="337"/>
        <v>0</v>
      </c>
      <c r="Y344" s="111">
        <v>0</v>
      </c>
      <c r="Z344" s="50">
        <f t="shared" si="338"/>
        <v>0</v>
      </c>
      <c r="AA344" s="111">
        <v>0</v>
      </c>
      <c r="AB344" s="50" t="e">
        <f t="shared" si="339"/>
        <v>#DIV/0!</v>
      </c>
    </row>
    <row r="345" spans="1:28" ht="15" x14ac:dyDescent="0.25">
      <c r="A345" s="71"/>
      <c r="B345" s="71">
        <v>3639</v>
      </c>
      <c r="C345" s="71">
        <v>3111</v>
      </c>
      <c r="D345" s="71" t="s">
        <v>84</v>
      </c>
      <c r="E345" s="50">
        <v>3852</v>
      </c>
      <c r="F345" s="69">
        <v>3852</v>
      </c>
      <c r="G345" s="111">
        <v>1609.9</v>
      </c>
      <c r="H345" s="50">
        <f t="shared" si="329"/>
        <v>878.59999999999991</v>
      </c>
      <c r="I345" s="111">
        <v>2488.5</v>
      </c>
      <c r="J345" s="50">
        <f t="shared" si="330"/>
        <v>48.300000000000182</v>
      </c>
      <c r="K345" s="111">
        <v>2536.8000000000002</v>
      </c>
      <c r="L345" s="50">
        <f t="shared" si="331"/>
        <v>0</v>
      </c>
      <c r="M345" s="111">
        <v>2536.8000000000002</v>
      </c>
      <c r="N345" s="50">
        <f t="shared" si="332"/>
        <v>318.89999999999964</v>
      </c>
      <c r="O345" s="111">
        <v>2855.7</v>
      </c>
      <c r="P345" s="50">
        <f t="shared" si="333"/>
        <v>0</v>
      </c>
      <c r="Q345" s="111">
        <v>2855.7</v>
      </c>
      <c r="R345" s="50">
        <f t="shared" si="334"/>
        <v>9.9000000000000909</v>
      </c>
      <c r="S345" s="111">
        <v>2865.6</v>
      </c>
      <c r="T345" s="50">
        <f t="shared" si="335"/>
        <v>0</v>
      </c>
      <c r="U345" s="111">
        <v>2865.6</v>
      </c>
      <c r="V345" s="50">
        <f t="shared" si="336"/>
        <v>225.40000000000009</v>
      </c>
      <c r="W345" s="111">
        <v>3091</v>
      </c>
      <c r="X345" s="50">
        <f t="shared" si="337"/>
        <v>-3091</v>
      </c>
      <c r="Y345" s="111">
        <v>0</v>
      </c>
      <c r="Z345" s="50">
        <f t="shared" si="338"/>
        <v>0</v>
      </c>
      <c r="AA345" s="111">
        <v>0</v>
      </c>
      <c r="AB345" s="50">
        <f t="shared" si="339"/>
        <v>80.244029075804775</v>
      </c>
    </row>
    <row r="346" spans="1:28" ht="15" hidden="1" x14ac:dyDescent="0.25">
      <c r="A346" s="71"/>
      <c r="B346" s="71">
        <v>3639</v>
      </c>
      <c r="C346" s="71">
        <v>3112</v>
      </c>
      <c r="D346" s="71" t="s">
        <v>458</v>
      </c>
      <c r="E346" s="50"/>
      <c r="F346" s="69"/>
      <c r="G346" s="111">
        <v>0</v>
      </c>
      <c r="H346" s="50">
        <f t="shared" si="329"/>
        <v>0</v>
      </c>
      <c r="I346" s="111">
        <v>0</v>
      </c>
      <c r="J346" s="50">
        <f t="shared" si="330"/>
        <v>0</v>
      </c>
      <c r="K346" s="111">
        <v>0</v>
      </c>
      <c r="L346" s="50">
        <f t="shared" si="331"/>
        <v>0</v>
      </c>
      <c r="M346" s="111">
        <v>0</v>
      </c>
      <c r="N346" s="50">
        <f t="shared" si="332"/>
        <v>0</v>
      </c>
      <c r="O346" s="111">
        <v>0</v>
      </c>
      <c r="P346" s="50">
        <f t="shared" si="333"/>
        <v>0</v>
      </c>
      <c r="Q346" s="111">
        <v>0</v>
      </c>
      <c r="R346" s="50">
        <f t="shared" si="334"/>
        <v>0</v>
      </c>
      <c r="S346" s="111">
        <v>0</v>
      </c>
      <c r="T346" s="50">
        <f t="shared" si="335"/>
        <v>0</v>
      </c>
      <c r="U346" s="111">
        <v>0</v>
      </c>
      <c r="V346" s="50">
        <f t="shared" si="336"/>
        <v>0</v>
      </c>
      <c r="W346" s="111">
        <v>0</v>
      </c>
      <c r="X346" s="50">
        <f t="shared" si="337"/>
        <v>0</v>
      </c>
      <c r="Y346" s="111">
        <v>0</v>
      </c>
      <c r="Z346" s="50">
        <f t="shared" si="338"/>
        <v>0</v>
      </c>
      <c r="AA346" s="111">
        <v>0</v>
      </c>
      <c r="AB346" s="50" t="e">
        <f t="shared" si="339"/>
        <v>#DIV/0!</v>
      </c>
    </row>
    <row r="347" spans="1:28" ht="15" hidden="1" customHeight="1" x14ac:dyDescent="0.25">
      <c r="A347" s="122"/>
      <c r="B347" s="122">
        <v>6310</v>
      </c>
      <c r="C347" s="122">
        <v>2141</v>
      </c>
      <c r="D347" s="122" t="s">
        <v>83</v>
      </c>
      <c r="E347" s="50"/>
      <c r="F347" s="69"/>
      <c r="G347" s="111">
        <v>0</v>
      </c>
      <c r="H347" s="50">
        <f t="shared" si="329"/>
        <v>0</v>
      </c>
      <c r="I347" s="111">
        <v>0</v>
      </c>
      <c r="J347" s="50">
        <f t="shared" si="330"/>
        <v>0</v>
      </c>
      <c r="K347" s="111">
        <v>0</v>
      </c>
      <c r="L347" s="50">
        <f t="shared" si="331"/>
        <v>0</v>
      </c>
      <c r="M347" s="111">
        <v>0</v>
      </c>
      <c r="N347" s="50">
        <f t="shared" si="332"/>
        <v>0</v>
      </c>
      <c r="O347" s="111">
        <v>0</v>
      </c>
      <c r="P347" s="50">
        <f t="shared" si="333"/>
        <v>0</v>
      </c>
      <c r="Q347" s="111">
        <v>0</v>
      </c>
      <c r="R347" s="50">
        <f t="shared" si="334"/>
        <v>0</v>
      </c>
      <c r="S347" s="111">
        <v>0</v>
      </c>
      <c r="T347" s="50">
        <f t="shared" si="335"/>
        <v>0</v>
      </c>
      <c r="U347" s="111">
        <v>0</v>
      </c>
      <c r="V347" s="50">
        <f t="shared" si="336"/>
        <v>0</v>
      </c>
      <c r="W347" s="111">
        <v>0</v>
      </c>
      <c r="X347" s="50">
        <f t="shared" si="337"/>
        <v>0</v>
      </c>
      <c r="Y347" s="111">
        <v>0</v>
      </c>
      <c r="Z347" s="50">
        <f t="shared" si="338"/>
        <v>0</v>
      </c>
      <c r="AA347" s="111">
        <v>0</v>
      </c>
      <c r="AB347" s="50" t="e">
        <f t="shared" si="339"/>
        <v>#DIV/0!</v>
      </c>
    </row>
    <row r="348" spans="1:28" ht="15" customHeight="1" x14ac:dyDescent="0.25">
      <c r="A348" s="122"/>
      <c r="B348" s="122">
        <v>5512</v>
      </c>
      <c r="C348" s="122">
        <v>2324</v>
      </c>
      <c r="D348" s="122" t="s">
        <v>196</v>
      </c>
      <c r="E348" s="50">
        <v>0</v>
      </c>
      <c r="F348" s="69">
        <v>0</v>
      </c>
      <c r="G348" s="111">
        <v>15.3</v>
      </c>
      <c r="H348" s="50">
        <f t="shared" si="329"/>
        <v>0</v>
      </c>
      <c r="I348" s="111">
        <v>15.3</v>
      </c>
      <c r="J348" s="50">
        <f t="shared" si="330"/>
        <v>0</v>
      </c>
      <c r="K348" s="111">
        <v>15.3</v>
      </c>
      <c r="L348" s="50">
        <f t="shared" si="331"/>
        <v>1.8000000000000007</v>
      </c>
      <c r="M348" s="111">
        <v>17.100000000000001</v>
      </c>
      <c r="N348" s="50">
        <f t="shared" si="332"/>
        <v>0</v>
      </c>
      <c r="O348" s="111">
        <v>17.100000000000001</v>
      </c>
      <c r="P348" s="50">
        <f t="shared" si="333"/>
        <v>0</v>
      </c>
      <c r="Q348" s="111">
        <v>17.100000000000001</v>
      </c>
      <c r="R348" s="50">
        <f t="shared" si="334"/>
        <v>0</v>
      </c>
      <c r="S348" s="111">
        <v>17.100000000000001</v>
      </c>
      <c r="T348" s="50">
        <f t="shared" si="335"/>
        <v>0</v>
      </c>
      <c r="U348" s="111">
        <v>17.100000000000001</v>
      </c>
      <c r="V348" s="50">
        <f t="shared" si="336"/>
        <v>-0.10000000000000142</v>
      </c>
      <c r="W348" s="111">
        <v>17</v>
      </c>
      <c r="X348" s="50">
        <f t="shared" si="337"/>
        <v>-17</v>
      </c>
      <c r="Y348" s="111">
        <v>0</v>
      </c>
      <c r="Z348" s="50">
        <f t="shared" si="338"/>
        <v>0</v>
      </c>
      <c r="AA348" s="111">
        <v>0</v>
      </c>
      <c r="AB348" s="50" t="e">
        <f t="shared" si="339"/>
        <v>#DIV/0!</v>
      </c>
    </row>
    <row r="349" spans="1:28" ht="15" customHeight="1" x14ac:dyDescent="0.25">
      <c r="A349" s="122"/>
      <c r="B349" s="122">
        <v>6409</v>
      </c>
      <c r="C349" s="122">
        <v>2328</v>
      </c>
      <c r="D349" s="122" t="s">
        <v>453</v>
      </c>
      <c r="E349" s="50">
        <v>0</v>
      </c>
      <c r="F349" s="69">
        <v>0</v>
      </c>
      <c r="G349" s="111">
        <v>62.5</v>
      </c>
      <c r="H349" s="50">
        <f t="shared" si="329"/>
        <v>-31.5</v>
      </c>
      <c r="I349" s="111">
        <v>31</v>
      </c>
      <c r="J349" s="50">
        <f t="shared" si="330"/>
        <v>44.3</v>
      </c>
      <c r="K349" s="111">
        <v>75.3</v>
      </c>
      <c r="L349" s="50">
        <f t="shared" si="331"/>
        <v>-26.099999999999994</v>
      </c>
      <c r="M349" s="111">
        <v>49.2</v>
      </c>
      <c r="N349" s="50">
        <f t="shared" si="332"/>
        <v>-47.7</v>
      </c>
      <c r="O349" s="111">
        <v>1.5</v>
      </c>
      <c r="P349" s="50">
        <f t="shared" si="333"/>
        <v>0</v>
      </c>
      <c r="Q349" s="111">
        <v>1.5</v>
      </c>
      <c r="R349" s="50">
        <f t="shared" si="334"/>
        <v>27.5</v>
      </c>
      <c r="S349" s="111">
        <v>29</v>
      </c>
      <c r="T349" s="50">
        <f t="shared" si="335"/>
        <v>12.600000000000001</v>
      </c>
      <c r="U349" s="111">
        <v>41.6</v>
      </c>
      <c r="V349" s="50">
        <f t="shared" si="336"/>
        <v>-0.5</v>
      </c>
      <c r="W349" s="111">
        <v>41.1</v>
      </c>
      <c r="X349" s="50">
        <f t="shared" si="337"/>
        <v>-41.1</v>
      </c>
      <c r="Y349" s="111">
        <v>0</v>
      </c>
      <c r="Z349" s="50">
        <f t="shared" si="338"/>
        <v>0</v>
      </c>
      <c r="AA349" s="111">
        <v>0</v>
      </c>
      <c r="AB349" s="50" t="e">
        <f t="shared" si="339"/>
        <v>#DIV/0!</v>
      </c>
    </row>
    <row r="350" spans="1:28" ht="15.75" customHeight="1" thickBot="1" x14ac:dyDescent="0.3">
      <c r="A350" s="121"/>
      <c r="B350" s="121"/>
      <c r="C350" s="121"/>
      <c r="D350" s="121"/>
      <c r="E350" s="118"/>
      <c r="F350" s="120"/>
      <c r="G350" s="119"/>
      <c r="H350" s="118"/>
      <c r="I350" s="119"/>
      <c r="J350" s="118"/>
      <c r="K350" s="119"/>
      <c r="L350" s="118"/>
      <c r="M350" s="119"/>
      <c r="N350" s="118"/>
      <c r="O350" s="119"/>
      <c r="P350" s="118"/>
      <c r="Q350" s="119"/>
      <c r="R350" s="118"/>
      <c r="S350" s="119"/>
      <c r="T350" s="118"/>
      <c r="U350" s="119"/>
      <c r="V350" s="118"/>
      <c r="W350" s="119"/>
      <c r="X350" s="118"/>
      <c r="Y350" s="119"/>
      <c r="Z350" s="118"/>
      <c r="AA350" s="119"/>
      <c r="AB350" s="118"/>
    </row>
    <row r="351" spans="1:28" s="52" customFormat="1" ht="22.5" customHeight="1" thickTop="1" thickBot="1" x14ac:dyDescent="0.35">
      <c r="A351" s="62"/>
      <c r="B351" s="62"/>
      <c r="C351" s="62"/>
      <c r="D351" s="108" t="s">
        <v>82</v>
      </c>
      <c r="E351" s="58">
        <f t="shared" ref="E351:AA351" si="349">SUM(E313:E350)</f>
        <v>54725</v>
      </c>
      <c r="F351" s="60">
        <f t="shared" si="349"/>
        <v>54725</v>
      </c>
      <c r="G351" s="59">
        <f t="shared" si="349"/>
        <v>5764.2</v>
      </c>
      <c r="H351" s="58">
        <f t="shared" si="349"/>
        <v>9138.4</v>
      </c>
      <c r="I351" s="59">
        <f t="shared" si="349"/>
        <v>14902.599999999997</v>
      </c>
      <c r="J351" s="58">
        <f t="shared" si="349"/>
        <v>3567.7</v>
      </c>
      <c r="K351" s="59">
        <f t="shared" si="349"/>
        <v>18470.299999999996</v>
      </c>
      <c r="L351" s="58">
        <f t="shared" si="349"/>
        <v>3043.6000000000008</v>
      </c>
      <c r="M351" s="59">
        <f t="shared" si="349"/>
        <v>21513.899999999998</v>
      </c>
      <c r="N351" s="58">
        <f t="shared" si="349"/>
        <v>3376.9</v>
      </c>
      <c r="O351" s="59">
        <f t="shared" si="349"/>
        <v>24890.800000000003</v>
      </c>
      <c r="P351" s="58">
        <f t="shared" si="349"/>
        <v>1848.6000000000006</v>
      </c>
      <c r="Q351" s="59">
        <f t="shared" si="349"/>
        <v>26739.4</v>
      </c>
      <c r="R351" s="58">
        <f t="shared" si="349"/>
        <v>1684.1</v>
      </c>
      <c r="S351" s="59">
        <f t="shared" si="349"/>
        <v>28423.499999999993</v>
      </c>
      <c r="T351" s="58">
        <f t="shared" si="349"/>
        <v>1377.5</v>
      </c>
      <c r="U351" s="59">
        <f t="shared" si="349"/>
        <v>29800.999999999985</v>
      </c>
      <c r="V351" s="58">
        <f t="shared" si="349"/>
        <v>3282.2</v>
      </c>
      <c r="W351" s="59">
        <f t="shared" si="349"/>
        <v>33083.200000000004</v>
      </c>
      <c r="X351" s="58">
        <f t="shared" si="349"/>
        <v>-33083.200000000004</v>
      </c>
      <c r="Y351" s="59">
        <f t="shared" si="349"/>
        <v>0</v>
      </c>
      <c r="Z351" s="58">
        <f t="shared" si="349"/>
        <v>0</v>
      </c>
      <c r="AA351" s="59">
        <f t="shared" si="349"/>
        <v>0</v>
      </c>
      <c r="AB351" s="50">
        <f t="shared" ref="AB351" si="350">(W351/F351)*100</f>
        <v>60.453540429419839</v>
      </c>
    </row>
    <row r="352" spans="1:28" ht="15" customHeight="1" x14ac:dyDescent="0.25">
      <c r="A352" s="52"/>
      <c r="B352" s="53"/>
      <c r="C352" s="53"/>
      <c r="D352" s="53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</row>
    <row r="353" spans="1:28" ht="15" hidden="1" customHeight="1" x14ac:dyDescent="0.25">
      <c r="A353" s="52"/>
      <c r="B353" s="53"/>
      <c r="C353" s="53"/>
      <c r="D353" s="53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</row>
    <row r="354" spans="1:28" ht="15" hidden="1" customHeight="1" x14ac:dyDescent="0.25">
      <c r="A354" s="52"/>
      <c r="B354" s="53"/>
      <c r="C354" s="53"/>
      <c r="D354" s="53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</row>
    <row r="355" spans="1:28" ht="15" hidden="1" customHeight="1" x14ac:dyDescent="0.3">
      <c r="A355" s="52"/>
      <c r="B355" s="53"/>
      <c r="C355" s="53"/>
      <c r="D355" s="53"/>
      <c r="E355" s="109"/>
      <c r="F355" s="109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117"/>
      <c r="X355" s="117"/>
      <c r="Y355" s="117"/>
      <c r="Z355" s="117"/>
      <c r="AA355" s="117"/>
      <c r="AB355" s="117"/>
    </row>
    <row r="356" spans="1:28" ht="15" hidden="1" customHeight="1" x14ac:dyDescent="0.25">
      <c r="A356" s="52"/>
      <c r="B356" s="53"/>
      <c r="C356" s="53"/>
      <c r="D356" s="53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</row>
    <row r="357" spans="1:28" ht="15" customHeight="1" x14ac:dyDescent="0.25">
      <c r="A357" s="52"/>
      <c r="B357" s="53"/>
      <c r="C357" s="53"/>
      <c r="D357" s="53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</row>
    <row r="358" spans="1:28" ht="15" customHeight="1" thickBot="1" x14ac:dyDescent="0.3">
      <c r="A358" s="52"/>
      <c r="B358" s="53"/>
      <c r="C358" s="53"/>
      <c r="D358" s="53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</row>
    <row r="359" spans="1:28" ht="15.6" x14ac:dyDescent="0.3">
      <c r="A359" s="96" t="s">
        <v>77</v>
      </c>
      <c r="B359" s="96" t="s">
        <v>76</v>
      </c>
      <c r="C359" s="96" t="s">
        <v>75</v>
      </c>
      <c r="D359" s="95" t="s">
        <v>74</v>
      </c>
      <c r="E359" s="94" t="s">
        <v>73</v>
      </c>
      <c r="F359" s="94" t="s">
        <v>73</v>
      </c>
      <c r="G359" s="94" t="s">
        <v>7</v>
      </c>
      <c r="H359" s="94" t="s">
        <v>7</v>
      </c>
      <c r="I359" s="94" t="s">
        <v>7</v>
      </c>
      <c r="J359" s="94" t="s">
        <v>7</v>
      </c>
      <c r="K359" s="94" t="s">
        <v>7</v>
      </c>
      <c r="L359" s="94" t="s">
        <v>7</v>
      </c>
      <c r="M359" s="94" t="s">
        <v>7</v>
      </c>
      <c r="N359" s="94" t="s">
        <v>7</v>
      </c>
      <c r="O359" s="94" t="s">
        <v>7</v>
      </c>
      <c r="P359" s="94" t="s">
        <v>7</v>
      </c>
      <c r="Q359" s="94" t="s">
        <v>7</v>
      </c>
      <c r="R359" s="94" t="s">
        <v>7</v>
      </c>
      <c r="S359" s="94" t="s">
        <v>7</v>
      </c>
      <c r="T359" s="94" t="s">
        <v>7</v>
      </c>
      <c r="U359" s="94" t="s">
        <v>7</v>
      </c>
      <c r="V359" s="94" t="s">
        <v>7</v>
      </c>
      <c r="W359" s="94" t="s">
        <v>7</v>
      </c>
      <c r="X359" s="94" t="s">
        <v>7</v>
      </c>
      <c r="Y359" s="94" t="s">
        <v>7</v>
      </c>
      <c r="Z359" s="94" t="s">
        <v>7</v>
      </c>
      <c r="AA359" s="94" t="s">
        <v>7</v>
      </c>
      <c r="AB359" s="94" t="s">
        <v>72</v>
      </c>
    </row>
    <row r="360" spans="1:28" ht="15.75" customHeight="1" thickBot="1" x14ac:dyDescent="0.35">
      <c r="A360" s="93"/>
      <c r="B360" s="93"/>
      <c r="C360" s="93"/>
      <c r="D360" s="92"/>
      <c r="E360" s="90" t="s">
        <v>71</v>
      </c>
      <c r="F360" s="90" t="s">
        <v>70</v>
      </c>
      <c r="G360" s="91" t="s">
        <v>353</v>
      </c>
      <c r="H360" s="91" t="s">
        <v>354</v>
      </c>
      <c r="I360" s="91" t="s">
        <v>355</v>
      </c>
      <c r="J360" s="91" t="s">
        <v>356</v>
      </c>
      <c r="K360" s="91" t="s">
        <v>357</v>
      </c>
      <c r="L360" s="91" t="s">
        <v>358</v>
      </c>
      <c r="M360" s="91" t="s">
        <v>359</v>
      </c>
      <c r="N360" s="91" t="s">
        <v>360</v>
      </c>
      <c r="O360" s="91" t="s">
        <v>361</v>
      </c>
      <c r="P360" s="91" t="s">
        <v>362</v>
      </c>
      <c r="Q360" s="91" t="s">
        <v>363</v>
      </c>
      <c r="R360" s="91" t="s">
        <v>364</v>
      </c>
      <c r="S360" s="91" t="s">
        <v>365</v>
      </c>
      <c r="T360" s="91" t="s">
        <v>366</v>
      </c>
      <c r="U360" s="91" t="s">
        <v>367</v>
      </c>
      <c r="V360" s="91" t="s">
        <v>368</v>
      </c>
      <c r="W360" s="91" t="s">
        <v>369</v>
      </c>
      <c r="X360" s="91" t="s">
        <v>373</v>
      </c>
      <c r="Y360" s="91" t="s">
        <v>370</v>
      </c>
      <c r="Z360" s="91" t="s">
        <v>371</v>
      </c>
      <c r="AA360" s="91" t="s">
        <v>372</v>
      </c>
      <c r="AB360" s="90" t="s">
        <v>10</v>
      </c>
    </row>
    <row r="361" spans="1:28" ht="16.2" thickTop="1" x14ac:dyDescent="0.3">
      <c r="A361" s="116"/>
      <c r="B361" s="116"/>
      <c r="C361" s="116"/>
      <c r="D361" s="115"/>
      <c r="E361" s="112"/>
      <c r="F361" s="114"/>
      <c r="G361" s="113"/>
      <c r="H361" s="112"/>
      <c r="I361" s="113"/>
      <c r="J361" s="112"/>
      <c r="K361" s="113"/>
      <c r="L361" s="112"/>
      <c r="M361" s="113"/>
      <c r="N361" s="112"/>
      <c r="O361" s="113"/>
      <c r="P361" s="112"/>
      <c r="Q361" s="113"/>
      <c r="R361" s="112"/>
      <c r="S361" s="113"/>
      <c r="T361" s="112"/>
      <c r="U361" s="113"/>
      <c r="V361" s="112"/>
      <c r="W361" s="113"/>
      <c r="X361" s="112"/>
      <c r="Y361" s="113"/>
      <c r="Z361" s="112"/>
      <c r="AA361" s="113"/>
      <c r="AB361" s="112"/>
    </row>
    <row r="362" spans="1:28" ht="15.6" x14ac:dyDescent="0.3">
      <c r="A362" s="146">
        <v>8888</v>
      </c>
      <c r="B362" s="71">
        <v>6171</v>
      </c>
      <c r="C362" s="71">
        <v>2329</v>
      </c>
      <c r="D362" s="71" t="s">
        <v>81</v>
      </c>
      <c r="E362" s="50">
        <v>0</v>
      </c>
      <c r="F362" s="69">
        <v>0</v>
      </c>
      <c r="G362" s="68">
        <v>-14.1</v>
      </c>
      <c r="H362" s="50">
        <f>I362-G362</f>
        <v>9.3999999999999986</v>
      </c>
      <c r="I362" s="68">
        <v>-4.7</v>
      </c>
      <c r="J362" s="50">
        <f>K362-I362</f>
        <v>4.7</v>
      </c>
      <c r="K362" s="68">
        <v>0</v>
      </c>
      <c r="L362" s="50">
        <f>M362-K362</f>
        <v>-468.1</v>
      </c>
      <c r="M362" s="68">
        <v>-468.1</v>
      </c>
      <c r="N362" s="50">
        <v>-468.1</v>
      </c>
      <c r="O362" s="68">
        <v>0</v>
      </c>
      <c r="P362" s="50">
        <f>Q362-O362</f>
        <v>-205.4</v>
      </c>
      <c r="Q362" s="68">
        <v>-205.4</v>
      </c>
      <c r="R362" s="50">
        <v>0</v>
      </c>
      <c r="S362" s="68">
        <v>0</v>
      </c>
      <c r="T362" s="50">
        <v>0</v>
      </c>
      <c r="U362" s="111">
        <v>0</v>
      </c>
      <c r="V362" s="50">
        <v>0</v>
      </c>
      <c r="W362" s="68">
        <v>-269.60000000000002</v>
      </c>
      <c r="X362" s="50">
        <f>Y362-W362</f>
        <v>269.60000000000002</v>
      </c>
      <c r="Y362" s="68">
        <v>0</v>
      </c>
      <c r="Z362" s="50">
        <f>AA362-Y362</f>
        <v>0</v>
      </c>
      <c r="AA362" s="68">
        <v>0</v>
      </c>
      <c r="AB362" s="50" t="e">
        <f t="shared" ref="AB362" si="351">(W362/F362)*100</f>
        <v>#DIV/0!</v>
      </c>
    </row>
    <row r="363" spans="1:28" ht="15" x14ac:dyDescent="0.25">
      <c r="A363" s="71"/>
      <c r="B363" s="71"/>
      <c r="C363" s="71"/>
      <c r="D363" s="71" t="s">
        <v>80</v>
      </c>
      <c r="E363" s="50"/>
      <c r="F363" s="69"/>
      <c r="G363" s="68"/>
      <c r="H363" s="50"/>
      <c r="I363" s="68"/>
      <c r="J363" s="50"/>
      <c r="K363" s="68"/>
      <c r="L363" s="50"/>
      <c r="M363" s="68"/>
      <c r="N363" s="50"/>
      <c r="O363" s="68"/>
      <c r="P363" s="50"/>
      <c r="Q363" s="68"/>
      <c r="R363" s="50"/>
      <c r="S363" s="68"/>
      <c r="T363" s="50"/>
      <c r="U363" s="68"/>
      <c r="V363" s="50"/>
      <c r="W363" s="68"/>
      <c r="X363" s="50"/>
      <c r="Y363" s="68"/>
      <c r="Z363" s="50"/>
      <c r="AA363" s="68"/>
      <c r="AB363" s="50"/>
    </row>
    <row r="364" spans="1:28" ht="15" x14ac:dyDescent="0.25">
      <c r="A364" s="123"/>
      <c r="B364" s="123"/>
      <c r="C364" s="123"/>
      <c r="D364" s="123" t="s">
        <v>79</v>
      </c>
      <c r="E364" s="72"/>
      <c r="F364" s="80"/>
      <c r="G364" s="79"/>
      <c r="H364" s="72"/>
      <c r="I364" s="79"/>
      <c r="J364" s="72"/>
      <c r="K364" s="79"/>
      <c r="L364" s="72"/>
      <c r="M364" s="79"/>
      <c r="N364" s="72"/>
      <c r="O364" s="79"/>
      <c r="P364" s="72"/>
      <c r="Q364" s="79"/>
      <c r="R364" s="72"/>
      <c r="S364" s="79"/>
      <c r="T364" s="72"/>
      <c r="U364" s="79"/>
      <c r="V364" s="72"/>
      <c r="W364" s="79"/>
      <c r="X364" s="72"/>
      <c r="Y364" s="79"/>
      <c r="Z364" s="72"/>
      <c r="AA364" s="79"/>
      <c r="AB364" s="72"/>
    </row>
    <row r="365" spans="1:28" ht="15.6" x14ac:dyDescent="0.3">
      <c r="A365" s="146">
        <v>9999</v>
      </c>
      <c r="B365" s="71">
        <v>6171</v>
      </c>
      <c r="C365" s="71">
        <v>2329</v>
      </c>
      <c r="D365" s="71" t="s">
        <v>502</v>
      </c>
      <c r="E365" s="50">
        <v>0</v>
      </c>
      <c r="F365" s="69">
        <v>0</v>
      </c>
      <c r="G365" s="68">
        <v>0</v>
      </c>
      <c r="H365" s="50">
        <f>I365-G365</f>
        <v>0</v>
      </c>
      <c r="I365" s="68">
        <v>0</v>
      </c>
      <c r="J365" s="50">
        <f>K365-I365</f>
        <v>0</v>
      </c>
      <c r="K365" s="68">
        <v>0</v>
      </c>
      <c r="L365" s="50">
        <v>-39.9</v>
      </c>
      <c r="M365" s="68">
        <v>-39.9</v>
      </c>
      <c r="N365" s="50">
        <v>-39.9</v>
      </c>
      <c r="O365" s="68">
        <v>0</v>
      </c>
      <c r="P365" s="50">
        <f>Q365-O365</f>
        <v>-2.4</v>
      </c>
      <c r="Q365" s="68">
        <v>-2.4</v>
      </c>
      <c r="R365" s="50">
        <v>0</v>
      </c>
      <c r="S365" s="68">
        <v>0</v>
      </c>
      <c r="T365" s="50">
        <v>0</v>
      </c>
      <c r="U365" s="111">
        <v>-0.7</v>
      </c>
      <c r="V365" s="50">
        <v>0</v>
      </c>
      <c r="W365" s="68">
        <v>0</v>
      </c>
      <c r="X365" s="50">
        <f>Y365-W365</f>
        <v>0</v>
      </c>
      <c r="Y365" s="68">
        <v>0</v>
      </c>
      <c r="Z365" s="50">
        <f>AA365-Y365</f>
        <v>0</v>
      </c>
      <c r="AA365" s="68">
        <v>0</v>
      </c>
      <c r="AB365" s="50" t="e">
        <f t="shared" ref="AB365:AB366" si="352">(W365/F365)*100</f>
        <v>#DIV/0!</v>
      </c>
    </row>
    <row r="366" spans="1:28" s="52" customFormat="1" ht="22.5" customHeight="1" thickBot="1" x14ac:dyDescent="0.35">
      <c r="A366" s="62"/>
      <c r="B366" s="62"/>
      <c r="C366" s="62"/>
      <c r="D366" s="108" t="s">
        <v>503</v>
      </c>
      <c r="E366" s="58">
        <f t="shared" ref="E366:L366" si="353">SUM(E362:E363)</f>
        <v>0</v>
      </c>
      <c r="F366" s="60">
        <f t="shared" si="353"/>
        <v>0</v>
      </c>
      <c r="G366" s="59">
        <f t="shared" si="353"/>
        <v>-14.1</v>
      </c>
      <c r="H366" s="58">
        <f t="shared" si="353"/>
        <v>9.3999999999999986</v>
      </c>
      <c r="I366" s="58">
        <f t="shared" si="353"/>
        <v>-4.7</v>
      </c>
      <c r="J366" s="58">
        <f t="shared" si="353"/>
        <v>4.7</v>
      </c>
      <c r="K366" s="58">
        <f t="shared" si="353"/>
        <v>0</v>
      </c>
      <c r="L366" s="58">
        <f t="shared" si="353"/>
        <v>-468.1</v>
      </c>
      <c r="M366" s="58">
        <f>SUM(M362:M365)</f>
        <v>-508</v>
      </c>
      <c r="N366" s="58">
        <f>SUM(N362:N365)</f>
        <v>-508</v>
      </c>
      <c r="O366" s="59">
        <f t="shared" ref="O366:Z366" si="354">SUM(O362:O363)</f>
        <v>0</v>
      </c>
      <c r="P366" s="58">
        <f t="shared" si="354"/>
        <v>-205.4</v>
      </c>
      <c r="Q366" s="59">
        <f>SUM(Q362:Q365)</f>
        <v>-207.8</v>
      </c>
      <c r="R366" s="58">
        <f t="shared" si="354"/>
        <v>0</v>
      </c>
      <c r="S366" s="59">
        <f>SUM(S362:S365)</f>
        <v>0</v>
      </c>
      <c r="T366" s="58">
        <f t="shared" si="354"/>
        <v>0</v>
      </c>
      <c r="U366" s="59">
        <f>SUM(U362:U365)</f>
        <v>-0.7</v>
      </c>
      <c r="V366" s="58">
        <f t="shared" si="354"/>
        <v>0</v>
      </c>
      <c r="W366" s="59">
        <f>SUM(W362:W365)</f>
        <v>-269.60000000000002</v>
      </c>
      <c r="X366" s="58">
        <f t="shared" si="354"/>
        <v>269.60000000000002</v>
      </c>
      <c r="Y366" s="59">
        <f>SUM(Y362:Y365)</f>
        <v>0</v>
      </c>
      <c r="Z366" s="58">
        <f t="shared" si="354"/>
        <v>0</v>
      </c>
      <c r="AA366" s="59">
        <f>SUM(AA362:AA365)</f>
        <v>0</v>
      </c>
      <c r="AB366" s="50" t="e">
        <f t="shared" si="352"/>
        <v>#DIV/0!</v>
      </c>
    </row>
    <row r="367" spans="1:28" ht="15" x14ac:dyDescent="0.25">
      <c r="A367" s="52"/>
      <c r="B367" s="53"/>
      <c r="C367" s="53"/>
      <c r="D367" s="53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</row>
    <row r="368" spans="1:28" ht="15" hidden="1" x14ac:dyDescent="0.25">
      <c r="A368" s="52"/>
      <c r="B368" s="53"/>
      <c r="C368" s="53"/>
      <c r="D368" s="53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</row>
    <row r="369" spans="1:28" ht="15" hidden="1" x14ac:dyDescent="0.25">
      <c r="A369" s="52"/>
      <c r="B369" s="53"/>
      <c r="C369" s="53"/>
      <c r="D369" s="53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</row>
    <row r="370" spans="1:28" ht="15" hidden="1" x14ac:dyDescent="0.25">
      <c r="A370" s="52"/>
      <c r="B370" s="53"/>
      <c r="C370" s="53"/>
      <c r="D370" s="53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</row>
    <row r="371" spans="1:28" ht="15" hidden="1" x14ac:dyDescent="0.25">
      <c r="A371" s="52"/>
      <c r="B371" s="53"/>
      <c r="C371" s="53"/>
      <c r="D371" s="53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</row>
    <row r="372" spans="1:28" ht="15" hidden="1" x14ac:dyDescent="0.25">
      <c r="A372" s="52"/>
      <c r="B372" s="53"/>
      <c r="C372" s="53"/>
      <c r="D372" s="53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</row>
    <row r="373" spans="1:28" ht="15" customHeight="1" x14ac:dyDescent="0.25">
      <c r="A373" s="52"/>
      <c r="B373" s="53"/>
      <c r="C373" s="53"/>
      <c r="D373" s="53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09"/>
    </row>
    <row r="374" spans="1:28" ht="15" customHeight="1" thickBot="1" x14ac:dyDescent="0.3">
      <c r="A374" s="52"/>
      <c r="B374" s="52"/>
      <c r="C374" s="52"/>
      <c r="D374" s="52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</row>
    <row r="375" spans="1:28" ht="15.6" x14ac:dyDescent="0.3">
      <c r="A375" s="96" t="s">
        <v>77</v>
      </c>
      <c r="B375" s="96" t="s">
        <v>76</v>
      </c>
      <c r="C375" s="96" t="s">
        <v>75</v>
      </c>
      <c r="D375" s="95" t="s">
        <v>74</v>
      </c>
      <c r="E375" s="94" t="s">
        <v>73</v>
      </c>
      <c r="F375" s="94" t="s">
        <v>73</v>
      </c>
      <c r="G375" s="94" t="s">
        <v>7</v>
      </c>
      <c r="H375" s="94" t="s">
        <v>7</v>
      </c>
      <c r="I375" s="94" t="s">
        <v>7</v>
      </c>
      <c r="J375" s="94" t="s">
        <v>7</v>
      </c>
      <c r="K375" s="94" t="s">
        <v>7</v>
      </c>
      <c r="L375" s="94" t="s">
        <v>7</v>
      </c>
      <c r="M375" s="94" t="s">
        <v>7</v>
      </c>
      <c r="N375" s="94" t="s">
        <v>7</v>
      </c>
      <c r="O375" s="94" t="s">
        <v>7</v>
      </c>
      <c r="P375" s="94" t="s">
        <v>7</v>
      </c>
      <c r="Q375" s="94" t="s">
        <v>7</v>
      </c>
      <c r="R375" s="94" t="s">
        <v>7</v>
      </c>
      <c r="S375" s="94" t="s">
        <v>7</v>
      </c>
      <c r="T375" s="94" t="s">
        <v>7</v>
      </c>
      <c r="U375" s="94" t="s">
        <v>7</v>
      </c>
      <c r="V375" s="94" t="s">
        <v>7</v>
      </c>
      <c r="W375" s="94" t="s">
        <v>7</v>
      </c>
      <c r="X375" s="94" t="s">
        <v>7</v>
      </c>
      <c r="Y375" s="94" t="s">
        <v>7</v>
      </c>
      <c r="Z375" s="94" t="s">
        <v>7</v>
      </c>
      <c r="AA375" s="94" t="s">
        <v>7</v>
      </c>
      <c r="AB375" s="94" t="s">
        <v>72</v>
      </c>
    </row>
    <row r="376" spans="1:28" ht="15.75" customHeight="1" thickBot="1" x14ac:dyDescent="0.35">
      <c r="A376" s="93"/>
      <c r="B376" s="93"/>
      <c r="C376" s="93"/>
      <c r="D376" s="92"/>
      <c r="E376" s="90" t="s">
        <v>71</v>
      </c>
      <c r="F376" s="90" t="s">
        <v>70</v>
      </c>
      <c r="G376" s="91" t="s">
        <v>353</v>
      </c>
      <c r="H376" s="91" t="s">
        <v>354</v>
      </c>
      <c r="I376" s="91" t="s">
        <v>355</v>
      </c>
      <c r="J376" s="91" t="s">
        <v>356</v>
      </c>
      <c r="K376" s="91" t="s">
        <v>357</v>
      </c>
      <c r="L376" s="91" t="s">
        <v>358</v>
      </c>
      <c r="M376" s="91" t="s">
        <v>359</v>
      </c>
      <c r="N376" s="91" t="s">
        <v>360</v>
      </c>
      <c r="O376" s="91" t="s">
        <v>361</v>
      </c>
      <c r="P376" s="91" t="s">
        <v>362</v>
      </c>
      <c r="Q376" s="91" t="s">
        <v>363</v>
      </c>
      <c r="R376" s="91" t="s">
        <v>364</v>
      </c>
      <c r="S376" s="91" t="s">
        <v>365</v>
      </c>
      <c r="T376" s="91" t="s">
        <v>366</v>
      </c>
      <c r="U376" s="91" t="s">
        <v>367</v>
      </c>
      <c r="V376" s="91" t="s">
        <v>368</v>
      </c>
      <c r="W376" s="91" t="s">
        <v>369</v>
      </c>
      <c r="X376" s="91" t="s">
        <v>373</v>
      </c>
      <c r="Y376" s="91" t="s">
        <v>370</v>
      </c>
      <c r="Z376" s="91" t="s">
        <v>371</v>
      </c>
      <c r="AA376" s="91" t="s">
        <v>372</v>
      </c>
      <c r="AB376" s="90" t="s">
        <v>10</v>
      </c>
    </row>
    <row r="377" spans="1:28" s="52" customFormat="1" ht="30.75" customHeight="1" thickTop="1" thickBot="1" x14ac:dyDescent="0.35">
      <c r="A377" s="108"/>
      <c r="B377" s="107"/>
      <c r="C377" s="106"/>
      <c r="D377" s="105" t="s">
        <v>78</v>
      </c>
      <c r="E377" s="102">
        <f t="shared" ref="E377:AA377" si="355">SUM(E49,E98,E158,E190,E217,E249,E269,E305,E351,E366)</f>
        <v>473107</v>
      </c>
      <c r="F377" s="104">
        <f t="shared" si="355"/>
        <v>538483</v>
      </c>
      <c r="G377" s="103">
        <f t="shared" si="355"/>
        <v>68401.8</v>
      </c>
      <c r="H377" s="102">
        <f t="shared" si="355"/>
        <v>60960.900000000009</v>
      </c>
      <c r="I377" s="103">
        <f t="shared" si="355"/>
        <v>129362.70000000001</v>
      </c>
      <c r="J377" s="102">
        <f t="shared" si="355"/>
        <v>44392.6</v>
      </c>
      <c r="K377" s="103">
        <f t="shared" si="355"/>
        <v>173753.09999999998</v>
      </c>
      <c r="L377" s="102">
        <f t="shared" si="355"/>
        <v>38164.1</v>
      </c>
      <c r="M377" s="103">
        <f t="shared" si="355"/>
        <v>211877.30000000002</v>
      </c>
      <c r="N377" s="102">
        <f t="shared" si="355"/>
        <v>70214.199999999983</v>
      </c>
      <c r="O377" s="103">
        <f t="shared" si="355"/>
        <v>283107.50000000006</v>
      </c>
      <c r="P377" s="102">
        <f t="shared" si="355"/>
        <v>46641.3</v>
      </c>
      <c r="Q377" s="103">
        <f t="shared" si="355"/>
        <v>329746.40000000008</v>
      </c>
      <c r="R377" s="102">
        <f t="shared" si="355"/>
        <v>34352.800000000003</v>
      </c>
      <c r="S377" s="103">
        <f t="shared" si="355"/>
        <v>364306.99999999988</v>
      </c>
      <c r="T377" s="102">
        <f t="shared" si="355"/>
        <v>38924</v>
      </c>
      <c r="U377" s="103">
        <f t="shared" si="355"/>
        <v>403230.29999999993</v>
      </c>
      <c r="V377" s="102">
        <f t="shared" si="355"/>
        <v>33469</v>
      </c>
      <c r="W377" s="103">
        <f t="shared" si="355"/>
        <v>436430.39999999997</v>
      </c>
      <c r="X377" s="102">
        <f t="shared" si="355"/>
        <v>-436430.39999999997</v>
      </c>
      <c r="Y377" s="103">
        <f t="shared" si="355"/>
        <v>0</v>
      </c>
      <c r="Z377" s="102">
        <f t="shared" si="355"/>
        <v>4.7</v>
      </c>
      <c r="AA377" s="103">
        <f t="shared" si="355"/>
        <v>0</v>
      </c>
      <c r="AB377" s="50">
        <f t="shared" ref="AB377" si="356">(W377/F377)*100</f>
        <v>81.04812965311811</v>
      </c>
    </row>
    <row r="378" spans="1:28" ht="15" customHeight="1" x14ac:dyDescent="0.3">
      <c r="A378" s="57"/>
      <c r="B378" s="100"/>
      <c r="C378" s="99"/>
      <c r="D378" s="98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  <c r="AA378" s="101"/>
      <c r="AB378" s="101"/>
    </row>
    <row r="379" spans="1:28" ht="15" hidden="1" customHeight="1" x14ac:dyDescent="0.3">
      <c r="A379" s="57"/>
      <c r="B379" s="100"/>
      <c r="C379" s="99"/>
      <c r="D379" s="98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01"/>
      <c r="X379" s="101"/>
      <c r="Y379" s="101"/>
      <c r="Z379" s="101"/>
      <c r="AA379" s="101"/>
      <c r="AB379" s="101"/>
    </row>
    <row r="380" spans="1:28" ht="12.75" hidden="1" customHeight="1" x14ac:dyDescent="0.3">
      <c r="A380" s="57"/>
      <c r="B380" s="100"/>
      <c r="C380" s="99"/>
      <c r="D380" s="98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</row>
    <row r="381" spans="1:28" ht="12.75" hidden="1" customHeight="1" x14ac:dyDescent="0.3">
      <c r="A381" s="57"/>
      <c r="B381" s="100"/>
      <c r="C381" s="99"/>
      <c r="D381" s="98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  <c r="W381" s="101"/>
      <c r="X381" s="101"/>
      <c r="Y381" s="101"/>
      <c r="Z381" s="101"/>
      <c r="AA381" s="101"/>
      <c r="AB381" s="101"/>
    </row>
    <row r="382" spans="1:28" ht="12.75" hidden="1" customHeight="1" x14ac:dyDescent="0.3">
      <c r="A382" s="57"/>
      <c r="B382" s="100"/>
      <c r="C382" s="99"/>
      <c r="D382" s="98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  <c r="W382" s="101"/>
      <c r="X382" s="101"/>
      <c r="Y382" s="101"/>
      <c r="Z382" s="101"/>
      <c r="AA382" s="101"/>
      <c r="AB382" s="101"/>
    </row>
    <row r="383" spans="1:28" ht="12.75" hidden="1" customHeight="1" x14ac:dyDescent="0.3">
      <c r="A383" s="57"/>
      <c r="B383" s="100"/>
      <c r="C383" s="99"/>
      <c r="D383" s="98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  <c r="W383" s="101"/>
      <c r="X383" s="101"/>
      <c r="Y383" s="101"/>
      <c r="Z383" s="101"/>
      <c r="AA383" s="101"/>
      <c r="AB383" s="101"/>
    </row>
    <row r="384" spans="1:28" ht="12.75" hidden="1" customHeight="1" x14ac:dyDescent="0.3">
      <c r="A384" s="57"/>
      <c r="B384" s="100"/>
      <c r="C384" s="99"/>
      <c r="D384" s="98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  <c r="W384" s="101"/>
      <c r="X384" s="101"/>
      <c r="Y384" s="101"/>
      <c r="Z384" s="101"/>
      <c r="AA384" s="101"/>
      <c r="AB384" s="101"/>
    </row>
    <row r="385" spans="1:28" ht="12.75" hidden="1" customHeight="1" x14ac:dyDescent="0.3">
      <c r="A385" s="57"/>
      <c r="B385" s="100"/>
      <c r="C385" s="99"/>
      <c r="D385" s="98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  <c r="W385" s="101"/>
      <c r="X385" s="101"/>
      <c r="Y385" s="101"/>
      <c r="Z385" s="101"/>
      <c r="AA385" s="101"/>
      <c r="AB385" s="101"/>
    </row>
    <row r="386" spans="1:28" ht="15" customHeight="1" x14ac:dyDescent="0.3">
      <c r="A386" s="57"/>
      <c r="B386" s="100"/>
      <c r="C386" s="99"/>
      <c r="D386" s="98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  <c r="W386" s="101"/>
      <c r="X386" s="101"/>
      <c r="Y386" s="101"/>
      <c r="Z386" s="101"/>
      <c r="AA386" s="101"/>
      <c r="AB386" s="101"/>
    </row>
    <row r="387" spans="1:28" ht="15" customHeight="1" thickBot="1" x14ac:dyDescent="0.35">
      <c r="A387" s="57"/>
      <c r="B387" s="100"/>
      <c r="C387" s="99"/>
      <c r="D387" s="98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  <c r="AA387" s="97"/>
      <c r="AB387" s="97"/>
    </row>
    <row r="388" spans="1:28" ht="15.6" x14ac:dyDescent="0.3">
      <c r="A388" s="96" t="s">
        <v>77</v>
      </c>
      <c r="B388" s="96" t="s">
        <v>76</v>
      </c>
      <c r="C388" s="96" t="s">
        <v>75</v>
      </c>
      <c r="D388" s="95" t="s">
        <v>74</v>
      </c>
      <c r="E388" s="94" t="s">
        <v>73</v>
      </c>
      <c r="F388" s="94" t="s">
        <v>73</v>
      </c>
      <c r="G388" s="94" t="s">
        <v>7</v>
      </c>
      <c r="H388" s="94" t="s">
        <v>7</v>
      </c>
      <c r="I388" s="94" t="s">
        <v>7</v>
      </c>
      <c r="J388" s="94" t="s">
        <v>7</v>
      </c>
      <c r="K388" s="94" t="s">
        <v>7</v>
      </c>
      <c r="L388" s="94" t="s">
        <v>7</v>
      </c>
      <c r="M388" s="94" t="s">
        <v>7</v>
      </c>
      <c r="N388" s="94" t="s">
        <v>7</v>
      </c>
      <c r="O388" s="94" t="s">
        <v>7</v>
      </c>
      <c r="P388" s="94" t="s">
        <v>7</v>
      </c>
      <c r="Q388" s="94" t="s">
        <v>7</v>
      </c>
      <c r="R388" s="94" t="s">
        <v>7</v>
      </c>
      <c r="S388" s="94" t="s">
        <v>7</v>
      </c>
      <c r="T388" s="94" t="s">
        <v>7</v>
      </c>
      <c r="U388" s="94" t="s">
        <v>7</v>
      </c>
      <c r="V388" s="94" t="s">
        <v>7</v>
      </c>
      <c r="W388" s="94" t="s">
        <v>7</v>
      </c>
      <c r="X388" s="94" t="s">
        <v>7</v>
      </c>
      <c r="Y388" s="94" t="s">
        <v>7</v>
      </c>
      <c r="Z388" s="94" t="s">
        <v>7</v>
      </c>
      <c r="AA388" s="94" t="s">
        <v>7</v>
      </c>
      <c r="AB388" s="94" t="s">
        <v>72</v>
      </c>
    </row>
    <row r="389" spans="1:28" ht="15.75" customHeight="1" thickBot="1" x14ac:dyDescent="0.35">
      <c r="A389" s="93"/>
      <c r="B389" s="93"/>
      <c r="C389" s="93"/>
      <c r="D389" s="92"/>
      <c r="E389" s="90" t="s">
        <v>71</v>
      </c>
      <c r="F389" s="90" t="s">
        <v>70</v>
      </c>
      <c r="G389" s="91" t="s">
        <v>353</v>
      </c>
      <c r="H389" s="91" t="s">
        <v>354</v>
      </c>
      <c r="I389" s="91" t="s">
        <v>355</v>
      </c>
      <c r="J389" s="91" t="s">
        <v>356</v>
      </c>
      <c r="K389" s="91" t="s">
        <v>357</v>
      </c>
      <c r="L389" s="91" t="s">
        <v>358</v>
      </c>
      <c r="M389" s="91" t="s">
        <v>359</v>
      </c>
      <c r="N389" s="91" t="s">
        <v>360</v>
      </c>
      <c r="O389" s="91" t="s">
        <v>361</v>
      </c>
      <c r="P389" s="91" t="s">
        <v>362</v>
      </c>
      <c r="Q389" s="91" t="s">
        <v>363</v>
      </c>
      <c r="R389" s="91" t="s">
        <v>364</v>
      </c>
      <c r="S389" s="91" t="s">
        <v>365</v>
      </c>
      <c r="T389" s="91" t="s">
        <v>366</v>
      </c>
      <c r="U389" s="91" t="s">
        <v>367</v>
      </c>
      <c r="V389" s="91" t="s">
        <v>368</v>
      </c>
      <c r="W389" s="91" t="s">
        <v>369</v>
      </c>
      <c r="X389" s="91" t="s">
        <v>373</v>
      </c>
      <c r="Y389" s="91" t="s">
        <v>370</v>
      </c>
      <c r="Z389" s="91" t="s">
        <v>371</v>
      </c>
      <c r="AA389" s="91" t="s">
        <v>372</v>
      </c>
      <c r="AB389" s="90" t="s">
        <v>10</v>
      </c>
    </row>
    <row r="390" spans="1:28" ht="16.5" customHeight="1" thickTop="1" x14ac:dyDescent="0.3">
      <c r="A390" s="89">
        <v>110</v>
      </c>
      <c r="B390" s="89"/>
      <c r="C390" s="89"/>
      <c r="D390" s="88" t="s">
        <v>48</v>
      </c>
      <c r="E390" s="84"/>
      <c r="F390" s="86"/>
      <c r="G390" s="85"/>
      <c r="H390" s="84"/>
      <c r="I390" s="85"/>
      <c r="J390" s="84"/>
      <c r="K390" s="85"/>
      <c r="L390" s="84"/>
      <c r="M390" s="85"/>
      <c r="N390" s="84"/>
      <c r="O390" s="85"/>
      <c r="P390" s="84"/>
      <c r="Q390" s="85"/>
      <c r="R390" s="84"/>
      <c r="S390" s="85"/>
      <c r="T390" s="84"/>
      <c r="U390" s="85"/>
      <c r="V390" s="84"/>
      <c r="W390" s="85"/>
      <c r="X390" s="84"/>
      <c r="Y390" s="85"/>
      <c r="Z390" s="84"/>
      <c r="AA390" s="85"/>
      <c r="AB390" s="84"/>
    </row>
    <row r="391" spans="1:28" ht="14.25" customHeight="1" x14ac:dyDescent="0.3">
      <c r="A391" s="87"/>
      <c r="B391" s="87"/>
      <c r="C391" s="87"/>
      <c r="D391" s="57"/>
      <c r="E391" s="84"/>
      <c r="F391" s="86"/>
      <c r="G391" s="85"/>
      <c r="H391" s="84"/>
      <c r="I391" s="85"/>
      <c r="J391" s="84"/>
      <c r="K391" s="85"/>
      <c r="L391" s="84"/>
      <c r="M391" s="85"/>
      <c r="N391" s="84"/>
      <c r="O391" s="85"/>
      <c r="P391" s="84"/>
      <c r="Q391" s="85"/>
      <c r="R391" s="84"/>
      <c r="S391" s="85"/>
      <c r="T391" s="84"/>
      <c r="U391" s="85"/>
      <c r="V391" s="84"/>
      <c r="W391" s="85"/>
      <c r="X391" s="84"/>
      <c r="Y391" s="85"/>
      <c r="Z391" s="84"/>
      <c r="AA391" s="85"/>
      <c r="AB391" s="84"/>
    </row>
    <row r="392" spans="1:28" ht="15" customHeight="1" x14ac:dyDescent="0.25">
      <c r="A392" s="71"/>
      <c r="B392" s="71"/>
      <c r="C392" s="71">
        <v>8115</v>
      </c>
      <c r="D392" s="70" t="s">
        <v>47</v>
      </c>
      <c r="E392" s="83">
        <v>53909</v>
      </c>
      <c r="F392" s="82">
        <v>109885.8</v>
      </c>
      <c r="G392" s="78">
        <v>-10084.4</v>
      </c>
      <c r="H392" s="50">
        <f t="shared" ref="H392:H397" si="357">I392-G392</f>
        <v>-5116.8999999999996</v>
      </c>
      <c r="I392" s="78">
        <v>-15201.3</v>
      </c>
      <c r="J392" s="50">
        <f t="shared" ref="J392:J397" si="358">K392-I392</f>
        <v>24185.8</v>
      </c>
      <c r="K392" s="78">
        <v>8984.5</v>
      </c>
      <c r="L392" s="50">
        <f t="shared" ref="L392:L397" si="359">M392-K392</f>
        <v>2044.2000000000007</v>
      </c>
      <c r="M392" s="78">
        <v>11028.7</v>
      </c>
      <c r="N392" s="50">
        <f t="shared" ref="N392:N397" si="360">O392-M392</f>
        <v>-20625.300000000003</v>
      </c>
      <c r="O392" s="78">
        <v>-9596.6</v>
      </c>
      <c r="P392" s="50">
        <f t="shared" ref="P392:P397" si="361">Q392-O392</f>
        <v>6336.7000000000007</v>
      </c>
      <c r="Q392" s="78">
        <v>-3259.9</v>
      </c>
      <c r="R392" s="50">
        <f t="shared" ref="R392:R397" si="362">S392-Q392</f>
        <v>-3134.4</v>
      </c>
      <c r="S392" s="78">
        <v>-6394.3</v>
      </c>
      <c r="T392" s="50">
        <f t="shared" ref="T392:T397" si="363">U392-S392</f>
        <v>7428.6</v>
      </c>
      <c r="U392" s="78">
        <v>1034.3</v>
      </c>
      <c r="V392" s="50">
        <f t="shared" ref="V392:V397" si="364">W392-U392</f>
        <v>10755.400000000001</v>
      </c>
      <c r="W392" s="78">
        <v>11789.7</v>
      </c>
      <c r="X392" s="50">
        <f t="shared" ref="X392:X397" si="365">Y392-W392</f>
        <v>-11789.7</v>
      </c>
      <c r="Y392" s="78"/>
      <c r="Z392" s="50">
        <f t="shared" ref="Z392:Z397" si="366">AA392-Y392</f>
        <v>0</v>
      </c>
      <c r="AA392" s="78"/>
      <c r="AB392" s="50">
        <f t="shared" ref="AB392:AB398" si="367">(W392/F392)*100</f>
        <v>10.729047793254452</v>
      </c>
    </row>
    <row r="393" spans="1:28" ht="15" x14ac:dyDescent="0.25">
      <c r="A393" s="71"/>
      <c r="B393" s="71"/>
      <c r="C393" s="71">
        <v>8123</v>
      </c>
      <c r="D393" s="81" t="s">
        <v>46</v>
      </c>
      <c r="E393" s="72">
        <v>50000</v>
      </c>
      <c r="F393" s="80">
        <v>50000</v>
      </c>
      <c r="G393" s="79">
        <v>0</v>
      </c>
      <c r="H393" s="50">
        <f t="shared" si="357"/>
        <v>0</v>
      </c>
      <c r="I393" s="79">
        <v>0</v>
      </c>
      <c r="J393" s="50">
        <f t="shared" si="358"/>
        <v>0</v>
      </c>
      <c r="K393" s="78">
        <v>0</v>
      </c>
      <c r="L393" s="50">
        <f t="shared" si="359"/>
        <v>0</v>
      </c>
      <c r="M393" s="78">
        <v>0</v>
      </c>
      <c r="N393" s="50">
        <f t="shared" si="360"/>
        <v>0</v>
      </c>
      <c r="O393" s="78">
        <v>0</v>
      </c>
      <c r="P393" s="50">
        <f t="shared" si="361"/>
        <v>0</v>
      </c>
      <c r="Q393" s="78">
        <v>0</v>
      </c>
      <c r="R393" s="50">
        <f t="shared" si="362"/>
        <v>0</v>
      </c>
      <c r="S393" s="78"/>
      <c r="T393" s="50">
        <f t="shared" si="363"/>
        <v>0</v>
      </c>
      <c r="U393" s="78"/>
      <c r="V393" s="50">
        <f t="shared" si="364"/>
        <v>0</v>
      </c>
      <c r="W393" s="78"/>
      <c r="X393" s="50">
        <f t="shared" si="365"/>
        <v>0</v>
      </c>
      <c r="Y393" s="78"/>
      <c r="Z393" s="50">
        <f t="shared" si="366"/>
        <v>0</v>
      </c>
      <c r="AA393" s="78"/>
      <c r="AB393" s="50">
        <f t="shared" si="367"/>
        <v>0</v>
      </c>
    </row>
    <row r="394" spans="1:28" ht="14.25" customHeight="1" x14ac:dyDescent="0.25">
      <c r="A394" s="71"/>
      <c r="B394" s="71"/>
      <c r="C394" s="71">
        <v>8124</v>
      </c>
      <c r="D394" s="70" t="s">
        <v>45</v>
      </c>
      <c r="E394" s="50">
        <v>-4480</v>
      </c>
      <c r="F394" s="69">
        <v>-4480</v>
      </c>
      <c r="G394" s="79">
        <v>-840</v>
      </c>
      <c r="H394" s="50">
        <f t="shared" si="357"/>
        <v>-420</v>
      </c>
      <c r="I394" s="68">
        <v>-1260</v>
      </c>
      <c r="J394" s="50">
        <f t="shared" si="358"/>
        <v>-420</v>
      </c>
      <c r="K394" s="68">
        <v>-1680</v>
      </c>
      <c r="L394" s="50">
        <f t="shared" si="359"/>
        <v>-420</v>
      </c>
      <c r="M394" s="68">
        <v>-2100</v>
      </c>
      <c r="N394" s="50">
        <f t="shared" si="360"/>
        <v>-420</v>
      </c>
      <c r="O394" s="78">
        <v>-2520</v>
      </c>
      <c r="P394" s="50">
        <f t="shared" si="361"/>
        <v>-420</v>
      </c>
      <c r="Q394" s="68">
        <v>-2940</v>
      </c>
      <c r="R394" s="50">
        <f t="shared" si="362"/>
        <v>-420</v>
      </c>
      <c r="S394" s="68">
        <v>-3360</v>
      </c>
      <c r="T394" s="50">
        <f t="shared" si="363"/>
        <v>-420</v>
      </c>
      <c r="U394" s="68">
        <v>-3780</v>
      </c>
      <c r="V394" s="50">
        <f t="shared" si="364"/>
        <v>-420</v>
      </c>
      <c r="W394" s="68">
        <v>-4200</v>
      </c>
      <c r="X394" s="50">
        <f t="shared" si="365"/>
        <v>4200</v>
      </c>
      <c r="Y394" s="68"/>
      <c r="Z394" s="50">
        <f t="shared" si="366"/>
        <v>0</v>
      </c>
      <c r="AA394" s="68"/>
      <c r="AB394" s="50">
        <f t="shared" si="367"/>
        <v>93.75</v>
      </c>
    </row>
    <row r="395" spans="1:28" ht="15" hidden="1" customHeight="1" x14ac:dyDescent="0.25">
      <c r="A395" s="77"/>
      <c r="B395" s="77"/>
      <c r="C395" s="77">
        <v>8902</v>
      </c>
      <c r="D395" s="76" t="s">
        <v>44</v>
      </c>
      <c r="E395" s="75"/>
      <c r="F395" s="74"/>
      <c r="G395" s="73"/>
      <c r="H395" s="72">
        <f t="shared" si="357"/>
        <v>0</v>
      </c>
      <c r="I395" s="73"/>
      <c r="J395" s="72">
        <f t="shared" si="358"/>
        <v>0</v>
      </c>
      <c r="K395" s="73"/>
      <c r="L395" s="72">
        <f t="shared" si="359"/>
        <v>0</v>
      </c>
      <c r="M395" s="73"/>
      <c r="N395" s="72">
        <f t="shared" si="360"/>
        <v>0</v>
      </c>
      <c r="O395" s="73"/>
      <c r="P395" s="50">
        <f t="shared" si="361"/>
        <v>0</v>
      </c>
      <c r="Q395" s="73"/>
      <c r="R395" s="72">
        <f t="shared" si="362"/>
        <v>0</v>
      </c>
      <c r="S395" s="73"/>
      <c r="T395" s="72">
        <f t="shared" si="363"/>
        <v>0</v>
      </c>
      <c r="U395" s="73"/>
      <c r="V395" s="72">
        <f t="shared" si="364"/>
        <v>0</v>
      </c>
      <c r="W395" s="73"/>
      <c r="X395" s="72">
        <f t="shared" si="365"/>
        <v>0</v>
      </c>
      <c r="Y395" s="73"/>
      <c r="Z395" s="72">
        <f t="shared" si="366"/>
        <v>0</v>
      </c>
      <c r="AA395" s="73"/>
      <c r="AB395" s="50" t="e">
        <f t="shared" si="367"/>
        <v>#DIV/0!</v>
      </c>
    </row>
    <row r="396" spans="1:28" ht="14.25" hidden="1" customHeight="1" x14ac:dyDescent="0.25">
      <c r="A396" s="71"/>
      <c r="B396" s="71"/>
      <c r="C396" s="71">
        <v>8905</v>
      </c>
      <c r="D396" s="70" t="s">
        <v>43</v>
      </c>
      <c r="E396" s="50"/>
      <c r="F396" s="69"/>
      <c r="G396" s="68"/>
      <c r="H396" s="50">
        <f t="shared" si="357"/>
        <v>0</v>
      </c>
      <c r="I396" s="68"/>
      <c r="J396" s="50">
        <f t="shared" si="358"/>
        <v>0</v>
      </c>
      <c r="K396" s="68"/>
      <c r="L396" s="50">
        <f t="shared" si="359"/>
        <v>0</v>
      </c>
      <c r="M396" s="68"/>
      <c r="N396" s="50">
        <f t="shared" si="360"/>
        <v>0</v>
      </c>
      <c r="O396" s="68"/>
      <c r="P396" s="50">
        <f t="shared" si="361"/>
        <v>0</v>
      </c>
      <c r="Q396" s="68"/>
      <c r="R396" s="50">
        <f t="shared" si="362"/>
        <v>0</v>
      </c>
      <c r="S396" s="68"/>
      <c r="T396" s="50">
        <f t="shared" si="363"/>
        <v>0</v>
      </c>
      <c r="U396" s="68"/>
      <c r="V396" s="50">
        <f t="shared" si="364"/>
        <v>0</v>
      </c>
      <c r="W396" s="68"/>
      <c r="X396" s="50">
        <f t="shared" si="365"/>
        <v>0</v>
      </c>
      <c r="Y396" s="68"/>
      <c r="Z396" s="50">
        <f t="shared" si="366"/>
        <v>0</v>
      </c>
      <c r="AA396" s="68"/>
      <c r="AB396" s="50" t="e">
        <f t="shared" si="367"/>
        <v>#DIV/0!</v>
      </c>
    </row>
    <row r="397" spans="1:28" ht="15" customHeight="1" thickBot="1" x14ac:dyDescent="0.3">
      <c r="A397" s="67"/>
      <c r="B397" s="67"/>
      <c r="C397" s="67">
        <v>8901</v>
      </c>
      <c r="D397" s="66" t="s">
        <v>42</v>
      </c>
      <c r="E397" s="63">
        <v>0</v>
      </c>
      <c r="F397" s="65">
        <v>0</v>
      </c>
      <c r="G397" s="64">
        <v>0</v>
      </c>
      <c r="H397" s="63">
        <f t="shared" si="357"/>
        <v>0</v>
      </c>
      <c r="I397" s="64">
        <v>0</v>
      </c>
      <c r="J397" s="63">
        <f t="shared" si="358"/>
        <v>0</v>
      </c>
      <c r="K397" s="64"/>
      <c r="L397" s="63">
        <f t="shared" si="359"/>
        <v>0</v>
      </c>
      <c r="M397" s="64"/>
      <c r="N397" s="63">
        <f t="shared" si="360"/>
        <v>0</v>
      </c>
      <c r="O397" s="64"/>
      <c r="P397" s="63">
        <f t="shared" si="361"/>
        <v>0</v>
      </c>
      <c r="Q397" s="64"/>
      <c r="R397" s="63">
        <f t="shared" si="362"/>
        <v>0</v>
      </c>
      <c r="S397" s="64"/>
      <c r="T397" s="63">
        <f t="shared" si="363"/>
        <v>0</v>
      </c>
      <c r="U397" s="64"/>
      <c r="V397" s="63">
        <f t="shared" si="364"/>
        <v>0</v>
      </c>
      <c r="W397" s="64"/>
      <c r="X397" s="63">
        <f t="shared" si="365"/>
        <v>0</v>
      </c>
      <c r="Y397" s="64"/>
      <c r="Z397" s="63">
        <f t="shared" si="366"/>
        <v>0</v>
      </c>
      <c r="AA397" s="64"/>
      <c r="AB397" s="50" t="e">
        <f t="shared" si="367"/>
        <v>#DIV/0!</v>
      </c>
    </row>
    <row r="398" spans="1:28" s="52" customFormat="1" ht="22.5" customHeight="1" thickTop="1" thickBot="1" x14ac:dyDescent="0.35">
      <c r="A398" s="62"/>
      <c r="B398" s="62"/>
      <c r="C398" s="62"/>
      <c r="D398" s="61" t="s">
        <v>41</v>
      </c>
      <c r="E398" s="58">
        <f t="shared" ref="E398:AA398" si="368">SUM(E392:E397)</f>
        <v>99429</v>
      </c>
      <c r="F398" s="60">
        <f t="shared" si="368"/>
        <v>155405.79999999999</v>
      </c>
      <c r="G398" s="59">
        <f t="shared" si="368"/>
        <v>-10924.4</v>
      </c>
      <c r="H398" s="58">
        <f t="shared" si="368"/>
        <v>-5536.9</v>
      </c>
      <c r="I398" s="59">
        <f t="shared" si="368"/>
        <v>-16461.3</v>
      </c>
      <c r="J398" s="58">
        <f t="shared" si="368"/>
        <v>23765.8</v>
      </c>
      <c r="K398" s="59">
        <f t="shared" si="368"/>
        <v>7304.5</v>
      </c>
      <c r="L398" s="58">
        <f t="shared" si="368"/>
        <v>1624.2000000000007</v>
      </c>
      <c r="M398" s="59">
        <f t="shared" si="368"/>
        <v>8928.7000000000007</v>
      </c>
      <c r="N398" s="58">
        <f t="shared" si="368"/>
        <v>-21045.300000000003</v>
      </c>
      <c r="O398" s="59">
        <f t="shared" si="368"/>
        <v>-12116.6</v>
      </c>
      <c r="P398" s="58">
        <f t="shared" si="368"/>
        <v>5916.7000000000007</v>
      </c>
      <c r="Q398" s="59">
        <f t="shared" si="368"/>
        <v>-6199.9</v>
      </c>
      <c r="R398" s="58">
        <f t="shared" si="368"/>
        <v>-3554.4</v>
      </c>
      <c r="S398" s="59">
        <f t="shared" si="368"/>
        <v>-9754.2999999999993</v>
      </c>
      <c r="T398" s="58">
        <f t="shared" si="368"/>
        <v>7008.6</v>
      </c>
      <c r="U398" s="59">
        <f t="shared" si="368"/>
        <v>-2745.7</v>
      </c>
      <c r="V398" s="58">
        <f t="shared" si="368"/>
        <v>10335.400000000001</v>
      </c>
      <c r="W398" s="59">
        <f t="shared" si="368"/>
        <v>7589.7000000000007</v>
      </c>
      <c r="X398" s="58">
        <f t="shared" si="368"/>
        <v>-7589.7000000000007</v>
      </c>
      <c r="Y398" s="59">
        <f t="shared" si="368"/>
        <v>0</v>
      </c>
      <c r="Z398" s="58">
        <f t="shared" si="368"/>
        <v>0</v>
      </c>
      <c r="AA398" s="59">
        <f t="shared" si="368"/>
        <v>0</v>
      </c>
      <c r="AB398" s="50">
        <f t="shared" si="367"/>
        <v>4.8837945559303462</v>
      </c>
    </row>
    <row r="399" spans="1:28" s="52" customFormat="1" ht="22.5" customHeight="1" x14ac:dyDescent="0.3">
      <c r="A399" s="53"/>
      <c r="B399" s="53"/>
      <c r="C399" s="53"/>
      <c r="D399" s="57"/>
      <c r="E399" s="55"/>
      <c r="F399" s="56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</row>
    <row r="400" spans="1:28" ht="15" customHeight="1" x14ac:dyDescent="0.3">
      <c r="A400" s="52" t="s">
        <v>40</v>
      </c>
      <c r="B400" s="52"/>
      <c r="C400" s="52"/>
      <c r="D400" s="57"/>
      <c r="E400" s="55"/>
      <c r="F400" s="56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</row>
    <row r="401" spans="1:28" ht="15" x14ac:dyDescent="0.25">
      <c r="A401" s="53"/>
      <c r="B401" s="52"/>
      <c r="C401" s="53"/>
      <c r="D401" s="52"/>
      <c r="E401" s="51"/>
      <c r="F401" s="54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</row>
    <row r="402" spans="1:28" ht="15" x14ac:dyDescent="0.25">
      <c r="A402" s="53"/>
      <c r="B402" s="53"/>
      <c r="C402" s="53"/>
      <c r="D402" s="52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</row>
    <row r="403" spans="1:28" ht="15" hidden="1" x14ac:dyDescent="0.25">
      <c r="A403" s="47"/>
      <c r="B403" s="47"/>
      <c r="C403" s="47"/>
      <c r="D403" s="43" t="s">
        <v>39</v>
      </c>
      <c r="E403" s="42" t="e">
        <f>SUM(#REF!,#REF!,#REF!,#REF!,E263,E294,#REF!)</f>
        <v>#REF!</v>
      </c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</row>
    <row r="404" spans="1:28" ht="15" x14ac:dyDescent="0.25">
      <c r="A404" s="47"/>
      <c r="B404" s="47"/>
      <c r="C404" s="47"/>
      <c r="D404" s="49" t="s">
        <v>38</v>
      </c>
      <c r="E404" s="48">
        <f t="shared" ref="E404:AA404" si="369">E377+E398</f>
        <v>572536</v>
      </c>
      <c r="F404" s="48">
        <f t="shared" si="369"/>
        <v>693888.8</v>
      </c>
      <c r="G404" s="48">
        <f t="shared" si="369"/>
        <v>57477.4</v>
      </c>
      <c r="H404" s="48">
        <f t="shared" si="369"/>
        <v>55424.000000000007</v>
      </c>
      <c r="I404" s="48">
        <f t="shared" si="369"/>
        <v>112901.40000000001</v>
      </c>
      <c r="J404" s="48">
        <f t="shared" si="369"/>
        <v>68158.399999999994</v>
      </c>
      <c r="K404" s="48">
        <f t="shared" si="369"/>
        <v>181057.59999999998</v>
      </c>
      <c r="L404" s="48">
        <f t="shared" si="369"/>
        <v>39788.300000000003</v>
      </c>
      <c r="M404" s="48">
        <f t="shared" si="369"/>
        <v>220806.00000000003</v>
      </c>
      <c r="N404" s="48">
        <f t="shared" si="369"/>
        <v>49168.89999999998</v>
      </c>
      <c r="O404" s="48">
        <f t="shared" si="369"/>
        <v>270990.90000000008</v>
      </c>
      <c r="P404" s="48">
        <f t="shared" si="369"/>
        <v>52558</v>
      </c>
      <c r="Q404" s="48">
        <f t="shared" si="369"/>
        <v>323546.50000000006</v>
      </c>
      <c r="R404" s="48">
        <f t="shared" si="369"/>
        <v>30798.400000000001</v>
      </c>
      <c r="S404" s="48">
        <f t="shared" si="369"/>
        <v>354552.6999999999</v>
      </c>
      <c r="T404" s="48">
        <f t="shared" si="369"/>
        <v>45932.6</v>
      </c>
      <c r="U404" s="48">
        <f t="shared" si="369"/>
        <v>400484.59999999992</v>
      </c>
      <c r="V404" s="48">
        <f t="shared" si="369"/>
        <v>43804.4</v>
      </c>
      <c r="W404" s="48">
        <f t="shared" si="369"/>
        <v>444020.1</v>
      </c>
      <c r="X404" s="48">
        <f t="shared" si="369"/>
        <v>-444020.1</v>
      </c>
      <c r="Y404" s="48">
        <f t="shared" si="369"/>
        <v>0</v>
      </c>
      <c r="Z404" s="48">
        <f t="shared" si="369"/>
        <v>4.7</v>
      </c>
      <c r="AA404" s="48">
        <f t="shared" si="369"/>
        <v>0</v>
      </c>
      <c r="AB404" s="50">
        <f t="shared" ref="AB404" si="370">(W404/F404)*100</f>
        <v>63.990094666465282</v>
      </c>
    </row>
    <row r="405" spans="1:28" ht="15" hidden="1" x14ac:dyDescent="0.25">
      <c r="A405" s="47"/>
      <c r="B405" s="47"/>
      <c r="C405" s="47"/>
      <c r="D405" s="49" t="s">
        <v>37</v>
      </c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</row>
    <row r="406" spans="1:28" ht="15" hidden="1" x14ac:dyDescent="0.25">
      <c r="A406" s="47"/>
      <c r="B406" s="47"/>
      <c r="C406" s="47"/>
      <c r="D406" s="47" t="s">
        <v>25</v>
      </c>
      <c r="E406" s="46" t="e">
        <f>SUM(E266,E321,E328,E345,#REF!)</f>
        <v>#REF!</v>
      </c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</row>
    <row r="407" spans="1:28" ht="15" hidden="1" x14ac:dyDescent="0.25">
      <c r="A407" s="43"/>
      <c r="B407" s="43"/>
      <c r="C407" s="43"/>
      <c r="D407" s="43" t="s">
        <v>33</v>
      </c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</row>
    <row r="408" spans="1:28" ht="15" hidden="1" x14ac:dyDescent="0.25">
      <c r="A408" s="43"/>
      <c r="B408" s="43"/>
      <c r="C408" s="43"/>
      <c r="D408" s="43" t="s">
        <v>25</v>
      </c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</row>
    <row r="409" spans="1:28" ht="15" hidden="1" x14ac:dyDescent="0.25">
      <c r="A409" s="43"/>
      <c r="B409" s="43"/>
      <c r="C409" s="43"/>
      <c r="D409" s="43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</row>
    <row r="410" spans="1:28" ht="15" hidden="1" x14ac:dyDescent="0.25">
      <c r="A410" s="43"/>
      <c r="B410" s="43"/>
      <c r="C410" s="43"/>
      <c r="D410" s="43" t="s">
        <v>24</v>
      </c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</row>
    <row r="411" spans="1:28" ht="15" hidden="1" x14ac:dyDescent="0.25">
      <c r="A411" s="43"/>
      <c r="B411" s="43"/>
      <c r="C411" s="43"/>
      <c r="D411" s="43" t="s">
        <v>36</v>
      </c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</row>
    <row r="412" spans="1:28" ht="15" hidden="1" x14ac:dyDescent="0.25">
      <c r="A412" s="43"/>
      <c r="B412" s="43"/>
      <c r="C412" s="43"/>
      <c r="D412" s="43" t="s">
        <v>35</v>
      </c>
      <c r="E412" s="42" t="e">
        <f>SUM(#REF!,#REF!,#REF!,#REF!,#REF!,E107,E169,E170,E171,E172,E174,#REF!,E201,E203,E264,E278,E279,E280,E281,E282,E283,#REF!,#REF!,#REF!,#REF!,E289,E293)</f>
        <v>#REF!</v>
      </c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</row>
    <row r="413" spans="1:28" ht="15.6" hidden="1" x14ac:dyDescent="0.3">
      <c r="A413" s="43"/>
      <c r="B413" s="43"/>
      <c r="C413" s="43"/>
      <c r="D413" s="45" t="s">
        <v>34</v>
      </c>
      <c r="E413" s="44">
        <v>0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</row>
    <row r="414" spans="1:28" ht="15" hidden="1" x14ac:dyDescent="0.25">
      <c r="A414" s="43"/>
      <c r="B414" s="43"/>
      <c r="C414" s="43"/>
      <c r="D414" s="43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</row>
    <row r="415" spans="1:28" ht="15" hidden="1" x14ac:dyDescent="0.25">
      <c r="A415" s="43"/>
      <c r="B415" s="43"/>
      <c r="C415" s="43"/>
      <c r="D415" s="43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</row>
    <row r="416" spans="1:28" ht="15" x14ac:dyDescent="0.25">
      <c r="A416" s="43"/>
      <c r="B416" s="43"/>
      <c r="C416" s="43"/>
      <c r="D416" s="43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</row>
    <row r="417" spans="1:28" ht="15" x14ac:dyDescent="0.25">
      <c r="A417" s="43"/>
      <c r="B417" s="43"/>
      <c r="C417" s="43"/>
      <c r="D417" s="43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</row>
    <row r="418" spans="1:28" ht="15.6" hidden="1" x14ac:dyDescent="0.3">
      <c r="A418" s="43"/>
      <c r="B418" s="43"/>
      <c r="C418" s="43"/>
      <c r="D418" s="43" t="s">
        <v>33</v>
      </c>
      <c r="E418" s="44" t="e">
        <f>SUM(#REF!,#REF!,#REF!,#REF!,#REF!,E57,E107,E169,E170,E171,E172,E174,#REF!,E201,E202,E203,E263,E278,E279,E280,E281,E282,E283,#REF!,#REF!,#REF!,#REF!,E289,E293)</f>
        <v>#REF!</v>
      </c>
      <c r="F418" s="44" t="e">
        <f>SUM(#REF!,#REF!,#REF!,#REF!,#REF!,F57,F107,F169,F170,F171,F172,F174,#REF!,F201,F202,F203,F263,F278,F279,F280,F281,F282,F283,#REF!,#REF!,#REF!,#REF!,F289,F293)</f>
        <v>#REF!</v>
      </c>
      <c r="G418" s="44" t="e">
        <f>SUM(#REF!,#REF!,#REF!,#REF!,#REF!,G57,G107,G169,G170,G171,G172,G174,#REF!,G201,G202,G203,G263,G278,G279,G280,G281,G282,G283,#REF!,#REF!,#REF!,#REF!,G289,G293)</f>
        <v>#REF!</v>
      </c>
      <c r="H418" s="44" t="e">
        <f>SUM(#REF!,#REF!,#REF!,#REF!,#REF!,H57,H107,H169,H170,H171,H172,H174,#REF!,H201,H202,H203,H263,H278,H279,H280,H281,H282,H283,#REF!,#REF!,#REF!,#REF!,H289,H293)</f>
        <v>#REF!</v>
      </c>
      <c r="I418" s="44" t="e">
        <f>SUM(#REF!,#REF!,#REF!,#REF!,#REF!,I57,I107,I169,I170,I171,I172,I174,#REF!,I201,I202,I203,I263,I278,I279,I280,I281,I282,I283,#REF!,#REF!,#REF!,#REF!,I289,I293)</f>
        <v>#REF!</v>
      </c>
      <c r="J418" s="44" t="e">
        <f>SUM(#REF!,#REF!,#REF!,#REF!,#REF!,J57,J107,J169,J170,J171,J172,J174,#REF!,J201,J202,J203,J263,J278,J279,J280,J281,J282,J283,#REF!,#REF!,#REF!,#REF!,J289,J293)</f>
        <v>#REF!</v>
      </c>
      <c r="K418" s="44" t="e">
        <f>SUM(#REF!,#REF!,#REF!,#REF!,#REF!,K57,K107,K169,K170,K171,K172,K174,#REF!,K201,K202,K203,K263,K278,K279,K280,K281,K282,K283,#REF!,#REF!,#REF!,#REF!,K289,K293)</f>
        <v>#REF!</v>
      </c>
      <c r="L418" s="44" t="e">
        <f>SUM(#REF!,#REF!,#REF!,#REF!,#REF!,L57,L107,L169,L170,L171,L172,L174,#REF!,L201,L202,L203,L263,L278,L279,L280,L281,L282,L283,#REF!,#REF!,#REF!,#REF!,L289,L293)</f>
        <v>#REF!</v>
      </c>
      <c r="M418" s="44" t="e">
        <f>SUM(#REF!,#REF!,#REF!,#REF!,#REF!,M57,M107,M169,M170,M171,M172,M174,#REF!,M201,M202,M203,M263,M278,M279,M280,M281,M282,M283,#REF!,#REF!,#REF!,#REF!,M289,M293)</f>
        <v>#REF!</v>
      </c>
      <c r="N418" s="44" t="e">
        <f>SUM(#REF!,#REF!,#REF!,#REF!,#REF!,N57,N107,N169,N170,N171,N172,N174,#REF!,N201,N202,N203,N263,N278,N279,N280,N281,N282,N283,#REF!,#REF!,#REF!,#REF!,N289,N293)</f>
        <v>#REF!</v>
      </c>
      <c r="O418" s="44" t="e">
        <f>SUM(#REF!,#REF!,#REF!,#REF!,#REF!,O57,O107,O169,O170,O171,O172,O174,#REF!,O201,O202,O203,O263,O278,O279,O280,O281,O282,O283,#REF!,#REF!,#REF!,#REF!,O289,O293)</f>
        <v>#REF!</v>
      </c>
      <c r="P418" s="44" t="e">
        <f>SUM(#REF!,#REF!,#REF!,#REF!,#REF!,P57,P107,P169,P170,P171,P172,P174,#REF!,P201,P202,P203,P263,P278,P279,P280,P281,P282,P283,#REF!,#REF!,#REF!,#REF!,P289,P293)</f>
        <v>#REF!</v>
      </c>
      <c r="Q418" s="44" t="e">
        <f>SUM(#REF!,#REF!,#REF!,#REF!,#REF!,Q57,Q107,Q169,Q170,Q171,Q172,Q174,#REF!,Q201,Q202,Q203,Q263,Q278,Q279,Q280,Q281,Q282,Q283,#REF!,#REF!,#REF!,#REF!,Q289,Q293)</f>
        <v>#REF!</v>
      </c>
      <c r="R418" s="44" t="e">
        <f>SUM(#REF!,#REF!,#REF!,#REF!,#REF!,R57,R107,R169,R170,R171,R172,R174,#REF!,R201,R202,R203,R263,R278,R279,R280,R281,R282,R283,#REF!,#REF!,#REF!,#REF!,R289,R293)</f>
        <v>#REF!</v>
      </c>
      <c r="S418" s="44" t="e">
        <f>SUM(#REF!,#REF!,#REF!,#REF!,#REF!,S57,S107,S169,S170,S171,S172,S174,#REF!,S201,S202,S203,S263,S278,S279,S280,S281,S282,S283,#REF!,#REF!,#REF!,#REF!,S289,S293)</f>
        <v>#REF!</v>
      </c>
      <c r="T418" s="44" t="e">
        <f>SUM(#REF!,#REF!,#REF!,#REF!,#REF!,T57,T107,T169,T170,T171,T172,T174,#REF!,T201,T202,T203,T263,T278,T279,T280,T281,T282,T283,#REF!,#REF!,#REF!,#REF!,T289,T293)</f>
        <v>#REF!</v>
      </c>
      <c r="U418" s="44" t="e">
        <f>SUM(#REF!,#REF!,#REF!,#REF!,#REF!,U57,U107,U169,U170,U171,U172,U174,#REF!,U201,U202,U203,U263,U278,U279,U280,U281,U282,U283,#REF!,#REF!,#REF!,#REF!,U289,U293)</f>
        <v>#REF!</v>
      </c>
      <c r="V418" s="44" t="e">
        <f>SUM(#REF!,#REF!,#REF!,#REF!,#REF!,V57,V107,V169,V170,V171,V172,V174,#REF!,V201,V202,V203,V263,V278,V279,V280,V281,V282,V283,#REF!,#REF!,#REF!,#REF!,V289,V293)</f>
        <v>#REF!</v>
      </c>
      <c r="W418" s="44" t="e">
        <f>SUM(#REF!,#REF!,#REF!,#REF!,#REF!,W57,W107,W169,W170,W171,W172,W174,#REF!,W201,W202,W203,W263,W278,W279,W280,W281,W282,W283,#REF!,#REF!,#REF!,#REF!,W289,W293)</f>
        <v>#REF!</v>
      </c>
      <c r="X418" s="44" t="e">
        <f>SUM(#REF!,#REF!,#REF!,#REF!,#REF!,X57,X107,X169,X170,X171,X172,X174,#REF!,X201,X202,X203,X263,X278,X279,X280,X281,X282,X283,#REF!,#REF!,#REF!,#REF!,X289,X293)</f>
        <v>#REF!</v>
      </c>
      <c r="Y418" s="44" t="e">
        <f>SUM(#REF!,#REF!,#REF!,#REF!,#REF!,Y57,Y107,Y169,Y170,Y171,Y172,Y174,#REF!,Y201,Y202,Y203,Y263,Y278,Y279,Y280,Y281,Y282,Y283,#REF!,#REF!,#REF!,#REF!,Y289,Y293)</f>
        <v>#REF!</v>
      </c>
      <c r="Z418" s="44" t="e">
        <f>SUM(#REF!,#REF!,#REF!,#REF!,#REF!,Z57,Z107,Z169,Z170,Z171,Z172,Z174,#REF!,Z201,Z202,Z203,Z263,Z278,Z279,Z280,Z281,Z282,Z283,#REF!,#REF!,#REF!,#REF!,Z289,Z293)</f>
        <v>#REF!</v>
      </c>
      <c r="AA418" s="44" t="e">
        <f>SUM(#REF!,#REF!,#REF!,#REF!,#REF!,AA57,AA107,AA169,AA170,AA171,AA172,AA174,#REF!,AA201,AA202,AA203,AA263,AA278,AA279,AA280,AA281,AA282,AA283,#REF!,#REF!,#REF!,#REF!,AA289,AA293)</f>
        <v>#REF!</v>
      </c>
      <c r="AB418" s="44" t="e">
        <f>SUM(#REF!,#REF!,#REF!,#REF!,#REF!,AB57,AB107,AB169,AB170,AB171,AB172,AB174,#REF!,AB201,AB202,AB203,AB263,AB278,AB279,AB280,AB281,AB282,AB283,#REF!,#REF!,#REF!,#REF!,AB289,AB293)</f>
        <v>#REF!</v>
      </c>
    </row>
    <row r="419" spans="1:28" ht="15" hidden="1" x14ac:dyDescent="0.25">
      <c r="A419" s="43"/>
      <c r="B419" s="43"/>
      <c r="C419" s="43"/>
      <c r="D419" s="43" t="s">
        <v>32</v>
      </c>
      <c r="E419" s="42">
        <f t="shared" ref="E419:AB419" si="371">SUM(E278,E279,E280,E281,E283)</f>
        <v>285037</v>
      </c>
      <c r="F419" s="42">
        <f t="shared" si="371"/>
        <v>285037</v>
      </c>
      <c r="G419" s="42">
        <f t="shared" si="371"/>
        <v>44497.599999999999</v>
      </c>
      <c r="H419" s="42">
        <f t="shared" si="371"/>
        <v>24598.800000000003</v>
      </c>
      <c r="I419" s="42">
        <f t="shared" si="371"/>
        <v>69096.399999999994</v>
      </c>
      <c r="J419" s="42">
        <f t="shared" si="371"/>
        <v>17107.599999999999</v>
      </c>
      <c r="K419" s="42">
        <f t="shared" si="371"/>
        <v>86204</v>
      </c>
      <c r="L419" s="42">
        <f t="shared" si="371"/>
        <v>21784</v>
      </c>
      <c r="M419" s="42">
        <f t="shared" si="371"/>
        <v>107988</v>
      </c>
      <c r="N419" s="42">
        <f t="shared" si="371"/>
        <v>29134.19999999999</v>
      </c>
      <c r="O419" s="42">
        <f t="shared" si="371"/>
        <v>137122.19999999998</v>
      </c>
      <c r="P419" s="42">
        <f t="shared" si="371"/>
        <v>32400.900000000005</v>
      </c>
      <c r="Q419" s="42">
        <f t="shared" si="371"/>
        <v>169523.09999999998</v>
      </c>
      <c r="R419" s="42">
        <f t="shared" si="371"/>
        <v>22510.700000000004</v>
      </c>
      <c r="S419" s="42">
        <f t="shared" si="371"/>
        <v>192033.8</v>
      </c>
      <c r="T419" s="42">
        <f t="shared" si="371"/>
        <v>23559.900000000009</v>
      </c>
      <c r="U419" s="42">
        <f t="shared" si="371"/>
        <v>215593.7</v>
      </c>
      <c r="V419" s="42">
        <f t="shared" si="371"/>
        <v>22018.299999999996</v>
      </c>
      <c r="W419" s="42">
        <f t="shared" si="371"/>
        <v>237612</v>
      </c>
      <c r="X419" s="42">
        <f t="shared" si="371"/>
        <v>-237612</v>
      </c>
      <c r="Y419" s="42">
        <f t="shared" si="371"/>
        <v>0</v>
      </c>
      <c r="Z419" s="42">
        <f t="shared" si="371"/>
        <v>0</v>
      </c>
      <c r="AA419" s="42">
        <f t="shared" si="371"/>
        <v>0</v>
      </c>
      <c r="AB419" s="42">
        <f t="shared" si="371"/>
        <v>420.24872977295581</v>
      </c>
    </row>
    <row r="420" spans="1:28" ht="15" hidden="1" x14ac:dyDescent="0.25">
      <c r="A420" s="43"/>
      <c r="B420" s="43"/>
      <c r="C420" s="43"/>
      <c r="D420" s="43" t="s">
        <v>31</v>
      </c>
      <c r="E420" s="42" t="e">
        <f>SUM(#REF!,#REF!,#REF!,#REF!,#REF!,#REF!,#REF!)</f>
        <v>#REF!</v>
      </c>
      <c r="F420" s="42" t="e">
        <f>SUM(#REF!,#REF!,#REF!,#REF!,#REF!,#REF!,#REF!)</f>
        <v>#REF!</v>
      </c>
      <c r="G420" s="42" t="e">
        <f>SUM(#REF!,#REF!,#REF!,#REF!,#REF!,#REF!,#REF!)</f>
        <v>#REF!</v>
      </c>
      <c r="H420" s="42" t="e">
        <f>SUM(#REF!,#REF!,#REF!,#REF!,#REF!,#REF!,#REF!)</f>
        <v>#REF!</v>
      </c>
      <c r="I420" s="42" t="e">
        <f>SUM(#REF!,#REF!,#REF!,#REF!,#REF!,#REF!,#REF!)</f>
        <v>#REF!</v>
      </c>
      <c r="J420" s="42" t="e">
        <f>SUM(#REF!,#REF!,#REF!,#REF!,#REF!,#REF!,#REF!)</f>
        <v>#REF!</v>
      </c>
      <c r="K420" s="42" t="e">
        <f>SUM(#REF!,#REF!,#REF!,#REF!,#REF!,#REF!,#REF!)</f>
        <v>#REF!</v>
      </c>
      <c r="L420" s="42" t="e">
        <f>SUM(#REF!,#REF!,#REF!,#REF!,#REF!,#REF!,#REF!)</f>
        <v>#REF!</v>
      </c>
      <c r="M420" s="42" t="e">
        <f>SUM(#REF!,#REF!,#REF!,#REF!,#REF!,#REF!,#REF!)</f>
        <v>#REF!</v>
      </c>
      <c r="N420" s="42" t="e">
        <f>SUM(#REF!,#REF!,#REF!,#REF!,#REF!,#REF!,#REF!)</f>
        <v>#REF!</v>
      </c>
      <c r="O420" s="42" t="e">
        <f>SUM(#REF!,#REF!,#REF!,#REF!,#REF!,#REF!,#REF!)</f>
        <v>#REF!</v>
      </c>
      <c r="P420" s="42" t="e">
        <f>SUM(#REF!,#REF!,#REF!,#REF!,#REF!,#REF!,#REF!)</f>
        <v>#REF!</v>
      </c>
      <c r="Q420" s="42" t="e">
        <f>SUM(#REF!,#REF!,#REF!,#REF!,#REF!,#REF!,#REF!)</f>
        <v>#REF!</v>
      </c>
      <c r="R420" s="42" t="e">
        <f>SUM(#REF!,#REF!,#REF!,#REF!,#REF!,#REF!,#REF!)</f>
        <v>#REF!</v>
      </c>
      <c r="S420" s="42" t="e">
        <f>SUM(#REF!,#REF!,#REF!,#REF!,#REF!,#REF!,#REF!)</f>
        <v>#REF!</v>
      </c>
      <c r="T420" s="42" t="e">
        <f>SUM(#REF!,#REF!,#REF!,#REF!,#REF!,#REF!,#REF!)</f>
        <v>#REF!</v>
      </c>
      <c r="U420" s="42" t="e">
        <f>SUM(#REF!,#REF!,#REF!,#REF!,#REF!,#REF!,#REF!)</f>
        <v>#REF!</v>
      </c>
      <c r="V420" s="42" t="e">
        <f>SUM(#REF!,#REF!,#REF!,#REF!,#REF!,#REF!,#REF!)</f>
        <v>#REF!</v>
      </c>
      <c r="W420" s="42" t="e">
        <f>SUM(#REF!,#REF!,#REF!,#REF!,#REF!,#REF!,#REF!)</f>
        <v>#REF!</v>
      </c>
      <c r="X420" s="42" t="e">
        <f>SUM(#REF!,#REF!,#REF!,#REF!,#REF!,#REF!,#REF!)</f>
        <v>#REF!</v>
      </c>
      <c r="Y420" s="42" t="e">
        <f>SUM(#REF!,#REF!,#REF!,#REF!,#REF!,#REF!,#REF!)</f>
        <v>#REF!</v>
      </c>
      <c r="Z420" s="42" t="e">
        <f>SUM(#REF!,#REF!,#REF!,#REF!,#REF!,#REF!,#REF!)</f>
        <v>#REF!</v>
      </c>
      <c r="AA420" s="42" t="e">
        <f>SUM(#REF!,#REF!,#REF!,#REF!,#REF!,#REF!,#REF!)</f>
        <v>#REF!</v>
      </c>
      <c r="AB420" s="42" t="e">
        <f>SUM(#REF!,#REF!,#REF!,#REF!,#REF!,#REF!,#REF!)</f>
        <v>#REF!</v>
      </c>
    </row>
    <row r="421" spans="1:28" ht="15" hidden="1" x14ac:dyDescent="0.25">
      <c r="A421" s="43"/>
      <c r="B421" s="43"/>
      <c r="C421" s="43"/>
      <c r="D421" s="43" t="s">
        <v>30</v>
      </c>
      <c r="E421" s="42" t="e">
        <f>SUM(#REF!,E57,E107,E174,#REF!,E203,E263,E289)</f>
        <v>#REF!</v>
      </c>
      <c r="F421" s="42" t="e">
        <f>SUM(#REF!,F57,F107,F174,#REF!,F203,F263,F289)</f>
        <v>#REF!</v>
      </c>
      <c r="G421" s="42" t="e">
        <f>SUM(#REF!,G57,G107,G174,#REF!,G203,G263,G289)</f>
        <v>#REF!</v>
      </c>
      <c r="H421" s="42" t="e">
        <f>SUM(#REF!,H57,H107,H174,#REF!,H203,H263,H289)</f>
        <v>#REF!</v>
      </c>
      <c r="I421" s="42" t="e">
        <f>SUM(#REF!,I57,I107,I174,#REF!,I203,I263,I289)</f>
        <v>#REF!</v>
      </c>
      <c r="J421" s="42" t="e">
        <f>SUM(#REF!,J57,J107,J174,#REF!,J203,J263,J289)</f>
        <v>#REF!</v>
      </c>
      <c r="K421" s="42" t="e">
        <f>SUM(#REF!,K57,K107,K174,#REF!,K203,K263,K289)</f>
        <v>#REF!</v>
      </c>
      <c r="L421" s="42" t="e">
        <f>SUM(#REF!,L57,L107,L174,#REF!,L203,L263,L289)</f>
        <v>#REF!</v>
      </c>
      <c r="M421" s="42" t="e">
        <f>SUM(#REF!,M57,M107,M174,#REF!,M203,M263,M289)</f>
        <v>#REF!</v>
      </c>
      <c r="N421" s="42" t="e">
        <f>SUM(#REF!,N57,N107,N174,#REF!,N203,N263,N289)</f>
        <v>#REF!</v>
      </c>
      <c r="O421" s="42" t="e">
        <f>SUM(#REF!,O57,O107,O174,#REF!,O203,O263,O289)</f>
        <v>#REF!</v>
      </c>
      <c r="P421" s="42" t="e">
        <f>SUM(#REF!,P57,P107,P174,#REF!,P203,P263,P289)</f>
        <v>#REF!</v>
      </c>
      <c r="Q421" s="42" t="e">
        <f>SUM(#REF!,Q57,Q107,Q174,#REF!,Q203,Q263,Q289)</f>
        <v>#REF!</v>
      </c>
      <c r="R421" s="42" t="e">
        <f>SUM(#REF!,R57,R107,R174,#REF!,R203,R263,R289)</f>
        <v>#REF!</v>
      </c>
      <c r="S421" s="42" t="e">
        <f>SUM(#REF!,S57,S107,S174,#REF!,S203,S263,S289)</f>
        <v>#REF!</v>
      </c>
      <c r="T421" s="42" t="e">
        <f>SUM(#REF!,T57,T107,T174,#REF!,T203,T263,T289)</f>
        <v>#REF!</v>
      </c>
      <c r="U421" s="42" t="e">
        <f>SUM(#REF!,U57,U107,U174,#REF!,U203,U263,U289)</f>
        <v>#REF!</v>
      </c>
      <c r="V421" s="42" t="e">
        <f>SUM(#REF!,V57,V107,V174,#REF!,V203,V263,V289)</f>
        <v>#REF!</v>
      </c>
      <c r="W421" s="42" t="e">
        <f>SUM(#REF!,W57,W107,W174,#REF!,W203,W263,W289)</f>
        <v>#REF!</v>
      </c>
      <c r="X421" s="42" t="e">
        <f>SUM(#REF!,X57,X107,X174,#REF!,X203,X263,X289)</f>
        <v>#REF!</v>
      </c>
      <c r="Y421" s="42" t="e">
        <f>SUM(#REF!,Y57,Y107,Y174,#REF!,Y203,Y263,Y289)</f>
        <v>#REF!</v>
      </c>
      <c r="Z421" s="42" t="e">
        <f>SUM(#REF!,Z57,Z107,Z174,#REF!,Z203,Z263,Z289)</f>
        <v>#REF!</v>
      </c>
      <c r="AA421" s="42" t="e">
        <f>SUM(#REF!,AA57,AA107,AA174,#REF!,AA203,AA263,AA289)</f>
        <v>#REF!</v>
      </c>
      <c r="AB421" s="42" t="e">
        <f>SUM(#REF!,AB57,AB107,AB174,#REF!,AB203,AB263,AB289)</f>
        <v>#REF!</v>
      </c>
    </row>
    <row r="422" spans="1:28" ht="15" hidden="1" x14ac:dyDescent="0.25">
      <c r="A422" s="43"/>
      <c r="B422" s="43"/>
      <c r="C422" s="43"/>
      <c r="D422" s="43" t="s">
        <v>29</v>
      </c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</row>
    <row r="423" spans="1:28" ht="15" hidden="1" x14ac:dyDescent="0.25">
      <c r="A423" s="43"/>
      <c r="B423" s="43"/>
      <c r="C423" s="43"/>
      <c r="D423" s="43" t="s">
        <v>28</v>
      </c>
      <c r="E423" s="42" t="e">
        <f t="shared" ref="E423:AB423" si="372">+E377-E418-E426-E427</f>
        <v>#REF!</v>
      </c>
      <c r="F423" s="42" t="e">
        <f t="shared" si="372"/>
        <v>#REF!</v>
      </c>
      <c r="G423" s="42" t="e">
        <f t="shared" si="372"/>
        <v>#REF!</v>
      </c>
      <c r="H423" s="42" t="e">
        <f t="shared" si="372"/>
        <v>#REF!</v>
      </c>
      <c r="I423" s="42" t="e">
        <f t="shared" si="372"/>
        <v>#REF!</v>
      </c>
      <c r="J423" s="42" t="e">
        <f t="shared" si="372"/>
        <v>#REF!</v>
      </c>
      <c r="K423" s="42" t="e">
        <f t="shared" si="372"/>
        <v>#REF!</v>
      </c>
      <c r="L423" s="42" t="e">
        <f t="shared" si="372"/>
        <v>#REF!</v>
      </c>
      <c r="M423" s="42" t="e">
        <f t="shared" si="372"/>
        <v>#REF!</v>
      </c>
      <c r="N423" s="42" t="e">
        <f t="shared" si="372"/>
        <v>#REF!</v>
      </c>
      <c r="O423" s="42" t="e">
        <f t="shared" si="372"/>
        <v>#REF!</v>
      </c>
      <c r="P423" s="42" t="e">
        <f t="shared" si="372"/>
        <v>#REF!</v>
      </c>
      <c r="Q423" s="42" t="e">
        <f t="shared" si="372"/>
        <v>#REF!</v>
      </c>
      <c r="R423" s="42" t="e">
        <f t="shared" si="372"/>
        <v>#REF!</v>
      </c>
      <c r="S423" s="42" t="e">
        <f t="shared" si="372"/>
        <v>#REF!</v>
      </c>
      <c r="T423" s="42" t="e">
        <f t="shared" si="372"/>
        <v>#REF!</v>
      </c>
      <c r="U423" s="42" t="e">
        <f t="shared" si="372"/>
        <v>#REF!</v>
      </c>
      <c r="V423" s="42" t="e">
        <f t="shared" si="372"/>
        <v>#REF!</v>
      </c>
      <c r="W423" s="42" t="e">
        <f t="shared" si="372"/>
        <v>#REF!</v>
      </c>
      <c r="X423" s="42" t="e">
        <f t="shared" si="372"/>
        <v>#REF!</v>
      </c>
      <c r="Y423" s="42" t="e">
        <f t="shared" si="372"/>
        <v>#REF!</v>
      </c>
      <c r="Z423" s="42" t="e">
        <f t="shared" si="372"/>
        <v>#REF!</v>
      </c>
      <c r="AA423" s="42" t="e">
        <f t="shared" si="372"/>
        <v>#REF!</v>
      </c>
      <c r="AB423" s="42" t="e">
        <f t="shared" si="372"/>
        <v>#REF!</v>
      </c>
    </row>
    <row r="424" spans="1:28" ht="15" hidden="1" x14ac:dyDescent="0.25">
      <c r="A424" s="43"/>
      <c r="B424" s="43"/>
      <c r="C424" s="43"/>
      <c r="D424" s="43" t="s">
        <v>27</v>
      </c>
      <c r="E424" s="42" t="e">
        <f>SUM(#REF!,#REF!,#REF!,#REF!,#REF!,#REF!,#REF!,#REF!,#REF!,E88,E314,E323,E335,E339)</f>
        <v>#REF!</v>
      </c>
      <c r="F424" s="42" t="e">
        <f>SUM(#REF!,#REF!,#REF!,#REF!,#REF!,#REF!,#REF!,#REF!,#REF!,F88,F314,F323,F335,F339)</f>
        <v>#REF!</v>
      </c>
      <c r="G424" s="42" t="e">
        <f>SUM(#REF!,#REF!,#REF!,#REF!,#REF!,#REF!,#REF!,#REF!,#REF!,G88,G314,G323,G335,G339)</f>
        <v>#REF!</v>
      </c>
      <c r="H424" s="42" t="e">
        <f>SUM(#REF!,#REF!,#REF!,#REF!,#REF!,#REF!,#REF!,#REF!,#REF!,H88,H314,H323,H335,H339)</f>
        <v>#REF!</v>
      </c>
      <c r="I424" s="42" t="e">
        <f>SUM(#REF!,#REF!,#REF!,#REF!,#REF!,#REF!,#REF!,#REF!,#REF!,I88,I314,I323,I335,I339)</f>
        <v>#REF!</v>
      </c>
      <c r="J424" s="42" t="e">
        <f>SUM(#REF!,#REF!,#REF!,#REF!,#REF!,#REF!,#REF!,#REF!,#REF!,J88,J314,J323,J335,J339)</f>
        <v>#REF!</v>
      </c>
      <c r="K424" s="42" t="e">
        <f>SUM(#REF!,#REF!,#REF!,#REF!,#REF!,#REF!,#REF!,#REF!,#REF!,K88,K314,K323,K335,K339)</f>
        <v>#REF!</v>
      </c>
      <c r="L424" s="42" t="e">
        <f>SUM(#REF!,#REF!,#REF!,#REF!,#REF!,#REF!,#REF!,#REF!,#REF!,L88,L314,L323,L335,L339)</f>
        <v>#REF!</v>
      </c>
      <c r="M424" s="42" t="e">
        <f>SUM(#REF!,#REF!,#REF!,#REF!,#REF!,#REF!,#REF!,#REF!,#REF!,M88,M314,M323,M335,M339)</f>
        <v>#REF!</v>
      </c>
      <c r="N424" s="42" t="e">
        <f>SUM(#REF!,#REF!,#REF!,#REF!,#REF!,#REF!,#REF!,#REF!,#REF!,N88,N314,N323,N335,N339)</f>
        <v>#REF!</v>
      </c>
      <c r="O424" s="42" t="e">
        <f>SUM(#REF!,#REF!,#REF!,#REF!,#REF!,#REF!,#REF!,#REF!,#REF!,O88,O314,O323,O335,O339)</f>
        <v>#REF!</v>
      </c>
      <c r="P424" s="42" t="e">
        <f>SUM(#REF!,#REF!,#REF!,#REF!,#REF!,#REF!,#REF!,#REF!,#REF!,P88,P314,P323,P335,P339)</f>
        <v>#REF!</v>
      </c>
      <c r="Q424" s="42" t="e">
        <f>SUM(#REF!,#REF!,#REF!,#REF!,#REF!,#REF!,#REF!,#REF!,#REF!,Q88,Q314,Q323,Q335,Q339)</f>
        <v>#REF!</v>
      </c>
      <c r="R424" s="42" t="e">
        <f>SUM(#REF!,#REF!,#REF!,#REF!,#REF!,#REF!,#REF!,#REF!,#REF!,R88,R314,R323,R335,R339)</f>
        <v>#REF!</v>
      </c>
      <c r="S424" s="42" t="e">
        <f>SUM(#REF!,#REF!,#REF!,#REF!,#REF!,#REF!,#REF!,#REF!,#REF!,S88,S314,S323,S335,S339)</f>
        <v>#REF!</v>
      </c>
      <c r="T424" s="42" t="e">
        <f>SUM(#REF!,#REF!,#REF!,#REF!,#REF!,#REF!,#REF!,#REF!,#REF!,T88,T314,T323,T335,T339)</f>
        <v>#REF!</v>
      </c>
      <c r="U424" s="42" t="e">
        <f>SUM(#REF!,#REF!,#REF!,#REF!,#REF!,#REF!,#REF!,#REF!,#REF!,U88,U314,U323,U335,U339)</f>
        <v>#REF!</v>
      </c>
      <c r="V424" s="42" t="e">
        <f>SUM(#REF!,#REF!,#REF!,#REF!,#REF!,#REF!,#REF!,#REF!,#REF!,V88,V314,V323,V335,V339)</f>
        <v>#REF!</v>
      </c>
      <c r="W424" s="42" t="e">
        <f>SUM(#REF!,#REF!,#REF!,#REF!,#REF!,#REF!,#REF!,#REF!,#REF!,W88,W314,W323,W335,W339)</f>
        <v>#REF!</v>
      </c>
      <c r="X424" s="42" t="e">
        <f>SUM(#REF!,#REF!,#REF!,#REF!,#REF!,#REF!,#REF!,#REF!,#REF!,X88,X314,X323,X335,X339)</f>
        <v>#REF!</v>
      </c>
      <c r="Y424" s="42" t="e">
        <f>SUM(#REF!,#REF!,#REF!,#REF!,#REF!,#REF!,#REF!,#REF!,#REF!,Y88,Y314,Y323,Y335,Y339)</f>
        <v>#REF!</v>
      </c>
      <c r="Z424" s="42" t="e">
        <f>SUM(#REF!,#REF!,#REF!,#REF!,#REF!,#REF!,#REF!,#REF!,#REF!,Z88,Z314,Z323,Z335,Z339)</f>
        <v>#REF!</v>
      </c>
      <c r="AA424" s="42" t="e">
        <f>SUM(#REF!,#REF!,#REF!,#REF!,#REF!,#REF!,#REF!,#REF!,#REF!,AA88,AA314,AA323,AA335,AA339)</f>
        <v>#REF!</v>
      </c>
      <c r="AB424" s="42" t="e">
        <f>SUM(#REF!,#REF!,#REF!,#REF!,#REF!,#REF!,#REF!,#REF!,#REF!,AB88,AB314,AB323,AB335,AB339)</f>
        <v>#REF!</v>
      </c>
    </row>
    <row r="425" spans="1:28" ht="15" hidden="1" x14ac:dyDescent="0.25">
      <c r="A425" s="43"/>
      <c r="B425" s="43"/>
      <c r="C425" s="43"/>
      <c r="D425" s="43" t="s">
        <v>26</v>
      </c>
      <c r="E425" s="42" t="e">
        <f>SUM(E39,#REF!,E154,E186,#REF!,#REF!,E239,E265)</f>
        <v>#REF!</v>
      </c>
      <c r="F425" s="42" t="e">
        <f>SUM(F39,#REF!,F154,F186,#REF!,#REF!,F239,F265)</f>
        <v>#REF!</v>
      </c>
      <c r="G425" s="42" t="e">
        <f>SUM(G39,#REF!,G154,G186,#REF!,#REF!,G239,G265)</f>
        <v>#REF!</v>
      </c>
      <c r="H425" s="42" t="e">
        <f>SUM(H39,#REF!,H154,H186,#REF!,#REF!,H239,H265)</f>
        <v>#REF!</v>
      </c>
      <c r="I425" s="42" t="e">
        <f>SUM(I39,#REF!,I154,I186,#REF!,#REF!,I239,I265)</f>
        <v>#REF!</v>
      </c>
      <c r="J425" s="42" t="e">
        <f>SUM(J39,#REF!,J154,J186,#REF!,#REF!,J239,J265)</f>
        <v>#REF!</v>
      </c>
      <c r="K425" s="42" t="e">
        <f>SUM(K39,#REF!,K154,K186,#REF!,#REF!,K239,K265)</f>
        <v>#REF!</v>
      </c>
      <c r="L425" s="42" t="e">
        <f>SUM(L39,#REF!,L154,L186,#REF!,#REF!,L239,L265)</f>
        <v>#REF!</v>
      </c>
      <c r="M425" s="42" t="e">
        <f>SUM(M39,#REF!,M154,M186,#REF!,#REF!,M239,M265)</f>
        <v>#REF!</v>
      </c>
      <c r="N425" s="42" t="e">
        <f>SUM(N39,#REF!,N154,N186,#REF!,#REF!,N239,N265)</f>
        <v>#REF!</v>
      </c>
      <c r="O425" s="42" t="e">
        <f>SUM(O39,#REF!,O154,O186,#REF!,#REF!,O239,O265)</f>
        <v>#REF!</v>
      </c>
      <c r="P425" s="42" t="e">
        <f>SUM(P39,#REF!,P154,P186,#REF!,#REF!,P239,P265)</f>
        <v>#REF!</v>
      </c>
      <c r="Q425" s="42" t="e">
        <f>SUM(Q39,#REF!,Q154,Q186,#REF!,#REF!,Q239,Q265)</f>
        <v>#REF!</v>
      </c>
      <c r="R425" s="42" t="e">
        <f>SUM(R39,#REF!,R154,R186,#REF!,#REF!,R239,R265)</f>
        <v>#REF!</v>
      </c>
      <c r="S425" s="42" t="e">
        <f>SUM(S39,#REF!,S154,S186,#REF!,#REF!,S239,S265)</f>
        <v>#REF!</v>
      </c>
      <c r="T425" s="42" t="e">
        <f>SUM(T39,#REF!,T154,T186,#REF!,#REF!,T239,T265)</f>
        <v>#REF!</v>
      </c>
      <c r="U425" s="42" t="e">
        <f>SUM(U39,#REF!,U154,U186,#REF!,#REF!,U239,U265)</f>
        <v>#REF!</v>
      </c>
      <c r="V425" s="42" t="e">
        <f>SUM(V39,#REF!,V154,V186,#REF!,#REF!,V239,V265)</f>
        <v>#REF!</v>
      </c>
      <c r="W425" s="42" t="e">
        <f>SUM(W39,#REF!,W154,W186,#REF!,#REF!,W239,W265)</f>
        <v>#REF!</v>
      </c>
      <c r="X425" s="42" t="e">
        <f>SUM(X39,#REF!,X154,X186,#REF!,#REF!,X239,X265)</f>
        <v>#REF!</v>
      </c>
      <c r="Y425" s="42" t="e">
        <f>SUM(Y39,#REF!,Y154,Y186,#REF!,#REF!,Y239,Y265)</f>
        <v>#REF!</v>
      </c>
      <c r="Z425" s="42" t="e">
        <f>SUM(Z39,#REF!,Z154,Z186,#REF!,#REF!,Z239,Z265)</f>
        <v>#REF!</v>
      </c>
      <c r="AA425" s="42" t="e">
        <f>SUM(AA39,#REF!,AA154,AA186,#REF!,#REF!,AA239,AA265)</f>
        <v>#REF!</v>
      </c>
      <c r="AB425" s="42" t="e">
        <f>SUM(AB39,#REF!,AB154,AB186,#REF!,#REF!,AB239,AB265)</f>
        <v>#REF!</v>
      </c>
    </row>
    <row r="426" spans="1:28" ht="15" hidden="1" x14ac:dyDescent="0.25">
      <c r="A426" s="43"/>
      <c r="B426" s="43"/>
      <c r="C426" s="43"/>
      <c r="D426" s="43" t="s">
        <v>25</v>
      </c>
      <c r="E426" s="42" t="e">
        <f>SUM(#REF!,E266,E321,E328,E345,#REF!)</f>
        <v>#REF!</v>
      </c>
      <c r="F426" s="42" t="e">
        <f>SUM(#REF!,F266,F321,F328,F345,#REF!)</f>
        <v>#REF!</v>
      </c>
      <c r="G426" s="42" t="e">
        <f>SUM(#REF!,G266,G321,G328,G345,#REF!)</f>
        <v>#REF!</v>
      </c>
      <c r="H426" s="42" t="e">
        <f>SUM(#REF!,H266,H321,H328,H345,#REF!)</f>
        <v>#REF!</v>
      </c>
      <c r="I426" s="42" t="e">
        <f>SUM(#REF!,I266,I321,I328,I345,#REF!)</f>
        <v>#REF!</v>
      </c>
      <c r="J426" s="42" t="e">
        <f>SUM(#REF!,J266,J321,J328,J345,#REF!)</f>
        <v>#REF!</v>
      </c>
      <c r="K426" s="42" t="e">
        <f>SUM(#REF!,K266,K321,K328,K345,#REF!)</f>
        <v>#REF!</v>
      </c>
      <c r="L426" s="42" t="e">
        <f>SUM(#REF!,L266,L321,L328,L345,#REF!)</f>
        <v>#REF!</v>
      </c>
      <c r="M426" s="42" t="e">
        <f>SUM(#REF!,M266,M321,M328,M345,#REF!)</f>
        <v>#REF!</v>
      </c>
      <c r="N426" s="42" t="e">
        <f>SUM(#REF!,N266,N321,N328,N345,#REF!)</f>
        <v>#REF!</v>
      </c>
      <c r="O426" s="42" t="e">
        <f>SUM(#REF!,O266,O321,O328,O345,#REF!)</f>
        <v>#REF!</v>
      </c>
      <c r="P426" s="42" t="e">
        <f>SUM(#REF!,P266,P321,P328,P345,#REF!)</f>
        <v>#REF!</v>
      </c>
      <c r="Q426" s="42" t="e">
        <f>SUM(#REF!,Q266,Q321,Q328,Q345,#REF!)</f>
        <v>#REF!</v>
      </c>
      <c r="R426" s="42" t="e">
        <f>SUM(#REF!,R266,R321,R328,R345,#REF!)</f>
        <v>#REF!</v>
      </c>
      <c r="S426" s="42" t="e">
        <f>SUM(#REF!,S266,S321,S328,S345,#REF!)</f>
        <v>#REF!</v>
      </c>
      <c r="T426" s="42" t="e">
        <f>SUM(#REF!,T266,T321,T328,T345,#REF!)</f>
        <v>#REF!</v>
      </c>
      <c r="U426" s="42" t="e">
        <f>SUM(#REF!,U266,U321,U328,U345,#REF!)</f>
        <v>#REF!</v>
      </c>
      <c r="V426" s="42" t="e">
        <f>SUM(#REF!,V266,V321,V328,V345,#REF!)</f>
        <v>#REF!</v>
      </c>
      <c r="W426" s="42" t="e">
        <f>SUM(#REF!,W266,W321,W328,W345,#REF!)</f>
        <v>#REF!</v>
      </c>
      <c r="X426" s="42" t="e">
        <f>SUM(#REF!,X266,X321,X328,X345,#REF!)</f>
        <v>#REF!</v>
      </c>
      <c r="Y426" s="42" t="e">
        <f>SUM(#REF!,Y266,Y321,Y328,Y345,#REF!)</f>
        <v>#REF!</v>
      </c>
      <c r="Z426" s="42" t="e">
        <f>SUM(#REF!,Z266,Z321,Z328,Z345,#REF!)</f>
        <v>#REF!</v>
      </c>
      <c r="AA426" s="42" t="e">
        <f>SUM(#REF!,AA266,AA321,AA328,AA345,#REF!)</f>
        <v>#REF!</v>
      </c>
      <c r="AB426" s="42" t="e">
        <f>SUM(#REF!,AB266,AB321,AB328,AB345,#REF!)</f>
        <v>#REF!</v>
      </c>
    </row>
    <row r="427" spans="1:28" ht="15" hidden="1" x14ac:dyDescent="0.25">
      <c r="A427" s="43"/>
      <c r="B427" s="43"/>
      <c r="C427" s="43"/>
      <c r="D427" s="43" t="s">
        <v>24</v>
      </c>
      <c r="E427" s="42" t="e">
        <f>SUM(#REF!,#REF!,#REF!,E20,#REF!,#REF!,#REF!,#REF!,E46,#REF!,#REF!,#REF!,#REF!,#REF!,#REF!,#REF!,#REF!,#REF!,E69,#REF!,#REF!,E74,#REF!,#REF!,#REF!,E177,#REF!,E264,E294)</f>
        <v>#REF!</v>
      </c>
      <c r="F427" s="42" t="e">
        <f>SUM(#REF!,#REF!,#REF!,F20,#REF!,#REF!,#REF!,#REF!,F46,#REF!,#REF!,#REF!,#REF!,#REF!,#REF!,#REF!,#REF!,#REF!,F69,#REF!,#REF!,F74,#REF!,#REF!,#REF!,F177,#REF!,F264,F294)</f>
        <v>#REF!</v>
      </c>
      <c r="G427" s="42" t="e">
        <f>SUM(#REF!,#REF!,#REF!,G20,#REF!,#REF!,#REF!,#REF!,G46,#REF!,#REF!,#REF!,#REF!,#REF!,#REF!,#REF!,#REF!,#REF!,G69,#REF!,#REF!,G74,#REF!,#REF!,#REF!,G177,#REF!,G264,G294)</f>
        <v>#REF!</v>
      </c>
      <c r="H427" s="42" t="e">
        <f>SUM(#REF!,#REF!,#REF!,H20,#REF!,#REF!,#REF!,#REF!,H46,#REF!,#REF!,#REF!,#REF!,#REF!,#REF!,#REF!,#REF!,#REF!,H69,#REF!,#REF!,H74,#REF!,#REF!,#REF!,H177,#REF!,H264,H294)</f>
        <v>#REF!</v>
      </c>
      <c r="I427" s="42" t="e">
        <f>SUM(#REF!,#REF!,#REF!,I20,#REF!,#REF!,#REF!,#REF!,I46,#REF!,#REF!,#REF!,#REF!,#REF!,#REF!,#REF!,#REF!,#REF!,I69,#REF!,#REF!,I74,#REF!,#REF!,#REF!,I177,#REF!,I264,I294)</f>
        <v>#REF!</v>
      </c>
      <c r="J427" s="42" t="e">
        <f>SUM(#REF!,#REF!,#REF!,J20,#REF!,#REF!,#REF!,#REF!,J46,#REF!,#REF!,#REF!,#REF!,#REF!,#REF!,#REF!,#REF!,#REF!,J69,#REF!,#REF!,J74,#REF!,#REF!,#REF!,J177,#REF!,J264,J294)</f>
        <v>#REF!</v>
      </c>
      <c r="K427" s="42" t="e">
        <f>SUM(#REF!,#REF!,#REF!,K20,#REF!,#REF!,#REF!,#REF!,K46,#REF!,#REF!,#REF!,#REF!,#REF!,#REF!,#REF!,#REF!,#REF!,K69,#REF!,#REF!,K74,#REF!,#REF!,#REF!,K177,#REF!,K264,K294)</f>
        <v>#REF!</v>
      </c>
      <c r="L427" s="42" t="e">
        <f>SUM(#REF!,#REF!,#REF!,L20,#REF!,#REF!,#REF!,#REF!,L46,#REF!,#REF!,#REF!,#REF!,#REF!,#REF!,#REF!,#REF!,#REF!,L69,#REF!,#REF!,L74,#REF!,#REF!,#REF!,L177,#REF!,L264,L294)</f>
        <v>#REF!</v>
      </c>
      <c r="M427" s="42" t="e">
        <f>SUM(#REF!,#REF!,#REF!,M20,#REF!,#REF!,#REF!,#REF!,M46,#REF!,#REF!,#REF!,#REF!,#REF!,#REF!,#REF!,#REF!,#REF!,M69,#REF!,#REF!,M74,#REF!,#REF!,#REF!,M177,#REF!,M264,M294)</f>
        <v>#REF!</v>
      </c>
      <c r="N427" s="42" t="e">
        <f>SUM(#REF!,#REF!,#REF!,N20,#REF!,#REF!,#REF!,#REF!,N46,#REF!,#REF!,#REF!,#REF!,#REF!,#REF!,#REF!,#REF!,#REF!,N69,#REF!,#REF!,N74,#REF!,#REF!,#REF!,N177,#REF!,N264,N294)</f>
        <v>#REF!</v>
      </c>
      <c r="O427" s="42" t="e">
        <f>SUM(#REF!,#REF!,#REF!,O20,#REF!,#REF!,#REF!,#REF!,O46,#REF!,#REF!,#REF!,#REF!,#REF!,#REF!,#REF!,#REF!,#REF!,O69,#REF!,#REF!,O74,#REF!,#REF!,#REF!,O177,#REF!,O264,O294)</f>
        <v>#REF!</v>
      </c>
      <c r="P427" s="42" t="e">
        <f>SUM(#REF!,#REF!,#REF!,P20,#REF!,#REF!,#REF!,#REF!,P46,#REF!,#REF!,#REF!,#REF!,#REF!,#REF!,#REF!,#REF!,#REF!,P69,#REF!,#REF!,P74,#REF!,#REF!,#REF!,P177,#REF!,P264,P294)</f>
        <v>#REF!</v>
      </c>
      <c r="Q427" s="42" t="e">
        <f>SUM(#REF!,#REF!,#REF!,Q20,#REF!,#REF!,#REF!,#REF!,Q46,#REF!,#REF!,#REF!,#REF!,#REF!,#REF!,#REF!,#REF!,#REF!,Q69,#REF!,#REF!,Q74,#REF!,#REF!,#REF!,Q177,#REF!,Q264,Q294)</f>
        <v>#REF!</v>
      </c>
      <c r="R427" s="42" t="e">
        <f>SUM(#REF!,#REF!,#REF!,R20,#REF!,#REF!,#REF!,#REF!,R46,#REF!,#REF!,#REF!,#REF!,#REF!,#REF!,#REF!,#REF!,#REF!,R69,#REF!,#REF!,R74,#REF!,#REF!,#REF!,R177,#REF!,R264,R294)</f>
        <v>#REF!</v>
      </c>
      <c r="S427" s="42" t="e">
        <f>SUM(#REF!,#REF!,#REF!,S20,#REF!,#REF!,#REF!,#REF!,S46,#REF!,#REF!,#REF!,#REF!,#REF!,#REF!,#REF!,#REF!,#REF!,S69,#REF!,#REF!,S74,#REF!,#REF!,#REF!,S177,#REF!,S264,S294)</f>
        <v>#REF!</v>
      </c>
      <c r="T427" s="42" t="e">
        <f>SUM(#REF!,#REF!,#REF!,T20,#REF!,#REF!,#REF!,#REF!,T46,#REF!,#REF!,#REF!,#REF!,#REF!,#REF!,#REF!,#REF!,#REF!,T69,#REF!,#REF!,T74,#REF!,#REF!,#REF!,T177,#REF!,T264,T294)</f>
        <v>#REF!</v>
      </c>
      <c r="U427" s="42" t="e">
        <f>SUM(#REF!,#REF!,#REF!,U20,#REF!,#REF!,#REF!,#REF!,U46,#REF!,#REF!,#REF!,#REF!,#REF!,#REF!,#REF!,#REF!,#REF!,U69,#REF!,#REF!,U74,#REF!,#REF!,#REF!,U177,#REF!,U264,U294)</f>
        <v>#REF!</v>
      </c>
      <c r="V427" s="42" t="e">
        <f>SUM(#REF!,#REF!,#REF!,V20,#REF!,#REF!,#REF!,#REF!,V46,#REF!,#REF!,#REF!,#REF!,#REF!,#REF!,#REF!,#REF!,#REF!,V69,#REF!,#REF!,V74,#REF!,#REF!,#REF!,V177,#REF!,V264,V294)</f>
        <v>#REF!</v>
      </c>
      <c r="W427" s="42" t="e">
        <f>SUM(#REF!,#REF!,#REF!,W20,#REF!,#REF!,#REF!,#REF!,W46,#REF!,#REF!,#REF!,#REF!,#REF!,#REF!,#REF!,#REF!,#REF!,W69,#REF!,#REF!,W74,#REF!,#REF!,#REF!,W177,#REF!,W264,W294)</f>
        <v>#REF!</v>
      </c>
      <c r="X427" s="42" t="e">
        <f>SUM(#REF!,#REF!,#REF!,X20,#REF!,#REF!,#REF!,#REF!,X46,#REF!,#REF!,#REF!,#REF!,#REF!,#REF!,#REF!,#REF!,#REF!,X69,#REF!,#REF!,X74,#REF!,#REF!,#REF!,X177,#REF!,X264,X294)</f>
        <v>#REF!</v>
      </c>
      <c r="Y427" s="42" t="e">
        <f>SUM(#REF!,#REF!,#REF!,Y20,#REF!,#REF!,#REF!,#REF!,Y46,#REF!,#REF!,#REF!,#REF!,#REF!,#REF!,#REF!,#REF!,#REF!,Y69,#REF!,#REF!,Y74,#REF!,#REF!,#REF!,Y177,#REF!,Y264,Y294)</f>
        <v>#REF!</v>
      </c>
      <c r="Z427" s="42" t="e">
        <f>SUM(#REF!,#REF!,#REF!,Z20,#REF!,#REF!,#REF!,#REF!,Z46,#REF!,#REF!,#REF!,#REF!,#REF!,#REF!,#REF!,#REF!,#REF!,Z69,#REF!,#REF!,Z74,#REF!,#REF!,#REF!,Z177,#REF!,Z264,Z294)</f>
        <v>#REF!</v>
      </c>
      <c r="AA427" s="42" t="e">
        <f>SUM(#REF!,#REF!,#REF!,AA20,#REF!,#REF!,#REF!,#REF!,AA46,#REF!,#REF!,#REF!,#REF!,#REF!,#REF!,#REF!,#REF!,#REF!,AA69,#REF!,#REF!,AA74,#REF!,#REF!,#REF!,AA177,#REF!,AA264,AA294)</f>
        <v>#REF!</v>
      </c>
      <c r="AB427" s="42" t="e">
        <f>SUM(#REF!,#REF!,#REF!,AB20,#REF!,#REF!,#REF!,#REF!,AB46,#REF!,#REF!,#REF!,#REF!,#REF!,#REF!,#REF!,#REF!,#REF!,AB69,#REF!,#REF!,AB74,#REF!,#REF!,#REF!,AB177,#REF!,AB264,AB294)</f>
        <v>#REF!</v>
      </c>
    </row>
    <row r="428" spans="1:28" ht="15" hidden="1" x14ac:dyDescent="0.25">
      <c r="A428" s="43"/>
      <c r="B428" s="43"/>
      <c r="C428" s="43"/>
      <c r="D428" s="43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</row>
    <row r="429" spans="1:28" ht="15" hidden="1" x14ac:dyDescent="0.25">
      <c r="A429" s="43"/>
      <c r="B429" s="43"/>
      <c r="C429" s="43"/>
      <c r="D429" s="43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</row>
    <row r="430" spans="1:28" ht="15" hidden="1" x14ac:dyDescent="0.25">
      <c r="A430" s="43"/>
      <c r="B430" s="43"/>
      <c r="C430" s="43"/>
      <c r="D430" s="43"/>
      <c r="E430" s="42" t="e">
        <f>SUM(E318,E321,E328,E345,#REF!)</f>
        <v>#REF!</v>
      </c>
      <c r="F430" s="42" t="e">
        <f>SUM(F318,F321,F328,F345,#REF!)</f>
        <v>#REF!</v>
      </c>
      <c r="G430" s="42" t="e">
        <f>SUM(G318,G321,G328,G345,#REF!)</f>
        <v>#REF!</v>
      </c>
      <c r="H430" s="42" t="e">
        <f>SUM(H318,H321,H328,H345,#REF!)</f>
        <v>#REF!</v>
      </c>
      <c r="I430" s="42" t="e">
        <f>SUM(I318,I321,I328,I345,#REF!)</f>
        <v>#REF!</v>
      </c>
      <c r="J430" s="42" t="e">
        <f>SUM(J318,J321,J328,J345,#REF!)</f>
        <v>#REF!</v>
      </c>
      <c r="K430" s="42" t="e">
        <f>SUM(K318,K321,K328,K345,#REF!)</f>
        <v>#REF!</v>
      </c>
      <c r="L430" s="42" t="e">
        <f>SUM(L318,L321,L328,L345,#REF!)</f>
        <v>#REF!</v>
      </c>
      <c r="M430" s="42" t="e">
        <f>SUM(M318,M321,M328,M345,#REF!)</f>
        <v>#REF!</v>
      </c>
      <c r="N430" s="42" t="e">
        <f>SUM(N318,N321,N328,N345,#REF!)</f>
        <v>#REF!</v>
      </c>
      <c r="O430" s="42" t="e">
        <f>SUM(O318,O321,O328,O345,#REF!)</f>
        <v>#REF!</v>
      </c>
      <c r="P430" s="42" t="e">
        <f>SUM(P318,P321,P328,P345,#REF!)</f>
        <v>#REF!</v>
      </c>
      <c r="Q430" s="42" t="e">
        <f>SUM(Q318,Q321,Q328,Q345,#REF!)</f>
        <v>#REF!</v>
      </c>
      <c r="R430" s="42" t="e">
        <f>SUM(R318,R321,R328,R345,#REF!)</f>
        <v>#REF!</v>
      </c>
      <c r="S430" s="42" t="e">
        <f>SUM(S318,S321,S328,S345,#REF!)</f>
        <v>#REF!</v>
      </c>
      <c r="T430" s="42" t="e">
        <f>SUM(T318,T321,T328,T345,#REF!)</f>
        <v>#REF!</v>
      </c>
      <c r="U430" s="42" t="e">
        <f>SUM(U318,U321,U328,U345,#REF!)</f>
        <v>#REF!</v>
      </c>
      <c r="V430" s="42" t="e">
        <f>SUM(V318,V321,V328,V345,#REF!)</f>
        <v>#REF!</v>
      </c>
      <c r="W430" s="42" t="e">
        <f>SUM(W318,W321,W328,W345,#REF!)</f>
        <v>#REF!</v>
      </c>
      <c r="X430" s="42" t="e">
        <f>SUM(X318,X321,X328,X345,#REF!)</f>
        <v>#REF!</v>
      </c>
      <c r="Y430" s="42" t="e">
        <f>SUM(Y318,Y321,Y328,Y345,#REF!)</f>
        <v>#REF!</v>
      </c>
      <c r="Z430" s="42" t="e">
        <f>SUM(Z318,Z321,Z328,Z345,#REF!)</f>
        <v>#REF!</v>
      </c>
      <c r="AA430" s="42" t="e">
        <f>SUM(AA318,AA321,AA328,AA345,#REF!)</f>
        <v>#REF!</v>
      </c>
      <c r="AB430" s="42" t="e">
        <f>SUM(AB318,AB321,AB328,AB345,#REF!)</f>
        <v>#REF!</v>
      </c>
    </row>
    <row r="431" spans="1:28" ht="15" hidden="1" x14ac:dyDescent="0.25">
      <c r="A431" s="43"/>
      <c r="B431" s="43"/>
      <c r="C431" s="43"/>
      <c r="D431" s="43"/>
      <c r="E431" s="42" t="e">
        <f>SUM(#REF!,#REF!,E46,#REF!,#REF!,#REF!,#REF!,#REF!,#REF!,E264)</f>
        <v>#REF!</v>
      </c>
      <c r="F431" s="42" t="e">
        <f>SUM(#REF!,#REF!,F46,#REF!,#REF!,#REF!,#REF!,#REF!,#REF!,F264)</f>
        <v>#REF!</v>
      </c>
      <c r="G431" s="42" t="e">
        <f>SUM(#REF!,#REF!,G46,#REF!,#REF!,#REF!,#REF!,#REF!,#REF!,G264)</f>
        <v>#REF!</v>
      </c>
      <c r="H431" s="42" t="e">
        <f>SUM(#REF!,#REF!,H46,#REF!,#REF!,#REF!,#REF!,#REF!,#REF!,H264)</f>
        <v>#REF!</v>
      </c>
      <c r="I431" s="42" t="e">
        <f>SUM(#REF!,#REF!,I46,#REF!,#REF!,#REF!,#REF!,#REF!,#REF!,I264)</f>
        <v>#REF!</v>
      </c>
      <c r="J431" s="42" t="e">
        <f>SUM(#REF!,#REF!,J46,#REF!,#REF!,#REF!,#REF!,#REF!,#REF!,J264)</f>
        <v>#REF!</v>
      </c>
      <c r="K431" s="42" t="e">
        <f>SUM(#REF!,#REF!,K46,#REF!,#REF!,#REF!,#REF!,#REF!,#REF!,K264)</f>
        <v>#REF!</v>
      </c>
      <c r="L431" s="42" t="e">
        <f>SUM(#REF!,#REF!,L46,#REF!,#REF!,#REF!,#REF!,#REF!,#REF!,L264)</f>
        <v>#REF!</v>
      </c>
      <c r="M431" s="42" t="e">
        <f>SUM(#REF!,#REF!,M46,#REF!,#REF!,#REF!,#REF!,#REF!,#REF!,M264)</f>
        <v>#REF!</v>
      </c>
      <c r="N431" s="42" t="e">
        <f>SUM(#REF!,#REF!,N46,#REF!,#REF!,#REF!,#REF!,#REF!,#REF!,N264)</f>
        <v>#REF!</v>
      </c>
      <c r="O431" s="42" t="e">
        <f>SUM(#REF!,#REF!,O46,#REF!,#REF!,#REF!,#REF!,#REF!,#REF!,O264)</f>
        <v>#REF!</v>
      </c>
      <c r="P431" s="42" t="e">
        <f>SUM(#REF!,#REF!,P46,#REF!,#REF!,#REF!,#REF!,#REF!,#REF!,P264)</f>
        <v>#REF!</v>
      </c>
      <c r="Q431" s="42" t="e">
        <f>SUM(#REF!,#REF!,Q46,#REF!,#REF!,#REF!,#REF!,#REF!,#REF!,Q264)</f>
        <v>#REF!</v>
      </c>
      <c r="R431" s="42" t="e">
        <f>SUM(#REF!,#REF!,R46,#REF!,#REF!,#REF!,#REF!,#REF!,#REF!,R264)</f>
        <v>#REF!</v>
      </c>
      <c r="S431" s="42" t="e">
        <f>SUM(#REF!,#REF!,S46,#REF!,#REF!,#REF!,#REF!,#REF!,#REF!,S264)</f>
        <v>#REF!</v>
      </c>
      <c r="T431" s="42" t="e">
        <f>SUM(#REF!,#REF!,T46,#REF!,#REF!,#REF!,#REF!,#REF!,#REF!,T264)</f>
        <v>#REF!</v>
      </c>
      <c r="U431" s="42" t="e">
        <f>SUM(#REF!,#REF!,U46,#REF!,#REF!,#REF!,#REF!,#REF!,#REF!,U264)</f>
        <v>#REF!</v>
      </c>
      <c r="V431" s="42" t="e">
        <f>SUM(#REF!,#REF!,V46,#REF!,#REF!,#REF!,#REF!,#REF!,#REF!,V264)</f>
        <v>#REF!</v>
      </c>
      <c r="W431" s="42" t="e">
        <f>SUM(#REF!,#REF!,W46,#REF!,#REF!,#REF!,#REF!,#REF!,#REF!,W264)</f>
        <v>#REF!</v>
      </c>
      <c r="X431" s="42" t="e">
        <f>SUM(#REF!,#REF!,X46,#REF!,#REF!,#REF!,#REF!,#REF!,#REF!,X264)</f>
        <v>#REF!</v>
      </c>
      <c r="Y431" s="42" t="e">
        <f>SUM(#REF!,#REF!,Y46,#REF!,#REF!,#REF!,#REF!,#REF!,#REF!,Y264)</f>
        <v>#REF!</v>
      </c>
      <c r="Z431" s="42" t="e">
        <f>SUM(#REF!,#REF!,Z46,#REF!,#REF!,#REF!,#REF!,#REF!,#REF!,Z264)</f>
        <v>#REF!</v>
      </c>
      <c r="AA431" s="42" t="e">
        <f>SUM(#REF!,#REF!,AA46,#REF!,#REF!,#REF!,#REF!,#REF!,#REF!,AA264)</f>
        <v>#REF!</v>
      </c>
      <c r="AB431" s="42" t="e">
        <f>SUM(#REF!,#REF!,AB46,#REF!,#REF!,#REF!,#REF!,#REF!,#REF!,AB264)</f>
        <v>#REF!</v>
      </c>
    </row>
    <row r="432" spans="1:28" ht="15" hidden="1" x14ac:dyDescent="0.25">
      <c r="A432" s="43"/>
      <c r="B432" s="43"/>
      <c r="C432" s="43"/>
      <c r="D432" s="43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</row>
    <row r="433" spans="1:28" ht="15" hidden="1" x14ac:dyDescent="0.25">
      <c r="A433" s="43"/>
      <c r="B433" s="43"/>
      <c r="C433" s="43"/>
      <c r="D433" s="43"/>
      <c r="E433" s="42" t="e">
        <f t="shared" ref="E433:AB433" si="373">SUM(E430:E432)</f>
        <v>#REF!</v>
      </c>
      <c r="F433" s="42" t="e">
        <f t="shared" si="373"/>
        <v>#REF!</v>
      </c>
      <c r="G433" s="42" t="e">
        <f t="shared" si="373"/>
        <v>#REF!</v>
      </c>
      <c r="H433" s="42" t="e">
        <f t="shared" si="373"/>
        <v>#REF!</v>
      </c>
      <c r="I433" s="42" t="e">
        <f t="shared" si="373"/>
        <v>#REF!</v>
      </c>
      <c r="J433" s="42" t="e">
        <f t="shared" si="373"/>
        <v>#REF!</v>
      </c>
      <c r="K433" s="42" t="e">
        <f t="shared" si="373"/>
        <v>#REF!</v>
      </c>
      <c r="L433" s="42" t="e">
        <f t="shared" si="373"/>
        <v>#REF!</v>
      </c>
      <c r="M433" s="42" t="e">
        <f t="shared" si="373"/>
        <v>#REF!</v>
      </c>
      <c r="N433" s="42" t="e">
        <f t="shared" si="373"/>
        <v>#REF!</v>
      </c>
      <c r="O433" s="42" t="e">
        <f t="shared" si="373"/>
        <v>#REF!</v>
      </c>
      <c r="P433" s="42" t="e">
        <f t="shared" si="373"/>
        <v>#REF!</v>
      </c>
      <c r="Q433" s="42" t="e">
        <f t="shared" si="373"/>
        <v>#REF!</v>
      </c>
      <c r="R433" s="42" t="e">
        <f t="shared" si="373"/>
        <v>#REF!</v>
      </c>
      <c r="S433" s="42" t="e">
        <f t="shared" si="373"/>
        <v>#REF!</v>
      </c>
      <c r="T433" s="42" t="e">
        <f t="shared" si="373"/>
        <v>#REF!</v>
      </c>
      <c r="U433" s="42" t="e">
        <f t="shared" si="373"/>
        <v>#REF!</v>
      </c>
      <c r="V433" s="42" t="e">
        <f t="shared" si="373"/>
        <v>#REF!</v>
      </c>
      <c r="W433" s="42" t="e">
        <f t="shared" si="373"/>
        <v>#REF!</v>
      </c>
      <c r="X433" s="42" t="e">
        <f t="shared" si="373"/>
        <v>#REF!</v>
      </c>
      <c r="Y433" s="42" t="e">
        <f t="shared" si="373"/>
        <v>#REF!</v>
      </c>
      <c r="Z433" s="42" t="e">
        <f t="shared" si="373"/>
        <v>#REF!</v>
      </c>
      <c r="AA433" s="42" t="e">
        <f t="shared" si="373"/>
        <v>#REF!</v>
      </c>
      <c r="AB433" s="42" t="e">
        <f t="shared" si="373"/>
        <v>#REF!</v>
      </c>
    </row>
    <row r="434" spans="1:28" ht="15" x14ac:dyDescent="0.25">
      <c r="A434" s="43"/>
      <c r="B434" s="43"/>
      <c r="C434" s="43"/>
      <c r="D434" s="43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</row>
    <row r="435" spans="1:28" ht="15" x14ac:dyDescent="0.25">
      <c r="A435" s="43"/>
      <c r="B435" s="43"/>
      <c r="C435" s="43"/>
      <c r="D435" s="43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</row>
    <row r="436" spans="1:28" ht="15" x14ac:dyDescent="0.25">
      <c r="A436" s="43"/>
      <c r="B436" s="43"/>
      <c r="C436" s="43"/>
      <c r="D436" s="43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</row>
    <row r="437" spans="1:28" ht="15" x14ac:dyDescent="0.25">
      <c r="A437" s="43"/>
      <c r="B437" s="43"/>
      <c r="C437" s="43"/>
      <c r="D437" s="43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</row>
    <row r="438" spans="1:28" ht="15" x14ac:dyDescent="0.25">
      <c r="A438" s="43"/>
      <c r="B438" s="43"/>
      <c r="C438" s="43"/>
      <c r="D438" s="43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</row>
    <row r="439" spans="1:28" ht="15" x14ac:dyDescent="0.25">
      <c r="A439" s="43"/>
      <c r="B439" s="43"/>
      <c r="C439" s="43"/>
      <c r="D439" s="43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</row>
    <row r="440" spans="1:28" ht="15" x14ac:dyDescent="0.25">
      <c r="A440" s="43"/>
      <c r="B440" s="43"/>
      <c r="C440" s="43"/>
      <c r="D440" s="43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</row>
    <row r="441" spans="1:28" ht="15" x14ac:dyDescent="0.25">
      <c r="A441" s="43"/>
      <c r="B441" s="43"/>
      <c r="C441" s="43"/>
      <c r="D441" s="43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</row>
    <row r="442" spans="1:28" ht="15" x14ac:dyDescent="0.25">
      <c r="A442" s="43"/>
      <c r="B442" s="43"/>
      <c r="C442" s="43"/>
      <c r="D442" s="43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</row>
    <row r="443" spans="1:28" ht="15" x14ac:dyDescent="0.25">
      <c r="A443" s="43"/>
      <c r="B443" s="43"/>
      <c r="C443" s="43"/>
      <c r="D443" s="43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</row>
    <row r="444" spans="1:28" ht="15" x14ac:dyDescent="0.25">
      <c r="A444" s="43"/>
      <c r="B444" s="43"/>
      <c r="C444" s="43"/>
      <c r="D444" s="43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</row>
    <row r="445" spans="1:28" ht="15" x14ac:dyDescent="0.25">
      <c r="A445" s="43"/>
      <c r="B445" s="43"/>
      <c r="C445" s="43"/>
      <c r="D445" s="43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</row>
    <row r="446" spans="1:28" ht="15" x14ac:dyDescent="0.25">
      <c r="A446" s="43"/>
      <c r="B446" s="43"/>
      <c r="C446" s="43"/>
      <c r="D446" s="43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</row>
    <row r="447" spans="1:28" ht="15" x14ac:dyDescent="0.25">
      <c r="A447" s="43"/>
      <c r="B447" s="43"/>
      <c r="C447" s="43"/>
      <c r="D447" s="43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</row>
    <row r="448" spans="1:28" ht="15" x14ac:dyDescent="0.25">
      <c r="A448" s="43"/>
      <c r="B448" s="43"/>
      <c r="C448" s="43"/>
      <c r="D448" s="43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</row>
    <row r="449" spans="1:28" ht="15" x14ac:dyDescent="0.25">
      <c r="A449" s="43"/>
      <c r="B449" s="43"/>
      <c r="C449" s="43"/>
      <c r="D449" s="43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</row>
    <row r="450" spans="1:28" ht="15" x14ac:dyDescent="0.25">
      <c r="A450" s="43"/>
      <c r="B450" s="43"/>
      <c r="C450" s="43"/>
      <c r="D450" s="43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</row>
    <row r="451" spans="1:28" ht="15" x14ac:dyDescent="0.25">
      <c r="A451" s="43"/>
      <c r="B451" s="43"/>
      <c r="C451" s="43"/>
      <c r="D451" s="43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</row>
    <row r="452" spans="1:28" ht="15" x14ac:dyDescent="0.25">
      <c r="A452" s="43"/>
      <c r="B452" s="43"/>
      <c r="C452" s="43"/>
      <c r="D452" s="43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</row>
    <row r="453" spans="1:28" ht="15" x14ac:dyDescent="0.25">
      <c r="A453" s="43"/>
      <c r="B453" s="43"/>
      <c r="C453" s="43"/>
      <c r="D453" s="43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</row>
    <row r="454" spans="1:28" ht="15" x14ac:dyDescent="0.25">
      <c r="A454" s="43"/>
      <c r="B454" s="43"/>
      <c r="C454" s="43"/>
      <c r="D454" s="43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</row>
    <row r="455" spans="1:28" ht="15" x14ac:dyDescent="0.25">
      <c r="A455" s="43"/>
      <c r="B455" s="43"/>
      <c r="C455" s="43"/>
      <c r="D455" s="43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</row>
    <row r="456" spans="1:28" ht="15" x14ac:dyDescent="0.25">
      <c r="A456" s="43"/>
      <c r="B456" s="43"/>
      <c r="C456" s="43"/>
      <c r="D456" s="43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</row>
    <row r="457" spans="1:28" ht="15" x14ac:dyDescent="0.25">
      <c r="A457" s="43"/>
      <c r="B457" s="43"/>
      <c r="C457" s="43"/>
      <c r="D457" s="43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</row>
    <row r="458" spans="1:28" ht="15" x14ac:dyDescent="0.25">
      <c r="A458" s="43"/>
      <c r="B458" s="43"/>
      <c r="C458" s="43"/>
      <c r="D458" s="43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</row>
    <row r="459" spans="1:28" ht="15" x14ac:dyDescent="0.25">
      <c r="A459" s="43"/>
      <c r="B459" s="43"/>
      <c r="C459" s="43"/>
      <c r="D459" s="43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</row>
    <row r="460" spans="1:28" ht="15" x14ac:dyDescent="0.25">
      <c r="A460" s="43"/>
      <c r="B460" s="43"/>
      <c r="C460" s="43"/>
      <c r="D460" s="43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</row>
    <row r="461" spans="1:28" ht="15" x14ac:dyDescent="0.25">
      <c r="A461" s="43"/>
      <c r="B461" s="43"/>
      <c r="C461" s="43"/>
      <c r="D461" s="43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</row>
    <row r="462" spans="1:28" ht="15" x14ac:dyDescent="0.25">
      <c r="A462" s="43"/>
      <c r="B462" s="43"/>
      <c r="C462" s="43"/>
      <c r="D462" s="43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</row>
    <row r="463" spans="1:28" ht="15" x14ac:dyDescent="0.25">
      <c r="A463" s="43"/>
      <c r="B463" s="43"/>
      <c r="C463" s="43"/>
      <c r="D463" s="43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</row>
    <row r="464" spans="1:28" ht="15" x14ac:dyDescent="0.25">
      <c r="A464" s="43"/>
      <c r="B464" s="43"/>
      <c r="C464" s="43"/>
      <c r="D464" s="43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</row>
    <row r="465" spans="1:28" ht="15" x14ac:dyDescent="0.25">
      <c r="A465" s="43"/>
      <c r="B465" s="43"/>
      <c r="C465" s="43"/>
      <c r="D465" s="43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</row>
    <row r="466" spans="1:28" ht="15" x14ac:dyDescent="0.25">
      <c r="A466" s="43"/>
      <c r="B466" s="43"/>
      <c r="C466" s="43"/>
      <c r="D466" s="43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</row>
    <row r="467" spans="1:28" ht="15" x14ac:dyDescent="0.25">
      <c r="A467" s="43"/>
      <c r="B467" s="43"/>
      <c r="C467" s="43"/>
      <c r="D467" s="43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</row>
    <row r="468" spans="1:28" ht="15" x14ac:dyDescent="0.25">
      <c r="A468" s="43"/>
      <c r="B468" s="43"/>
      <c r="C468" s="43"/>
      <c r="D468" s="43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</row>
    <row r="469" spans="1:28" ht="15" x14ac:dyDescent="0.25">
      <c r="A469" s="43"/>
      <c r="B469" s="43"/>
      <c r="C469" s="43"/>
      <c r="D469" s="43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</row>
  </sheetData>
  <dataConsolidate/>
  <mergeCells count="2">
    <mergeCell ref="A1:C1"/>
    <mergeCell ref="A3:E3"/>
  </mergeCells>
  <pageMargins left="1.0236220472440944" right="0.19685039370078741" top="0.23622047244094491" bottom="0.23622047244094491" header="3.937007874015748E-2" footer="7.874015748031496E-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13"/>
  <sheetViews>
    <sheetView zoomScale="96" zoomScaleNormal="96" zoomScaleSheetLayoutView="100" workbookViewId="0">
      <pane xSplit="5" ySplit="3" topLeftCell="F277" activePane="bottomRight" state="frozen"/>
      <selection pane="topRight" activeCell="F1" sqref="F1"/>
      <selection pane="bottomLeft" activeCell="A7" sqref="A7"/>
      <selection pane="bottomRight" activeCell="AD281" sqref="AD281"/>
    </sheetView>
  </sheetViews>
  <sheetFormatPr defaultColWidth="9.109375" defaultRowHeight="13.2" x14ac:dyDescent="0.25"/>
  <cols>
    <col min="1" max="1" width="13.6640625" style="192" customWidth="1"/>
    <col min="2" max="2" width="12.6640625" style="192" customWidth="1"/>
    <col min="3" max="3" width="79.6640625" style="192" customWidth="1"/>
    <col min="4" max="4" width="15.6640625" style="192" customWidth="1"/>
    <col min="5" max="5" width="15.88671875" style="192" customWidth="1"/>
    <col min="6" max="21" width="15.88671875" style="192" hidden="1" customWidth="1"/>
    <col min="22" max="22" width="15.88671875" style="192" customWidth="1"/>
    <col min="23" max="26" width="15.88671875" style="192" hidden="1" customWidth="1"/>
    <col min="27" max="27" width="13.33203125" style="192" customWidth="1"/>
    <col min="28" max="28" width="9.109375" style="192"/>
    <col min="29" max="29" width="10.109375" style="192" bestFit="1" customWidth="1"/>
    <col min="30" max="16384" width="9.109375" style="192"/>
  </cols>
  <sheetData>
    <row r="1" spans="1:27" ht="21" customHeight="1" x14ac:dyDescent="0.3">
      <c r="A1" s="187" t="s">
        <v>219</v>
      </c>
      <c r="B1" s="182"/>
      <c r="C1" s="189"/>
      <c r="D1" s="190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27" ht="15.75" customHeight="1" x14ac:dyDescent="0.3">
      <c r="A2" s="187"/>
      <c r="B2" s="182"/>
      <c r="C2" s="193"/>
      <c r="E2" s="194"/>
      <c r="F2" s="194"/>
      <c r="Q2" s="194"/>
      <c r="R2" s="194"/>
      <c r="T2" s="194"/>
    </row>
    <row r="3" spans="1:27" s="199" customFormat="1" ht="24" customHeight="1" x14ac:dyDescent="0.4">
      <c r="A3" s="195" t="s">
        <v>352</v>
      </c>
      <c r="B3" s="195"/>
      <c r="C3" s="195"/>
      <c r="D3" s="196"/>
      <c r="E3" s="197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7"/>
      <c r="U3" s="198"/>
      <c r="V3" s="198"/>
      <c r="W3" s="198"/>
      <c r="X3" s="198"/>
      <c r="Y3" s="198"/>
      <c r="Z3" s="198"/>
      <c r="AA3" s="198"/>
    </row>
    <row r="4" spans="1:27" s="43" customFormat="1" ht="12.75" hidden="1" customHeight="1" x14ac:dyDescent="0.3">
      <c r="A4" s="47"/>
      <c r="B4" s="49"/>
      <c r="C4" s="200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</row>
    <row r="5" spans="1:27" s="43" customFormat="1" ht="12.75" hidden="1" customHeight="1" x14ac:dyDescent="0.3">
      <c r="A5" s="47"/>
      <c r="B5" s="49"/>
      <c r="C5" s="200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</row>
    <row r="6" spans="1:27" s="43" customFormat="1" ht="15.75" customHeight="1" thickBot="1" x14ac:dyDescent="0.35">
      <c r="B6" s="202"/>
      <c r="Z6" s="203" t="s">
        <v>3</v>
      </c>
    </row>
    <row r="7" spans="1:27" s="43" customFormat="1" ht="15.6" x14ac:dyDescent="0.3">
      <c r="A7" s="204" t="s">
        <v>77</v>
      </c>
      <c r="B7" s="205" t="s">
        <v>76</v>
      </c>
      <c r="C7" s="204" t="s">
        <v>74</v>
      </c>
      <c r="D7" s="204" t="s">
        <v>73</v>
      </c>
      <c r="E7" s="204" t="s">
        <v>73</v>
      </c>
      <c r="F7" s="94" t="s">
        <v>7</v>
      </c>
      <c r="G7" s="94" t="s">
        <v>7</v>
      </c>
      <c r="H7" s="94" t="s">
        <v>7</v>
      </c>
      <c r="I7" s="94" t="s">
        <v>7</v>
      </c>
      <c r="J7" s="94" t="s">
        <v>7</v>
      </c>
      <c r="K7" s="94" t="s">
        <v>7</v>
      </c>
      <c r="L7" s="94" t="s">
        <v>7</v>
      </c>
      <c r="M7" s="94" t="s">
        <v>7</v>
      </c>
      <c r="N7" s="94" t="s">
        <v>7</v>
      </c>
      <c r="O7" s="94" t="s">
        <v>7</v>
      </c>
      <c r="P7" s="94" t="s">
        <v>7</v>
      </c>
      <c r="Q7" s="94" t="s">
        <v>7</v>
      </c>
      <c r="R7" s="94" t="s">
        <v>7</v>
      </c>
      <c r="S7" s="94" t="s">
        <v>7</v>
      </c>
      <c r="T7" s="94" t="s">
        <v>7</v>
      </c>
      <c r="U7" s="94" t="s">
        <v>7</v>
      </c>
      <c r="V7" s="94" t="s">
        <v>7</v>
      </c>
      <c r="W7" s="94" t="s">
        <v>7</v>
      </c>
      <c r="X7" s="94" t="s">
        <v>7</v>
      </c>
      <c r="Y7" s="94" t="s">
        <v>7</v>
      </c>
      <c r="Z7" s="94" t="s">
        <v>7</v>
      </c>
      <c r="AA7" s="204" t="s">
        <v>220</v>
      </c>
    </row>
    <row r="8" spans="1:27" s="43" customFormat="1" ht="15.75" customHeight="1" thickBot="1" x14ac:dyDescent="0.35">
      <c r="A8" s="206"/>
      <c r="B8" s="207"/>
      <c r="C8" s="208"/>
      <c r="D8" s="209" t="s">
        <v>71</v>
      </c>
      <c r="E8" s="209" t="s">
        <v>70</v>
      </c>
      <c r="F8" s="91" t="s">
        <v>353</v>
      </c>
      <c r="G8" s="91" t="s">
        <v>354</v>
      </c>
      <c r="H8" s="91" t="s">
        <v>355</v>
      </c>
      <c r="I8" s="91" t="s">
        <v>356</v>
      </c>
      <c r="J8" s="91" t="s">
        <v>357</v>
      </c>
      <c r="K8" s="91" t="s">
        <v>358</v>
      </c>
      <c r="L8" s="91" t="s">
        <v>359</v>
      </c>
      <c r="M8" s="91" t="s">
        <v>360</v>
      </c>
      <c r="N8" s="91" t="s">
        <v>361</v>
      </c>
      <c r="O8" s="91" t="s">
        <v>362</v>
      </c>
      <c r="P8" s="91" t="s">
        <v>363</v>
      </c>
      <c r="Q8" s="91" t="s">
        <v>364</v>
      </c>
      <c r="R8" s="91" t="s">
        <v>365</v>
      </c>
      <c r="S8" s="91" t="s">
        <v>366</v>
      </c>
      <c r="T8" s="91" t="s">
        <v>367</v>
      </c>
      <c r="U8" s="91" t="s">
        <v>368</v>
      </c>
      <c r="V8" s="91" t="s">
        <v>369</v>
      </c>
      <c r="W8" s="91" t="s">
        <v>373</v>
      </c>
      <c r="X8" s="91" t="s">
        <v>370</v>
      </c>
      <c r="Y8" s="91" t="s">
        <v>371</v>
      </c>
      <c r="Z8" s="91" t="s">
        <v>372</v>
      </c>
      <c r="AA8" s="209" t="s">
        <v>221</v>
      </c>
    </row>
    <row r="9" spans="1:27" s="43" customFormat="1" ht="16.5" customHeight="1" thickTop="1" x14ac:dyDescent="0.3">
      <c r="A9" s="210">
        <v>20</v>
      </c>
      <c r="B9" s="211"/>
      <c r="C9" s="115" t="s">
        <v>222</v>
      </c>
      <c r="D9" s="137"/>
      <c r="E9" s="136"/>
      <c r="F9" s="131"/>
      <c r="G9" s="137"/>
      <c r="H9" s="131"/>
      <c r="I9" s="137"/>
      <c r="J9" s="131"/>
      <c r="K9" s="137"/>
      <c r="L9" s="131"/>
      <c r="M9" s="137"/>
      <c r="N9" s="131"/>
      <c r="O9" s="137"/>
      <c r="P9" s="131"/>
      <c r="Q9" s="137"/>
      <c r="R9" s="131"/>
      <c r="S9" s="137"/>
      <c r="T9" s="131"/>
      <c r="U9" s="137"/>
      <c r="V9" s="131"/>
      <c r="W9" s="137"/>
      <c r="X9" s="131"/>
      <c r="Y9" s="137"/>
      <c r="Z9" s="131"/>
      <c r="AA9" s="137"/>
    </row>
    <row r="10" spans="1:27" s="43" customFormat="1" ht="16.5" customHeight="1" x14ac:dyDescent="0.3">
      <c r="A10" s="210"/>
      <c r="B10" s="211"/>
      <c r="C10" s="115"/>
      <c r="D10" s="137"/>
      <c r="E10" s="136"/>
      <c r="F10" s="131"/>
      <c r="G10" s="137"/>
      <c r="H10" s="131"/>
      <c r="I10" s="137"/>
      <c r="J10" s="131"/>
      <c r="K10" s="137"/>
      <c r="L10" s="131"/>
      <c r="M10" s="137"/>
      <c r="N10" s="131"/>
      <c r="O10" s="137"/>
      <c r="P10" s="131"/>
      <c r="Q10" s="137"/>
      <c r="R10" s="131"/>
      <c r="S10" s="137"/>
      <c r="T10" s="131"/>
      <c r="U10" s="137"/>
      <c r="V10" s="131"/>
      <c r="W10" s="137"/>
      <c r="X10" s="131"/>
      <c r="Y10" s="137"/>
      <c r="Z10" s="131"/>
      <c r="AA10" s="137"/>
    </row>
    <row r="11" spans="1:27" s="43" customFormat="1" ht="15" customHeight="1" x14ac:dyDescent="0.3">
      <c r="A11" s="146"/>
      <c r="B11" s="212"/>
      <c r="C11" s="115" t="s">
        <v>223</v>
      </c>
      <c r="D11" s="135"/>
      <c r="E11" s="134"/>
      <c r="F11" s="213"/>
      <c r="G11" s="135"/>
      <c r="H11" s="213"/>
      <c r="I11" s="135"/>
      <c r="J11" s="213"/>
      <c r="K11" s="135"/>
      <c r="L11" s="213"/>
      <c r="M11" s="135"/>
      <c r="N11" s="213"/>
      <c r="O11" s="135"/>
      <c r="P11" s="213"/>
      <c r="Q11" s="135"/>
      <c r="R11" s="213"/>
      <c r="S11" s="135"/>
      <c r="T11" s="213"/>
      <c r="U11" s="135"/>
      <c r="V11" s="213"/>
      <c r="W11" s="135"/>
      <c r="X11" s="213"/>
      <c r="Y11" s="135"/>
      <c r="Z11" s="213"/>
      <c r="AA11" s="135"/>
    </row>
    <row r="12" spans="1:27" s="43" customFormat="1" ht="15" x14ac:dyDescent="0.25">
      <c r="A12" s="141"/>
      <c r="B12" s="214">
        <v>2143</v>
      </c>
      <c r="C12" s="142" t="s">
        <v>224</v>
      </c>
      <c r="D12" s="124">
        <v>50</v>
      </c>
      <c r="E12" s="69">
        <v>50</v>
      </c>
      <c r="F12" s="68">
        <v>0</v>
      </c>
      <c r="G12" s="135">
        <f>H12-F12</f>
        <v>0</v>
      </c>
      <c r="H12" s="68">
        <v>0</v>
      </c>
      <c r="I12" s="135">
        <f>J12-H12</f>
        <v>6.9</v>
      </c>
      <c r="J12" s="68">
        <v>6.9</v>
      </c>
      <c r="K12" s="135">
        <f>L12-J12</f>
        <v>0</v>
      </c>
      <c r="L12" s="68">
        <v>6.9</v>
      </c>
      <c r="M12" s="135">
        <f t="shared" ref="M12:M56" si="0">N12-L12</f>
        <v>0</v>
      </c>
      <c r="N12" s="68">
        <v>6.9</v>
      </c>
      <c r="O12" s="135">
        <f>P12-N12</f>
        <v>0</v>
      </c>
      <c r="P12" s="68">
        <v>6.9</v>
      </c>
      <c r="Q12" s="135">
        <f t="shared" ref="Q12:Q56" si="1">R12-P12</f>
        <v>0</v>
      </c>
      <c r="R12" s="68">
        <v>6.9</v>
      </c>
      <c r="S12" s="135">
        <f t="shared" ref="S12:S56" si="2">T12-R12</f>
        <v>1.6999999999999993</v>
      </c>
      <c r="T12" s="68">
        <v>8.6</v>
      </c>
      <c r="U12" s="135">
        <f t="shared" ref="U12:U56" si="3">V12-T12</f>
        <v>0</v>
      </c>
      <c r="V12" s="68">
        <v>8.6</v>
      </c>
      <c r="W12" s="135">
        <f>X12-V12</f>
        <v>-8.6</v>
      </c>
      <c r="X12" s="68">
        <v>0</v>
      </c>
      <c r="Y12" s="135">
        <f>Z12-X12</f>
        <v>0</v>
      </c>
      <c r="Z12" s="68">
        <v>0</v>
      </c>
      <c r="AA12" s="135">
        <f>(V12/E12)*100</f>
        <v>17.2</v>
      </c>
    </row>
    <row r="13" spans="1:27" s="43" customFormat="1" ht="15" x14ac:dyDescent="0.25">
      <c r="A13" s="141"/>
      <c r="B13" s="214">
        <v>2212</v>
      </c>
      <c r="C13" s="142" t="s">
        <v>225</v>
      </c>
      <c r="D13" s="124">
        <v>34525</v>
      </c>
      <c r="E13" s="69">
        <v>40095.699999999997</v>
      </c>
      <c r="F13" s="68">
        <v>1814</v>
      </c>
      <c r="G13" s="135">
        <f>H13-F13</f>
        <v>1081.3000000000002</v>
      </c>
      <c r="H13" s="68">
        <v>2895.3</v>
      </c>
      <c r="I13" s="135">
        <f t="shared" ref="I13" si="4">J13-H13</f>
        <v>489.69999999999982</v>
      </c>
      <c r="J13" s="68">
        <v>3385</v>
      </c>
      <c r="K13" s="135">
        <f>L13-J13</f>
        <v>6886.6</v>
      </c>
      <c r="L13" s="68">
        <v>10271.6</v>
      </c>
      <c r="M13" s="135">
        <f t="shared" si="0"/>
        <v>2181.1000000000004</v>
      </c>
      <c r="N13" s="68">
        <v>12452.7</v>
      </c>
      <c r="O13" s="135">
        <f>P13-N13</f>
        <v>2557.5999999999985</v>
      </c>
      <c r="P13" s="68">
        <v>15010.3</v>
      </c>
      <c r="Q13" s="135">
        <f t="shared" si="1"/>
        <v>1417.9000000000015</v>
      </c>
      <c r="R13" s="68">
        <v>16428.2</v>
      </c>
      <c r="S13" s="135">
        <f t="shared" si="2"/>
        <v>3813.5</v>
      </c>
      <c r="T13" s="68">
        <v>20241.7</v>
      </c>
      <c r="U13" s="135">
        <f t="shared" si="3"/>
        <v>1470.2000000000007</v>
      </c>
      <c r="V13" s="68">
        <v>21711.9</v>
      </c>
      <c r="W13" s="135">
        <f>X13-V13</f>
        <v>-21711.9</v>
      </c>
      <c r="X13" s="68">
        <v>0</v>
      </c>
      <c r="Y13" s="135">
        <f>Z13-X13</f>
        <v>0</v>
      </c>
      <c r="Z13" s="68">
        <v>0</v>
      </c>
      <c r="AA13" s="135">
        <f t="shared" ref="AA13:AA56" si="5">(V13/E13)*100</f>
        <v>54.150195656890901</v>
      </c>
    </row>
    <row r="14" spans="1:27" s="43" customFormat="1" ht="15" customHeight="1" x14ac:dyDescent="0.25">
      <c r="A14" s="141"/>
      <c r="B14" s="214">
        <v>2219</v>
      </c>
      <c r="C14" s="142" t="s">
        <v>226</v>
      </c>
      <c r="D14" s="124">
        <v>56140</v>
      </c>
      <c r="E14" s="69">
        <v>86360.9</v>
      </c>
      <c r="F14" s="68">
        <v>1402.8</v>
      </c>
      <c r="G14" s="135">
        <f>H14-F14</f>
        <v>1172.0000000000002</v>
      </c>
      <c r="H14" s="68">
        <v>2574.8000000000002</v>
      </c>
      <c r="I14" s="135">
        <f>J14-H14</f>
        <v>3278.3</v>
      </c>
      <c r="J14" s="68">
        <v>5853.1</v>
      </c>
      <c r="K14" s="135">
        <f>L14-J14</f>
        <v>3022.3999999999996</v>
      </c>
      <c r="L14" s="68">
        <v>8875.5</v>
      </c>
      <c r="M14" s="135">
        <f t="shared" si="0"/>
        <v>3054.7000000000007</v>
      </c>
      <c r="N14" s="68">
        <v>11930.2</v>
      </c>
      <c r="O14" s="135">
        <f>P14-N14</f>
        <v>3168.8999999999996</v>
      </c>
      <c r="P14" s="68">
        <v>15099.1</v>
      </c>
      <c r="Q14" s="135">
        <f t="shared" si="1"/>
        <v>2930.8999999999996</v>
      </c>
      <c r="R14" s="68">
        <v>18030</v>
      </c>
      <c r="S14" s="135">
        <f t="shared" si="2"/>
        <v>5122.7999999999993</v>
      </c>
      <c r="T14" s="68">
        <v>23152.799999999999</v>
      </c>
      <c r="U14" s="135">
        <f t="shared" si="3"/>
        <v>5456.7999999999993</v>
      </c>
      <c r="V14" s="68">
        <v>28609.599999999999</v>
      </c>
      <c r="W14" s="135">
        <f>X14-V14</f>
        <v>-28609.599999999999</v>
      </c>
      <c r="X14" s="68">
        <v>0</v>
      </c>
      <c r="Y14" s="135">
        <f>Z14-X14</f>
        <v>0</v>
      </c>
      <c r="Z14" s="68">
        <v>0</v>
      </c>
      <c r="AA14" s="135">
        <f t="shared" si="5"/>
        <v>33.127954896255133</v>
      </c>
    </row>
    <row r="15" spans="1:27" s="43" customFormat="1" ht="15" x14ac:dyDescent="0.25">
      <c r="A15" s="141"/>
      <c r="B15" s="214">
        <v>2221</v>
      </c>
      <c r="C15" s="142" t="s">
        <v>227</v>
      </c>
      <c r="D15" s="124">
        <v>400</v>
      </c>
      <c r="E15" s="69">
        <v>111.7</v>
      </c>
      <c r="F15" s="68">
        <v>33.9</v>
      </c>
      <c r="G15" s="135">
        <f>H15-F15</f>
        <v>0</v>
      </c>
      <c r="H15" s="68">
        <v>33.9</v>
      </c>
      <c r="I15" s="135">
        <f>J15-H15</f>
        <v>0</v>
      </c>
      <c r="J15" s="68">
        <v>33.9</v>
      </c>
      <c r="K15" s="135">
        <f>L15-J15</f>
        <v>0</v>
      </c>
      <c r="L15" s="68">
        <v>33.9</v>
      </c>
      <c r="M15" s="135">
        <f t="shared" si="0"/>
        <v>0</v>
      </c>
      <c r="N15" s="68">
        <v>33.9</v>
      </c>
      <c r="O15" s="124">
        <v>0</v>
      </c>
      <c r="P15" s="68">
        <v>33.9</v>
      </c>
      <c r="Q15" s="135">
        <f t="shared" si="1"/>
        <v>0</v>
      </c>
      <c r="R15" s="68">
        <v>33.9</v>
      </c>
      <c r="S15" s="135">
        <f t="shared" si="2"/>
        <v>0</v>
      </c>
      <c r="T15" s="68">
        <v>33.9</v>
      </c>
      <c r="U15" s="135">
        <f t="shared" si="3"/>
        <v>0</v>
      </c>
      <c r="V15" s="68">
        <v>33.9</v>
      </c>
      <c r="W15" s="124">
        <v>0</v>
      </c>
      <c r="X15" s="68">
        <v>0</v>
      </c>
      <c r="Y15" s="124">
        <v>0</v>
      </c>
      <c r="Z15" s="68">
        <v>0</v>
      </c>
      <c r="AA15" s="135">
        <f t="shared" si="5"/>
        <v>30.349149507609667</v>
      </c>
    </row>
    <row r="16" spans="1:27" s="43" customFormat="1" ht="15" hidden="1" x14ac:dyDescent="0.25">
      <c r="A16" s="141"/>
      <c r="B16" s="214">
        <v>2229</v>
      </c>
      <c r="C16" s="142" t="s">
        <v>228</v>
      </c>
      <c r="D16" s="124"/>
      <c r="E16" s="69"/>
      <c r="F16" s="68">
        <v>0</v>
      </c>
      <c r="G16" s="124">
        <v>0</v>
      </c>
      <c r="H16" s="68">
        <v>0</v>
      </c>
      <c r="I16" s="124">
        <v>0</v>
      </c>
      <c r="J16" s="68">
        <v>0</v>
      </c>
      <c r="K16" s="124">
        <v>0</v>
      </c>
      <c r="L16" s="68">
        <v>0</v>
      </c>
      <c r="M16" s="135">
        <f t="shared" si="0"/>
        <v>0</v>
      </c>
      <c r="N16" s="68">
        <v>0</v>
      </c>
      <c r="O16" s="124">
        <v>0</v>
      </c>
      <c r="P16" s="68">
        <v>0</v>
      </c>
      <c r="Q16" s="135">
        <f t="shared" si="1"/>
        <v>0</v>
      </c>
      <c r="R16" s="68">
        <v>0</v>
      </c>
      <c r="S16" s="135">
        <f t="shared" si="2"/>
        <v>0</v>
      </c>
      <c r="T16" s="68">
        <v>0</v>
      </c>
      <c r="U16" s="135">
        <f t="shared" si="3"/>
        <v>0</v>
      </c>
      <c r="V16" s="68">
        <v>0</v>
      </c>
      <c r="W16" s="124">
        <v>0</v>
      </c>
      <c r="X16" s="68">
        <v>0</v>
      </c>
      <c r="Y16" s="124">
        <v>0</v>
      </c>
      <c r="Z16" s="68">
        <v>0</v>
      </c>
      <c r="AA16" s="135" t="e">
        <f t="shared" si="5"/>
        <v>#DIV/0!</v>
      </c>
    </row>
    <row r="17" spans="1:27" s="43" customFormat="1" ht="15" hidden="1" x14ac:dyDescent="0.25">
      <c r="A17" s="141"/>
      <c r="B17" s="214">
        <v>2241</v>
      </c>
      <c r="C17" s="142" t="s">
        <v>229</v>
      </c>
      <c r="D17" s="124"/>
      <c r="E17" s="69"/>
      <c r="F17" s="68">
        <v>0</v>
      </c>
      <c r="G17" s="135">
        <f>H17-F17</f>
        <v>0</v>
      </c>
      <c r="H17" s="68">
        <v>0</v>
      </c>
      <c r="I17" s="135">
        <f t="shared" ref="I17:I23" si="6">J17-H17</f>
        <v>0</v>
      </c>
      <c r="J17" s="68">
        <v>0</v>
      </c>
      <c r="K17" s="135">
        <f t="shared" ref="K17:K23" si="7">L17-J17</f>
        <v>0</v>
      </c>
      <c r="L17" s="68">
        <v>0</v>
      </c>
      <c r="M17" s="135">
        <f t="shared" si="0"/>
        <v>0</v>
      </c>
      <c r="N17" s="68">
        <v>0</v>
      </c>
      <c r="O17" s="135">
        <f t="shared" ref="O17:O56" si="8">P17-N17</f>
        <v>0</v>
      </c>
      <c r="P17" s="68">
        <v>0</v>
      </c>
      <c r="Q17" s="135">
        <f t="shared" si="1"/>
        <v>0</v>
      </c>
      <c r="R17" s="68">
        <v>0</v>
      </c>
      <c r="S17" s="135">
        <f t="shared" si="2"/>
        <v>0</v>
      </c>
      <c r="T17" s="68">
        <v>0</v>
      </c>
      <c r="U17" s="135">
        <f t="shared" si="3"/>
        <v>0</v>
      </c>
      <c r="V17" s="68">
        <v>0</v>
      </c>
      <c r="W17" s="135">
        <f t="shared" ref="W17:W56" si="9">X17-V17</f>
        <v>0</v>
      </c>
      <c r="X17" s="68">
        <v>0</v>
      </c>
      <c r="Y17" s="135">
        <f t="shared" ref="Y17:Y56" si="10">Z17-X17</f>
        <v>0</v>
      </c>
      <c r="Z17" s="68">
        <v>0</v>
      </c>
      <c r="AA17" s="135" t="e">
        <f t="shared" si="5"/>
        <v>#DIV/0!</v>
      </c>
    </row>
    <row r="18" spans="1:27" s="45" customFormat="1" ht="15.6" hidden="1" x14ac:dyDescent="0.3">
      <c r="A18" s="141"/>
      <c r="B18" s="214">
        <v>2249</v>
      </c>
      <c r="C18" s="142" t="s">
        <v>230</v>
      </c>
      <c r="D18" s="135"/>
      <c r="E18" s="134"/>
      <c r="F18" s="68">
        <v>0</v>
      </c>
      <c r="G18" s="135">
        <f>H18-F18</f>
        <v>0</v>
      </c>
      <c r="H18" s="68">
        <v>0</v>
      </c>
      <c r="I18" s="135">
        <f t="shared" si="6"/>
        <v>0</v>
      </c>
      <c r="J18" s="68">
        <v>0</v>
      </c>
      <c r="K18" s="135">
        <f t="shared" si="7"/>
        <v>0</v>
      </c>
      <c r="L18" s="68">
        <v>0</v>
      </c>
      <c r="M18" s="135">
        <f t="shared" si="0"/>
        <v>0</v>
      </c>
      <c r="N18" s="68">
        <v>0</v>
      </c>
      <c r="O18" s="135">
        <f t="shared" si="8"/>
        <v>0</v>
      </c>
      <c r="P18" s="68">
        <v>0</v>
      </c>
      <c r="Q18" s="135">
        <f t="shared" si="1"/>
        <v>0</v>
      </c>
      <c r="R18" s="68">
        <v>0</v>
      </c>
      <c r="S18" s="135">
        <f t="shared" si="2"/>
        <v>0</v>
      </c>
      <c r="T18" s="68">
        <v>0</v>
      </c>
      <c r="U18" s="135">
        <f t="shared" si="3"/>
        <v>0</v>
      </c>
      <c r="V18" s="68">
        <v>0</v>
      </c>
      <c r="W18" s="135">
        <f t="shared" si="9"/>
        <v>0</v>
      </c>
      <c r="X18" s="68">
        <v>0</v>
      </c>
      <c r="Y18" s="135">
        <f t="shared" si="10"/>
        <v>0</v>
      </c>
      <c r="Z18" s="68">
        <v>0</v>
      </c>
      <c r="AA18" s="135" t="e">
        <f t="shared" si="5"/>
        <v>#DIV/0!</v>
      </c>
    </row>
    <row r="19" spans="1:27" s="43" customFormat="1" ht="15" hidden="1" x14ac:dyDescent="0.25">
      <c r="A19" s="141"/>
      <c r="B19" s="214">
        <v>2310</v>
      </c>
      <c r="C19" s="142" t="s">
        <v>231</v>
      </c>
      <c r="D19" s="124"/>
      <c r="E19" s="69"/>
      <c r="F19" s="68">
        <v>0</v>
      </c>
      <c r="G19" s="135">
        <f>H19-F19</f>
        <v>0</v>
      </c>
      <c r="H19" s="68">
        <v>0</v>
      </c>
      <c r="I19" s="135">
        <f t="shared" si="6"/>
        <v>0</v>
      </c>
      <c r="J19" s="68">
        <v>0</v>
      </c>
      <c r="K19" s="135">
        <f t="shared" si="7"/>
        <v>0</v>
      </c>
      <c r="L19" s="68">
        <v>0</v>
      </c>
      <c r="M19" s="135">
        <f t="shared" si="0"/>
        <v>0</v>
      </c>
      <c r="N19" s="68">
        <v>0</v>
      </c>
      <c r="O19" s="135">
        <f t="shared" si="8"/>
        <v>0</v>
      </c>
      <c r="P19" s="68">
        <v>0</v>
      </c>
      <c r="Q19" s="135">
        <f t="shared" si="1"/>
        <v>0</v>
      </c>
      <c r="R19" s="68">
        <v>0</v>
      </c>
      <c r="S19" s="135">
        <f t="shared" si="2"/>
        <v>0</v>
      </c>
      <c r="T19" s="68">
        <v>0</v>
      </c>
      <c r="U19" s="135">
        <f t="shared" si="3"/>
        <v>0</v>
      </c>
      <c r="V19" s="68">
        <v>0</v>
      </c>
      <c r="W19" s="135">
        <f t="shared" si="9"/>
        <v>0</v>
      </c>
      <c r="X19" s="68">
        <v>0</v>
      </c>
      <c r="Y19" s="135">
        <f t="shared" si="10"/>
        <v>0</v>
      </c>
      <c r="Z19" s="68">
        <v>0</v>
      </c>
      <c r="AA19" s="135" t="e">
        <f t="shared" si="5"/>
        <v>#DIV/0!</v>
      </c>
    </row>
    <row r="20" spans="1:27" s="43" customFormat="1" ht="15" x14ac:dyDescent="0.25">
      <c r="A20" s="141"/>
      <c r="B20" s="214">
        <v>2321</v>
      </c>
      <c r="C20" s="142" t="s">
        <v>459</v>
      </c>
      <c r="D20" s="124">
        <v>2000</v>
      </c>
      <c r="E20" s="69">
        <v>2914.8</v>
      </c>
      <c r="F20" s="68">
        <v>59.3</v>
      </c>
      <c r="G20" s="135">
        <f>H20-F20</f>
        <v>2101.6</v>
      </c>
      <c r="H20" s="68">
        <v>2160.9</v>
      </c>
      <c r="I20" s="135">
        <f t="shared" si="6"/>
        <v>0</v>
      </c>
      <c r="J20" s="68">
        <v>2160.9</v>
      </c>
      <c r="K20" s="135">
        <f t="shared" si="7"/>
        <v>611.90000000000009</v>
      </c>
      <c r="L20" s="68">
        <v>2772.8</v>
      </c>
      <c r="M20" s="135">
        <f t="shared" si="0"/>
        <v>0</v>
      </c>
      <c r="N20" s="68">
        <v>2772.8</v>
      </c>
      <c r="O20" s="135">
        <f t="shared" si="8"/>
        <v>0</v>
      </c>
      <c r="P20" s="68">
        <v>2772.8</v>
      </c>
      <c r="Q20" s="135">
        <f t="shared" si="1"/>
        <v>0</v>
      </c>
      <c r="R20" s="68">
        <v>2772.8</v>
      </c>
      <c r="S20" s="135">
        <f t="shared" si="2"/>
        <v>0</v>
      </c>
      <c r="T20" s="68">
        <v>2772.8</v>
      </c>
      <c r="U20" s="135">
        <f t="shared" si="3"/>
        <v>0</v>
      </c>
      <c r="V20" s="68">
        <v>2772.8</v>
      </c>
      <c r="W20" s="135">
        <f t="shared" si="9"/>
        <v>-2772.8</v>
      </c>
      <c r="X20" s="68">
        <v>0</v>
      </c>
      <c r="Y20" s="135">
        <f t="shared" si="10"/>
        <v>0</v>
      </c>
      <c r="Z20" s="68">
        <v>0</v>
      </c>
      <c r="AA20" s="135">
        <f t="shared" si="5"/>
        <v>95.128310690270339</v>
      </c>
    </row>
    <row r="21" spans="1:27" s="45" customFormat="1" ht="15.6" hidden="1" x14ac:dyDescent="0.3">
      <c r="A21" s="141"/>
      <c r="B21" s="214">
        <v>2331</v>
      </c>
      <c r="C21" s="142" t="s">
        <v>232</v>
      </c>
      <c r="D21" s="135"/>
      <c r="E21" s="134"/>
      <c r="F21" s="68">
        <v>0</v>
      </c>
      <c r="G21" s="135">
        <f>H21-F21</f>
        <v>0</v>
      </c>
      <c r="H21" s="68">
        <v>0</v>
      </c>
      <c r="I21" s="135">
        <f t="shared" si="6"/>
        <v>0</v>
      </c>
      <c r="J21" s="68">
        <v>0</v>
      </c>
      <c r="K21" s="135">
        <f t="shared" si="7"/>
        <v>0</v>
      </c>
      <c r="L21" s="68">
        <v>0</v>
      </c>
      <c r="M21" s="135">
        <f t="shared" si="0"/>
        <v>0</v>
      </c>
      <c r="N21" s="68">
        <v>0</v>
      </c>
      <c r="O21" s="135">
        <f t="shared" si="8"/>
        <v>0</v>
      </c>
      <c r="P21" s="68">
        <v>0</v>
      </c>
      <c r="Q21" s="135">
        <f t="shared" si="1"/>
        <v>0</v>
      </c>
      <c r="R21" s="68">
        <v>0</v>
      </c>
      <c r="S21" s="135">
        <f t="shared" si="2"/>
        <v>0</v>
      </c>
      <c r="T21" s="68">
        <v>0</v>
      </c>
      <c r="U21" s="135">
        <f t="shared" si="3"/>
        <v>0</v>
      </c>
      <c r="V21" s="68">
        <v>0</v>
      </c>
      <c r="W21" s="135">
        <f t="shared" si="9"/>
        <v>0</v>
      </c>
      <c r="X21" s="68">
        <v>0</v>
      </c>
      <c r="Y21" s="135">
        <f t="shared" si="10"/>
        <v>0</v>
      </c>
      <c r="Z21" s="68">
        <v>0</v>
      </c>
      <c r="AA21" s="135" t="e">
        <f t="shared" si="5"/>
        <v>#DIV/0!</v>
      </c>
    </row>
    <row r="22" spans="1:27" s="43" customFormat="1" ht="15" x14ac:dyDescent="0.25">
      <c r="A22" s="141"/>
      <c r="B22" s="214">
        <v>3111</v>
      </c>
      <c r="C22" s="215" t="s">
        <v>233</v>
      </c>
      <c r="D22" s="124">
        <v>590</v>
      </c>
      <c r="E22" s="69">
        <v>1105.8</v>
      </c>
      <c r="F22" s="68">
        <v>19.399999999999999</v>
      </c>
      <c r="G22" s="135">
        <f t="shared" ref="G22:G23" si="11">H22-F22</f>
        <v>0</v>
      </c>
      <c r="H22" s="68">
        <v>19.399999999999999</v>
      </c>
      <c r="I22" s="135">
        <f t="shared" si="6"/>
        <v>0</v>
      </c>
      <c r="J22" s="68">
        <v>19.399999999999999</v>
      </c>
      <c r="K22" s="135">
        <f t="shared" si="7"/>
        <v>0</v>
      </c>
      <c r="L22" s="68">
        <v>19.399999999999999</v>
      </c>
      <c r="M22" s="135">
        <f t="shared" si="0"/>
        <v>50.000000000000007</v>
      </c>
      <c r="N22" s="68">
        <v>69.400000000000006</v>
      </c>
      <c r="O22" s="135">
        <f t="shared" si="8"/>
        <v>33.299999999999997</v>
      </c>
      <c r="P22" s="68">
        <v>102.7</v>
      </c>
      <c r="Q22" s="135">
        <f t="shared" si="1"/>
        <v>0</v>
      </c>
      <c r="R22" s="68">
        <v>102.7</v>
      </c>
      <c r="S22" s="135">
        <f t="shared" si="2"/>
        <v>273.90000000000003</v>
      </c>
      <c r="T22" s="68">
        <v>376.6</v>
      </c>
      <c r="U22" s="135">
        <f t="shared" si="3"/>
        <v>33.5</v>
      </c>
      <c r="V22" s="68">
        <v>410.1</v>
      </c>
      <c r="W22" s="135">
        <f t="shared" si="9"/>
        <v>-410.1</v>
      </c>
      <c r="X22" s="68">
        <v>0</v>
      </c>
      <c r="Y22" s="135">
        <f t="shared" si="10"/>
        <v>0</v>
      </c>
      <c r="Z22" s="68">
        <v>0</v>
      </c>
      <c r="AA22" s="135">
        <f t="shared" si="5"/>
        <v>37.086272381985893</v>
      </c>
    </row>
    <row r="23" spans="1:27" s="43" customFormat="1" ht="15" x14ac:dyDescent="0.25">
      <c r="A23" s="141"/>
      <c r="B23" s="214">
        <v>3113</v>
      </c>
      <c r="C23" s="215" t="s">
        <v>234</v>
      </c>
      <c r="D23" s="124">
        <v>4350</v>
      </c>
      <c r="E23" s="69">
        <v>9370.5</v>
      </c>
      <c r="F23" s="68">
        <v>197.3</v>
      </c>
      <c r="G23" s="135">
        <f t="shared" si="11"/>
        <v>200.5</v>
      </c>
      <c r="H23" s="68">
        <v>397.8</v>
      </c>
      <c r="I23" s="135">
        <f t="shared" si="6"/>
        <v>759.8</v>
      </c>
      <c r="J23" s="68">
        <v>1157.5999999999999</v>
      </c>
      <c r="K23" s="135">
        <f t="shared" si="7"/>
        <v>67.600000000000136</v>
      </c>
      <c r="L23" s="68">
        <v>1225.2</v>
      </c>
      <c r="M23" s="135">
        <f t="shared" si="0"/>
        <v>352.29999999999995</v>
      </c>
      <c r="N23" s="68">
        <v>1577.5</v>
      </c>
      <c r="O23" s="135">
        <f t="shared" si="8"/>
        <v>347.70000000000005</v>
      </c>
      <c r="P23" s="68">
        <v>1925.2</v>
      </c>
      <c r="Q23" s="135">
        <f t="shared" si="1"/>
        <v>3772.6000000000004</v>
      </c>
      <c r="R23" s="68">
        <v>5697.8</v>
      </c>
      <c r="S23" s="135">
        <f t="shared" si="2"/>
        <v>1110.8000000000002</v>
      </c>
      <c r="T23" s="68">
        <v>6808.6</v>
      </c>
      <c r="U23" s="135">
        <f t="shared" si="3"/>
        <v>908.19999999999982</v>
      </c>
      <c r="V23" s="68">
        <v>7716.8</v>
      </c>
      <c r="W23" s="135">
        <f t="shared" si="9"/>
        <v>-7716.8</v>
      </c>
      <c r="X23" s="68">
        <v>0</v>
      </c>
      <c r="Y23" s="135">
        <f t="shared" si="10"/>
        <v>0</v>
      </c>
      <c r="Z23" s="68">
        <v>0</v>
      </c>
      <c r="AA23" s="135">
        <f t="shared" si="5"/>
        <v>82.352062323248504</v>
      </c>
    </row>
    <row r="24" spans="1:27" s="45" customFormat="1" ht="15.6" x14ac:dyDescent="0.3">
      <c r="A24" s="141"/>
      <c r="B24" s="214">
        <v>3231</v>
      </c>
      <c r="C24" s="142" t="s">
        <v>235</v>
      </c>
      <c r="D24" s="135">
        <v>0</v>
      </c>
      <c r="E24" s="134">
        <v>6.1</v>
      </c>
      <c r="F24" s="68">
        <v>6</v>
      </c>
      <c r="G24" s="135">
        <f t="shared" ref="G24:G56" si="12">H24-F24</f>
        <v>9.9999999999999645E-2</v>
      </c>
      <c r="H24" s="68">
        <v>6.1</v>
      </c>
      <c r="I24" s="135">
        <f t="shared" ref="I24:I56" si="13">J24-H24</f>
        <v>0</v>
      </c>
      <c r="J24" s="68">
        <v>6.1</v>
      </c>
      <c r="K24" s="135">
        <f t="shared" ref="K24:K56" si="14">L24-J24</f>
        <v>0</v>
      </c>
      <c r="L24" s="68">
        <v>6.1</v>
      </c>
      <c r="M24" s="135">
        <f t="shared" si="0"/>
        <v>-9.9999999999999645E-2</v>
      </c>
      <c r="N24" s="68">
        <v>6</v>
      </c>
      <c r="O24" s="135">
        <f t="shared" si="8"/>
        <v>0</v>
      </c>
      <c r="P24" s="68">
        <v>6</v>
      </c>
      <c r="Q24" s="135">
        <f t="shared" si="1"/>
        <v>9.9999999999999645E-2</v>
      </c>
      <c r="R24" s="68">
        <v>6.1</v>
      </c>
      <c r="S24" s="135">
        <f t="shared" si="2"/>
        <v>0</v>
      </c>
      <c r="T24" s="68">
        <v>6.1</v>
      </c>
      <c r="U24" s="135">
        <f t="shared" si="3"/>
        <v>0</v>
      </c>
      <c r="V24" s="68">
        <v>6.1</v>
      </c>
      <c r="W24" s="135">
        <f t="shared" si="9"/>
        <v>-6.1</v>
      </c>
      <c r="X24" s="68">
        <v>0</v>
      </c>
      <c r="Y24" s="135">
        <f t="shared" si="10"/>
        <v>0</v>
      </c>
      <c r="Z24" s="68">
        <v>0</v>
      </c>
      <c r="AA24" s="135">
        <f t="shared" si="5"/>
        <v>100</v>
      </c>
    </row>
    <row r="25" spans="1:27" s="45" customFormat="1" ht="15.6" x14ac:dyDescent="0.3">
      <c r="A25" s="141"/>
      <c r="B25" s="214">
        <v>3313</v>
      </c>
      <c r="C25" s="142" t="s">
        <v>236</v>
      </c>
      <c r="D25" s="135">
        <v>100</v>
      </c>
      <c r="E25" s="134">
        <v>3287.3</v>
      </c>
      <c r="F25" s="68">
        <v>0</v>
      </c>
      <c r="G25" s="135">
        <f t="shared" si="12"/>
        <v>0</v>
      </c>
      <c r="H25" s="68">
        <v>0</v>
      </c>
      <c r="I25" s="135">
        <f t="shared" si="13"/>
        <v>0</v>
      </c>
      <c r="J25" s="68">
        <v>0</v>
      </c>
      <c r="K25" s="135">
        <f t="shared" si="14"/>
        <v>50.8</v>
      </c>
      <c r="L25" s="68">
        <v>50.8</v>
      </c>
      <c r="M25" s="135">
        <f t="shared" si="0"/>
        <v>0</v>
      </c>
      <c r="N25" s="68">
        <v>50.8</v>
      </c>
      <c r="O25" s="135">
        <f t="shared" si="8"/>
        <v>0</v>
      </c>
      <c r="P25" s="68">
        <v>50.8</v>
      </c>
      <c r="Q25" s="135">
        <f t="shared" si="1"/>
        <v>0</v>
      </c>
      <c r="R25" s="68">
        <v>50.8</v>
      </c>
      <c r="S25" s="135">
        <f t="shared" si="2"/>
        <v>730.80000000000007</v>
      </c>
      <c r="T25" s="68">
        <v>781.6</v>
      </c>
      <c r="U25" s="135">
        <f t="shared" si="3"/>
        <v>60.799999999999955</v>
      </c>
      <c r="V25" s="68">
        <v>842.4</v>
      </c>
      <c r="W25" s="135">
        <f t="shared" si="9"/>
        <v>-842.4</v>
      </c>
      <c r="X25" s="68">
        <v>0</v>
      </c>
      <c r="Y25" s="135">
        <f t="shared" si="10"/>
        <v>0</v>
      </c>
      <c r="Z25" s="68">
        <v>0</v>
      </c>
      <c r="AA25" s="135">
        <f t="shared" si="5"/>
        <v>25.625893590484587</v>
      </c>
    </row>
    <row r="26" spans="1:27" s="43" customFormat="1" ht="15" x14ac:dyDescent="0.25">
      <c r="A26" s="179"/>
      <c r="B26" s="214">
        <v>3314</v>
      </c>
      <c r="C26" s="215" t="s">
        <v>237</v>
      </c>
      <c r="D26" s="140">
        <v>300</v>
      </c>
      <c r="E26" s="114">
        <v>234.8</v>
      </c>
      <c r="F26" s="68">
        <v>0</v>
      </c>
      <c r="G26" s="135">
        <f t="shared" si="12"/>
        <v>234.7</v>
      </c>
      <c r="H26" s="68">
        <v>234.7</v>
      </c>
      <c r="I26" s="135">
        <f t="shared" si="13"/>
        <v>0</v>
      </c>
      <c r="J26" s="68">
        <v>234.7</v>
      </c>
      <c r="K26" s="135">
        <f t="shared" si="14"/>
        <v>0</v>
      </c>
      <c r="L26" s="68">
        <v>234.7</v>
      </c>
      <c r="M26" s="135">
        <f t="shared" si="0"/>
        <v>0</v>
      </c>
      <c r="N26" s="68">
        <v>234.7</v>
      </c>
      <c r="O26" s="135">
        <f t="shared" si="8"/>
        <v>0</v>
      </c>
      <c r="P26" s="68">
        <v>234.7</v>
      </c>
      <c r="Q26" s="135">
        <f t="shared" si="1"/>
        <v>0</v>
      </c>
      <c r="R26" s="68">
        <v>234.7</v>
      </c>
      <c r="S26" s="135">
        <f t="shared" si="2"/>
        <v>0</v>
      </c>
      <c r="T26" s="68">
        <v>234.7</v>
      </c>
      <c r="U26" s="135">
        <f t="shared" si="3"/>
        <v>0</v>
      </c>
      <c r="V26" s="68">
        <v>234.7</v>
      </c>
      <c r="W26" s="135">
        <f t="shared" si="9"/>
        <v>-234.7</v>
      </c>
      <c r="X26" s="68">
        <v>0</v>
      </c>
      <c r="Y26" s="135">
        <f t="shared" si="10"/>
        <v>0</v>
      </c>
      <c r="Z26" s="68">
        <v>0</v>
      </c>
      <c r="AA26" s="135">
        <f t="shared" si="5"/>
        <v>99.95741056218057</v>
      </c>
    </row>
    <row r="27" spans="1:27" s="45" customFormat="1" ht="15.6" hidden="1" x14ac:dyDescent="0.3">
      <c r="A27" s="141"/>
      <c r="B27" s="214">
        <v>3319</v>
      </c>
      <c r="C27" s="215" t="s">
        <v>238</v>
      </c>
      <c r="D27" s="135"/>
      <c r="E27" s="134"/>
      <c r="F27" s="68">
        <v>0</v>
      </c>
      <c r="G27" s="135">
        <f>H27-F27</f>
        <v>0</v>
      </c>
      <c r="H27" s="68">
        <v>0</v>
      </c>
      <c r="I27" s="135">
        <f>J27-H27</f>
        <v>0</v>
      </c>
      <c r="J27" s="68">
        <v>0</v>
      </c>
      <c r="K27" s="135">
        <f>L27-J27</f>
        <v>0</v>
      </c>
      <c r="L27" s="68">
        <v>0</v>
      </c>
      <c r="M27" s="135">
        <f>N27-L27</f>
        <v>0</v>
      </c>
      <c r="N27" s="68">
        <v>0</v>
      </c>
      <c r="O27" s="135">
        <f>P27-N27</f>
        <v>0</v>
      </c>
      <c r="P27" s="68">
        <v>0</v>
      </c>
      <c r="Q27" s="135">
        <f>R27-P27</f>
        <v>0</v>
      </c>
      <c r="R27" s="68">
        <v>0</v>
      </c>
      <c r="S27" s="135">
        <f>T27-R27</f>
        <v>0</v>
      </c>
      <c r="T27" s="68">
        <v>0</v>
      </c>
      <c r="U27" s="135">
        <f>V27-T27</f>
        <v>0</v>
      </c>
      <c r="V27" s="68">
        <v>0</v>
      </c>
      <c r="W27" s="135">
        <f>X27-V27</f>
        <v>0</v>
      </c>
      <c r="X27" s="68">
        <v>0</v>
      </c>
      <c r="Y27" s="135">
        <f>Z27-X27</f>
        <v>0</v>
      </c>
      <c r="Z27" s="68">
        <v>0</v>
      </c>
      <c r="AA27" s="135" t="e">
        <f t="shared" si="5"/>
        <v>#DIV/0!</v>
      </c>
    </row>
    <row r="28" spans="1:27" s="43" customFormat="1" ht="15" x14ac:dyDescent="0.25">
      <c r="A28" s="141"/>
      <c r="B28" s="214">
        <v>3322</v>
      </c>
      <c r="C28" s="215" t="s">
        <v>239</v>
      </c>
      <c r="D28" s="124">
        <v>8250</v>
      </c>
      <c r="E28" s="69">
        <v>245.8</v>
      </c>
      <c r="F28" s="68">
        <v>0</v>
      </c>
      <c r="G28" s="135">
        <f t="shared" si="12"/>
        <v>138.9</v>
      </c>
      <c r="H28" s="68">
        <v>138.9</v>
      </c>
      <c r="I28" s="135">
        <f t="shared" si="13"/>
        <v>9.9999999999994316E-2</v>
      </c>
      <c r="J28" s="68">
        <v>139</v>
      </c>
      <c r="K28" s="135">
        <f t="shared" si="14"/>
        <v>12.699999999999989</v>
      </c>
      <c r="L28" s="68">
        <v>151.69999999999999</v>
      </c>
      <c r="M28" s="135">
        <f t="shared" si="0"/>
        <v>0</v>
      </c>
      <c r="N28" s="68">
        <v>151.69999999999999</v>
      </c>
      <c r="O28" s="135">
        <f t="shared" si="8"/>
        <v>0</v>
      </c>
      <c r="P28" s="68">
        <v>151.69999999999999</v>
      </c>
      <c r="Q28" s="135">
        <f t="shared" si="1"/>
        <v>0</v>
      </c>
      <c r="R28" s="68">
        <v>151.69999999999999</v>
      </c>
      <c r="S28" s="135">
        <f t="shared" si="2"/>
        <v>0</v>
      </c>
      <c r="T28" s="68">
        <v>151.69999999999999</v>
      </c>
      <c r="U28" s="135">
        <f t="shared" si="3"/>
        <v>0.30000000000001137</v>
      </c>
      <c r="V28" s="68">
        <v>152</v>
      </c>
      <c r="W28" s="135">
        <f t="shared" si="9"/>
        <v>-152</v>
      </c>
      <c r="X28" s="68">
        <v>0</v>
      </c>
      <c r="Y28" s="135">
        <f t="shared" si="10"/>
        <v>0</v>
      </c>
      <c r="Z28" s="68">
        <v>0</v>
      </c>
      <c r="AA28" s="135">
        <f t="shared" si="5"/>
        <v>61.838893409275833</v>
      </c>
    </row>
    <row r="29" spans="1:27" s="43" customFormat="1" ht="15" x14ac:dyDescent="0.25">
      <c r="A29" s="141"/>
      <c r="B29" s="214">
        <v>3326</v>
      </c>
      <c r="C29" s="215" t="s">
        <v>240</v>
      </c>
      <c r="D29" s="124">
        <v>50</v>
      </c>
      <c r="E29" s="69">
        <v>68.599999999999994</v>
      </c>
      <c r="F29" s="68">
        <v>38.5</v>
      </c>
      <c r="G29" s="135">
        <f t="shared" si="12"/>
        <v>0</v>
      </c>
      <c r="H29" s="68">
        <v>38.5</v>
      </c>
      <c r="I29" s="135">
        <f t="shared" si="13"/>
        <v>0</v>
      </c>
      <c r="J29" s="68">
        <v>38.5</v>
      </c>
      <c r="K29" s="135">
        <f t="shared" si="14"/>
        <v>0</v>
      </c>
      <c r="L29" s="68">
        <v>38.5</v>
      </c>
      <c r="M29" s="135">
        <f t="shared" si="0"/>
        <v>0</v>
      </c>
      <c r="N29" s="68">
        <v>38.5</v>
      </c>
      <c r="O29" s="135">
        <f t="shared" si="8"/>
        <v>0</v>
      </c>
      <c r="P29" s="68">
        <v>38.5</v>
      </c>
      <c r="Q29" s="135">
        <f t="shared" si="1"/>
        <v>0</v>
      </c>
      <c r="R29" s="68">
        <v>38.5</v>
      </c>
      <c r="S29" s="135">
        <f t="shared" si="2"/>
        <v>0</v>
      </c>
      <c r="T29" s="68">
        <v>38.5</v>
      </c>
      <c r="U29" s="135">
        <f t="shared" si="3"/>
        <v>20</v>
      </c>
      <c r="V29" s="68">
        <v>58.5</v>
      </c>
      <c r="W29" s="135">
        <f t="shared" si="9"/>
        <v>-58.5</v>
      </c>
      <c r="X29" s="68">
        <v>0</v>
      </c>
      <c r="Y29" s="135">
        <f t="shared" si="10"/>
        <v>0</v>
      </c>
      <c r="Z29" s="68">
        <v>0</v>
      </c>
      <c r="AA29" s="135">
        <f t="shared" si="5"/>
        <v>85.276967930029159</v>
      </c>
    </row>
    <row r="30" spans="1:27" s="45" customFormat="1" ht="15.6" x14ac:dyDescent="0.3">
      <c r="A30" s="141"/>
      <c r="B30" s="214">
        <v>3392</v>
      </c>
      <c r="C30" s="142" t="s">
        <v>460</v>
      </c>
      <c r="D30" s="135">
        <v>2000</v>
      </c>
      <c r="E30" s="134">
        <v>63.7</v>
      </c>
      <c r="F30" s="68">
        <v>0</v>
      </c>
      <c r="G30" s="135">
        <f t="shared" si="12"/>
        <v>0</v>
      </c>
      <c r="H30" s="68">
        <v>0</v>
      </c>
      <c r="I30" s="135">
        <f t="shared" si="13"/>
        <v>0</v>
      </c>
      <c r="J30" s="68">
        <v>0</v>
      </c>
      <c r="K30" s="135">
        <f t="shared" si="14"/>
        <v>0</v>
      </c>
      <c r="L30" s="68">
        <v>0</v>
      </c>
      <c r="M30" s="135">
        <f t="shared" si="0"/>
        <v>48.4</v>
      </c>
      <c r="N30" s="68">
        <v>48.4</v>
      </c>
      <c r="O30" s="135">
        <f t="shared" si="8"/>
        <v>0</v>
      </c>
      <c r="P30" s="68">
        <v>48.4</v>
      </c>
      <c r="Q30" s="135">
        <f t="shared" si="1"/>
        <v>0</v>
      </c>
      <c r="R30" s="68">
        <v>48.4</v>
      </c>
      <c r="S30" s="135">
        <f t="shared" si="2"/>
        <v>0</v>
      </c>
      <c r="T30" s="68">
        <v>48.4</v>
      </c>
      <c r="U30" s="135">
        <f t="shared" si="3"/>
        <v>0</v>
      </c>
      <c r="V30" s="68">
        <v>48.4</v>
      </c>
      <c r="W30" s="135">
        <f t="shared" si="9"/>
        <v>-48.4</v>
      </c>
      <c r="X30" s="68">
        <v>0</v>
      </c>
      <c r="Y30" s="135">
        <f t="shared" si="10"/>
        <v>0</v>
      </c>
      <c r="Z30" s="68">
        <v>0</v>
      </c>
      <c r="AA30" s="135">
        <f t="shared" si="5"/>
        <v>75.981161695447412</v>
      </c>
    </row>
    <row r="31" spans="1:27" s="43" customFormat="1" ht="15" x14ac:dyDescent="0.25">
      <c r="A31" s="141"/>
      <c r="B31" s="214">
        <v>3412</v>
      </c>
      <c r="C31" s="215" t="s">
        <v>241</v>
      </c>
      <c r="D31" s="124">
        <v>6000</v>
      </c>
      <c r="E31" s="69">
        <v>5623.1</v>
      </c>
      <c r="F31" s="68">
        <v>170.1</v>
      </c>
      <c r="G31" s="135">
        <f t="shared" si="12"/>
        <v>225.00000000000003</v>
      </c>
      <c r="H31" s="68">
        <v>395.1</v>
      </c>
      <c r="I31" s="135">
        <f t="shared" si="13"/>
        <v>234.79999999999995</v>
      </c>
      <c r="J31" s="68">
        <v>629.9</v>
      </c>
      <c r="K31" s="135">
        <f t="shared" si="14"/>
        <v>0</v>
      </c>
      <c r="L31" s="68">
        <v>629.9</v>
      </c>
      <c r="M31" s="135">
        <f t="shared" si="0"/>
        <v>0</v>
      </c>
      <c r="N31" s="68">
        <v>629.9</v>
      </c>
      <c r="O31" s="135">
        <f t="shared" si="8"/>
        <v>0</v>
      </c>
      <c r="P31" s="68">
        <v>629.9</v>
      </c>
      <c r="Q31" s="135">
        <f t="shared" si="1"/>
        <v>0</v>
      </c>
      <c r="R31" s="68">
        <v>629.9</v>
      </c>
      <c r="S31" s="135">
        <f t="shared" si="2"/>
        <v>2039.6</v>
      </c>
      <c r="T31" s="68">
        <v>2669.5</v>
      </c>
      <c r="U31" s="135">
        <f t="shared" si="3"/>
        <v>0</v>
      </c>
      <c r="V31" s="68">
        <v>2669.5</v>
      </c>
      <c r="W31" s="135">
        <f t="shared" si="9"/>
        <v>-2669.5</v>
      </c>
      <c r="X31" s="68">
        <v>0</v>
      </c>
      <c r="Y31" s="135">
        <f t="shared" si="10"/>
        <v>0</v>
      </c>
      <c r="Z31" s="68">
        <v>0</v>
      </c>
      <c r="AA31" s="135">
        <f t="shared" si="5"/>
        <v>47.47381337696288</v>
      </c>
    </row>
    <row r="32" spans="1:27" s="43" customFormat="1" ht="15" x14ac:dyDescent="0.25">
      <c r="A32" s="141"/>
      <c r="B32" s="214">
        <v>3421</v>
      </c>
      <c r="C32" s="215" t="s">
        <v>242</v>
      </c>
      <c r="D32" s="124">
        <v>491</v>
      </c>
      <c r="E32" s="69">
        <v>1951.6</v>
      </c>
      <c r="F32" s="68">
        <v>0</v>
      </c>
      <c r="G32" s="135">
        <f t="shared" si="12"/>
        <v>1231.0999999999999</v>
      </c>
      <c r="H32" s="68">
        <v>1231.0999999999999</v>
      </c>
      <c r="I32" s="135">
        <f t="shared" si="13"/>
        <v>320.10000000000014</v>
      </c>
      <c r="J32" s="68">
        <v>1551.2</v>
      </c>
      <c r="K32" s="135">
        <f t="shared" si="14"/>
        <v>31.099999999999909</v>
      </c>
      <c r="L32" s="68">
        <v>1582.3</v>
      </c>
      <c r="M32" s="135">
        <f t="shared" si="0"/>
        <v>-53.799999999999955</v>
      </c>
      <c r="N32" s="68">
        <v>1528.5</v>
      </c>
      <c r="O32" s="135">
        <f t="shared" si="8"/>
        <v>108.90000000000009</v>
      </c>
      <c r="P32" s="68">
        <v>1637.4</v>
      </c>
      <c r="Q32" s="135">
        <f t="shared" si="1"/>
        <v>133.39999999999986</v>
      </c>
      <c r="R32" s="68">
        <v>1770.8</v>
      </c>
      <c r="S32" s="135">
        <f t="shared" si="2"/>
        <v>2.2999999999999545</v>
      </c>
      <c r="T32" s="68">
        <v>1773.1</v>
      </c>
      <c r="U32" s="135">
        <f t="shared" si="3"/>
        <v>10.600000000000136</v>
      </c>
      <c r="V32" s="68">
        <v>1783.7</v>
      </c>
      <c r="W32" s="135">
        <f t="shared" si="9"/>
        <v>-1783.7</v>
      </c>
      <c r="X32" s="68">
        <v>0</v>
      </c>
      <c r="Y32" s="135">
        <f t="shared" si="10"/>
        <v>0</v>
      </c>
      <c r="Z32" s="68">
        <v>0</v>
      </c>
      <c r="AA32" s="135">
        <f t="shared" si="5"/>
        <v>91.396802623488426</v>
      </c>
    </row>
    <row r="33" spans="1:27" s="43" customFormat="1" ht="15" x14ac:dyDescent="0.25">
      <c r="A33" s="141"/>
      <c r="B33" s="214">
        <v>3612</v>
      </c>
      <c r="C33" s="215" t="s">
        <v>243</v>
      </c>
      <c r="D33" s="124">
        <v>150</v>
      </c>
      <c r="E33" s="69">
        <v>450</v>
      </c>
      <c r="F33" s="68">
        <v>0</v>
      </c>
      <c r="G33" s="135">
        <f t="shared" si="12"/>
        <v>0</v>
      </c>
      <c r="H33" s="68">
        <v>0</v>
      </c>
      <c r="I33" s="135">
        <f t="shared" si="13"/>
        <v>0</v>
      </c>
      <c r="J33" s="68">
        <v>0</v>
      </c>
      <c r="K33" s="135">
        <f t="shared" si="14"/>
        <v>0</v>
      </c>
      <c r="L33" s="68">
        <v>0</v>
      </c>
      <c r="M33" s="135">
        <f t="shared" si="0"/>
        <v>0</v>
      </c>
      <c r="N33" s="68">
        <v>0</v>
      </c>
      <c r="O33" s="135">
        <f t="shared" si="8"/>
        <v>0</v>
      </c>
      <c r="P33" s="68">
        <v>0</v>
      </c>
      <c r="Q33" s="135">
        <f t="shared" si="1"/>
        <v>0</v>
      </c>
      <c r="R33" s="68">
        <v>0</v>
      </c>
      <c r="S33" s="135">
        <f t="shared" si="2"/>
        <v>0</v>
      </c>
      <c r="T33" s="68">
        <v>0</v>
      </c>
      <c r="U33" s="135">
        <f t="shared" si="3"/>
        <v>0</v>
      </c>
      <c r="V33" s="68">
        <v>0</v>
      </c>
      <c r="W33" s="135">
        <f t="shared" si="9"/>
        <v>0</v>
      </c>
      <c r="X33" s="68">
        <v>0</v>
      </c>
      <c r="Y33" s="135">
        <f t="shared" si="10"/>
        <v>0</v>
      </c>
      <c r="Z33" s="68">
        <v>0</v>
      </c>
      <c r="AA33" s="135">
        <f t="shared" si="5"/>
        <v>0</v>
      </c>
    </row>
    <row r="34" spans="1:27" s="43" customFormat="1" ht="15" x14ac:dyDescent="0.25">
      <c r="A34" s="141"/>
      <c r="B34" s="214">
        <v>3613</v>
      </c>
      <c r="C34" s="215" t="s">
        <v>244</v>
      </c>
      <c r="D34" s="124">
        <v>0</v>
      </c>
      <c r="E34" s="69">
        <v>277.60000000000002</v>
      </c>
      <c r="F34" s="68">
        <v>157.19999999999999</v>
      </c>
      <c r="G34" s="135">
        <f>H34-F34</f>
        <v>0</v>
      </c>
      <c r="H34" s="68">
        <v>157.19999999999999</v>
      </c>
      <c r="I34" s="135">
        <f>J34-H34</f>
        <v>0</v>
      </c>
      <c r="J34" s="68">
        <v>157.19999999999999</v>
      </c>
      <c r="K34" s="135">
        <f t="shared" si="14"/>
        <v>0</v>
      </c>
      <c r="L34" s="68">
        <v>157.19999999999999</v>
      </c>
      <c r="M34" s="135">
        <f>N34-L34</f>
        <v>0</v>
      </c>
      <c r="N34" s="68">
        <v>157.19999999999999</v>
      </c>
      <c r="O34" s="135">
        <f>P34-N34</f>
        <v>0</v>
      </c>
      <c r="P34" s="68">
        <v>157.19999999999999</v>
      </c>
      <c r="Q34" s="135">
        <f>R34-P34</f>
        <v>0</v>
      </c>
      <c r="R34" s="68">
        <v>157.19999999999999</v>
      </c>
      <c r="S34" s="135">
        <f t="shared" si="2"/>
        <v>120.40000000000003</v>
      </c>
      <c r="T34" s="68">
        <v>277.60000000000002</v>
      </c>
      <c r="U34" s="135">
        <f t="shared" si="3"/>
        <v>0</v>
      </c>
      <c r="V34" s="68">
        <v>277.60000000000002</v>
      </c>
      <c r="W34" s="135">
        <f t="shared" si="9"/>
        <v>-277.60000000000002</v>
      </c>
      <c r="X34" s="68">
        <v>0</v>
      </c>
      <c r="Y34" s="135">
        <f t="shared" si="10"/>
        <v>0</v>
      </c>
      <c r="Z34" s="68">
        <v>0</v>
      </c>
      <c r="AA34" s="135">
        <f t="shared" si="5"/>
        <v>100</v>
      </c>
    </row>
    <row r="35" spans="1:27" s="43" customFormat="1" ht="15" x14ac:dyDescent="0.25">
      <c r="A35" s="141"/>
      <c r="B35" s="214">
        <v>3631</v>
      </c>
      <c r="C35" s="215" t="s">
        <v>245</v>
      </c>
      <c r="D35" s="124">
        <v>11010</v>
      </c>
      <c r="E35" s="69">
        <v>10159.700000000001</v>
      </c>
      <c r="F35" s="68">
        <v>588.1</v>
      </c>
      <c r="G35" s="135">
        <f t="shared" si="12"/>
        <v>518.80000000000007</v>
      </c>
      <c r="H35" s="68">
        <v>1106.9000000000001</v>
      </c>
      <c r="I35" s="135">
        <f t="shared" si="13"/>
        <v>1103.5</v>
      </c>
      <c r="J35" s="68">
        <v>2210.4</v>
      </c>
      <c r="K35" s="135">
        <f t="shared" si="14"/>
        <v>646.59999999999991</v>
      </c>
      <c r="L35" s="68">
        <v>2857</v>
      </c>
      <c r="M35" s="135">
        <f t="shared" si="0"/>
        <v>617.40000000000009</v>
      </c>
      <c r="N35" s="68">
        <v>3474.4</v>
      </c>
      <c r="O35" s="135">
        <f t="shared" si="8"/>
        <v>262.5</v>
      </c>
      <c r="P35" s="68">
        <v>3736.9</v>
      </c>
      <c r="Q35" s="135">
        <f t="shared" si="1"/>
        <v>297.5</v>
      </c>
      <c r="R35" s="68">
        <v>4034.4</v>
      </c>
      <c r="S35" s="135">
        <f t="shared" si="2"/>
        <v>264.59999999999991</v>
      </c>
      <c r="T35" s="68">
        <v>4299</v>
      </c>
      <c r="U35" s="135">
        <f t="shared" si="3"/>
        <v>854.19999999999982</v>
      </c>
      <c r="V35" s="68">
        <v>5153.2</v>
      </c>
      <c r="W35" s="135">
        <f t="shared" si="9"/>
        <v>-5153.2</v>
      </c>
      <c r="X35" s="68">
        <v>0</v>
      </c>
      <c r="Y35" s="135">
        <f t="shared" si="10"/>
        <v>0</v>
      </c>
      <c r="Z35" s="68">
        <v>0</v>
      </c>
      <c r="AA35" s="135">
        <f t="shared" si="5"/>
        <v>50.721970136913484</v>
      </c>
    </row>
    <row r="36" spans="1:27" s="45" customFormat="1" ht="15.6" x14ac:dyDescent="0.3">
      <c r="A36" s="141"/>
      <c r="B36" s="214">
        <v>3632</v>
      </c>
      <c r="C36" s="142" t="s">
        <v>246</v>
      </c>
      <c r="D36" s="135">
        <v>8100</v>
      </c>
      <c r="E36" s="134">
        <v>29836.6</v>
      </c>
      <c r="F36" s="68">
        <v>0</v>
      </c>
      <c r="G36" s="135">
        <f t="shared" si="12"/>
        <v>310.8</v>
      </c>
      <c r="H36" s="68">
        <v>310.8</v>
      </c>
      <c r="I36" s="135">
        <f t="shared" si="13"/>
        <v>0</v>
      </c>
      <c r="J36" s="68">
        <v>310.8</v>
      </c>
      <c r="K36" s="135">
        <f t="shared" si="14"/>
        <v>137</v>
      </c>
      <c r="L36" s="68">
        <v>447.8</v>
      </c>
      <c r="M36" s="135">
        <f t="shared" si="0"/>
        <v>38.699999999999989</v>
      </c>
      <c r="N36" s="68">
        <v>486.5</v>
      </c>
      <c r="O36" s="135">
        <f t="shared" si="8"/>
        <v>1161.5</v>
      </c>
      <c r="P36" s="68">
        <v>1648</v>
      </c>
      <c r="Q36" s="135">
        <f t="shared" si="1"/>
        <v>1768.1999999999998</v>
      </c>
      <c r="R36" s="68">
        <v>3416.2</v>
      </c>
      <c r="S36" s="135">
        <f t="shared" si="2"/>
        <v>1409</v>
      </c>
      <c r="T36" s="68">
        <v>4825.2</v>
      </c>
      <c r="U36" s="135">
        <f t="shared" si="3"/>
        <v>29.199999999999818</v>
      </c>
      <c r="V36" s="68">
        <v>4854.3999999999996</v>
      </c>
      <c r="W36" s="135">
        <f t="shared" si="9"/>
        <v>-4854.3999999999996</v>
      </c>
      <c r="X36" s="68">
        <v>0</v>
      </c>
      <c r="Y36" s="135">
        <f t="shared" si="10"/>
        <v>0</v>
      </c>
      <c r="Z36" s="68">
        <v>0</v>
      </c>
      <c r="AA36" s="135">
        <f t="shared" si="5"/>
        <v>16.269950329461132</v>
      </c>
    </row>
    <row r="37" spans="1:27" s="43" customFormat="1" ht="15" x14ac:dyDescent="0.25">
      <c r="A37" s="141"/>
      <c r="B37" s="214">
        <v>3635</v>
      </c>
      <c r="C37" s="215" t="s">
        <v>247</v>
      </c>
      <c r="D37" s="124">
        <v>3370</v>
      </c>
      <c r="E37" s="69">
        <v>2477</v>
      </c>
      <c r="F37" s="68">
        <v>33.6</v>
      </c>
      <c r="G37" s="135">
        <f t="shared" si="12"/>
        <v>0</v>
      </c>
      <c r="H37" s="68">
        <v>33.6</v>
      </c>
      <c r="I37" s="135">
        <f t="shared" si="13"/>
        <v>0</v>
      </c>
      <c r="J37" s="68">
        <v>33.6</v>
      </c>
      <c r="K37" s="135">
        <f t="shared" si="14"/>
        <v>29.6</v>
      </c>
      <c r="L37" s="68">
        <v>63.2</v>
      </c>
      <c r="M37" s="135">
        <f t="shared" si="0"/>
        <v>27</v>
      </c>
      <c r="N37" s="68">
        <v>90.2</v>
      </c>
      <c r="O37" s="135">
        <f t="shared" si="8"/>
        <v>213.7</v>
      </c>
      <c r="P37" s="68">
        <v>303.89999999999998</v>
      </c>
      <c r="Q37" s="135">
        <f t="shared" si="1"/>
        <v>0</v>
      </c>
      <c r="R37" s="68">
        <v>303.89999999999998</v>
      </c>
      <c r="S37" s="135">
        <f t="shared" si="2"/>
        <v>0</v>
      </c>
      <c r="T37" s="68">
        <v>303.89999999999998</v>
      </c>
      <c r="U37" s="135">
        <f t="shared" si="3"/>
        <v>213.70000000000005</v>
      </c>
      <c r="V37" s="68">
        <v>517.6</v>
      </c>
      <c r="W37" s="135">
        <f t="shared" si="9"/>
        <v>-517.6</v>
      </c>
      <c r="X37" s="68">
        <v>0</v>
      </c>
      <c r="Y37" s="135">
        <f t="shared" si="10"/>
        <v>0</v>
      </c>
      <c r="Z37" s="68">
        <v>0</v>
      </c>
      <c r="AA37" s="135">
        <f t="shared" si="5"/>
        <v>20.896245458215585</v>
      </c>
    </row>
    <row r="38" spans="1:27" s="45" customFormat="1" ht="15.6" hidden="1" x14ac:dyDescent="0.3">
      <c r="A38" s="141"/>
      <c r="B38" s="214">
        <v>3639</v>
      </c>
      <c r="C38" s="142" t="s">
        <v>248</v>
      </c>
      <c r="D38" s="135"/>
      <c r="E38" s="134"/>
      <c r="F38" s="68">
        <v>0</v>
      </c>
      <c r="G38" s="135">
        <f t="shared" si="12"/>
        <v>0</v>
      </c>
      <c r="H38" s="68">
        <v>0</v>
      </c>
      <c r="I38" s="135">
        <f t="shared" si="13"/>
        <v>0</v>
      </c>
      <c r="J38" s="68">
        <v>0</v>
      </c>
      <c r="K38" s="135">
        <f t="shared" si="14"/>
        <v>0</v>
      </c>
      <c r="L38" s="68">
        <v>0</v>
      </c>
      <c r="M38" s="135">
        <f t="shared" si="0"/>
        <v>0</v>
      </c>
      <c r="N38" s="68">
        <v>0</v>
      </c>
      <c r="O38" s="135">
        <f t="shared" si="8"/>
        <v>0</v>
      </c>
      <c r="P38" s="68">
        <v>0</v>
      </c>
      <c r="Q38" s="135">
        <f t="shared" si="1"/>
        <v>0</v>
      </c>
      <c r="R38" s="68">
        <v>0</v>
      </c>
      <c r="S38" s="135">
        <f t="shared" si="2"/>
        <v>0</v>
      </c>
      <c r="T38" s="68">
        <v>0</v>
      </c>
      <c r="U38" s="135">
        <f t="shared" si="3"/>
        <v>0</v>
      </c>
      <c r="V38" s="68">
        <v>0</v>
      </c>
      <c r="W38" s="135">
        <f t="shared" si="9"/>
        <v>0</v>
      </c>
      <c r="X38" s="68">
        <v>0</v>
      </c>
      <c r="Y38" s="135">
        <f t="shared" si="10"/>
        <v>0</v>
      </c>
      <c r="Z38" s="68">
        <v>0</v>
      </c>
      <c r="AA38" s="135" t="e">
        <f t="shared" si="5"/>
        <v>#DIV/0!</v>
      </c>
    </row>
    <row r="39" spans="1:27" s="43" customFormat="1" ht="15" x14ac:dyDescent="0.25">
      <c r="A39" s="141"/>
      <c r="B39" s="214">
        <v>3699</v>
      </c>
      <c r="C39" s="215" t="s">
        <v>249</v>
      </c>
      <c r="D39" s="140">
        <v>205</v>
      </c>
      <c r="E39" s="114">
        <v>555.29999999999995</v>
      </c>
      <c r="F39" s="68">
        <v>61.7</v>
      </c>
      <c r="G39" s="135">
        <f t="shared" si="12"/>
        <v>0</v>
      </c>
      <c r="H39" s="68">
        <v>61.7</v>
      </c>
      <c r="I39" s="135">
        <f t="shared" si="13"/>
        <v>85.7</v>
      </c>
      <c r="J39" s="68">
        <v>147.4</v>
      </c>
      <c r="K39" s="135">
        <f t="shared" si="14"/>
        <v>113.6</v>
      </c>
      <c r="L39" s="68">
        <v>261</v>
      </c>
      <c r="M39" s="135">
        <f t="shared" si="0"/>
        <v>27.800000000000011</v>
      </c>
      <c r="N39" s="68">
        <v>288.8</v>
      </c>
      <c r="O39" s="135">
        <f t="shared" si="8"/>
        <v>18.800000000000011</v>
      </c>
      <c r="P39" s="68">
        <v>307.60000000000002</v>
      </c>
      <c r="Q39" s="135">
        <f t="shared" si="1"/>
        <v>0</v>
      </c>
      <c r="R39" s="68">
        <v>307.60000000000002</v>
      </c>
      <c r="S39" s="135">
        <f t="shared" si="2"/>
        <v>0</v>
      </c>
      <c r="T39" s="68">
        <v>307.60000000000002</v>
      </c>
      <c r="U39" s="135">
        <f t="shared" si="3"/>
        <v>48.699999999999989</v>
      </c>
      <c r="V39" s="68">
        <v>356.3</v>
      </c>
      <c r="W39" s="135">
        <f t="shared" si="9"/>
        <v>-356.3</v>
      </c>
      <c r="X39" s="68">
        <v>0</v>
      </c>
      <c r="Y39" s="135">
        <f t="shared" si="10"/>
        <v>0</v>
      </c>
      <c r="Z39" s="68">
        <v>0</v>
      </c>
      <c r="AA39" s="135">
        <f t="shared" si="5"/>
        <v>64.163515216999826</v>
      </c>
    </row>
    <row r="40" spans="1:27" s="43" customFormat="1" ht="15" x14ac:dyDescent="0.25">
      <c r="A40" s="141"/>
      <c r="B40" s="214">
        <v>3722</v>
      </c>
      <c r="C40" s="215" t="s">
        <v>250</v>
      </c>
      <c r="D40" s="124">
        <v>20470</v>
      </c>
      <c r="E40" s="69">
        <v>20760</v>
      </c>
      <c r="F40" s="68">
        <v>3586.4</v>
      </c>
      <c r="G40" s="135">
        <f t="shared" si="12"/>
        <v>1684.7000000000003</v>
      </c>
      <c r="H40" s="68">
        <v>5271.1</v>
      </c>
      <c r="I40" s="286">
        <f t="shared" si="13"/>
        <v>1673.0999999999995</v>
      </c>
      <c r="J40" s="68">
        <v>6944.2</v>
      </c>
      <c r="K40" s="135">
        <f t="shared" si="14"/>
        <v>1705.5000000000009</v>
      </c>
      <c r="L40" s="68">
        <v>8649.7000000000007</v>
      </c>
      <c r="M40" s="135">
        <f t="shared" si="0"/>
        <v>125.19999999999891</v>
      </c>
      <c r="N40" s="68">
        <v>8774.9</v>
      </c>
      <c r="O40" s="135">
        <f t="shared" si="8"/>
        <v>36.600000000000364</v>
      </c>
      <c r="P40" s="68">
        <v>8811.5</v>
      </c>
      <c r="Q40" s="135">
        <f t="shared" si="1"/>
        <v>5076.6000000000004</v>
      </c>
      <c r="R40" s="68">
        <v>13888.1</v>
      </c>
      <c r="S40" s="135">
        <f t="shared" si="2"/>
        <v>1737.3999999999996</v>
      </c>
      <c r="T40" s="68">
        <v>15625.5</v>
      </c>
      <c r="U40" s="135">
        <f t="shared" si="3"/>
        <v>1707.0999999999985</v>
      </c>
      <c r="V40" s="68">
        <v>17332.599999999999</v>
      </c>
      <c r="W40" s="135">
        <f t="shared" si="9"/>
        <v>-17332.599999999999</v>
      </c>
      <c r="X40" s="68">
        <v>0</v>
      </c>
      <c r="Y40" s="135">
        <f t="shared" si="10"/>
        <v>0</v>
      </c>
      <c r="Z40" s="68">
        <v>0</v>
      </c>
      <c r="AA40" s="135">
        <f t="shared" si="5"/>
        <v>83.490366088631973</v>
      </c>
    </row>
    <row r="41" spans="1:27" s="45" customFormat="1" ht="15.6" x14ac:dyDescent="0.3">
      <c r="A41" s="141"/>
      <c r="B41" s="214">
        <v>3725</v>
      </c>
      <c r="C41" s="142" t="s">
        <v>461</v>
      </c>
      <c r="D41" s="135">
        <v>500</v>
      </c>
      <c r="E41" s="134">
        <v>0</v>
      </c>
      <c r="F41" s="68">
        <v>0</v>
      </c>
      <c r="G41" s="135">
        <f t="shared" ref="G41" si="15">H41-F41</f>
        <v>0</v>
      </c>
      <c r="H41" s="68">
        <v>0</v>
      </c>
      <c r="I41" s="135">
        <f t="shared" ref="I41" si="16">J41-H41</f>
        <v>0</v>
      </c>
      <c r="J41" s="68">
        <v>0</v>
      </c>
      <c r="K41" s="135">
        <f t="shared" ref="K41" si="17">L41-J41</f>
        <v>0</v>
      </c>
      <c r="L41" s="68">
        <v>0</v>
      </c>
      <c r="M41" s="135">
        <f t="shared" ref="M41" si="18">N41-L41</f>
        <v>0</v>
      </c>
      <c r="N41" s="68">
        <v>0</v>
      </c>
      <c r="O41" s="135">
        <f t="shared" ref="O41" si="19">P41-N41</f>
        <v>0</v>
      </c>
      <c r="P41" s="68">
        <v>0</v>
      </c>
      <c r="Q41" s="135">
        <f t="shared" ref="Q41" si="20">R41-P41</f>
        <v>0</v>
      </c>
      <c r="R41" s="68">
        <v>0</v>
      </c>
      <c r="S41" s="135">
        <f t="shared" ref="S41" si="21">T41-R41</f>
        <v>0</v>
      </c>
      <c r="T41" s="68">
        <v>0</v>
      </c>
      <c r="U41" s="135">
        <f t="shared" ref="U41" si="22">V41-T41</f>
        <v>0</v>
      </c>
      <c r="V41" s="68">
        <v>0</v>
      </c>
      <c r="W41" s="135">
        <f t="shared" ref="W41" si="23">X41-V41</f>
        <v>0</v>
      </c>
      <c r="X41" s="68">
        <v>0</v>
      </c>
      <c r="Y41" s="135">
        <f t="shared" ref="Y41" si="24">Z41-X41</f>
        <v>0</v>
      </c>
      <c r="Z41" s="68">
        <v>0</v>
      </c>
      <c r="AA41" s="135" t="e">
        <f t="shared" si="5"/>
        <v>#DIV/0!</v>
      </c>
    </row>
    <row r="42" spans="1:27" s="45" customFormat="1" ht="15.6" x14ac:dyDescent="0.3">
      <c r="A42" s="141"/>
      <c r="B42" s="214">
        <v>3726</v>
      </c>
      <c r="C42" s="142" t="s">
        <v>251</v>
      </c>
      <c r="D42" s="135">
        <v>230</v>
      </c>
      <c r="E42" s="134">
        <v>0</v>
      </c>
      <c r="F42" s="68">
        <v>0</v>
      </c>
      <c r="G42" s="135">
        <f t="shared" si="12"/>
        <v>0</v>
      </c>
      <c r="H42" s="68">
        <v>0</v>
      </c>
      <c r="I42" s="135">
        <f t="shared" si="13"/>
        <v>0</v>
      </c>
      <c r="J42" s="68">
        <v>0</v>
      </c>
      <c r="K42" s="135">
        <f t="shared" si="14"/>
        <v>0</v>
      </c>
      <c r="L42" s="68">
        <v>0</v>
      </c>
      <c r="M42" s="135">
        <f t="shared" si="0"/>
        <v>0</v>
      </c>
      <c r="N42" s="68">
        <v>0</v>
      </c>
      <c r="O42" s="135">
        <f t="shared" si="8"/>
        <v>0</v>
      </c>
      <c r="P42" s="68">
        <v>0</v>
      </c>
      <c r="Q42" s="135">
        <f t="shared" si="1"/>
        <v>0</v>
      </c>
      <c r="R42" s="68">
        <v>0</v>
      </c>
      <c r="S42" s="135">
        <f t="shared" si="2"/>
        <v>0</v>
      </c>
      <c r="T42" s="68">
        <v>0</v>
      </c>
      <c r="U42" s="135">
        <f t="shared" si="3"/>
        <v>0</v>
      </c>
      <c r="V42" s="68">
        <v>0</v>
      </c>
      <c r="W42" s="135">
        <f t="shared" si="9"/>
        <v>0</v>
      </c>
      <c r="X42" s="68">
        <v>0</v>
      </c>
      <c r="Y42" s="135">
        <f t="shared" si="10"/>
        <v>0</v>
      </c>
      <c r="Z42" s="68">
        <v>0</v>
      </c>
      <c r="AA42" s="135" t="e">
        <f t="shared" si="5"/>
        <v>#DIV/0!</v>
      </c>
    </row>
    <row r="43" spans="1:27" s="45" customFormat="1" ht="15.6" x14ac:dyDescent="0.3">
      <c r="A43" s="141"/>
      <c r="B43" s="214">
        <v>3733</v>
      </c>
      <c r="C43" s="142" t="s">
        <v>252</v>
      </c>
      <c r="D43" s="135">
        <v>40</v>
      </c>
      <c r="E43" s="134">
        <v>40</v>
      </c>
      <c r="F43" s="68">
        <v>30.8</v>
      </c>
      <c r="G43" s="135">
        <f t="shared" si="12"/>
        <v>0</v>
      </c>
      <c r="H43" s="68">
        <v>30.8</v>
      </c>
      <c r="I43" s="135">
        <f t="shared" si="13"/>
        <v>0</v>
      </c>
      <c r="J43" s="68">
        <v>30.8</v>
      </c>
      <c r="K43" s="135">
        <f t="shared" si="14"/>
        <v>0</v>
      </c>
      <c r="L43" s="68">
        <v>30.8</v>
      </c>
      <c r="M43" s="135">
        <f t="shared" si="0"/>
        <v>0</v>
      </c>
      <c r="N43" s="68">
        <v>30.8</v>
      </c>
      <c r="O43" s="135">
        <f t="shared" si="8"/>
        <v>0</v>
      </c>
      <c r="P43" s="68">
        <v>30.8</v>
      </c>
      <c r="Q43" s="135">
        <f t="shared" si="1"/>
        <v>0</v>
      </c>
      <c r="R43" s="68">
        <v>30.8</v>
      </c>
      <c r="S43" s="135">
        <f t="shared" si="2"/>
        <v>0</v>
      </c>
      <c r="T43" s="68">
        <v>30.8</v>
      </c>
      <c r="U43" s="135">
        <f t="shared" si="3"/>
        <v>0</v>
      </c>
      <c r="V43" s="68">
        <v>30.8</v>
      </c>
      <c r="W43" s="135">
        <f t="shared" si="9"/>
        <v>-30.8</v>
      </c>
      <c r="X43" s="68">
        <v>0</v>
      </c>
      <c r="Y43" s="135">
        <f t="shared" si="10"/>
        <v>0</v>
      </c>
      <c r="Z43" s="68">
        <v>0</v>
      </c>
      <c r="AA43" s="135">
        <f t="shared" si="5"/>
        <v>77</v>
      </c>
    </row>
    <row r="44" spans="1:27" s="45" customFormat="1" ht="15.6" x14ac:dyDescent="0.3">
      <c r="A44" s="141"/>
      <c r="B44" s="214">
        <v>3744</v>
      </c>
      <c r="C44" s="142" t="s">
        <v>253</v>
      </c>
      <c r="D44" s="135">
        <v>4000</v>
      </c>
      <c r="E44" s="134">
        <v>9896.5</v>
      </c>
      <c r="F44" s="68">
        <v>105.3</v>
      </c>
      <c r="G44" s="135">
        <f t="shared" si="12"/>
        <v>0</v>
      </c>
      <c r="H44" s="68">
        <v>105.3</v>
      </c>
      <c r="I44" s="135">
        <f t="shared" si="13"/>
        <v>0</v>
      </c>
      <c r="J44" s="68">
        <v>105.3</v>
      </c>
      <c r="K44" s="135">
        <f t="shared" si="14"/>
        <v>0</v>
      </c>
      <c r="L44" s="68">
        <v>105.3</v>
      </c>
      <c r="M44" s="135">
        <f t="shared" si="0"/>
        <v>0</v>
      </c>
      <c r="N44" s="68">
        <v>105.3</v>
      </c>
      <c r="O44" s="135">
        <f t="shared" si="8"/>
        <v>9750</v>
      </c>
      <c r="P44" s="68">
        <v>9855.2999999999993</v>
      </c>
      <c r="Q44" s="135">
        <f t="shared" si="1"/>
        <v>0</v>
      </c>
      <c r="R44" s="68">
        <v>9855.2999999999993</v>
      </c>
      <c r="S44" s="135">
        <f t="shared" si="2"/>
        <v>-105.29999999999927</v>
      </c>
      <c r="T44" s="68">
        <v>9750</v>
      </c>
      <c r="U44" s="135">
        <f t="shared" si="3"/>
        <v>0</v>
      </c>
      <c r="V44" s="68">
        <v>9750</v>
      </c>
      <c r="W44" s="135">
        <f t="shared" si="9"/>
        <v>-9750</v>
      </c>
      <c r="X44" s="68">
        <v>0</v>
      </c>
      <c r="Y44" s="135">
        <f t="shared" si="10"/>
        <v>0</v>
      </c>
      <c r="Z44" s="68">
        <v>0</v>
      </c>
      <c r="AA44" s="135">
        <f t="shared" si="5"/>
        <v>98.519678674278794</v>
      </c>
    </row>
    <row r="45" spans="1:27" s="45" customFormat="1" ht="15.6" x14ac:dyDescent="0.3">
      <c r="A45" s="141"/>
      <c r="B45" s="214">
        <v>3745</v>
      </c>
      <c r="C45" s="142" t="s">
        <v>254</v>
      </c>
      <c r="D45" s="216">
        <v>24947</v>
      </c>
      <c r="E45" s="134">
        <v>22803.3</v>
      </c>
      <c r="F45" s="68">
        <v>2318.5</v>
      </c>
      <c r="G45" s="135">
        <f t="shared" si="12"/>
        <v>1611.8000000000002</v>
      </c>
      <c r="H45" s="68">
        <v>3930.3</v>
      </c>
      <c r="I45" s="135">
        <f t="shared" si="13"/>
        <v>1520.3999999999996</v>
      </c>
      <c r="J45" s="68">
        <v>5450.7</v>
      </c>
      <c r="K45" s="135">
        <f t="shared" si="14"/>
        <v>2965.2</v>
      </c>
      <c r="L45" s="68">
        <v>8415.9</v>
      </c>
      <c r="M45" s="135">
        <f t="shared" si="0"/>
        <v>2326.5</v>
      </c>
      <c r="N45" s="68">
        <v>10742.4</v>
      </c>
      <c r="O45" s="135">
        <f t="shared" si="8"/>
        <v>2046</v>
      </c>
      <c r="P45" s="68">
        <v>12788.4</v>
      </c>
      <c r="Q45" s="135">
        <f t="shared" si="1"/>
        <v>1603.7000000000007</v>
      </c>
      <c r="R45" s="68">
        <v>14392.1</v>
      </c>
      <c r="S45" s="135">
        <f t="shared" si="2"/>
        <v>1867.1000000000004</v>
      </c>
      <c r="T45" s="68">
        <v>16259.2</v>
      </c>
      <c r="U45" s="135">
        <f t="shared" si="3"/>
        <v>1610.2000000000007</v>
      </c>
      <c r="V45" s="68">
        <v>17869.400000000001</v>
      </c>
      <c r="W45" s="135">
        <f t="shared" si="9"/>
        <v>-17869.400000000001</v>
      </c>
      <c r="X45" s="68">
        <v>0</v>
      </c>
      <c r="Y45" s="135">
        <f t="shared" si="10"/>
        <v>0</v>
      </c>
      <c r="Z45" s="68">
        <v>0</v>
      </c>
      <c r="AA45" s="135">
        <f t="shared" si="5"/>
        <v>78.363219358601611</v>
      </c>
    </row>
    <row r="46" spans="1:27" s="45" customFormat="1" ht="15.6" x14ac:dyDescent="0.3">
      <c r="A46" s="141"/>
      <c r="B46" s="214">
        <v>4349</v>
      </c>
      <c r="C46" s="142" t="s">
        <v>517</v>
      </c>
      <c r="D46" s="140">
        <v>0</v>
      </c>
      <c r="E46" s="114">
        <v>750</v>
      </c>
      <c r="F46" s="68">
        <v>0</v>
      </c>
      <c r="G46" s="135">
        <f t="shared" si="12"/>
        <v>0</v>
      </c>
      <c r="H46" s="68">
        <v>0</v>
      </c>
      <c r="I46" s="135">
        <f t="shared" si="13"/>
        <v>0</v>
      </c>
      <c r="J46" s="68">
        <v>0</v>
      </c>
      <c r="K46" s="135">
        <f t="shared" si="14"/>
        <v>0</v>
      </c>
      <c r="L46" s="68">
        <v>0</v>
      </c>
      <c r="M46" s="135">
        <f t="shared" si="0"/>
        <v>0</v>
      </c>
      <c r="N46" s="68">
        <v>0</v>
      </c>
      <c r="O46" s="135">
        <f t="shared" si="8"/>
        <v>0</v>
      </c>
      <c r="P46" s="68">
        <v>0</v>
      </c>
      <c r="Q46" s="135">
        <f t="shared" si="1"/>
        <v>0</v>
      </c>
      <c r="R46" s="68">
        <v>0</v>
      </c>
      <c r="S46" s="135">
        <f t="shared" si="2"/>
        <v>3.6</v>
      </c>
      <c r="T46" s="68">
        <v>3.6</v>
      </c>
      <c r="U46" s="135">
        <f t="shared" si="3"/>
        <v>0</v>
      </c>
      <c r="V46" s="68">
        <v>3.6</v>
      </c>
      <c r="W46" s="135">
        <f t="shared" si="9"/>
        <v>-3.6</v>
      </c>
      <c r="X46" s="68">
        <v>0</v>
      </c>
      <c r="Y46" s="135">
        <f t="shared" si="10"/>
        <v>0</v>
      </c>
      <c r="Z46" s="68">
        <v>0</v>
      </c>
      <c r="AA46" s="135">
        <f t="shared" si="5"/>
        <v>0.48000000000000004</v>
      </c>
    </row>
    <row r="47" spans="1:27" s="45" customFormat="1" ht="15.6" x14ac:dyDescent="0.3">
      <c r="A47" s="179"/>
      <c r="B47" s="214">
        <v>4351</v>
      </c>
      <c r="C47" s="215" t="s">
        <v>462</v>
      </c>
      <c r="D47" s="140">
        <v>1000</v>
      </c>
      <c r="E47" s="114">
        <v>519.20000000000005</v>
      </c>
      <c r="F47" s="68">
        <v>0</v>
      </c>
      <c r="G47" s="135">
        <f>H47-F47</f>
        <v>0</v>
      </c>
      <c r="H47" s="68">
        <v>0</v>
      </c>
      <c r="I47" s="135">
        <f>J47-H47</f>
        <v>0</v>
      </c>
      <c r="J47" s="68">
        <v>0</v>
      </c>
      <c r="K47" s="135">
        <f>L47-J47</f>
        <v>0</v>
      </c>
      <c r="L47" s="68">
        <v>0</v>
      </c>
      <c r="M47" s="135">
        <f>N47-L47</f>
        <v>0</v>
      </c>
      <c r="N47" s="68">
        <v>0</v>
      </c>
      <c r="O47" s="135">
        <f>P47-N47</f>
        <v>0</v>
      </c>
      <c r="P47" s="68">
        <v>0</v>
      </c>
      <c r="Q47" s="135">
        <f>R47-P47</f>
        <v>0</v>
      </c>
      <c r="R47" s="68">
        <v>0</v>
      </c>
      <c r="S47" s="135">
        <f>T47-R47</f>
        <v>519.20000000000005</v>
      </c>
      <c r="T47" s="68">
        <v>519.20000000000005</v>
      </c>
      <c r="U47" s="135">
        <f>V47-T47</f>
        <v>0</v>
      </c>
      <c r="V47" s="68">
        <v>519.20000000000005</v>
      </c>
      <c r="W47" s="135">
        <f>X47-V47</f>
        <v>-519.20000000000005</v>
      </c>
      <c r="X47" s="68">
        <v>0</v>
      </c>
      <c r="Y47" s="135">
        <f>Z47-X47</f>
        <v>0</v>
      </c>
      <c r="Z47" s="68">
        <v>0</v>
      </c>
      <c r="AA47" s="135">
        <f t="shared" si="5"/>
        <v>100</v>
      </c>
    </row>
    <row r="48" spans="1:27" s="45" customFormat="1" ht="15.6" x14ac:dyDescent="0.3">
      <c r="A48" s="179"/>
      <c r="B48" s="214">
        <v>4357</v>
      </c>
      <c r="C48" s="215" t="s">
        <v>255</v>
      </c>
      <c r="D48" s="140">
        <v>2950</v>
      </c>
      <c r="E48" s="114">
        <v>7455.9</v>
      </c>
      <c r="F48" s="68">
        <v>420.3</v>
      </c>
      <c r="G48" s="135">
        <f>H48-F48</f>
        <v>0</v>
      </c>
      <c r="H48" s="68">
        <v>420.3</v>
      </c>
      <c r="I48" s="135">
        <f>J48-H48</f>
        <v>230.40000000000003</v>
      </c>
      <c r="J48" s="68">
        <v>650.70000000000005</v>
      </c>
      <c r="K48" s="135">
        <f>L48-J48</f>
        <v>67.799999999999955</v>
      </c>
      <c r="L48" s="68">
        <v>718.5</v>
      </c>
      <c r="M48" s="135">
        <f>N48-L48</f>
        <v>119.70000000000005</v>
      </c>
      <c r="N48" s="68">
        <v>838.2</v>
      </c>
      <c r="O48" s="135">
        <f>P48-N48</f>
        <v>0</v>
      </c>
      <c r="P48" s="68">
        <v>838.2</v>
      </c>
      <c r="Q48" s="135">
        <f>R48-P48</f>
        <v>0</v>
      </c>
      <c r="R48" s="68">
        <v>838.2</v>
      </c>
      <c r="S48" s="135">
        <f>T48-R48</f>
        <v>16.399999999999977</v>
      </c>
      <c r="T48" s="68">
        <v>854.6</v>
      </c>
      <c r="U48" s="135">
        <f>V48-T48</f>
        <v>52</v>
      </c>
      <c r="V48" s="68">
        <v>906.6</v>
      </c>
      <c r="W48" s="135">
        <f>X48-V48</f>
        <v>-906.6</v>
      </c>
      <c r="X48" s="68">
        <v>0</v>
      </c>
      <c r="Y48" s="135">
        <f>Z48-X48</f>
        <v>0</v>
      </c>
      <c r="Z48" s="68">
        <v>0</v>
      </c>
      <c r="AA48" s="135">
        <f t="shared" si="5"/>
        <v>12.159497847342374</v>
      </c>
    </row>
    <row r="49" spans="1:27" s="45" customFormat="1" ht="15.6" x14ac:dyDescent="0.3">
      <c r="A49" s="141"/>
      <c r="B49" s="214">
        <v>4359</v>
      </c>
      <c r="C49" s="215" t="s">
        <v>491</v>
      </c>
      <c r="D49" s="135">
        <v>0</v>
      </c>
      <c r="E49" s="134">
        <v>768.7</v>
      </c>
      <c r="F49" s="68">
        <v>0</v>
      </c>
      <c r="G49" s="135">
        <f t="shared" ref="G49" si="25">H49-F49</f>
        <v>0</v>
      </c>
      <c r="H49" s="68">
        <v>0</v>
      </c>
      <c r="I49" s="135">
        <f t="shared" ref="I49" si="26">J49-H49</f>
        <v>0</v>
      </c>
      <c r="J49" s="68">
        <v>0</v>
      </c>
      <c r="K49" s="135">
        <f t="shared" ref="K49" si="27">L49-J49</f>
        <v>0</v>
      </c>
      <c r="L49" s="68">
        <v>0</v>
      </c>
      <c r="M49" s="135">
        <f t="shared" ref="M49" si="28">N49-L49</f>
        <v>374.5</v>
      </c>
      <c r="N49" s="68">
        <v>374.5</v>
      </c>
      <c r="O49" s="135">
        <f t="shared" ref="O49" si="29">P49-N49</f>
        <v>100.5</v>
      </c>
      <c r="P49" s="68">
        <v>475</v>
      </c>
      <c r="Q49" s="135">
        <f t="shared" ref="Q49" si="30">R49-P49</f>
        <v>198.20000000000005</v>
      </c>
      <c r="R49" s="68">
        <v>673.2</v>
      </c>
      <c r="S49" s="135">
        <f t="shared" ref="S49" si="31">T49-R49</f>
        <v>9.3999999999999773</v>
      </c>
      <c r="T49" s="68">
        <v>682.6</v>
      </c>
      <c r="U49" s="135">
        <f t="shared" ref="U49" si="32">V49-T49</f>
        <v>0</v>
      </c>
      <c r="V49" s="68">
        <v>682.6</v>
      </c>
      <c r="W49" s="135">
        <f t="shared" ref="W49" si="33">X49-V49</f>
        <v>-682.6</v>
      </c>
      <c r="X49" s="68">
        <v>0</v>
      </c>
      <c r="Y49" s="135">
        <f t="shared" ref="Y49" si="34">Z49-X49</f>
        <v>0</v>
      </c>
      <c r="Z49" s="68">
        <v>0</v>
      </c>
      <c r="AA49" s="135">
        <f t="shared" si="5"/>
        <v>88.799271497333152</v>
      </c>
    </row>
    <row r="50" spans="1:27" s="45" customFormat="1" ht="15.6" x14ac:dyDescent="0.3">
      <c r="A50" s="179"/>
      <c r="B50" s="214">
        <v>4374</v>
      </c>
      <c r="C50" s="215" t="s">
        <v>256</v>
      </c>
      <c r="D50" s="140">
        <v>0</v>
      </c>
      <c r="E50" s="114">
        <v>220.6</v>
      </c>
      <c r="F50" s="68">
        <v>0</v>
      </c>
      <c r="G50" s="135">
        <f t="shared" si="12"/>
        <v>69.599999999999994</v>
      </c>
      <c r="H50" s="68">
        <v>69.599999999999994</v>
      </c>
      <c r="I50" s="135">
        <f t="shared" si="13"/>
        <v>57.300000000000011</v>
      </c>
      <c r="J50" s="68">
        <v>126.9</v>
      </c>
      <c r="K50" s="135">
        <f t="shared" si="14"/>
        <v>37.5</v>
      </c>
      <c r="L50" s="68">
        <v>164.4</v>
      </c>
      <c r="M50" s="135">
        <f t="shared" si="0"/>
        <v>0</v>
      </c>
      <c r="N50" s="68">
        <v>164.4</v>
      </c>
      <c r="O50" s="135">
        <f t="shared" si="8"/>
        <v>0</v>
      </c>
      <c r="P50" s="68">
        <v>164.4</v>
      </c>
      <c r="Q50" s="135">
        <f t="shared" si="1"/>
        <v>0</v>
      </c>
      <c r="R50" s="68">
        <v>164.4</v>
      </c>
      <c r="S50" s="135">
        <f t="shared" si="2"/>
        <v>31.5</v>
      </c>
      <c r="T50" s="68">
        <v>195.9</v>
      </c>
      <c r="U50" s="135">
        <f t="shared" si="3"/>
        <v>0</v>
      </c>
      <c r="V50" s="68">
        <v>195.9</v>
      </c>
      <c r="W50" s="135">
        <f t="shared" si="9"/>
        <v>-195.9</v>
      </c>
      <c r="X50" s="68">
        <v>0</v>
      </c>
      <c r="Y50" s="135">
        <f t="shared" si="10"/>
        <v>0</v>
      </c>
      <c r="Z50" s="68">
        <v>0</v>
      </c>
      <c r="AA50" s="135">
        <f t="shared" si="5"/>
        <v>88.803263825929292</v>
      </c>
    </row>
    <row r="51" spans="1:27" s="43" customFormat="1" ht="15" x14ac:dyDescent="0.25">
      <c r="A51" s="179"/>
      <c r="B51" s="214">
        <v>5311</v>
      </c>
      <c r="C51" s="215" t="s">
        <v>257</v>
      </c>
      <c r="D51" s="140">
        <v>4500</v>
      </c>
      <c r="E51" s="114">
        <v>1118.0999999999999</v>
      </c>
      <c r="F51" s="68">
        <v>0</v>
      </c>
      <c r="G51" s="135">
        <f t="shared" si="12"/>
        <v>0</v>
      </c>
      <c r="H51" s="68">
        <v>0</v>
      </c>
      <c r="I51" s="135">
        <f t="shared" si="13"/>
        <v>0</v>
      </c>
      <c r="J51" s="68">
        <v>0</v>
      </c>
      <c r="K51" s="135">
        <f t="shared" si="14"/>
        <v>123.5</v>
      </c>
      <c r="L51" s="68">
        <v>123.5</v>
      </c>
      <c r="M51" s="135">
        <f t="shared" si="0"/>
        <v>-9.9999999999994316E-2</v>
      </c>
      <c r="N51" s="68">
        <v>123.4</v>
      </c>
      <c r="O51" s="135">
        <f t="shared" si="8"/>
        <v>15.099999999999994</v>
      </c>
      <c r="P51" s="68">
        <v>138.5</v>
      </c>
      <c r="Q51" s="135">
        <f t="shared" si="1"/>
        <v>0</v>
      </c>
      <c r="R51" s="68">
        <v>138.5</v>
      </c>
      <c r="S51" s="135">
        <f t="shared" si="2"/>
        <v>0</v>
      </c>
      <c r="T51" s="68">
        <v>138.5</v>
      </c>
      <c r="U51" s="135">
        <f t="shared" si="3"/>
        <v>0</v>
      </c>
      <c r="V51" s="68">
        <v>138.5</v>
      </c>
      <c r="W51" s="135">
        <f t="shared" si="9"/>
        <v>-138.5</v>
      </c>
      <c r="X51" s="68">
        <v>0</v>
      </c>
      <c r="Y51" s="135">
        <f t="shared" si="10"/>
        <v>0</v>
      </c>
      <c r="Z51" s="68">
        <v>0</v>
      </c>
      <c r="AA51" s="135">
        <f t="shared" si="5"/>
        <v>12.387085233878903</v>
      </c>
    </row>
    <row r="52" spans="1:27" s="43" customFormat="1" ht="15" x14ac:dyDescent="0.25">
      <c r="A52" s="179"/>
      <c r="B52" s="214">
        <v>5512</v>
      </c>
      <c r="C52" s="215" t="s">
        <v>464</v>
      </c>
      <c r="D52" s="140">
        <v>500</v>
      </c>
      <c r="E52" s="114">
        <v>587</v>
      </c>
      <c r="F52" s="68">
        <v>0</v>
      </c>
      <c r="G52" s="135">
        <f t="shared" si="12"/>
        <v>0</v>
      </c>
      <c r="H52" s="68">
        <v>0</v>
      </c>
      <c r="I52" s="135">
        <f t="shared" si="13"/>
        <v>0</v>
      </c>
      <c r="J52" s="68">
        <v>0</v>
      </c>
      <c r="K52" s="135">
        <f t="shared" si="14"/>
        <v>0</v>
      </c>
      <c r="L52" s="68">
        <v>0</v>
      </c>
      <c r="M52" s="135">
        <f t="shared" si="0"/>
        <v>0</v>
      </c>
      <c r="N52" s="68">
        <v>0</v>
      </c>
      <c r="O52" s="135">
        <f t="shared" si="8"/>
        <v>0</v>
      </c>
      <c r="P52" s="68">
        <v>0</v>
      </c>
      <c r="Q52" s="135">
        <f t="shared" si="1"/>
        <v>0</v>
      </c>
      <c r="R52" s="68">
        <v>0</v>
      </c>
      <c r="S52" s="135">
        <f t="shared" si="2"/>
        <v>89.5</v>
      </c>
      <c r="T52" s="68">
        <v>89.5</v>
      </c>
      <c r="U52" s="135">
        <f t="shared" si="3"/>
        <v>0</v>
      </c>
      <c r="V52" s="68">
        <v>89.5</v>
      </c>
      <c r="W52" s="135">
        <f t="shared" si="9"/>
        <v>-89.5</v>
      </c>
      <c r="X52" s="68">
        <v>0</v>
      </c>
      <c r="Y52" s="135">
        <f t="shared" si="10"/>
        <v>0</v>
      </c>
      <c r="Z52" s="68">
        <v>0</v>
      </c>
      <c r="AA52" s="135">
        <f t="shared" si="5"/>
        <v>15.247018739352642</v>
      </c>
    </row>
    <row r="53" spans="1:27" s="43" customFormat="1" ht="15" x14ac:dyDescent="0.25">
      <c r="A53" s="179"/>
      <c r="B53" s="214">
        <v>6171</v>
      </c>
      <c r="C53" s="215" t="s">
        <v>332</v>
      </c>
      <c r="D53" s="140">
        <v>3500</v>
      </c>
      <c r="E53" s="114">
        <v>1620</v>
      </c>
      <c r="F53" s="68">
        <v>0</v>
      </c>
      <c r="G53" s="135">
        <f t="shared" si="12"/>
        <v>0</v>
      </c>
      <c r="H53" s="68">
        <v>0</v>
      </c>
      <c r="I53" s="135">
        <f t="shared" si="13"/>
        <v>0</v>
      </c>
      <c r="J53" s="68">
        <v>0</v>
      </c>
      <c r="K53" s="135">
        <f t="shared" si="14"/>
        <v>0</v>
      </c>
      <c r="L53" s="68">
        <v>0</v>
      </c>
      <c r="M53" s="135">
        <f t="shared" si="0"/>
        <v>0</v>
      </c>
      <c r="N53" s="68">
        <v>0</v>
      </c>
      <c r="O53" s="135">
        <f t="shared" si="8"/>
        <v>0</v>
      </c>
      <c r="P53" s="68">
        <v>0</v>
      </c>
      <c r="Q53" s="135">
        <f t="shared" si="1"/>
        <v>0</v>
      </c>
      <c r="R53" s="68">
        <v>0</v>
      </c>
      <c r="S53" s="135">
        <f t="shared" si="2"/>
        <v>0</v>
      </c>
      <c r="T53" s="68">
        <v>0</v>
      </c>
      <c r="U53" s="135">
        <f t="shared" si="3"/>
        <v>0</v>
      </c>
      <c r="V53" s="68">
        <v>0</v>
      </c>
      <c r="W53" s="135">
        <f t="shared" si="9"/>
        <v>0</v>
      </c>
      <c r="X53" s="68">
        <v>0</v>
      </c>
      <c r="Y53" s="135">
        <f t="shared" si="10"/>
        <v>0</v>
      </c>
      <c r="Z53" s="68">
        <v>0</v>
      </c>
      <c r="AA53" s="135">
        <f t="shared" si="5"/>
        <v>0</v>
      </c>
    </row>
    <row r="54" spans="1:27" s="43" customFormat="1" ht="15" hidden="1" x14ac:dyDescent="0.25">
      <c r="A54" s="179"/>
      <c r="B54" s="214">
        <v>6399</v>
      </c>
      <c r="C54" s="215" t="s">
        <v>258</v>
      </c>
      <c r="D54" s="140"/>
      <c r="E54" s="114"/>
      <c r="F54" s="68">
        <v>0</v>
      </c>
      <c r="G54" s="135">
        <f>H54-F54</f>
        <v>0</v>
      </c>
      <c r="H54" s="68">
        <v>0</v>
      </c>
      <c r="I54" s="135">
        <f>J54-H54</f>
        <v>0</v>
      </c>
      <c r="J54" s="68">
        <v>0</v>
      </c>
      <c r="K54" s="135">
        <f>L54-J54</f>
        <v>0</v>
      </c>
      <c r="L54" s="68">
        <v>0</v>
      </c>
      <c r="M54" s="135">
        <f>N54-L54</f>
        <v>0</v>
      </c>
      <c r="N54" s="68">
        <v>0</v>
      </c>
      <c r="O54" s="135">
        <f>P54-N54</f>
        <v>0</v>
      </c>
      <c r="P54" s="68">
        <v>0</v>
      </c>
      <c r="Q54" s="135">
        <f>R54-P54</f>
        <v>0</v>
      </c>
      <c r="R54" s="68">
        <v>0</v>
      </c>
      <c r="S54" s="135">
        <f>T54-R54</f>
        <v>0</v>
      </c>
      <c r="T54" s="68">
        <v>0</v>
      </c>
      <c r="U54" s="135">
        <f>V54-T54</f>
        <v>0</v>
      </c>
      <c r="V54" s="68">
        <v>0</v>
      </c>
      <c r="W54" s="135">
        <f>X54-V54</f>
        <v>0</v>
      </c>
      <c r="X54" s="68">
        <v>0</v>
      </c>
      <c r="Y54" s="135">
        <f>Z54-X54</f>
        <v>0</v>
      </c>
      <c r="Z54" s="68">
        <v>0</v>
      </c>
      <c r="AA54" s="135" t="e">
        <f t="shared" si="5"/>
        <v>#DIV/0!</v>
      </c>
    </row>
    <row r="55" spans="1:27" s="43" customFormat="1" ht="15" x14ac:dyDescent="0.25">
      <c r="A55" s="179"/>
      <c r="B55" s="214">
        <v>6402</v>
      </c>
      <c r="C55" s="215" t="s">
        <v>463</v>
      </c>
      <c r="D55" s="140">
        <v>3437</v>
      </c>
      <c r="E55" s="114">
        <v>0</v>
      </c>
      <c r="F55" s="68">
        <v>0</v>
      </c>
      <c r="G55" s="135">
        <f t="shared" si="12"/>
        <v>0</v>
      </c>
      <c r="H55" s="68">
        <v>0</v>
      </c>
      <c r="I55" s="135">
        <f t="shared" si="13"/>
        <v>0</v>
      </c>
      <c r="J55" s="68">
        <v>0</v>
      </c>
      <c r="K55" s="135">
        <f t="shared" si="14"/>
        <v>0</v>
      </c>
      <c r="L55" s="68">
        <v>0</v>
      </c>
      <c r="M55" s="135">
        <f t="shared" si="0"/>
        <v>0</v>
      </c>
      <c r="N55" s="68">
        <v>0</v>
      </c>
      <c r="O55" s="135">
        <f t="shared" si="8"/>
        <v>0</v>
      </c>
      <c r="P55" s="68">
        <v>0</v>
      </c>
      <c r="Q55" s="135">
        <f t="shared" si="1"/>
        <v>0</v>
      </c>
      <c r="R55" s="68">
        <v>0</v>
      </c>
      <c r="S55" s="135">
        <f t="shared" si="2"/>
        <v>0</v>
      </c>
      <c r="T55" s="68">
        <v>0</v>
      </c>
      <c r="U55" s="135">
        <f t="shared" si="3"/>
        <v>0</v>
      </c>
      <c r="V55" s="68">
        <v>0</v>
      </c>
      <c r="W55" s="135">
        <f t="shared" si="9"/>
        <v>0</v>
      </c>
      <c r="X55" s="68">
        <v>0</v>
      </c>
      <c r="Y55" s="135">
        <f t="shared" si="10"/>
        <v>0</v>
      </c>
      <c r="Z55" s="68">
        <v>0</v>
      </c>
      <c r="AA55" s="135" t="e">
        <f t="shared" si="5"/>
        <v>#DIV/0!</v>
      </c>
    </row>
    <row r="56" spans="1:27" s="43" customFormat="1" ht="15" x14ac:dyDescent="0.25">
      <c r="A56" s="179">
        <v>6409</v>
      </c>
      <c r="B56" s="214">
        <v>6409</v>
      </c>
      <c r="C56" s="215" t="s">
        <v>259</v>
      </c>
      <c r="D56" s="140">
        <v>2400</v>
      </c>
      <c r="E56" s="114">
        <v>179.5</v>
      </c>
      <c r="F56" s="68">
        <v>0</v>
      </c>
      <c r="G56" s="135">
        <f t="shared" si="12"/>
        <v>0</v>
      </c>
      <c r="H56" s="68">
        <v>0</v>
      </c>
      <c r="I56" s="135">
        <f t="shared" si="13"/>
        <v>0</v>
      </c>
      <c r="J56" s="68">
        <v>0</v>
      </c>
      <c r="K56" s="135">
        <f t="shared" si="14"/>
        <v>0</v>
      </c>
      <c r="L56" s="68">
        <v>0</v>
      </c>
      <c r="M56" s="135">
        <f t="shared" si="0"/>
        <v>0</v>
      </c>
      <c r="N56" s="68">
        <v>0</v>
      </c>
      <c r="O56" s="135">
        <f t="shared" si="8"/>
        <v>0</v>
      </c>
      <c r="P56" s="68">
        <v>0</v>
      </c>
      <c r="Q56" s="135">
        <f t="shared" si="1"/>
        <v>0</v>
      </c>
      <c r="R56" s="68">
        <v>0</v>
      </c>
      <c r="S56" s="135">
        <f t="shared" si="2"/>
        <v>0</v>
      </c>
      <c r="T56" s="68">
        <v>0</v>
      </c>
      <c r="U56" s="135">
        <f t="shared" si="3"/>
        <v>0</v>
      </c>
      <c r="V56" s="68">
        <v>0</v>
      </c>
      <c r="W56" s="135">
        <f t="shared" si="9"/>
        <v>0</v>
      </c>
      <c r="X56" s="68">
        <v>0</v>
      </c>
      <c r="Y56" s="135">
        <f t="shared" si="10"/>
        <v>0</v>
      </c>
      <c r="Z56" s="68">
        <v>0</v>
      </c>
      <c r="AA56" s="135">
        <f t="shared" si="5"/>
        <v>0</v>
      </c>
    </row>
    <row r="57" spans="1:27" s="45" customFormat="1" ht="16.2" thickBot="1" x14ac:dyDescent="0.35">
      <c r="A57" s="141"/>
      <c r="B57" s="214"/>
      <c r="C57" s="142"/>
      <c r="D57" s="135"/>
      <c r="E57" s="134"/>
      <c r="F57" s="213"/>
      <c r="G57" s="135"/>
      <c r="H57" s="213"/>
      <c r="I57" s="135"/>
      <c r="J57" s="213"/>
      <c r="K57" s="135"/>
      <c r="L57" s="213"/>
      <c r="M57" s="135"/>
      <c r="N57" s="213"/>
      <c r="O57" s="135"/>
      <c r="P57" s="213"/>
      <c r="Q57" s="135"/>
      <c r="R57" s="213"/>
      <c r="S57" s="135"/>
      <c r="T57" s="213"/>
      <c r="U57" s="135"/>
      <c r="V57" s="213"/>
      <c r="W57" s="135"/>
      <c r="X57" s="213"/>
      <c r="Y57" s="135"/>
      <c r="Z57" s="213"/>
      <c r="AA57" s="135"/>
    </row>
    <row r="58" spans="1:27" s="193" customFormat="1" ht="16.5" hidden="1" customHeight="1" x14ac:dyDescent="0.3">
      <c r="A58" s="127"/>
      <c r="B58" s="221"/>
      <c r="C58" s="143" t="s">
        <v>260</v>
      </c>
      <c r="D58" s="222" t="e">
        <f>SUM(#REF!+#REF!+#REF!+#REF!)</f>
        <v>#REF!</v>
      </c>
      <c r="E58" s="223" t="e">
        <f>SUM(#REF!+92+#REF!+#REF!)</f>
        <v>#REF!</v>
      </c>
      <c r="F58" s="224" t="e">
        <f>SUM(#REF!+#REF!+#REF!+#REF!)</f>
        <v>#REF!</v>
      </c>
      <c r="G58" s="222" t="e">
        <f>SUM(#REF!+#REF!+#REF!+#REF!)</f>
        <v>#REF!</v>
      </c>
      <c r="H58" s="224" t="e">
        <f>SUM(#REF!+#REF!+#REF!+#REF!)</f>
        <v>#REF!</v>
      </c>
      <c r="I58" s="222" t="e">
        <f>SUM(#REF!+#REF!+#REF!+#REF!)</f>
        <v>#REF!</v>
      </c>
      <c r="J58" s="224" t="e">
        <f>SUM(#REF!+#REF!+#REF!+#REF!)</f>
        <v>#REF!</v>
      </c>
      <c r="K58" s="222" t="e">
        <f>SUM(#REF!+#REF!+#REF!+#REF!)</f>
        <v>#REF!</v>
      </c>
      <c r="L58" s="224" t="e">
        <f>SUM(#REF!+#REF!+#REF!+#REF!)</f>
        <v>#REF!</v>
      </c>
      <c r="M58" s="222" t="e">
        <f>SUM(#REF!+#REF!+#REF!+#REF!)</f>
        <v>#REF!</v>
      </c>
      <c r="N58" s="224" t="e">
        <f>SUM(#REF!+#REF!+#REF!+#REF!)</f>
        <v>#REF!</v>
      </c>
      <c r="O58" s="222" t="e">
        <f>SUM(#REF!+#REF!+#REF!+#REF!)</f>
        <v>#REF!</v>
      </c>
      <c r="P58" s="224" t="e">
        <f>SUM(#REF!+#REF!+#REF!+#REF!)</f>
        <v>#REF!</v>
      </c>
      <c r="Q58" s="222" t="e">
        <f>SUM(#REF!+#REF!+#REF!+#REF!)</f>
        <v>#REF!</v>
      </c>
      <c r="R58" s="224" t="e">
        <f>SUM(#REF!+#REF!+#REF!+#REF!)</f>
        <v>#REF!</v>
      </c>
      <c r="S58" s="222" t="e">
        <f>SUM(#REF!+#REF!+#REF!+#REF!)</f>
        <v>#REF!</v>
      </c>
      <c r="T58" s="224" t="e">
        <f>SUM(#REF!+#REF!+#REF!+#REF!)</f>
        <v>#REF!</v>
      </c>
      <c r="U58" s="222" t="e">
        <f>SUM(#REF!+#REF!+#REF!+#REF!)</f>
        <v>#REF!</v>
      </c>
      <c r="V58" s="224" t="e">
        <f>SUM(#REF!+#REF!+#REF!+#REF!)</f>
        <v>#REF!</v>
      </c>
      <c r="W58" s="222" t="e">
        <f>SUM(#REF!+#REF!+#REF!+#REF!)</f>
        <v>#REF!</v>
      </c>
      <c r="X58" s="224" t="e">
        <f>SUM(#REF!+#REF!+#REF!+#REF!)</f>
        <v>#REF!</v>
      </c>
      <c r="Y58" s="222" t="e">
        <f>SUM(#REF!+#REF!+#REF!+#REF!)</f>
        <v>#REF!</v>
      </c>
      <c r="Z58" s="224" t="e">
        <f>SUM(#REF!+#REF!+#REF!+#REF!)</f>
        <v>#REF!</v>
      </c>
      <c r="AA58" s="135" t="e">
        <f t="shared" ref="AA58" si="35">(Z58/E58)*100</f>
        <v>#REF!</v>
      </c>
    </row>
    <row r="59" spans="1:27" s="45" customFormat="1" ht="15.75" hidden="1" customHeight="1" x14ac:dyDescent="0.3">
      <c r="A59" s="141"/>
      <c r="B59" s="214"/>
      <c r="C59" s="142"/>
      <c r="D59" s="135"/>
      <c r="E59" s="134"/>
      <c r="F59" s="213"/>
      <c r="G59" s="135"/>
      <c r="H59" s="213"/>
      <c r="I59" s="135"/>
      <c r="J59" s="213"/>
      <c r="K59" s="135"/>
      <c r="L59" s="213"/>
      <c r="M59" s="135"/>
      <c r="N59" s="213"/>
      <c r="O59" s="135"/>
      <c r="P59" s="213"/>
      <c r="Q59" s="135"/>
      <c r="R59" s="213"/>
      <c r="S59" s="135"/>
      <c r="T59" s="213"/>
      <c r="U59" s="135"/>
      <c r="V59" s="213"/>
      <c r="W59" s="135"/>
      <c r="X59" s="213"/>
      <c r="Y59" s="135"/>
      <c r="Z59" s="213"/>
      <c r="AA59" s="135"/>
    </row>
    <row r="60" spans="1:27" s="45" customFormat="1" ht="12.75" hidden="1" customHeight="1" thickBot="1" x14ac:dyDescent="0.35">
      <c r="A60" s="225"/>
      <c r="B60" s="226"/>
      <c r="C60" s="227"/>
      <c r="D60" s="228"/>
      <c r="E60" s="229"/>
      <c r="F60" s="230"/>
      <c r="G60" s="228"/>
      <c r="H60" s="230"/>
      <c r="I60" s="228"/>
      <c r="J60" s="230"/>
      <c r="K60" s="228"/>
      <c r="L60" s="230"/>
      <c r="M60" s="228"/>
      <c r="N60" s="230"/>
      <c r="O60" s="228"/>
      <c r="P60" s="230"/>
      <c r="Q60" s="228"/>
      <c r="R60" s="230"/>
      <c r="S60" s="228"/>
      <c r="T60" s="230"/>
      <c r="U60" s="228"/>
      <c r="V60" s="230"/>
      <c r="W60" s="228"/>
      <c r="X60" s="230"/>
      <c r="Y60" s="228"/>
      <c r="Z60" s="230"/>
      <c r="AA60" s="228"/>
    </row>
    <row r="61" spans="1:27" s="43" customFormat="1" ht="18.75" customHeight="1" thickTop="1" thickBot="1" x14ac:dyDescent="0.35">
      <c r="A61" s="231"/>
      <c r="B61" s="232"/>
      <c r="C61" s="233" t="s">
        <v>261</v>
      </c>
      <c r="D61" s="234">
        <f t="shared" ref="D61:Z61" si="36">SUM(D12:D57)</f>
        <v>206555</v>
      </c>
      <c r="E61" s="235">
        <f t="shared" si="36"/>
        <v>261965.40000000002</v>
      </c>
      <c r="F61" s="236">
        <f t="shared" si="36"/>
        <v>11043.199999999999</v>
      </c>
      <c r="G61" s="234">
        <f t="shared" si="36"/>
        <v>10580.9</v>
      </c>
      <c r="H61" s="236">
        <f t="shared" si="36"/>
        <v>21624.1</v>
      </c>
      <c r="I61" s="234">
        <f t="shared" si="36"/>
        <v>9760.0999999999985</v>
      </c>
      <c r="J61" s="236">
        <f t="shared" si="36"/>
        <v>31384.200000000004</v>
      </c>
      <c r="K61" s="234">
        <f t="shared" si="36"/>
        <v>16509.400000000001</v>
      </c>
      <c r="L61" s="236">
        <f t="shared" si="36"/>
        <v>47893.600000000013</v>
      </c>
      <c r="M61" s="234">
        <f t="shared" si="36"/>
        <v>9289.2999999999993</v>
      </c>
      <c r="N61" s="236">
        <f t="shared" si="36"/>
        <v>57182.900000000016</v>
      </c>
      <c r="O61" s="234">
        <f t="shared" si="36"/>
        <v>19821.099999999999</v>
      </c>
      <c r="P61" s="236">
        <f t="shared" si="36"/>
        <v>77003.999999999985</v>
      </c>
      <c r="Q61" s="234">
        <f t="shared" si="36"/>
        <v>17199.100000000002</v>
      </c>
      <c r="R61" s="236">
        <f t="shared" si="36"/>
        <v>94203.1</v>
      </c>
      <c r="S61" s="234">
        <f t="shared" si="36"/>
        <v>19058.2</v>
      </c>
      <c r="T61" s="236">
        <f t="shared" si="36"/>
        <v>113261.3</v>
      </c>
      <c r="U61" s="234">
        <f t="shared" si="36"/>
        <v>12475.5</v>
      </c>
      <c r="V61" s="236">
        <f t="shared" si="36"/>
        <v>125736.80000000003</v>
      </c>
      <c r="W61" s="234">
        <f t="shared" si="36"/>
        <v>-125702.90000000004</v>
      </c>
      <c r="X61" s="236">
        <f t="shared" si="36"/>
        <v>0</v>
      </c>
      <c r="Y61" s="234">
        <f t="shared" si="36"/>
        <v>0</v>
      </c>
      <c r="Z61" s="236">
        <f t="shared" si="36"/>
        <v>0</v>
      </c>
      <c r="AA61" s="135">
        <f>(V61/E61)*100</f>
        <v>47.997483637152087</v>
      </c>
    </row>
    <row r="62" spans="1:27" s="45" customFormat="1" ht="16.5" customHeight="1" x14ac:dyDescent="0.3">
      <c r="A62" s="200"/>
      <c r="B62" s="237"/>
      <c r="C62" s="200"/>
      <c r="D62" s="201"/>
      <c r="E62" s="238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</row>
    <row r="63" spans="1:27" s="43" customFormat="1" ht="12.75" hidden="1" customHeight="1" x14ac:dyDescent="0.3">
      <c r="A63" s="47"/>
      <c r="B63" s="49"/>
      <c r="C63" s="200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</row>
    <row r="64" spans="1:27" s="43" customFormat="1" ht="12.75" hidden="1" customHeight="1" x14ac:dyDescent="0.3">
      <c r="A64" s="47"/>
      <c r="B64" s="49"/>
      <c r="C64" s="200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</row>
    <row r="65" spans="1:27" s="43" customFormat="1" ht="12.75" hidden="1" customHeight="1" x14ac:dyDescent="0.3">
      <c r="A65" s="47"/>
      <c r="B65" s="49"/>
      <c r="C65" s="200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</row>
    <row r="66" spans="1:27" s="43" customFormat="1" ht="12.75" hidden="1" customHeight="1" x14ac:dyDescent="0.3">
      <c r="A66" s="47"/>
      <c r="B66" s="49"/>
      <c r="C66" s="200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</row>
    <row r="67" spans="1:27" s="43" customFormat="1" ht="12.75" hidden="1" customHeight="1" x14ac:dyDescent="0.3">
      <c r="A67" s="47"/>
      <c r="B67" s="49"/>
      <c r="C67" s="200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</row>
    <row r="68" spans="1:27" s="43" customFormat="1" ht="12.75" hidden="1" customHeight="1" x14ac:dyDescent="0.3">
      <c r="A68" s="47"/>
      <c r="B68" s="49"/>
      <c r="C68" s="200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</row>
    <row r="69" spans="1:27" s="43" customFormat="1" ht="15.75" customHeight="1" thickBot="1" x14ac:dyDescent="0.35">
      <c r="A69" s="47"/>
      <c r="B69" s="49"/>
      <c r="C69" s="200"/>
      <c r="D69" s="201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</row>
    <row r="70" spans="1:27" s="43" customFormat="1" ht="15.6" x14ac:dyDescent="0.3">
      <c r="A70" s="204" t="s">
        <v>77</v>
      </c>
      <c r="B70" s="205" t="s">
        <v>76</v>
      </c>
      <c r="C70" s="204" t="s">
        <v>74</v>
      </c>
      <c r="D70" s="204" t="s">
        <v>73</v>
      </c>
      <c r="E70" s="204" t="s">
        <v>73</v>
      </c>
      <c r="F70" s="94" t="s">
        <v>7</v>
      </c>
      <c r="G70" s="94" t="s">
        <v>7</v>
      </c>
      <c r="H70" s="94" t="s">
        <v>7</v>
      </c>
      <c r="I70" s="94" t="s">
        <v>7</v>
      </c>
      <c r="J70" s="94" t="s">
        <v>7</v>
      </c>
      <c r="K70" s="94" t="s">
        <v>7</v>
      </c>
      <c r="L70" s="94" t="s">
        <v>7</v>
      </c>
      <c r="M70" s="94" t="s">
        <v>7</v>
      </c>
      <c r="N70" s="94" t="s">
        <v>7</v>
      </c>
      <c r="O70" s="94" t="s">
        <v>7</v>
      </c>
      <c r="P70" s="94" t="s">
        <v>7</v>
      </c>
      <c r="Q70" s="94" t="s">
        <v>7</v>
      </c>
      <c r="R70" s="94" t="s">
        <v>7</v>
      </c>
      <c r="S70" s="94" t="s">
        <v>7</v>
      </c>
      <c r="T70" s="94" t="s">
        <v>7</v>
      </c>
      <c r="U70" s="94" t="s">
        <v>7</v>
      </c>
      <c r="V70" s="94" t="s">
        <v>7</v>
      </c>
      <c r="W70" s="94" t="s">
        <v>7</v>
      </c>
      <c r="X70" s="94" t="s">
        <v>7</v>
      </c>
      <c r="Y70" s="94" t="s">
        <v>7</v>
      </c>
      <c r="Z70" s="94" t="s">
        <v>7</v>
      </c>
      <c r="AA70" s="204" t="s">
        <v>220</v>
      </c>
    </row>
    <row r="71" spans="1:27" s="43" customFormat="1" ht="15.75" customHeight="1" thickBot="1" x14ac:dyDescent="0.35">
      <c r="A71" s="206"/>
      <c r="B71" s="207"/>
      <c r="C71" s="208"/>
      <c r="D71" s="209" t="s">
        <v>71</v>
      </c>
      <c r="E71" s="209" t="s">
        <v>70</v>
      </c>
      <c r="F71" s="91" t="s">
        <v>353</v>
      </c>
      <c r="G71" s="91" t="s">
        <v>354</v>
      </c>
      <c r="H71" s="91" t="s">
        <v>355</v>
      </c>
      <c r="I71" s="91" t="s">
        <v>356</v>
      </c>
      <c r="J71" s="91" t="s">
        <v>357</v>
      </c>
      <c r="K71" s="91" t="s">
        <v>358</v>
      </c>
      <c r="L71" s="91" t="s">
        <v>359</v>
      </c>
      <c r="M71" s="91" t="s">
        <v>360</v>
      </c>
      <c r="N71" s="91" t="s">
        <v>361</v>
      </c>
      <c r="O71" s="91" t="s">
        <v>362</v>
      </c>
      <c r="P71" s="91" t="s">
        <v>363</v>
      </c>
      <c r="Q71" s="91" t="s">
        <v>364</v>
      </c>
      <c r="R71" s="91" t="s">
        <v>365</v>
      </c>
      <c r="S71" s="91" t="s">
        <v>366</v>
      </c>
      <c r="T71" s="91" t="s">
        <v>367</v>
      </c>
      <c r="U71" s="91" t="s">
        <v>368</v>
      </c>
      <c r="V71" s="91" t="s">
        <v>369</v>
      </c>
      <c r="W71" s="91" t="s">
        <v>373</v>
      </c>
      <c r="X71" s="91" t="s">
        <v>370</v>
      </c>
      <c r="Y71" s="91" t="s">
        <v>371</v>
      </c>
      <c r="Z71" s="91" t="s">
        <v>372</v>
      </c>
      <c r="AA71" s="209" t="s">
        <v>221</v>
      </c>
    </row>
    <row r="72" spans="1:27" s="43" customFormat="1" ht="16.5" customHeight="1" thickTop="1" x14ac:dyDescent="0.3">
      <c r="A72" s="210">
        <v>30</v>
      </c>
      <c r="B72" s="210"/>
      <c r="C72" s="127" t="s">
        <v>189</v>
      </c>
      <c r="D72" s="137"/>
      <c r="E72" s="136"/>
      <c r="F72" s="131"/>
      <c r="G72" s="137"/>
      <c r="H72" s="131"/>
      <c r="I72" s="137"/>
      <c r="J72" s="131"/>
      <c r="K72" s="137"/>
      <c r="L72" s="131"/>
      <c r="M72" s="137"/>
      <c r="N72" s="131"/>
      <c r="O72" s="137"/>
      <c r="P72" s="131"/>
      <c r="Q72" s="137"/>
      <c r="R72" s="131"/>
      <c r="S72" s="137"/>
      <c r="T72" s="131"/>
      <c r="U72" s="137"/>
      <c r="V72" s="131"/>
      <c r="W72" s="137"/>
      <c r="X72" s="131"/>
      <c r="Y72" s="137"/>
      <c r="Z72" s="131"/>
      <c r="AA72" s="137"/>
    </row>
    <row r="73" spans="1:27" s="43" customFormat="1" ht="16.5" customHeight="1" x14ac:dyDescent="0.3">
      <c r="A73" s="239">
        <v>31</v>
      </c>
      <c r="B73" s="239"/>
      <c r="C73" s="127"/>
      <c r="D73" s="135"/>
      <c r="E73" s="134"/>
      <c r="F73" s="213"/>
      <c r="G73" s="135"/>
      <c r="H73" s="213"/>
      <c r="I73" s="135"/>
      <c r="J73" s="213"/>
      <c r="K73" s="135"/>
      <c r="L73" s="213"/>
      <c r="M73" s="135"/>
      <c r="N73" s="213"/>
      <c r="O73" s="135"/>
      <c r="P73" s="213"/>
      <c r="Q73" s="135"/>
      <c r="R73" s="213"/>
      <c r="S73" s="135"/>
      <c r="T73" s="213"/>
      <c r="U73" s="135"/>
      <c r="V73" s="213"/>
      <c r="W73" s="135"/>
      <c r="X73" s="213"/>
      <c r="Y73" s="135"/>
      <c r="Z73" s="213"/>
      <c r="AA73" s="135"/>
    </row>
    <row r="74" spans="1:27" s="43" customFormat="1" ht="15" x14ac:dyDescent="0.25">
      <c r="A74" s="141"/>
      <c r="B74" s="218">
        <v>3341</v>
      </c>
      <c r="C74" s="47" t="s">
        <v>262</v>
      </c>
      <c r="D74" s="135">
        <v>30</v>
      </c>
      <c r="E74" s="134">
        <v>30</v>
      </c>
      <c r="F74" s="213">
        <v>0</v>
      </c>
      <c r="G74" s="135">
        <f t="shared" ref="G74:G88" si="37">H74-F74</f>
        <v>0</v>
      </c>
      <c r="H74" s="213">
        <v>0</v>
      </c>
      <c r="I74" s="135">
        <f t="shared" ref="I74:I88" si="38">J74-H74</f>
        <v>0</v>
      </c>
      <c r="J74" s="213">
        <v>0</v>
      </c>
      <c r="K74" s="135">
        <f t="shared" ref="K74:K88" si="39">L74-J74</f>
        <v>0</v>
      </c>
      <c r="L74" s="213">
        <v>0</v>
      </c>
      <c r="M74" s="135">
        <f t="shared" ref="M74:M88" si="40">N74-L74</f>
        <v>0</v>
      </c>
      <c r="N74" s="213">
        <v>0</v>
      </c>
      <c r="O74" s="135">
        <f t="shared" ref="O74:O88" si="41">P74-N74</f>
        <v>0</v>
      </c>
      <c r="P74" s="213">
        <v>0</v>
      </c>
      <c r="Q74" s="135">
        <f t="shared" ref="Q74:Q88" si="42">R74-P74</f>
        <v>0</v>
      </c>
      <c r="R74" s="213">
        <v>0</v>
      </c>
      <c r="S74" s="135">
        <f t="shared" ref="S74:S88" si="43">T74-R74</f>
        <v>0</v>
      </c>
      <c r="T74" s="213">
        <v>0</v>
      </c>
      <c r="U74" s="135">
        <f t="shared" ref="U74:U88" si="44">V74-T74</f>
        <v>0</v>
      </c>
      <c r="V74" s="213">
        <v>0</v>
      </c>
      <c r="W74" s="135">
        <f t="shared" ref="W74:W88" si="45">X74-V74</f>
        <v>0</v>
      </c>
      <c r="X74" s="213">
        <v>0</v>
      </c>
      <c r="Y74" s="135">
        <f t="shared" ref="Y74:Y88" si="46">Z74-X74</f>
        <v>0</v>
      </c>
      <c r="Z74" s="213">
        <v>0</v>
      </c>
      <c r="AA74" s="135">
        <f t="shared" ref="AA74:AA88" si="47">(V74/E74)*100</f>
        <v>0</v>
      </c>
    </row>
    <row r="75" spans="1:27" s="43" customFormat="1" ht="15.75" customHeight="1" x14ac:dyDescent="0.25">
      <c r="A75" s="141"/>
      <c r="B75" s="218">
        <v>3349</v>
      </c>
      <c r="C75" s="142" t="s">
        <v>263</v>
      </c>
      <c r="D75" s="135">
        <v>720</v>
      </c>
      <c r="E75" s="134">
        <v>720</v>
      </c>
      <c r="F75" s="213">
        <v>62.7</v>
      </c>
      <c r="G75" s="135">
        <f t="shared" si="37"/>
        <v>104.2</v>
      </c>
      <c r="H75" s="213">
        <v>166.9</v>
      </c>
      <c r="I75" s="135">
        <f t="shared" si="38"/>
        <v>54.400000000000006</v>
      </c>
      <c r="J75" s="213">
        <v>221.3</v>
      </c>
      <c r="K75" s="135">
        <f t="shared" si="39"/>
        <v>101.19999999999999</v>
      </c>
      <c r="L75" s="213">
        <v>322.5</v>
      </c>
      <c r="M75" s="135">
        <f t="shared" si="40"/>
        <v>54.399999999999977</v>
      </c>
      <c r="N75" s="213">
        <v>376.9</v>
      </c>
      <c r="O75" s="135">
        <f t="shared" si="41"/>
        <v>54.400000000000034</v>
      </c>
      <c r="P75" s="213">
        <v>431.3</v>
      </c>
      <c r="Q75" s="135">
        <f t="shared" si="42"/>
        <v>0</v>
      </c>
      <c r="R75" s="213">
        <v>431.3</v>
      </c>
      <c r="S75" s="135">
        <f t="shared" si="43"/>
        <v>58.5</v>
      </c>
      <c r="T75" s="213">
        <v>489.8</v>
      </c>
      <c r="U75" s="135">
        <f t="shared" si="44"/>
        <v>47.999999999999943</v>
      </c>
      <c r="V75" s="213">
        <v>537.79999999999995</v>
      </c>
      <c r="W75" s="135">
        <f t="shared" si="45"/>
        <v>-537.79999999999995</v>
      </c>
      <c r="X75" s="213">
        <v>0</v>
      </c>
      <c r="Y75" s="135">
        <f t="shared" si="46"/>
        <v>0</v>
      </c>
      <c r="Z75" s="213">
        <v>0</v>
      </c>
      <c r="AA75" s="135">
        <f t="shared" si="47"/>
        <v>74.694444444444443</v>
      </c>
    </row>
    <row r="76" spans="1:27" s="43" customFormat="1" ht="15.75" customHeight="1" x14ac:dyDescent="0.25">
      <c r="A76" s="141"/>
      <c r="B76" s="218">
        <v>5212</v>
      </c>
      <c r="C76" s="141" t="s">
        <v>264</v>
      </c>
      <c r="D76" s="240">
        <v>20</v>
      </c>
      <c r="E76" s="241">
        <v>20</v>
      </c>
      <c r="F76" s="213">
        <v>0</v>
      </c>
      <c r="G76" s="135">
        <f t="shared" si="37"/>
        <v>0</v>
      </c>
      <c r="H76" s="213">
        <v>0</v>
      </c>
      <c r="I76" s="135">
        <f t="shared" si="38"/>
        <v>0</v>
      </c>
      <c r="J76" s="213">
        <v>0</v>
      </c>
      <c r="K76" s="135">
        <f t="shared" si="39"/>
        <v>0</v>
      </c>
      <c r="L76" s="213">
        <v>0</v>
      </c>
      <c r="M76" s="135">
        <f t="shared" si="40"/>
        <v>0</v>
      </c>
      <c r="N76" s="213">
        <v>0</v>
      </c>
      <c r="O76" s="135">
        <f t="shared" si="41"/>
        <v>0</v>
      </c>
      <c r="P76" s="213">
        <v>0</v>
      </c>
      <c r="Q76" s="135">
        <f t="shared" si="42"/>
        <v>0</v>
      </c>
      <c r="R76" s="213">
        <v>0</v>
      </c>
      <c r="S76" s="135">
        <f t="shared" si="43"/>
        <v>0</v>
      </c>
      <c r="T76" s="213">
        <v>0</v>
      </c>
      <c r="U76" s="135">
        <f t="shared" si="44"/>
        <v>0</v>
      </c>
      <c r="V76" s="213">
        <v>0</v>
      </c>
      <c r="W76" s="135">
        <f t="shared" si="45"/>
        <v>0</v>
      </c>
      <c r="X76" s="213">
        <v>0</v>
      </c>
      <c r="Y76" s="135">
        <f t="shared" si="46"/>
        <v>0</v>
      </c>
      <c r="Z76" s="213">
        <v>0</v>
      </c>
      <c r="AA76" s="135">
        <f t="shared" si="47"/>
        <v>0</v>
      </c>
    </row>
    <row r="77" spans="1:27" s="43" customFormat="1" ht="15.75" customHeight="1" x14ac:dyDescent="0.25">
      <c r="A77" s="141"/>
      <c r="B77" s="218">
        <v>5272</v>
      </c>
      <c r="C77" s="141" t="s">
        <v>265</v>
      </c>
      <c r="D77" s="240">
        <v>50</v>
      </c>
      <c r="E77" s="241">
        <v>21</v>
      </c>
      <c r="F77" s="213">
        <v>0</v>
      </c>
      <c r="G77" s="135">
        <f>H77-F77</f>
        <v>0</v>
      </c>
      <c r="H77" s="213">
        <v>0</v>
      </c>
      <c r="I77" s="135">
        <f>J77-H77</f>
        <v>0</v>
      </c>
      <c r="J77" s="213">
        <v>0</v>
      </c>
      <c r="K77" s="135">
        <f>L77-J77</f>
        <v>0</v>
      </c>
      <c r="L77" s="213">
        <v>0</v>
      </c>
      <c r="M77" s="135">
        <f>N77-L77</f>
        <v>0</v>
      </c>
      <c r="N77" s="213">
        <v>0</v>
      </c>
      <c r="O77" s="135">
        <f>P77-N77</f>
        <v>0</v>
      </c>
      <c r="P77" s="213">
        <v>0</v>
      </c>
      <c r="Q77" s="135">
        <f>R77-P77</f>
        <v>0</v>
      </c>
      <c r="R77" s="213">
        <v>0</v>
      </c>
      <c r="S77" s="135">
        <f>T77-R77</f>
        <v>0</v>
      </c>
      <c r="T77" s="213">
        <v>0</v>
      </c>
      <c r="U77" s="135">
        <f>V77-T77</f>
        <v>0</v>
      </c>
      <c r="V77" s="213">
        <v>0</v>
      </c>
      <c r="W77" s="135">
        <f>X77-V77</f>
        <v>0</v>
      </c>
      <c r="X77" s="213">
        <v>0</v>
      </c>
      <c r="Y77" s="135">
        <f>Z77-X77</f>
        <v>0</v>
      </c>
      <c r="Z77" s="213">
        <v>0</v>
      </c>
      <c r="AA77" s="135">
        <f t="shared" si="47"/>
        <v>0</v>
      </c>
    </row>
    <row r="78" spans="1:27" s="43" customFormat="1" ht="15.75" customHeight="1" x14ac:dyDescent="0.25">
      <c r="A78" s="141"/>
      <c r="B78" s="218">
        <v>5279</v>
      </c>
      <c r="C78" s="141" t="s">
        <v>266</v>
      </c>
      <c r="D78" s="240">
        <v>50</v>
      </c>
      <c r="E78" s="241">
        <v>79</v>
      </c>
      <c r="F78" s="213">
        <v>0</v>
      </c>
      <c r="G78" s="135">
        <f t="shared" si="37"/>
        <v>0</v>
      </c>
      <c r="H78" s="213">
        <v>0</v>
      </c>
      <c r="I78" s="135">
        <f t="shared" si="38"/>
        <v>0</v>
      </c>
      <c r="J78" s="213">
        <v>0</v>
      </c>
      <c r="K78" s="135">
        <f t="shared" si="39"/>
        <v>0</v>
      </c>
      <c r="L78" s="213">
        <v>0</v>
      </c>
      <c r="M78" s="135">
        <f t="shared" si="40"/>
        <v>3.2</v>
      </c>
      <c r="N78" s="213">
        <v>3.2</v>
      </c>
      <c r="O78" s="135">
        <f t="shared" si="41"/>
        <v>3.0999999999999996</v>
      </c>
      <c r="P78" s="213">
        <v>6.3</v>
      </c>
      <c r="Q78" s="135">
        <f t="shared" si="42"/>
        <v>0</v>
      </c>
      <c r="R78" s="213">
        <v>6.3</v>
      </c>
      <c r="S78" s="135">
        <f t="shared" si="43"/>
        <v>0</v>
      </c>
      <c r="T78" s="213">
        <v>6.3</v>
      </c>
      <c r="U78" s="135">
        <f t="shared" si="44"/>
        <v>0</v>
      </c>
      <c r="V78" s="213">
        <v>6.3</v>
      </c>
      <c r="W78" s="135">
        <f t="shared" si="45"/>
        <v>-6.3</v>
      </c>
      <c r="X78" s="213">
        <v>0</v>
      </c>
      <c r="Y78" s="135">
        <f t="shared" si="46"/>
        <v>0</v>
      </c>
      <c r="Z78" s="213">
        <v>0</v>
      </c>
      <c r="AA78" s="135">
        <f t="shared" si="47"/>
        <v>7.9746835443037973</v>
      </c>
    </row>
    <row r="79" spans="1:27" s="43" customFormat="1" ht="15.75" customHeight="1" x14ac:dyDescent="0.25">
      <c r="A79" s="141"/>
      <c r="B79" s="218">
        <v>5311</v>
      </c>
      <c r="C79" s="141" t="s">
        <v>508</v>
      </c>
      <c r="D79" s="240">
        <v>0</v>
      </c>
      <c r="E79" s="241">
        <v>0</v>
      </c>
      <c r="F79" s="213">
        <v>0</v>
      </c>
      <c r="G79" s="135">
        <f t="shared" ref="G79" si="48">H79-F79</f>
        <v>0</v>
      </c>
      <c r="H79" s="213">
        <v>0</v>
      </c>
      <c r="I79" s="135">
        <f t="shared" ref="I79" si="49">J79-H79</f>
        <v>0</v>
      </c>
      <c r="J79" s="213">
        <v>0</v>
      </c>
      <c r="K79" s="135">
        <f t="shared" ref="K79" si="50">L79-J79</f>
        <v>0</v>
      </c>
      <c r="L79" s="213">
        <v>0</v>
      </c>
      <c r="M79" s="135">
        <f t="shared" ref="M79" si="51">N79-L79</f>
        <v>0</v>
      </c>
      <c r="N79" s="213">
        <v>0</v>
      </c>
      <c r="O79" s="135">
        <f t="shared" ref="O79" si="52">P79-N79</f>
        <v>0</v>
      </c>
      <c r="P79" s="213">
        <v>0</v>
      </c>
      <c r="Q79" s="135">
        <f t="shared" ref="Q79" si="53">R79-P79</f>
        <v>0</v>
      </c>
      <c r="R79" s="213">
        <v>0</v>
      </c>
      <c r="S79" s="135">
        <f t="shared" ref="S79" si="54">T79-R79</f>
        <v>0</v>
      </c>
      <c r="T79" s="213">
        <v>0</v>
      </c>
      <c r="U79" s="135">
        <f t="shared" ref="U79" si="55">V79-T79</f>
        <v>0</v>
      </c>
      <c r="V79" s="213">
        <v>0</v>
      </c>
      <c r="W79" s="135">
        <f t="shared" ref="W79" si="56">X79-V79</f>
        <v>0</v>
      </c>
      <c r="X79" s="213">
        <v>0</v>
      </c>
      <c r="Y79" s="135">
        <f t="shared" ref="Y79" si="57">Z79-X79</f>
        <v>0</v>
      </c>
      <c r="Z79" s="213">
        <v>0</v>
      </c>
      <c r="AA79" s="135" t="e">
        <f t="shared" si="47"/>
        <v>#DIV/0!</v>
      </c>
    </row>
    <row r="80" spans="1:27" s="43" customFormat="1" ht="15" x14ac:dyDescent="0.25">
      <c r="A80" s="141"/>
      <c r="B80" s="218">
        <v>5512</v>
      </c>
      <c r="C80" s="47" t="s">
        <v>267</v>
      </c>
      <c r="D80" s="135">
        <v>1423</v>
      </c>
      <c r="E80" s="134">
        <v>1484.2</v>
      </c>
      <c r="F80" s="213">
        <v>82.7</v>
      </c>
      <c r="G80" s="135">
        <f t="shared" si="37"/>
        <v>31.5</v>
      </c>
      <c r="H80" s="213">
        <v>114.2</v>
      </c>
      <c r="I80" s="135">
        <f t="shared" si="38"/>
        <v>18.100000000000009</v>
      </c>
      <c r="J80" s="213">
        <v>132.30000000000001</v>
      </c>
      <c r="K80" s="135">
        <f t="shared" si="39"/>
        <v>140.80000000000001</v>
      </c>
      <c r="L80" s="213">
        <v>273.10000000000002</v>
      </c>
      <c r="M80" s="135">
        <f t="shared" si="40"/>
        <v>43</v>
      </c>
      <c r="N80" s="213">
        <v>316.10000000000002</v>
      </c>
      <c r="O80" s="135">
        <f t="shared" si="41"/>
        <v>204.69999999999993</v>
      </c>
      <c r="P80" s="213">
        <v>520.79999999999995</v>
      </c>
      <c r="Q80" s="135">
        <f t="shared" si="42"/>
        <v>92.800000000000068</v>
      </c>
      <c r="R80" s="213">
        <v>613.6</v>
      </c>
      <c r="S80" s="135">
        <f t="shared" si="43"/>
        <v>59.899999999999977</v>
      </c>
      <c r="T80" s="213">
        <v>673.5</v>
      </c>
      <c r="U80" s="135">
        <f t="shared" si="44"/>
        <v>124.10000000000002</v>
      </c>
      <c r="V80" s="213">
        <v>797.6</v>
      </c>
      <c r="W80" s="135">
        <f t="shared" si="45"/>
        <v>-797.6</v>
      </c>
      <c r="X80" s="213">
        <v>0</v>
      </c>
      <c r="Y80" s="135">
        <f t="shared" si="46"/>
        <v>0</v>
      </c>
      <c r="Z80" s="213">
        <v>0</v>
      </c>
      <c r="AA80" s="135">
        <f t="shared" si="47"/>
        <v>53.73938822261151</v>
      </c>
    </row>
    <row r="81" spans="1:27" s="43" customFormat="1" ht="15.75" customHeight="1" x14ac:dyDescent="0.25">
      <c r="A81" s="141"/>
      <c r="B81" s="218">
        <v>6112</v>
      </c>
      <c r="C81" s="142" t="s">
        <v>268</v>
      </c>
      <c r="D81" s="135">
        <v>5535</v>
      </c>
      <c r="E81" s="134">
        <v>5631.8</v>
      </c>
      <c r="F81" s="213">
        <v>929.5</v>
      </c>
      <c r="G81" s="135">
        <f t="shared" si="37"/>
        <v>601.70000000000005</v>
      </c>
      <c r="H81" s="213">
        <v>1531.2</v>
      </c>
      <c r="I81" s="135">
        <f t="shared" si="38"/>
        <v>435.70000000000005</v>
      </c>
      <c r="J81" s="213">
        <v>1966.9</v>
      </c>
      <c r="K81" s="135">
        <f t="shared" si="39"/>
        <v>434.29999999999973</v>
      </c>
      <c r="L81" s="213">
        <v>2401.1999999999998</v>
      </c>
      <c r="M81" s="135">
        <f t="shared" si="40"/>
        <v>433.80000000000018</v>
      </c>
      <c r="N81" s="213">
        <v>2835</v>
      </c>
      <c r="O81" s="135">
        <f t="shared" si="41"/>
        <v>515.40000000000009</v>
      </c>
      <c r="P81" s="213">
        <v>3350.4</v>
      </c>
      <c r="Q81" s="135">
        <f t="shared" si="42"/>
        <v>443.40000000000009</v>
      </c>
      <c r="R81" s="213">
        <v>3793.8</v>
      </c>
      <c r="S81" s="135">
        <f t="shared" si="43"/>
        <v>434.30000000000018</v>
      </c>
      <c r="T81" s="213">
        <v>4228.1000000000004</v>
      </c>
      <c r="U81" s="135">
        <f t="shared" si="44"/>
        <v>453.09999999999945</v>
      </c>
      <c r="V81" s="213">
        <v>4681.2</v>
      </c>
      <c r="W81" s="135">
        <f t="shared" si="45"/>
        <v>-4681.2</v>
      </c>
      <c r="X81" s="213">
        <v>0</v>
      </c>
      <c r="Y81" s="135">
        <f t="shared" si="46"/>
        <v>0</v>
      </c>
      <c r="Z81" s="213">
        <v>0</v>
      </c>
      <c r="AA81" s="135">
        <f t="shared" si="47"/>
        <v>83.120849461983724</v>
      </c>
    </row>
    <row r="82" spans="1:27" s="43" customFormat="1" ht="15.75" customHeight="1" x14ac:dyDescent="0.25">
      <c r="A82" s="141"/>
      <c r="B82" s="218">
        <v>6114</v>
      </c>
      <c r="C82" s="142" t="s">
        <v>269</v>
      </c>
      <c r="D82" s="135">
        <v>0</v>
      </c>
      <c r="E82" s="134">
        <v>530</v>
      </c>
      <c r="F82" s="213">
        <v>0</v>
      </c>
      <c r="G82" s="135">
        <f t="shared" si="37"/>
        <v>0</v>
      </c>
      <c r="H82" s="213">
        <v>0</v>
      </c>
      <c r="I82" s="135">
        <f t="shared" si="38"/>
        <v>0</v>
      </c>
      <c r="J82" s="213">
        <v>0</v>
      </c>
      <c r="K82" s="135">
        <f t="shared" si="39"/>
        <v>0</v>
      </c>
      <c r="L82" s="213">
        <v>0</v>
      </c>
      <c r="M82" s="135">
        <f t="shared" si="40"/>
        <v>0</v>
      </c>
      <c r="N82" s="213">
        <v>0</v>
      </c>
      <c r="O82" s="135">
        <f t="shared" si="41"/>
        <v>0</v>
      </c>
      <c r="P82" s="213">
        <v>0</v>
      </c>
      <c r="Q82" s="135">
        <f t="shared" si="42"/>
        <v>0</v>
      </c>
      <c r="R82" s="213">
        <v>0</v>
      </c>
      <c r="S82" s="135">
        <f t="shared" si="43"/>
        <v>0</v>
      </c>
      <c r="T82" s="213">
        <v>0</v>
      </c>
      <c r="U82" s="135">
        <f t="shared" si="44"/>
        <v>0</v>
      </c>
      <c r="V82" s="213">
        <v>0</v>
      </c>
      <c r="W82" s="135">
        <f t="shared" si="45"/>
        <v>0</v>
      </c>
      <c r="X82" s="213">
        <v>0</v>
      </c>
      <c r="Y82" s="135">
        <f t="shared" si="46"/>
        <v>0</v>
      </c>
      <c r="Z82" s="213">
        <v>0</v>
      </c>
      <c r="AA82" s="135">
        <f t="shared" si="47"/>
        <v>0</v>
      </c>
    </row>
    <row r="83" spans="1:27" s="43" customFormat="1" ht="15.75" hidden="1" customHeight="1" x14ac:dyDescent="0.25">
      <c r="A83" s="141"/>
      <c r="B83" s="218">
        <v>6115</v>
      </c>
      <c r="C83" s="142" t="s">
        <v>270</v>
      </c>
      <c r="D83" s="135"/>
      <c r="E83" s="134"/>
      <c r="F83" s="213">
        <v>0</v>
      </c>
      <c r="G83" s="135">
        <f t="shared" si="37"/>
        <v>0</v>
      </c>
      <c r="H83" s="213">
        <v>0</v>
      </c>
      <c r="I83" s="135">
        <f t="shared" si="38"/>
        <v>0</v>
      </c>
      <c r="J83" s="213">
        <v>0</v>
      </c>
      <c r="K83" s="135">
        <f t="shared" si="39"/>
        <v>0</v>
      </c>
      <c r="L83" s="213">
        <v>0</v>
      </c>
      <c r="M83" s="135">
        <f t="shared" si="40"/>
        <v>0</v>
      </c>
      <c r="N83" s="213">
        <v>0</v>
      </c>
      <c r="O83" s="135">
        <f t="shared" si="41"/>
        <v>0</v>
      </c>
      <c r="P83" s="213">
        <v>0</v>
      </c>
      <c r="Q83" s="135">
        <f t="shared" si="42"/>
        <v>0</v>
      </c>
      <c r="R83" s="213">
        <v>0</v>
      </c>
      <c r="S83" s="135">
        <f t="shared" si="43"/>
        <v>0</v>
      </c>
      <c r="T83" s="213">
        <v>0</v>
      </c>
      <c r="U83" s="135">
        <f t="shared" si="44"/>
        <v>0</v>
      </c>
      <c r="V83" s="213">
        <v>0</v>
      </c>
      <c r="W83" s="135">
        <f t="shared" si="45"/>
        <v>0</v>
      </c>
      <c r="X83" s="213">
        <v>0</v>
      </c>
      <c r="Y83" s="135">
        <f t="shared" si="46"/>
        <v>0</v>
      </c>
      <c r="Z83" s="213">
        <v>0</v>
      </c>
      <c r="AA83" s="135" t="e">
        <f t="shared" si="47"/>
        <v>#DIV/0!</v>
      </c>
    </row>
    <row r="84" spans="1:27" s="43" customFormat="1" ht="15.75" hidden="1" customHeight="1" x14ac:dyDescent="0.25">
      <c r="A84" s="141"/>
      <c r="B84" s="218">
        <v>6117</v>
      </c>
      <c r="C84" s="142" t="s">
        <v>271</v>
      </c>
      <c r="D84" s="135"/>
      <c r="E84" s="134"/>
      <c r="F84" s="213">
        <v>0</v>
      </c>
      <c r="G84" s="135">
        <f t="shared" si="37"/>
        <v>0</v>
      </c>
      <c r="H84" s="213">
        <v>0</v>
      </c>
      <c r="I84" s="135">
        <f t="shared" si="38"/>
        <v>0</v>
      </c>
      <c r="J84" s="213">
        <v>0</v>
      </c>
      <c r="K84" s="135">
        <f t="shared" si="39"/>
        <v>0</v>
      </c>
      <c r="L84" s="213">
        <v>0</v>
      </c>
      <c r="M84" s="135">
        <f t="shared" si="40"/>
        <v>0</v>
      </c>
      <c r="N84" s="213">
        <v>0</v>
      </c>
      <c r="O84" s="135">
        <f t="shared" si="41"/>
        <v>0</v>
      </c>
      <c r="P84" s="213">
        <v>0</v>
      </c>
      <c r="Q84" s="135">
        <f t="shared" si="42"/>
        <v>0</v>
      </c>
      <c r="R84" s="213">
        <v>0</v>
      </c>
      <c r="S84" s="135">
        <f t="shared" si="43"/>
        <v>0</v>
      </c>
      <c r="T84" s="213">
        <v>0</v>
      </c>
      <c r="U84" s="135">
        <f t="shared" si="44"/>
        <v>0</v>
      </c>
      <c r="V84" s="213">
        <v>0</v>
      </c>
      <c r="W84" s="135">
        <f t="shared" si="45"/>
        <v>0</v>
      </c>
      <c r="X84" s="213">
        <v>0</v>
      </c>
      <c r="Y84" s="135">
        <f t="shared" si="46"/>
        <v>0</v>
      </c>
      <c r="Z84" s="213">
        <v>0</v>
      </c>
      <c r="AA84" s="135" t="e">
        <f t="shared" si="47"/>
        <v>#DIV/0!</v>
      </c>
    </row>
    <row r="85" spans="1:27" s="43" customFormat="1" ht="15.75" customHeight="1" x14ac:dyDescent="0.25">
      <c r="A85" s="141"/>
      <c r="B85" s="218">
        <v>6118</v>
      </c>
      <c r="C85" s="142" t="s">
        <v>272</v>
      </c>
      <c r="D85" s="240">
        <v>0</v>
      </c>
      <c r="E85" s="241">
        <v>30</v>
      </c>
      <c r="F85" s="213">
        <v>0</v>
      </c>
      <c r="G85" s="135">
        <f t="shared" si="37"/>
        <v>0</v>
      </c>
      <c r="H85" s="213">
        <v>0</v>
      </c>
      <c r="I85" s="135">
        <f t="shared" si="38"/>
        <v>0</v>
      </c>
      <c r="J85" s="213">
        <v>0</v>
      </c>
      <c r="K85" s="135">
        <f t="shared" si="39"/>
        <v>0</v>
      </c>
      <c r="L85" s="213">
        <v>0</v>
      </c>
      <c r="M85" s="135">
        <f t="shared" si="40"/>
        <v>0</v>
      </c>
      <c r="N85" s="213">
        <v>0</v>
      </c>
      <c r="O85" s="135">
        <f t="shared" si="41"/>
        <v>0</v>
      </c>
      <c r="P85" s="213">
        <v>0</v>
      </c>
      <c r="Q85" s="135">
        <f t="shared" si="42"/>
        <v>0</v>
      </c>
      <c r="R85" s="213">
        <v>0</v>
      </c>
      <c r="S85" s="135">
        <f t="shared" si="43"/>
        <v>0</v>
      </c>
      <c r="T85" s="213">
        <v>0</v>
      </c>
      <c r="U85" s="135">
        <f t="shared" si="44"/>
        <v>0</v>
      </c>
      <c r="V85" s="213">
        <v>0</v>
      </c>
      <c r="W85" s="135">
        <f t="shared" si="45"/>
        <v>0</v>
      </c>
      <c r="X85" s="213">
        <v>0</v>
      </c>
      <c r="Y85" s="135">
        <f t="shared" si="46"/>
        <v>0</v>
      </c>
      <c r="Z85" s="213">
        <v>0</v>
      </c>
      <c r="AA85" s="135">
        <f t="shared" si="47"/>
        <v>0</v>
      </c>
    </row>
    <row r="86" spans="1:27" s="43" customFormat="1" ht="15.75" hidden="1" customHeight="1" x14ac:dyDescent="0.25">
      <c r="A86" s="141"/>
      <c r="B86" s="218">
        <v>6149</v>
      </c>
      <c r="C86" s="142" t="s">
        <v>273</v>
      </c>
      <c r="D86" s="240"/>
      <c r="E86" s="241"/>
      <c r="F86" s="213">
        <v>0</v>
      </c>
      <c r="G86" s="135">
        <f t="shared" si="37"/>
        <v>0</v>
      </c>
      <c r="H86" s="213">
        <v>0</v>
      </c>
      <c r="I86" s="135">
        <f t="shared" si="38"/>
        <v>0</v>
      </c>
      <c r="J86" s="213">
        <v>0</v>
      </c>
      <c r="K86" s="135">
        <f t="shared" si="39"/>
        <v>0</v>
      </c>
      <c r="L86" s="213">
        <v>0</v>
      </c>
      <c r="M86" s="135">
        <f t="shared" si="40"/>
        <v>0</v>
      </c>
      <c r="N86" s="213">
        <v>0</v>
      </c>
      <c r="O86" s="135">
        <f t="shared" si="41"/>
        <v>0</v>
      </c>
      <c r="P86" s="213">
        <v>0</v>
      </c>
      <c r="Q86" s="135">
        <f t="shared" si="42"/>
        <v>0</v>
      </c>
      <c r="R86" s="213">
        <v>0</v>
      </c>
      <c r="S86" s="135">
        <f t="shared" si="43"/>
        <v>0</v>
      </c>
      <c r="T86" s="213">
        <v>0</v>
      </c>
      <c r="U86" s="135">
        <f t="shared" si="44"/>
        <v>0</v>
      </c>
      <c r="V86" s="213">
        <v>0</v>
      </c>
      <c r="W86" s="135">
        <f t="shared" si="45"/>
        <v>0</v>
      </c>
      <c r="X86" s="213">
        <v>0</v>
      </c>
      <c r="Y86" s="135">
        <f t="shared" si="46"/>
        <v>0</v>
      </c>
      <c r="Z86" s="213">
        <v>0</v>
      </c>
      <c r="AA86" s="135" t="e">
        <f t="shared" si="47"/>
        <v>#DIV/0!</v>
      </c>
    </row>
    <row r="87" spans="1:27" s="43" customFormat="1" ht="17.25" customHeight="1" x14ac:dyDescent="0.25">
      <c r="A87" s="218" t="s">
        <v>274</v>
      </c>
      <c r="B87" s="218">
        <v>6171</v>
      </c>
      <c r="C87" s="142" t="s">
        <v>275</v>
      </c>
      <c r="D87" s="135">
        <v>110341</v>
      </c>
      <c r="E87" s="134">
        <v>125039.2</v>
      </c>
      <c r="F87" s="213">
        <v>14646.3</v>
      </c>
      <c r="G87" s="135">
        <f>H87-F87</f>
        <v>8056.7000000000007</v>
      </c>
      <c r="H87" s="213">
        <v>22703</v>
      </c>
      <c r="I87" s="135">
        <f>J87-H87</f>
        <v>8946.5</v>
      </c>
      <c r="J87" s="213">
        <v>31649.5</v>
      </c>
      <c r="K87" s="135">
        <f>L87-J87</f>
        <v>9060.9000000000015</v>
      </c>
      <c r="L87" s="213">
        <v>40710.400000000001</v>
      </c>
      <c r="M87" s="135">
        <f>N87-L87</f>
        <v>8569.2999999999956</v>
      </c>
      <c r="N87" s="213">
        <v>49279.7</v>
      </c>
      <c r="O87" s="135">
        <f>P87-N87</f>
        <v>13201.800000000003</v>
      </c>
      <c r="P87" s="213">
        <v>62481.5</v>
      </c>
      <c r="Q87" s="135">
        <f>R87-P87</f>
        <v>7871.5</v>
      </c>
      <c r="R87" s="213">
        <v>70353</v>
      </c>
      <c r="S87" s="135">
        <f>T87-R87</f>
        <v>9166.6999999999971</v>
      </c>
      <c r="T87" s="213">
        <v>79519.7</v>
      </c>
      <c r="U87" s="135">
        <f>V87-T87</f>
        <v>8786</v>
      </c>
      <c r="V87" s="213">
        <v>88305.7</v>
      </c>
      <c r="W87" s="135">
        <f>X87-V87</f>
        <v>-88305.7</v>
      </c>
      <c r="X87" s="213">
        <v>0</v>
      </c>
      <c r="Y87" s="135">
        <f>Z87-X87</f>
        <v>0</v>
      </c>
      <c r="Z87" s="213">
        <v>0</v>
      </c>
      <c r="AA87" s="135">
        <f t="shared" si="47"/>
        <v>70.622412811342357</v>
      </c>
    </row>
    <row r="88" spans="1:27" s="43" customFormat="1" ht="17.25" customHeight="1" x14ac:dyDescent="0.25">
      <c r="A88" s="218"/>
      <c r="B88" s="218">
        <v>6402</v>
      </c>
      <c r="C88" s="142" t="s">
        <v>276</v>
      </c>
      <c r="D88" s="135">
        <v>0</v>
      </c>
      <c r="E88" s="134">
        <v>216.9</v>
      </c>
      <c r="F88" s="213">
        <v>216.9</v>
      </c>
      <c r="G88" s="135">
        <f t="shared" si="37"/>
        <v>0</v>
      </c>
      <c r="H88" s="213">
        <v>216.9</v>
      </c>
      <c r="I88" s="135">
        <f t="shared" si="38"/>
        <v>0</v>
      </c>
      <c r="J88" s="213">
        <v>216.9</v>
      </c>
      <c r="K88" s="135">
        <f t="shared" si="39"/>
        <v>0</v>
      </c>
      <c r="L88" s="213">
        <v>216.9</v>
      </c>
      <c r="M88" s="135">
        <f t="shared" si="40"/>
        <v>0</v>
      </c>
      <c r="N88" s="213">
        <v>216.9</v>
      </c>
      <c r="O88" s="135">
        <f t="shared" si="41"/>
        <v>0</v>
      </c>
      <c r="P88" s="213">
        <v>216.9</v>
      </c>
      <c r="Q88" s="135">
        <f t="shared" si="42"/>
        <v>0</v>
      </c>
      <c r="R88" s="213">
        <v>216.9</v>
      </c>
      <c r="S88" s="135">
        <f t="shared" si="43"/>
        <v>0</v>
      </c>
      <c r="T88" s="213">
        <v>216.9</v>
      </c>
      <c r="U88" s="135">
        <f t="shared" si="44"/>
        <v>0</v>
      </c>
      <c r="V88" s="213">
        <v>216.9</v>
      </c>
      <c r="W88" s="135">
        <f t="shared" si="45"/>
        <v>-216.9</v>
      </c>
      <c r="X88" s="213">
        <v>0</v>
      </c>
      <c r="Y88" s="135">
        <f t="shared" si="46"/>
        <v>0</v>
      </c>
      <c r="Z88" s="213">
        <v>0</v>
      </c>
      <c r="AA88" s="135">
        <f t="shared" si="47"/>
        <v>100</v>
      </c>
    </row>
    <row r="89" spans="1:27" s="43" customFormat="1" ht="15.75" customHeight="1" thickBot="1" x14ac:dyDescent="0.35">
      <c r="A89" s="242"/>
      <c r="B89" s="243"/>
      <c r="C89" s="244"/>
      <c r="D89" s="240"/>
      <c r="E89" s="241"/>
      <c r="F89" s="245"/>
      <c r="G89" s="240"/>
      <c r="H89" s="245"/>
      <c r="I89" s="240"/>
      <c r="J89" s="245"/>
      <c r="K89" s="240"/>
      <c r="L89" s="245"/>
      <c r="M89" s="240"/>
      <c r="N89" s="245"/>
      <c r="O89" s="240"/>
      <c r="P89" s="245"/>
      <c r="Q89" s="240"/>
      <c r="R89" s="245"/>
      <c r="S89" s="240"/>
      <c r="T89" s="245"/>
      <c r="U89" s="240"/>
      <c r="V89" s="245"/>
      <c r="W89" s="240"/>
      <c r="X89" s="245"/>
      <c r="Y89" s="240"/>
      <c r="Z89" s="245"/>
      <c r="AA89" s="240"/>
    </row>
    <row r="90" spans="1:27" s="43" customFormat="1" ht="18.75" customHeight="1" thickTop="1" thickBot="1" x14ac:dyDescent="0.35">
      <c r="A90" s="231"/>
      <c r="B90" s="246"/>
      <c r="C90" s="247" t="s">
        <v>277</v>
      </c>
      <c r="D90" s="234">
        <f t="shared" ref="D90:Z90" si="58">SUM(D74:D89)</f>
        <v>118169</v>
      </c>
      <c r="E90" s="235">
        <f t="shared" si="58"/>
        <v>133802.1</v>
      </c>
      <c r="F90" s="236">
        <f t="shared" si="58"/>
        <v>15938.099999999999</v>
      </c>
      <c r="G90" s="234">
        <f t="shared" si="58"/>
        <v>8794.1</v>
      </c>
      <c r="H90" s="236">
        <f t="shared" si="58"/>
        <v>24732.2</v>
      </c>
      <c r="I90" s="234">
        <f t="shared" si="58"/>
        <v>9454.7000000000007</v>
      </c>
      <c r="J90" s="236">
        <f t="shared" si="58"/>
        <v>34186.9</v>
      </c>
      <c r="K90" s="234">
        <f t="shared" si="58"/>
        <v>9737.2000000000007</v>
      </c>
      <c r="L90" s="236">
        <f t="shared" si="58"/>
        <v>43924.100000000006</v>
      </c>
      <c r="M90" s="234">
        <f t="shared" si="58"/>
        <v>9103.6999999999953</v>
      </c>
      <c r="N90" s="236">
        <f t="shared" si="58"/>
        <v>53027.799999999996</v>
      </c>
      <c r="O90" s="234">
        <f t="shared" si="58"/>
        <v>13979.400000000003</v>
      </c>
      <c r="P90" s="236">
        <f t="shared" si="58"/>
        <v>67007.199999999997</v>
      </c>
      <c r="Q90" s="234">
        <f t="shared" si="58"/>
        <v>8407.7000000000007</v>
      </c>
      <c r="R90" s="236">
        <f t="shared" si="58"/>
        <v>75414.899999999994</v>
      </c>
      <c r="S90" s="234">
        <f t="shared" si="58"/>
        <v>9719.3999999999978</v>
      </c>
      <c r="T90" s="236">
        <f t="shared" si="58"/>
        <v>85134.299999999988</v>
      </c>
      <c r="U90" s="234">
        <f t="shared" si="58"/>
        <v>9411.1999999999989</v>
      </c>
      <c r="V90" s="236">
        <f t="shared" si="58"/>
        <v>94545.499999999985</v>
      </c>
      <c r="W90" s="234">
        <f t="shared" si="58"/>
        <v>-94545.499999999985</v>
      </c>
      <c r="X90" s="236">
        <f t="shared" si="58"/>
        <v>0</v>
      </c>
      <c r="Y90" s="234">
        <f t="shared" si="58"/>
        <v>0</v>
      </c>
      <c r="Z90" s="236">
        <f t="shared" si="58"/>
        <v>0</v>
      </c>
      <c r="AA90" s="135">
        <f>(V90/E90)*100</f>
        <v>70.660699645222294</v>
      </c>
    </row>
    <row r="91" spans="1:27" s="43" customFormat="1" ht="15.75" customHeight="1" x14ac:dyDescent="0.3">
      <c r="A91" s="47"/>
      <c r="B91" s="49"/>
      <c r="C91" s="200"/>
      <c r="D91" s="201"/>
      <c r="E91" s="248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</row>
    <row r="92" spans="1:27" s="43" customFormat="1" ht="12.75" hidden="1" customHeight="1" x14ac:dyDescent="0.3">
      <c r="A92" s="47"/>
      <c r="B92" s="49"/>
      <c r="C92" s="200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</row>
    <row r="93" spans="1:27" s="43" customFormat="1" ht="12.75" hidden="1" customHeight="1" x14ac:dyDescent="0.3">
      <c r="A93" s="47"/>
      <c r="B93" s="49"/>
      <c r="C93" s="200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</row>
    <row r="94" spans="1:27" s="43" customFormat="1" ht="12.75" hidden="1" customHeight="1" x14ac:dyDescent="0.3">
      <c r="A94" s="47"/>
      <c r="B94" s="49"/>
      <c r="C94" s="200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</row>
    <row r="95" spans="1:27" s="43" customFormat="1" ht="12.75" hidden="1" customHeight="1" x14ac:dyDescent="0.3">
      <c r="A95" s="47"/>
      <c r="B95" s="49"/>
      <c r="C95" s="200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</row>
    <row r="96" spans="1:27" s="43" customFormat="1" ht="15.75" customHeight="1" thickBot="1" x14ac:dyDescent="0.35">
      <c r="A96" s="47"/>
      <c r="B96" s="49"/>
      <c r="C96" s="200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</row>
    <row r="97" spans="1:27" s="43" customFormat="1" ht="15.6" x14ac:dyDescent="0.3">
      <c r="A97" s="204" t="s">
        <v>77</v>
      </c>
      <c r="B97" s="205" t="s">
        <v>76</v>
      </c>
      <c r="C97" s="204" t="s">
        <v>74</v>
      </c>
      <c r="D97" s="204" t="s">
        <v>73</v>
      </c>
      <c r="E97" s="204" t="s">
        <v>73</v>
      </c>
      <c r="F97" s="94" t="s">
        <v>7</v>
      </c>
      <c r="G97" s="94" t="s">
        <v>7</v>
      </c>
      <c r="H97" s="94" t="s">
        <v>7</v>
      </c>
      <c r="I97" s="94" t="s">
        <v>7</v>
      </c>
      <c r="J97" s="94" t="s">
        <v>7</v>
      </c>
      <c r="K97" s="94" t="s">
        <v>7</v>
      </c>
      <c r="L97" s="94" t="s">
        <v>7</v>
      </c>
      <c r="M97" s="94" t="s">
        <v>7</v>
      </c>
      <c r="N97" s="94" t="s">
        <v>7</v>
      </c>
      <c r="O97" s="94" t="s">
        <v>7</v>
      </c>
      <c r="P97" s="94" t="s">
        <v>7</v>
      </c>
      <c r="Q97" s="94" t="s">
        <v>7</v>
      </c>
      <c r="R97" s="94" t="s">
        <v>7</v>
      </c>
      <c r="S97" s="94" t="s">
        <v>7</v>
      </c>
      <c r="T97" s="94" t="s">
        <v>7</v>
      </c>
      <c r="U97" s="94" t="s">
        <v>7</v>
      </c>
      <c r="V97" s="94" t="s">
        <v>7</v>
      </c>
      <c r="W97" s="94" t="s">
        <v>7</v>
      </c>
      <c r="X97" s="94" t="s">
        <v>7</v>
      </c>
      <c r="Y97" s="94" t="s">
        <v>7</v>
      </c>
      <c r="Z97" s="94" t="s">
        <v>7</v>
      </c>
      <c r="AA97" s="204" t="s">
        <v>220</v>
      </c>
    </row>
    <row r="98" spans="1:27" s="43" customFormat="1" ht="15.75" customHeight="1" thickBot="1" x14ac:dyDescent="0.35">
      <c r="A98" s="206"/>
      <c r="B98" s="207"/>
      <c r="C98" s="208"/>
      <c r="D98" s="209" t="s">
        <v>71</v>
      </c>
      <c r="E98" s="209" t="s">
        <v>70</v>
      </c>
      <c r="F98" s="91" t="s">
        <v>353</v>
      </c>
      <c r="G98" s="91" t="s">
        <v>354</v>
      </c>
      <c r="H98" s="91" t="s">
        <v>355</v>
      </c>
      <c r="I98" s="91" t="s">
        <v>356</v>
      </c>
      <c r="J98" s="91" t="s">
        <v>357</v>
      </c>
      <c r="K98" s="91" t="s">
        <v>358</v>
      </c>
      <c r="L98" s="91" t="s">
        <v>359</v>
      </c>
      <c r="M98" s="91" t="s">
        <v>360</v>
      </c>
      <c r="N98" s="91" t="s">
        <v>361</v>
      </c>
      <c r="O98" s="91" t="s">
        <v>362</v>
      </c>
      <c r="P98" s="91" t="s">
        <v>363</v>
      </c>
      <c r="Q98" s="91" t="s">
        <v>364</v>
      </c>
      <c r="R98" s="91" t="s">
        <v>365</v>
      </c>
      <c r="S98" s="91" t="s">
        <v>366</v>
      </c>
      <c r="T98" s="91" t="s">
        <v>367</v>
      </c>
      <c r="U98" s="91" t="s">
        <v>368</v>
      </c>
      <c r="V98" s="91" t="s">
        <v>369</v>
      </c>
      <c r="W98" s="91" t="s">
        <v>373</v>
      </c>
      <c r="X98" s="91" t="s">
        <v>370</v>
      </c>
      <c r="Y98" s="91" t="s">
        <v>371</v>
      </c>
      <c r="Z98" s="91" t="s">
        <v>372</v>
      </c>
      <c r="AA98" s="209" t="s">
        <v>221</v>
      </c>
    </row>
    <row r="99" spans="1:27" s="43" customFormat="1" ht="16.2" thickTop="1" x14ac:dyDescent="0.3">
      <c r="A99" s="210">
        <v>50</v>
      </c>
      <c r="B99" s="211"/>
      <c r="C99" s="217" t="s">
        <v>165</v>
      </c>
      <c r="D99" s="137"/>
      <c r="E99" s="136"/>
      <c r="F99" s="131"/>
      <c r="G99" s="137"/>
      <c r="H99" s="131"/>
      <c r="I99" s="137"/>
      <c r="J99" s="131"/>
      <c r="K99" s="137"/>
      <c r="L99" s="131"/>
      <c r="M99" s="137"/>
      <c r="N99" s="131"/>
      <c r="O99" s="137"/>
      <c r="P99" s="131"/>
      <c r="Q99" s="137"/>
      <c r="R99" s="131"/>
      <c r="S99" s="137"/>
      <c r="T99" s="131"/>
      <c r="U99" s="137"/>
      <c r="V99" s="131"/>
      <c r="W99" s="137"/>
      <c r="X99" s="131"/>
      <c r="Y99" s="137"/>
      <c r="Z99" s="131"/>
      <c r="AA99" s="137"/>
    </row>
    <row r="100" spans="1:27" s="43" customFormat="1" ht="14.25" customHeight="1" x14ac:dyDescent="0.3">
      <c r="A100" s="210"/>
      <c r="B100" s="211"/>
      <c r="C100" s="217" t="s">
        <v>486</v>
      </c>
      <c r="D100" s="137"/>
      <c r="E100" s="136"/>
      <c r="F100" s="131"/>
      <c r="G100" s="137"/>
      <c r="H100" s="131"/>
      <c r="I100" s="137"/>
      <c r="J100" s="131"/>
      <c r="K100" s="137"/>
      <c r="L100" s="131"/>
      <c r="M100" s="137"/>
      <c r="N100" s="131"/>
      <c r="O100" s="137"/>
      <c r="P100" s="131"/>
      <c r="Q100" s="137"/>
      <c r="R100" s="131"/>
      <c r="S100" s="137"/>
      <c r="T100" s="131"/>
      <c r="U100" s="137"/>
      <c r="V100" s="131"/>
      <c r="W100" s="137"/>
      <c r="X100" s="131"/>
      <c r="Y100" s="137"/>
      <c r="Z100" s="131"/>
      <c r="AA100" s="137"/>
    </row>
    <row r="101" spans="1:27" s="43" customFormat="1" ht="15.6" x14ac:dyDescent="0.3">
      <c r="A101" s="141"/>
      <c r="B101" s="214">
        <v>2143</v>
      </c>
      <c r="C101" s="141" t="s">
        <v>487</v>
      </c>
      <c r="D101" s="124">
        <v>665</v>
      </c>
      <c r="E101" s="69">
        <v>877.5</v>
      </c>
      <c r="F101" s="68">
        <v>0</v>
      </c>
      <c r="G101" s="135">
        <f t="shared" ref="G101:G121" si="59">H101-F101</f>
        <v>498.8</v>
      </c>
      <c r="H101" s="68">
        <v>498.8</v>
      </c>
      <c r="I101" s="135">
        <f t="shared" ref="I101:I121" si="60">J101-H101</f>
        <v>0</v>
      </c>
      <c r="J101" s="68">
        <v>498.8</v>
      </c>
      <c r="K101" s="135">
        <f t="shared" ref="K101:K121" si="61">L101-J101</f>
        <v>249.99999999999994</v>
      </c>
      <c r="L101" s="68">
        <v>748.8</v>
      </c>
      <c r="M101" s="135">
        <f t="shared" ref="M101:M121" si="62">N101-L101</f>
        <v>0</v>
      </c>
      <c r="N101" s="68">
        <v>748.8</v>
      </c>
      <c r="O101" s="135">
        <f t="shared" ref="O101:O121" si="63">P101-N101</f>
        <v>0</v>
      </c>
      <c r="P101" s="68">
        <v>748.8</v>
      </c>
      <c r="Q101" s="135">
        <f t="shared" ref="Q101:Q121" si="64">R101-P101</f>
        <v>0</v>
      </c>
      <c r="R101" s="68">
        <v>748.8</v>
      </c>
      <c r="S101" s="135">
        <f t="shared" ref="S101:S121" si="65">T101-R101</f>
        <v>0</v>
      </c>
      <c r="T101" s="68">
        <v>748.8</v>
      </c>
      <c r="U101" s="135">
        <f t="shared" ref="U101:U120" si="66">V101-T101</f>
        <v>0</v>
      </c>
      <c r="V101" s="68">
        <v>748.8</v>
      </c>
      <c r="W101" s="135">
        <f t="shared" ref="W101:W120" si="67">X101-V101</f>
        <v>-748.8</v>
      </c>
      <c r="X101" s="68">
        <v>0</v>
      </c>
      <c r="Y101" s="135">
        <f t="shared" ref="Y101:Y121" si="68">Z101-X101</f>
        <v>0</v>
      </c>
      <c r="Z101" s="68">
        <v>0</v>
      </c>
      <c r="AA101" s="135">
        <f t="shared" ref="AA101:AA146" si="69">(V101/E101)*100</f>
        <v>85.333333333333329</v>
      </c>
    </row>
    <row r="102" spans="1:27" s="43" customFormat="1" ht="15" x14ac:dyDescent="0.25">
      <c r="A102" s="141"/>
      <c r="B102" s="214">
        <v>3111</v>
      </c>
      <c r="C102" s="141" t="s">
        <v>278</v>
      </c>
      <c r="D102" s="124">
        <v>8150</v>
      </c>
      <c r="E102" s="69">
        <v>9190.7999999999993</v>
      </c>
      <c r="F102" s="68">
        <v>1330.1</v>
      </c>
      <c r="G102" s="135">
        <f t="shared" si="59"/>
        <v>1243.9000000000001</v>
      </c>
      <c r="H102" s="68">
        <v>2574</v>
      </c>
      <c r="I102" s="135">
        <f t="shared" si="60"/>
        <v>704.90000000000009</v>
      </c>
      <c r="J102" s="68">
        <v>3278.9</v>
      </c>
      <c r="K102" s="135">
        <f t="shared" si="61"/>
        <v>705</v>
      </c>
      <c r="L102" s="68">
        <v>3983.9</v>
      </c>
      <c r="M102" s="135">
        <f t="shared" si="62"/>
        <v>1445.1</v>
      </c>
      <c r="N102" s="68">
        <v>5429</v>
      </c>
      <c r="O102" s="135">
        <f t="shared" si="63"/>
        <v>740</v>
      </c>
      <c r="P102" s="68">
        <v>6169</v>
      </c>
      <c r="Q102" s="135">
        <f t="shared" si="64"/>
        <v>0</v>
      </c>
      <c r="R102" s="68">
        <v>6169</v>
      </c>
      <c r="S102" s="135">
        <f t="shared" si="65"/>
        <v>886.10000000000036</v>
      </c>
      <c r="T102" s="68">
        <v>7055.1</v>
      </c>
      <c r="U102" s="135">
        <f t="shared" si="66"/>
        <v>710.09999999999945</v>
      </c>
      <c r="V102" s="68">
        <v>7765.2</v>
      </c>
      <c r="W102" s="135">
        <f t="shared" si="67"/>
        <v>-7765.2</v>
      </c>
      <c r="X102" s="68">
        <v>0</v>
      </c>
      <c r="Y102" s="135">
        <f t="shared" si="68"/>
        <v>0</v>
      </c>
      <c r="Z102" s="68">
        <v>0</v>
      </c>
      <c r="AA102" s="135">
        <f t="shared" si="69"/>
        <v>84.488836662749705</v>
      </c>
    </row>
    <row r="103" spans="1:27" s="43" customFormat="1" ht="15" x14ac:dyDescent="0.25">
      <c r="A103" s="141"/>
      <c r="B103" s="214">
        <v>3113</v>
      </c>
      <c r="C103" s="141" t="s">
        <v>279</v>
      </c>
      <c r="D103" s="124">
        <v>30850</v>
      </c>
      <c r="E103" s="69">
        <v>34087.800000000003</v>
      </c>
      <c r="F103" s="68">
        <v>6577.4</v>
      </c>
      <c r="G103" s="135">
        <f t="shared" si="59"/>
        <v>-6577.4</v>
      </c>
      <c r="H103" s="68">
        <v>0</v>
      </c>
      <c r="I103" s="135">
        <f t="shared" si="60"/>
        <v>12935.6</v>
      </c>
      <c r="J103" s="68">
        <v>12935.6</v>
      </c>
      <c r="K103" s="135">
        <f t="shared" si="61"/>
        <v>2509.1000000000004</v>
      </c>
      <c r="L103" s="68">
        <v>15444.7</v>
      </c>
      <c r="M103" s="135">
        <f t="shared" si="62"/>
        <v>5150</v>
      </c>
      <c r="N103" s="68">
        <v>20594.7</v>
      </c>
      <c r="O103" s="135">
        <f t="shared" si="63"/>
        <v>2611.2000000000007</v>
      </c>
      <c r="P103" s="68">
        <v>23205.9</v>
      </c>
      <c r="Q103" s="135">
        <f t="shared" si="64"/>
        <v>-51.80000000000291</v>
      </c>
      <c r="R103" s="68">
        <v>23154.1</v>
      </c>
      <c r="S103" s="135">
        <f t="shared" si="65"/>
        <v>3096.5</v>
      </c>
      <c r="T103" s="68">
        <v>26250.6</v>
      </c>
      <c r="U103" s="135">
        <f t="shared" si="66"/>
        <v>2668.2000000000007</v>
      </c>
      <c r="V103" s="68">
        <v>28918.799999999999</v>
      </c>
      <c r="W103" s="135">
        <f t="shared" si="67"/>
        <v>-28918.799999999999</v>
      </c>
      <c r="X103" s="68">
        <v>0</v>
      </c>
      <c r="Y103" s="135">
        <f t="shared" si="68"/>
        <v>0</v>
      </c>
      <c r="Z103" s="68">
        <v>0</v>
      </c>
      <c r="AA103" s="135">
        <f t="shared" si="69"/>
        <v>84.836217062996127</v>
      </c>
    </row>
    <row r="104" spans="1:27" s="43" customFormat="1" ht="15" hidden="1" x14ac:dyDescent="0.25">
      <c r="A104" s="141"/>
      <c r="B104" s="214">
        <v>3114</v>
      </c>
      <c r="C104" s="141" t="s">
        <v>280</v>
      </c>
      <c r="D104" s="124"/>
      <c r="E104" s="69"/>
      <c r="F104" s="68">
        <v>0</v>
      </c>
      <c r="G104" s="135">
        <f t="shared" si="59"/>
        <v>0</v>
      </c>
      <c r="H104" s="68">
        <v>0</v>
      </c>
      <c r="I104" s="135">
        <f t="shared" si="60"/>
        <v>0</v>
      </c>
      <c r="J104" s="68">
        <v>0</v>
      </c>
      <c r="K104" s="135">
        <f t="shared" si="61"/>
        <v>0</v>
      </c>
      <c r="L104" s="68">
        <v>0</v>
      </c>
      <c r="M104" s="135">
        <f t="shared" si="62"/>
        <v>0</v>
      </c>
      <c r="N104" s="68">
        <v>0</v>
      </c>
      <c r="O104" s="135">
        <f t="shared" si="63"/>
        <v>0</v>
      </c>
      <c r="P104" s="68">
        <v>0</v>
      </c>
      <c r="Q104" s="135">
        <f t="shared" si="64"/>
        <v>0</v>
      </c>
      <c r="R104" s="68">
        <v>0</v>
      </c>
      <c r="S104" s="135">
        <f t="shared" si="65"/>
        <v>0</v>
      </c>
      <c r="T104" s="68">
        <v>0</v>
      </c>
      <c r="U104" s="135">
        <f t="shared" si="66"/>
        <v>0</v>
      </c>
      <c r="V104" s="68">
        <v>0</v>
      </c>
      <c r="W104" s="135">
        <f t="shared" si="67"/>
        <v>0</v>
      </c>
      <c r="X104" s="68">
        <v>0</v>
      </c>
      <c r="Y104" s="135">
        <f t="shared" si="68"/>
        <v>0</v>
      </c>
      <c r="Z104" s="68">
        <v>0</v>
      </c>
      <c r="AA104" s="135" t="e">
        <f t="shared" si="69"/>
        <v>#DIV/0!</v>
      </c>
    </row>
    <row r="105" spans="1:27" s="43" customFormat="1" ht="15" hidden="1" x14ac:dyDescent="0.25">
      <c r="A105" s="141"/>
      <c r="B105" s="214">
        <v>3122</v>
      </c>
      <c r="C105" s="141" t="s">
        <v>281</v>
      </c>
      <c r="D105" s="124"/>
      <c r="E105" s="69"/>
      <c r="F105" s="68">
        <v>0</v>
      </c>
      <c r="G105" s="135">
        <f t="shared" si="59"/>
        <v>0</v>
      </c>
      <c r="H105" s="68">
        <v>0</v>
      </c>
      <c r="I105" s="135">
        <f t="shared" si="60"/>
        <v>0</v>
      </c>
      <c r="J105" s="68">
        <v>0</v>
      </c>
      <c r="K105" s="135">
        <f t="shared" si="61"/>
        <v>0</v>
      </c>
      <c r="L105" s="68">
        <v>0</v>
      </c>
      <c r="M105" s="135">
        <f t="shared" si="62"/>
        <v>0</v>
      </c>
      <c r="N105" s="68">
        <v>0</v>
      </c>
      <c r="O105" s="135">
        <f t="shared" si="63"/>
        <v>0</v>
      </c>
      <c r="P105" s="68">
        <v>0</v>
      </c>
      <c r="Q105" s="135">
        <f t="shared" si="64"/>
        <v>0</v>
      </c>
      <c r="R105" s="68">
        <v>0</v>
      </c>
      <c r="S105" s="135">
        <f t="shared" si="65"/>
        <v>0</v>
      </c>
      <c r="T105" s="68">
        <v>0</v>
      </c>
      <c r="U105" s="135">
        <f t="shared" si="66"/>
        <v>0</v>
      </c>
      <c r="V105" s="68">
        <v>0</v>
      </c>
      <c r="W105" s="135">
        <f t="shared" si="67"/>
        <v>0</v>
      </c>
      <c r="X105" s="68">
        <v>0</v>
      </c>
      <c r="Y105" s="135">
        <f t="shared" si="68"/>
        <v>0</v>
      </c>
      <c r="Z105" s="68">
        <v>0</v>
      </c>
      <c r="AA105" s="135" t="e">
        <f t="shared" si="69"/>
        <v>#DIV/0!</v>
      </c>
    </row>
    <row r="106" spans="1:27" s="43" customFormat="1" ht="15" x14ac:dyDescent="0.25">
      <c r="A106" s="141"/>
      <c r="B106" s="214">
        <v>3115</v>
      </c>
      <c r="C106" s="141" t="s">
        <v>518</v>
      </c>
      <c r="D106" s="124">
        <v>0</v>
      </c>
      <c r="E106" s="69">
        <v>50</v>
      </c>
      <c r="F106" s="68">
        <v>0</v>
      </c>
      <c r="G106" s="135">
        <f t="shared" si="59"/>
        <v>0</v>
      </c>
      <c r="H106" s="68">
        <v>0</v>
      </c>
      <c r="I106" s="135">
        <f t="shared" si="60"/>
        <v>0</v>
      </c>
      <c r="J106" s="68">
        <v>0</v>
      </c>
      <c r="K106" s="135">
        <f t="shared" si="61"/>
        <v>0</v>
      </c>
      <c r="L106" s="68">
        <v>0</v>
      </c>
      <c r="M106" s="135">
        <f t="shared" si="62"/>
        <v>0</v>
      </c>
      <c r="N106" s="68">
        <v>0</v>
      </c>
      <c r="O106" s="135">
        <f t="shared" si="63"/>
        <v>0</v>
      </c>
      <c r="P106" s="68">
        <v>0</v>
      </c>
      <c r="Q106" s="135">
        <f t="shared" si="64"/>
        <v>0</v>
      </c>
      <c r="R106" s="68">
        <v>0</v>
      </c>
      <c r="S106" s="135">
        <f t="shared" si="65"/>
        <v>50</v>
      </c>
      <c r="T106" s="68">
        <v>50</v>
      </c>
      <c r="U106" s="135">
        <f t="shared" si="66"/>
        <v>0</v>
      </c>
      <c r="V106" s="68">
        <v>50</v>
      </c>
      <c r="W106" s="135">
        <f t="shared" si="67"/>
        <v>-50</v>
      </c>
      <c r="X106" s="68">
        <v>0</v>
      </c>
      <c r="Y106" s="135">
        <f t="shared" si="68"/>
        <v>0</v>
      </c>
      <c r="Z106" s="68">
        <v>0</v>
      </c>
      <c r="AA106" s="135">
        <f t="shared" si="69"/>
        <v>100</v>
      </c>
    </row>
    <row r="107" spans="1:27" s="43" customFormat="1" ht="15" x14ac:dyDescent="0.25">
      <c r="A107" s="141"/>
      <c r="B107" s="214">
        <v>3231</v>
      </c>
      <c r="C107" s="141" t="s">
        <v>282</v>
      </c>
      <c r="D107" s="124">
        <v>600</v>
      </c>
      <c r="E107" s="69">
        <v>600</v>
      </c>
      <c r="F107" s="68">
        <v>100</v>
      </c>
      <c r="G107" s="135">
        <f t="shared" si="59"/>
        <v>10295.6</v>
      </c>
      <c r="H107" s="68">
        <v>10395.6</v>
      </c>
      <c r="I107" s="135">
        <f t="shared" si="60"/>
        <v>-10195.6</v>
      </c>
      <c r="J107" s="68">
        <v>200</v>
      </c>
      <c r="K107" s="135">
        <f t="shared" si="61"/>
        <v>50</v>
      </c>
      <c r="L107" s="68">
        <v>250</v>
      </c>
      <c r="M107" s="135">
        <f t="shared" si="62"/>
        <v>100</v>
      </c>
      <c r="N107" s="68">
        <v>350</v>
      </c>
      <c r="O107" s="135">
        <f t="shared" si="63"/>
        <v>50</v>
      </c>
      <c r="P107" s="68">
        <v>400</v>
      </c>
      <c r="Q107" s="135">
        <f t="shared" si="64"/>
        <v>0</v>
      </c>
      <c r="R107" s="68">
        <v>400</v>
      </c>
      <c r="S107" s="135">
        <f t="shared" si="65"/>
        <v>50</v>
      </c>
      <c r="T107" s="68">
        <v>450</v>
      </c>
      <c r="U107" s="135">
        <f t="shared" si="66"/>
        <v>50</v>
      </c>
      <c r="V107" s="68">
        <v>500</v>
      </c>
      <c r="W107" s="135">
        <f t="shared" si="67"/>
        <v>-500</v>
      </c>
      <c r="X107" s="68">
        <v>0</v>
      </c>
      <c r="Y107" s="135">
        <f t="shared" si="68"/>
        <v>0</v>
      </c>
      <c r="Z107" s="68">
        <v>0</v>
      </c>
      <c r="AA107" s="135">
        <f t="shared" si="69"/>
        <v>83.333333333333343</v>
      </c>
    </row>
    <row r="108" spans="1:27" s="43" customFormat="1" ht="15" hidden="1" x14ac:dyDescent="0.25">
      <c r="A108" s="141"/>
      <c r="B108" s="214">
        <v>3299</v>
      </c>
      <c r="C108" s="141" t="s">
        <v>519</v>
      </c>
      <c r="D108" s="124">
        <v>0</v>
      </c>
      <c r="E108" s="69">
        <v>0</v>
      </c>
      <c r="F108" s="68">
        <v>0</v>
      </c>
      <c r="G108" s="135">
        <f t="shared" ref="G108" si="70">H108-F108</f>
        <v>0</v>
      </c>
      <c r="H108" s="68">
        <v>0</v>
      </c>
      <c r="I108" s="135">
        <f t="shared" ref="I108" si="71">J108-H108</f>
        <v>0</v>
      </c>
      <c r="J108" s="68">
        <v>0</v>
      </c>
      <c r="K108" s="135">
        <f t="shared" ref="K108" si="72">L108-J108</f>
        <v>0</v>
      </c>
      <c r="L108" s="68">
        <v>0</v>
      </c>
      <c r="M108" s="135">
        <f t="shared" ref="M108" si="73">N108-L108</f>
        <v>0</v>
      </c>
      <c r="N108" s="68">
        <v>0</v>
      </c>
      <c r="O108" s="135">
        <f t="shared" ref="O108" si="74">P108-N108</f>
        <v>0</v>
      </c>
      <c r="P108" s="68">
        <v>0</v>
      </c>
      <c r="Q108" s="135">
        <f t="shared" ref="Q108" si="75">R108-P108</f>
        <v>0</v>
      </c>
      <c r="R108" s="68">
        <v>0</v>
      </c>
      <c r="S108" s="135">
        <f t="shared" ref="S108" si="76">T108-R108</f>
        <v>0</v>
      </c>
      <c r="T108" s="68">
        <v>0</v>
      </c>
      <c r="U108" s="135">
        <f t="shared" ref="U108" si="77">V108-T108</f>
        <v>0</v>
      </c>
      <c r="V108" s="68">
        <v>0</v>
      </c>
      <c r="W108" s="135">
        <f t="shared" ref="W108" si="78">X108-V108</f>
        <v>0</v>
      </c>
      <c r="X108" s="68">
        <v>0</v>
      </c>
      <c r="Y108" s="135">
        <f t="shared" ref="Y108" si="79">Z108-X108</f>
        <v>0</v>
      </c>
      <c r="Z108" s="68">
        <v>0</v>
      </c>
      <c r="AA108" s="135" t="e">
        <f t="shared" si="69"/>
        <v>#DIV/0!</v>
      </c>
    </row>
    <row r="109" spans="1:27" s="43" customFormat="1" ht="15" x14ac:dyDescent="0.25">
      <c r="A109" s="141"/>
      <c r="B109" s="214">
        <v>3313</v>
      </c>
      <c r="C109" s="141" t="s">
        <v>283</v>
      </c>
      <c r="D109" s="124">
        <v>1200</v>
      </c>
      <c r="E109" s="69">
        <v>1200</v>
      </c>
      <c r="F109" s="68">
        <v>0</v>
      </c>
      <c r="G109" s="135">
        <f t="shared" si="59"/>
        <v>150</v>
      </c>
      <c r="H109" s="68">
        <v>150</v>
      </c>
      <c r="I109" s="135">
        <f t="shared" si="60"/>
        <v>450</v>
      </c>
      <c r="J109" s="68">
        <v>600</v>
      </c>
      <c r="K109" s="135">
        <f t="shared" si="61"/>
        <v>0</v>
      </c>
      <c r="L109" s="68">
        <v>600</v>
      </c>
      <c r="M109" s="135">
        <f t="shared" si="62"/>
        <v>250</v>
      </c>
      <c r="N109" s="68">
        <v>850</v>
      </c>
      <c r="O109" s="135">
        <f t="shared" si="63"/>
        <v>0</v>
      </c>
      <c r="P109" s="68">
        <v>850</v>
      </c>
      <c r="Q109" s="135">
        <f t="shared" si="64"/>
        <v>0</v>
      </c>
      <c r="R109" s="68">
        <v>850</v>
      </c>
      <c r="S109" s="135">
        <f t="shared" si="65"/>
        <v>350</v>
      </c>
      <c r="T109" s="68">
        <v>1200</v>
      </c>
      <c r="U109" s="135">
        <f t="shared" si="66"/>
        <v>0</v>
      </c>
      <c r="V109" s="68">
        <v>1200</v>
      </c>
      <c r="W109" s="135">
        <f t="shared" si="67"/>
        <v>-1200</v>
      </c>
      <c r="X109" s="68">
        <v>0</v>
      </c>
      <c r="Y109" s="135">
        <f t="shared" si="68"/>
        <v>0</v>
      </c>
      <c r="Z109" s="68">
        <v>0</v>
      </c>
      <c r="AA109" s="135">
        <f t="shared" si="69"/>
        <v>100</v>
      </c>
    </row>
    <row r="110" spans="1:27" s="43" customFormat="1" ht="15" x14ac:dyDescent="0.25">
      <c r="A110" s="141"/>
      <c r="B110" s="214">
        <v>3314</v>
      </c>
      <c r="C110" s="141" t="s">
        <v>284</v>
      </c>
      <c r="D110" s="124">
        <v>10259</v>
      </c>
      <c r="E110" s="69">
        <v>10444</v>
      </c>
      <c r="F110" s="68">
        <v>1700</v>
      </c>
      <c r="G110" s="135">
        <f t="shared" si="59"/>
        <v>850</v>
      </c>
      <c r="H110" s="68">
        <v>2550</v>
      </c>
      <c r="I110" s="135">
        <f t="shared" si="60"/>
        <v>850</v>
      </c>
      <c r="J110" s="68">
        <v>3400</v>
      </c>
      <c r="K110" s="135">
        <f t="shared" si="61"/>
        <v>865</v>
      </c>
      <c r="L110" s="68">
        <v>4265</v>
      </c>
      <c r="M110" s="135">
        <f t="shared" si="62"/>
        <v>1710</v>
      </c>
      <c r="N110" s="68">
        <v>5975</v>
      </c>
      <c r="O110" s="135">
        <f t="shared" si="63"/>
        <v>860</v>
      </c>
      <c r="P110" s="68">
        <v>6835</v>
      </c>
      <c r="Q110" s="135">
        <f t="shared" si="64"/>
        <v>0</v>
      </c>
      <c r="R110" s="68">
        <v>6835</v>
      </c>
      <c r="S110" s="135">
        <f t="shared" si="65"/>
        <v>860</v>
      </c>
      <c r="T110" s="68">
        <v>7695</v>
      </c>
      <c r="U110" s="135">
        <f t="shared" si="66"/>
        <v>1030</v>
      </c>
      <c r="V110" s="68">
        <v>8725</v>
      </c>
      <c r="W110" s="135">
        <f t="shared" si="67"/>
        <v>-8725</v>
      </c>
      <c r="X110" s="68">
        <v>0</v>
      </c>
      <c r="Y110" s="135">
        <f t="shared" si="68"/>
        <v>0</v>
      </c>
      <c r="Z110" s="68">
        <v>0</v>
      </c>
      <c r="AA110" s="135">
        <f t="shared" si="69"/>
        <v>83.540788969743403</v>
      </c>
    </row>
    <row r="111" spans="1:27" s="43" customFormat="1" ht="15" x14ac:dyDescent="0.25">
      <c r="A111" s="141"/>
      <c r="B111" s="214">
        <v>3315</v>
      </c>
      <c r="C111" s="141" t="s">
        <v>285</v>
      </c>
      <c r="D111" s="124">
        <v>15984</v>
      </c>
      <c r="E111" s="69">
        <v>17728</v>
      </c>
      <c r="F111" s="68">
        <v>2707</v>
      </c>
      <c r="G111" s="135">
        <f t="shared" si="59"/>
        <v>2702</v>
      </c>
      <c r="H111" s="68">
        <v>5409</v>
      </c>
      <c r="I111" s="135">
        <f t="shared" si="60"/>
        <v>0</v>
      </c>
      <c r="J111" s="68">
        <v>5409</v>
      </c>
      <c r="K111" s="135">
        <f t="shared" si="61"/>
        <v>1331</v>
      </c>
      <c r="L111" s="68">
        <v>6740</v>
      </c>
      <c r="M111" s="135">
        <f t="shared" si="62"/>
        <v>2622</v>
      </c>
      <c r="N111" s="68">
        <v>9362</v>
      </c>
      <c r="O111" s="135">
        <f t="shared" si="63"/>
        <v>2061</v>
      </c>
      <c r="P111" s="68">
        <v>11423</v>
      </c>
      <c r="Q111" s="135">
        <f t="shared" si="64"/>
        <v>418</v>
      </c>
      <c r="R111" s="68">
        <v>11841</v>
      </c>
      <c r="S111" s="135">
        <f t="shared" si="65"/>
        <v>1887</v>
      </c>
      <c r="T111" s="68">
        <v>13728</v>
      </c>
      <c r="U111" s="135">
        <f t="shared" si="66"/>
        <v>1331</v>
      </c>
      <c r="V111" s="68">
        <v>15059</v>
      </c>
      <c r="W111" s="135">
        <f t="shared" si="67"/>
        <v>-15059</v>
      </c>
      <c r="X111" s="68">
        <v>0</v>
      </c>
      <c r="Y111" s="135">
        <f t="shared" si="68"/>
        <v>0</v>
      </c>
      <c r="Z111" s="68">
        <v>0</v>
      </c>
      <c r="AA111" s="135">
        <f t="shared" si="69"/>
        <v>84.944720216606498</v>
      </c>
    </row>
    <row r="112" spans="1:27" s="43" customFormat="1" ht="15" x14ac:dyDescent="0.25">
      <c r="A112" s="141"/>
      <c r="B112" s="214">
        <v>3319</v>
      </c>
      <c r="C112" s="141" t="s">
        <v>286</v>
      </c>
      <c r="D112" s="124">
        <v>260</v>
      </c>
      <c r="E112" s="69">
        <v>623</v>
      </c>
      <c r="F112" s="68">
        <v>53.1</v>
      </c>
      <c r="G112" s="135">
        <f t="shared" si="59"/>
        <v>43.199999999999996</v>
      </c>
      <c r="H112" s="68">
        <v>96.3</v>
      </c>
      <c r="I112" s="135">
        <f t="shared" si="60"/>
        <v>66.7</v>
      </c>
      <c r="J112" s="68">
        <v>163</v>
      </c>
      <c r="K112" s="135">
        <f t="shared" si="61"/>
        <v>1.9000000000000057</v>
      </c>
      <c r="L112" s="68">
        <v>164.9</v>
      </c>
      <c r="M112" s="135">
        <f t="shared" si="62"/>
        <v>356.20000000000005</v>
      </c>
      <c r="N112" s="68">
        <v>521.1</v>
      </c>
      <c r="O112" s="135">
        <f t="shared" si="63"/>
        <v>7.1000000000000227</v>
      </c>
      <c r="P112" s="68">
        <v>528.20000000000005</v>
      </c>
      <c r="Q112" s="135">
        <f t="shared" si="64"/>
        <v>6</v>
      </c>
      <c r="R112" s="68">
        <v>534.20000000000005</v>
      </c>
      <c r="S112" s="135">
        <f t="shared" si="65"/>
        <v>1.0999999999999091</v>
      </c>
      <c r="T112" s="68">
        <v>535.29999999999995</v>
      </c>
      <c r="U112" s="135">
        <f t="shared" si="66"/>
        <v>4.7000000000000455</v>
      </c>
      <c r="V112" s="68">
        <v>540</v>
      </c>
      <c r="W112" s="135">
        <f t="shared" si="67"/>
        <v>-540</v>
      </c>
      <c r="X112" s="68">
        <v>0</v>
      </c>
      <c r="Y112" s="135">
        <f t="shared" si="68"/>
        <v>0</v>
      </c>
      <c r="Z112" s="68">
        <v>0</v>
      </c>
      <c r="AA112" s="135">
        <f t="shared" si="69"/>
        <v>86.677367576243981</v>
      </c>
    </row>
    <row r="113" spans="1:27" s="43" customFormat="1" ht="15" x14ac:dyDescent="0.25">
      <c r="A113" s="141"/>
      <c r="B113" s="214">
        <v>3322</v>
      </c>
      <c r="C113" s="141" t="s">
        <v>287</v>
      </c>
      <c r="D113" s="124">
        <v>20</v>
      </c>
      <c r="E113" s="69">
        <v>15</v>
      </c>
      <c r="F113" s="68">
        <v>0</v>
      </c>
      <c r="G113" s="135">
        <f t="shared" si="59"/>
        <v>0</v>
      </c>
      <c r="H113" s="68">
        <v>0</v>
      </c>
      <c r="I113" s="135">
        <f t="shared" si="60"/>
        <v>0</v>
      </c>
      <c r="J113" s="68">
        <v>0</v>
      </c>
      <c r="K113" s="135">
        <f t="shared" si="61"/>
        <v>0</v>
      </c>
      <c r="L113" s="68">
        <v>0</v>
      </c>
      <c r="M113" s="135">
        <f t="shared" si="62"/>
        <v>0</v>
      </c>
      <c r="N113" s="68">
        <v>0</v>
      </c>
      <c r="O113" s="135">
        <f t="shared" si="63"/>
        <v>0</v>
      </c>
      <c r="P113" s="68">
        <v>0</v>
      </c>
      <c r="Q113" s="135">
        <f t="shared" si="64"/>
        <v>0</v>
      </c>
      <c r="R113" s="68">
        <v>0</v>
      </c>
      <c r="S113" s="135">
        <f t="shared" si="65"/>
        <v>0</v>
      </c>
      <c r="T113" s="68">
        <v>0</v>
      </c>
      <c r="U113" s="135">
        <f t="shared" si="66"/>
        <v>0</v>
      </c>
      <c r="V113" s="68">
        <v>0</v>
      </c>
      <c r="W113" s="135">
        <f t="shared" si="67"/>
        <v>0</v>
      </c>
      <c r="X113" s="68">
        <v>0</v>
      </c>
      <c r="Y113" s="135">
        <f t="shared" si="68"/>
        <v>0</v>
      </c>
      <c r="Z113" s="68">
        <v>0</v>
      </c>
      <c r="AA113" s="135">
        <f t="shared" si="69"/>
        <v>0</v>
      </c>
    </row>
    <row r="114" spans="1:27" s="43" customFormat="1" ht="15" x14ac:dyDescent="0.25">
      <c r="A114" s="141"/>
      <c r="B114" s="214">
        <v>3326</v>
      </c>
      <c r="C114" s="141" t="s">
        <v>288</v>
      </c>
      <c r="D114" s="124">
        <v>20</v>
      </c>
      <c r="E114" s="69">
        <v>20</v>
      </c>
      <c r="F114" s="68">
        <v>0</v>
      </c>
      <c r="G114" s="135">
        <f t="shared" si="59"/>
        <v>0</v>
      </c>
      <c r="H114" s="68">
        <v>0</v>
      </c>
      <c r="I114" s="135">
        <f t="shared" si="60"/>
        <v>0</v>
      </c>
      <c r="J114" s="68">
        <v>0</v>
      </c>
      <c r="K114" s="135">
        <f t="shared" si="61"/>
        <v>0</v>
      </c>
      <c r="L114" s="68">
        <v>0</v>
      </c>
      <c r="M114" s="135">
        <f t="shared" si="62"/>
        <v>0</v>
      </c>
      <c r="N114" s="68">
        <v>0</v>
      </c>
      <c r="O114" s="135">
        <f t="shared" si="63"/>
        <v>0</v>
      </c>
      <c r="P114" s="68">
        <v>0</v>
      </c>
      <c r="Q114" s="135">
        <f t="shared" si="64"/>
        <v>0</v>
      </c>
      <c r="R114" s="68">
        <v>0</v>
      </c>
      <c r="S114" s="135">
        <f t="shared" si="65"/>
        <v>0</v>
      </c>
      <c r="T114" s="68">
        <v>0</v>
      </c>
      <c r="U114" s="135">
        <f t="shared" si="66"/>
        <v>0</v>
      </c>
      <c r="V114" s="68">
        <v>0</v>
      </c>
      <c r="W114" s="135">
        <f t="shared" si="67"/>
        <v>0</v>
      </c>
      <c r="X114" s="68">
        <v>0</v>
      </c>
      <c r="Y114" s="135">
        <f t="shared" si="68"/>
        <v>0</v>
      </c>
      <c r="Z114" s="68">
        <v>0</v>
      </c>
      <c r="AA114" s="135">
        <f t="shared" si="69"/>
        <v>0</v>
      </c>
    </row>
    <row r="115" spans="1:27" s="43" customFormat="1" ht="15" x14ac:dyDescent="0.25">
      <c r="A115" s="141"/>
      <c r="B115" s="214">
        <v>3330</v>
      </c>
      <c r="C115" s="141" t="s">
        <v>289</v>
      </c>
      <c r="D115" s="124">
        <v>140</v>
      </c>
      <c r="E115" s="69">
        <v>140</v>
      </c>
      <c r="F115" s="68">
        <v>0</v>
      </c>
      <c r="G115" s="135">
        <f t="shared" si="59"/>
        <v>0</v>
      </c>
      <c r="H115" s="68">
        <v>0</v>
      </c>
      <c r="I115" s="135">
        <f t="shared" si="60"/>
        <v>0</v>
      </c>
      <c r="J115" s="68">
        <v>0</v>
      </c>
      <c r="K115" s="135">
        <f t="shared" si="61"/>
        <v>7</v>
      </c>
      <c r="L115" s="68">
        <v>7</v>
      </c>
      <c r="M115" s="135">
        <f t="shared" si="62"/>
        <v>0</v>
      </c>
      <c r="N115" s="68">
        <v>7</v>
      </c>
      <c r="O115" s="135">
        <f t="shared" si="63"/>
        <v>0</v>
      </c>
      <c r="P115" s="68">
        <v>7</v>
      </c>
      <c r="Q115" s="135">
        <f t="shared" si="64"/>
        <v>0</v>
      </c>
      <c r="R115" s="68">
        <v>7</v>
      </c>
      <c r="S115" s="135">
        <f t="shared" si="65"/>
        <v>0</v>
      </c>
      <c r="T115" s="68">
        <v>7</v>
      </c>
      <c r="U115" s="135">
        <f t="shared" si="66"/>
        <v>0</v>
      </c>
      <c r="V115" s="68">
        <v>7</v>
      </c>
      <c r="W115" s="135">
        <f t="shared" si="67"/>
        <v>-7</v>
      </c>
      <c r="X115" s="68">
        <v>0</v>
      </c>
      <c r="Y115" s="135">
        <f t="shared" si="68"/>
        <v>0</v>
      </c>
      <c r="Z115" s="68">
        <v>0</v>
      </c>
      <c r="AA115" s="135">
        <f t="shared" si="69"/>
        <v>5</v>
      </c>
    </row>
    <row r="116" spans="1:27" s="43" customFormat="1" ht="15" x14ac:dyDescent="0.25">
      <c r="A116" s="141"/>
      <c r="B116" s="214">
        <v>3392</v>
      </c>
      <c r="C116" s="141" t="s">
        <v>290</v>
      </c>
      <c r="D116" s="124">
        <v>800</v>
      </c>
      <c r="E116" s="69">
        <v>803.2</v>
      </c>
      <c r="F116" s="68">
        <v>200</v>
      </c>
      <c r="G116" s="135">
        <f t="shared" si="59"/>
        <v>3.1999999999999886</v>
      </c>
      <c r="H116" s="68">
        <v>203.2</v>
      </c>
      <c r="I116" s="135">
        <f t="shared" si="60"/>
        <v>200</v>
      </c>
      <c r="J116" s="68">
        <v>403.2</v>
      </c>
      <c r="K116" s="135">
        <f t="shared" si="61"/>
        <v>0</v>
      </c>
      <c r="L116" s="68">
        <v>403.2</v>
      </c>
      <c r="M116" s="135">
        <f t="shared" si="62"/>
        <v>0</v>
      </c>
      <c r="N116" s="68">
        <v>403.2</v>
      </c>
      <c r="O116" s="135">
        <f t="shared" si="63"/>
        <v>200.00000000000006</v>
      </c>
      <c r="P116" s="68">
        <v>603.20000000000005</v>
      </c>
      <c r="Q116" s="135">
        <f t="shared" si="64"/>
        <v>-0.10000000000002274</v>
      </c>
      <c r="R116" s="68">
        <v>603.1</v>
      </c>
      <c r="S116" s="135">
        <f t="shared" si="65"/>
        <v>0.10000000000002274</v>
      </c>
      <c r="T116" s="68">
        <v>603.20000000000005</v>
      </c>
      <c r="U116" s="135">
        <f t="shared" si="66"/>
        <v>200</v>
      </c>
      <c r="V116" s="68">
        <v>803.2</v>
      </c>
      <c r="W116" s="135">
        <f t="shared" si="67"/>
        <v>-803.2</v>
      </c>
      <c r="X116" s="68">
        <v>0</v>
      </c>
      <c r="Y116" s="135">
        <f t="shared" si="68"/>
        <v>0</v>
      </c>
      <c r="Z116" s="68">
        <v>0</v>
      </c>
      <c r="AA116" s="135">
        <f t="shared" si="69"/>
        <v>100</v>
      </c>
    </row>
    <row r="117" spans="1:27" s="43" customFormat="1" ht="15" x14ac:dyDescent="0.25">
      <c r="A117" s="141"/>
      <c r="B117" s="214">
        <v>3412</v>
      </c>
      <c r="C117" s="141" t="s">
        <v>475</v>
      </c>
      <c r="D117" s="124">
        <v>17853</v>
      </c>
      <c r="E117" s="69">
        <v>20312</v>
      </c>
      <c r="F117" s="68">
        <v>3009</v>
      </c>
      <c r="G117" s="135">
        <f t="shared" si="59"/>
        <v>1638</v>
      </c>
      <c r="H117" s="68">
        <v>4647</v>
      </c>
      <c r="I117" s="135">
        <f t="shared" si="60"/>
        <v>2224</v>
      </c>
      <c r="J117" s="68">
        <v>6871</v>
      </c>
      <c r="K117" s="135">
        <f t="shared" si="61"/>
        <v>1213</v>
      </c>
      <c r="L117" s="68">
        <v>8084</v>
      </c>
      <c r="M117" s="135">
        <f t="shared" si="62"/>
        <v>3042</v>
      </c>
      <c r="N117" s="68">
        <v>11126</v>
      </c>
      <c r="O117" s="135">
        <f t="shared" si="63"/>
        <v>1290</v>
      </c>
      <c r="P117" s="68">
        <v>12416</v>
      </c>
      <c r="Q117" s="135">
        <f t="shared" si="64"/>
        <v>0</v>
      </c>
      <c r="R117" s="68">
        <v>12416</v>
      </c>
      <c r="S117" s="135">
        <f t="shared" si="65"/>
        <v>1213</v>
      </c>
      <c r="T117" s="68">
        <v>13629</v>
      </c>
      <c r="U117" s="135">
        <f t="shared" si="66"/>
        <v>4257</v>
      </c>
      <c r="V117" s="68">
        <v>17886</v>
      </c>
      <c r="W117" s="135">
        <f t="shared" si="67"/>
        <v>-17886</v>
      </c>
      <c r="X117" s="68">
        <v>0</v>
      </c>
      <c r="Y117" s="135">
        <f t="shared" si="68"/>
        <v>0</v>
      </c>
      <c r="Z117" s="68">
        <v>0</v>
      </c>
      <c r="AA117" s="135">
        <f t="shared" si="69"/>
        <v>88.056321386372588</v>
      </c>
    </row>
    <row r="118" spans="1:27" s="43" customFormat="1" ht="15" x14ac:dyDescent="0.25">
      <c r="A118" s="141"/>
      <c r="B118" s="214">
        <v>3412</v>
      </c>
      <c r="C118" s="141" t="s">
        <v>471</v>
      </c>
      <c r="D118" s="124">
        <f>18003-17853</f>
        <v>150</v>
      </c>
      <c r="E118" s="69">
        <v>340</v>
      </c>
      <c r="F118" s="68">
        <f>3026.4-3009</f>
        <v>17.400000000000091</v>
      </c>
      <c r="G118" s="135">
        <f t="shared" si="59"/>
        <v>2.7000000000002728</v>
      </c>
      <c r="H118" s="68">
        <f>4667.1-4647</f>
        <v>20.100000000000364</v>
      </c>
      <c r="I118" s="135">
        <f t="shared" si="60"/>
        <v>2.7999999999996348</v>
      </c>
      <c r="J118" s="68">
        <v>22.9</v>
      </c>
      <c r="K118" s="135">
        <f t="shared" si="61"/>
        <v>15.600000000000001</v>
      </c>
      <c r="L118" s="68">
        <v>38.5</v>
      </c>
      <c r="M118" s="135">
        <f t="shared" si="62"/>
        <v>2.7000000000000028</v>
      </c>
      <c r="N118" s="68">
        <v>41.2</v>
      </c>
      <c r="O118" s="135">
        <f t="shared" si="63"/>
        <v>16.199999999999996</v>
      </c>
      <c r="P118" s="68">
        <v>57.4</v>
      </c>
      <c r="Q118" s="135">
        <f t="shared" si="64"/>
        <v>2.6000000000000014</v>
      </c>
      <c r="R118" s="68">
        <v>60</v>
      </c>
      <c r="S118" s="135">
        <f t="shared" si="65"/>
        <v>202.8</v>
      </c>
      <c r="T118" s="68">
        <v>262.8</v>
      </c>
      <c r="U118" s="135">
        <f t="shared" si="66"/>
        <v>5.6999999999999886</v>
      </c>
      <c r="V118" s="68">
        <v>268.5</v>
      </c>
      <c r="W118" s="135">
        <f t="shared" si="67"/>
        <v>-268.5</v>
      </c>
      <c r="X118" s="68">
        <v>0</v>
      </c>
      <c r="Y118" s="135">
        <f t="shared" si="68"/>
        <v>0</v>
      </c>
      <c r="Z118" s="68">
        <v>0</v>
      </c>
      <c r="AA118" s="135">
        <f t="shared" si="69"/>
        <v>78.970588235294116</v>
      </c>
    </row>
    <row r="119" spans="1:27" s="43" customFormat="1" ht="15" x14ac:dyDescent="0.25">
      <c r="A119" s="141"/>
      <c r="B119" s="214">
        <v>3419</v>
      </c>
      <c r="C119" s="141" t="s">
        <v>466</v>
      </c>
      <c r="D119" s="124">
        <v>6000</v>
      </c>
      <c r="E119" s="69">
        <v>1345</v>
      </c>
      <c r="F119" s="68">
        <v>0</v>
      </c>
      <c r="G119" s="135">
        <f t="shared" si="59"/>
        <v>60.3</v>
      </c>
      <c r="H119" s="68">
        <v>60.3</v>
      </c>
      <c r="I119" s="135">
        <f t="shared" si="60"/>
        <v>334.5</v>
      </c>
      <c r="J119" s="68">
        <v>394.8</v>
      </c>
      <c r="K119" s="135">
        <f t="shared" si="61"/>
        <v>20</v>
      </c>
      <c r="L119" s="68">
        <v>414.8</v>
      </c>
      <c r="M119" s="135">
        <f t="shared" si="62"/>
        <v>25</v>
      </c>
      <c r="N119" s="68">
        <v>439.8</v>
      </c>
      <c r="O119" s="135">
        <f t="shared" si="63"/>
        <v>20</v>
      </c>
      <c r="P119" s="68">
        <v>459.8</v>
      </c>
      <c r="Q119" s="135">
        <f t="shared" si="64"/>
        <v>0</v>
      </c>
      <c r="R119" s="68">
        <v>459.8</v>
      </c>
      <c r="S119" s="135">
        <f t="shared" si="65"/>
        <v>5.6999999999999886</v>
      </c>
      <c r="T119" s="68">
        <v>465.5</v>
      </c>
      <c r="U119" s="135">
        <f t="shared" si="66"/>
        <v>0</v>
      </c>
      <c r="V119" s="68">
        <v>465.5</v>
      </c>
      <c r="W119" s="135">
        <f t="shared" si="67"/>
        <v>-465.5</v>
      </c>
      <c r="X119" s="68">
        <v>0</v>
      </c>
      <c r="Y119" s="135">
        <f t="shared" si="68"/>
        <v>0</v>
      </c>
      <c r="Z119" s="68">
        <v>0</v>
      </c>
      <c r="AA119" s="135">
        <f t="shared" si="69"/>
        <v>34.609665427509299</v>
      </c>
    </row>
    <row r="120" spans="1:27" s="43" customFormat="1" ht="15" x14ac:dyDescent="0.25">
      <c r="A120" s="141"/>
      <c r="B120" s="214">
        <v>3421</v>
      </c>
      <c r="C120" s="141" t="s">
        <v>465</v>
      </c>
      <c r="D120" s="124">
        <v>9000</v>
      </c>
      <c r="E120" s="69">
        <v>14337</v>
      </c>
      <c r="F120" s="68">
        <v>0</v>
      </c>
      <c r="G120" s="135">
        <f t="shared" si="59"/>
        <v>0</v>
      </c>
      <c r="H120" s="68">
        <v>0</v>
      </c>
      <c r="I120" s="135">
        <f t="shared" si="60"/>
        <v>10914</v>
      </c>
      <c r="J120" s="68">
        <v>10914</v>
      </c>
      <c r="K120" s="135">
        <f t="shared" si="61"/>
        <v>30</v>
      </c>
      <c r="L120" s="68">
        <v>10944</v>
      </c>
      <c r="M120" s="135">
        <f t="shared" si="62"/>
        <v>33.299999999999272</v>
      </c>
      <c r="N120" s="68">
        <v>10977.3</v>
      </c>
      <c r="O120" s="135">
        <f t="shared" si="63"/>
        <v>3325</v>
      </c>
      <c r="P120" s="68">
        <v>14302.3</v>
      </c>
      <c r="Q120" s="135">
        <f t="shared" si="64"/>
        <v>0</v>
      </c>
      <c r="R120" s="68">
        <v>14302.3</v>
      </c>
      <c r="S120" s="135">
        <f t="shared" si="65"/>
        <v>0</v>
      </c>
      <c r="T120" s="68">
        <v>14302.3</v>
      </c>
      <c r="U120" s="135">
        <f t="shared" si="66"/>
        <v>0</v>
      </c>
      <c r="V120" s="68">
        <v>14302.3</v>
      </c>
      <c r="W120" s="135">
        <f t="shared" si="67"/>
        <v>-14302.3</v>
      </c>
      <c r="X120" s="68">
        <v>0</v>
      </c>
      <c r="Y120" s="135">
        <f t="shared" si="68"/>
        <v>0</v>
      </c>
      <c r="Z120" s="68">
        <v>0</v>
      </c>
      <c r="AA120" s="135">
        <f t="shared" si="69"/>
        <v>99.757968891678871</v>
      </c>
    </row>
    <row r="121" spans="1:27" s="43" customFormat="1" ht="15" x14ac:dyDescent="0.25">
      <c r="A121" s="141"/>
      <c r="B121" s="214">
        <v>3429</v>
      </c>
      <c r="C121" s="141" t="s">
        <v>291</v>
      </c>
      <c r="D121" s="124">
        <v>2000</v>
      </c>
      <c r="E121" s="69">
        <v>2265.8000000000002</v>
      </c>
      <c r="F121" s="68">
        <v>0</v>
      </c>
      <c r="G121" s="135">
        <f t="shared" si="59"/>
        <v>35</v>
      </c>
      <c r="H121" s="68">
        <v>35</v>
      </c>
      <c r="I121" s="135">
        <f t="shared" si="60"/>
        <v>1748.5</v>
      </c>
      <c r="J121" s="68">
        <v>1783.5</v>
      </c>
      <c r="K121" s="135">
        <f t="shared" si="61"/>
        <v>121</v>
      </c>
      <c r="L121" s="68">
        <v>1904.5</v>
      </c>
      <c r="M121" s="135">
        <f t="shared" si="62"/>
        <v>100</v>
      </c>
      <c r="N121" s="68">
        <v>2004.5</v>
      </c>
      <c r="O121" s="135">
        <f t="shared" si="63"/>
        <v>62</v>
      </c>
      <c r="P121" s="68">
        <v>2066.5</v>
      </c>
      <c r="Q121" s="135">
        <f t="shared" si="64"/>
        <v>0</v>
      </c>
      <c r="R121" s="68">
        <v>2066.5</v>
      </c>
      <c r="S121" s="135">
        <f t="shared" si="65"/>
        <v>0</v>
      </c>
      <c r="T121" s="68">
        <v>2066.5</v>
      </c>
      <c r="U121" s="135">
        <f>V121-T121</f>
        <v>55</v>
      </c>
      <c r="V121" s="68">
        <v>2121.5</v>
      </c>
      <c r="W121" s="135">
        <f>X121-V121</f>
        <v>-2121.5</v>
      </c>
      <c r="X121" s="68">
        <v>0</v>
      </c>
      <c r="Y121" s="135">
        <f t="shared" si="68"/>
        <v>0</v>
      </c>
      <c r="Z121" s="68">
        <v>0</v>
      </c>
      <c r="AA121" s="135">
        <f>(V121/E121)*100</f>
        <v>93.631388472062838</v>
      </c>
    </row>
    <row r="122" spans="1:27" s="43" customFormat="1" ht="15" x14ac:dyDescent="0.25">
      <c r="A122" s="141"/>
      <c r="B122" s="214">
        <v>3541</v>
      </c>
      <c r="C122" s="141" t="s">
        <v>292</v>
      </c>
      <c r="D122" s="124">
        <v>198</v>
      </c>
      <c r="E122" s="69">
        <v>198</v>
      </c>
      <c r="F122" s="68">
        <v>0</v>
      </c>
      <c r="G122" s="135">
        <f>H122-F122</f>
        <v>0</v>
      </c>
      <c r="H122" s="68">
        <v>0</v>
      </c>
      <c r="I122" s="135">
        <f>J122-H122</f>
        <v>197</v>
      </c>
      <c r="J122" s="68">
        <v>197</v>
      </c>
      <c r="K122" s="135">
        <f>L122-J122</f>
        <v>0</v>
      </c>
      <c r="L122" s="68">
        <v>197</v>
      </c>
      <c r="M122" s="135">
        <f>N122-L122</f>
        <v>0</v>
      </c>
      <c r="N122" s="68">
        <v>197</v>
      </c>
      <c r="O122" s="135">
        <f>P122-N122</f>
        <v>0</v>
      </c>
      <c r="P122" s="68">
        <v>197</v>
      </c>
      <c r="Q122" s="135">
        <f>R122-P122</f>
        <v>0</v>
      </c>
      <c r="R122" s="68">
        <v>197</v>
      </c>
      <c r="S122" s="135">
        <f>T122-R122</f>
        <v>0</v>
      </c>
      <c r="T122" s="68">
        <v>197</v>
      </c>
      <c r="U122" s="135">
        <f>V122-T122</f>
        <v>0</v>
      </c>
      <c r="V122" s="68">
        <v>197</v>
      </c>
      <c r="W122" s="135">
        <f>X122-V122</f>
        <v>-197</v>
      </c>
      <c r="X122" s="68">
        <v>0</v>
      </c>
      <c r="Y122" s="135">
        <f>Z122-X122</f>
        <v>0</v>
      </c>
      <c r="Z122" s="68">
        <v>0</v>
      </c>
      <c r="AA122" s="135">
        <f t="shared" si="69"/>
        <v>99.494949494949495</v>
      </c>
    </row>
    <row r="123" spans="1:27" s="43" customFormat="1" ht="15" x14ac:dyDescent="0.25">
      <c r="A123" s="141"/>
      <c r="B123" s="214">
        <v>3599</v>
      </c>
      <c r="C123" s="141" t="s">
        <v>293</v>
      </c>
      <c r="D123" s="124">
        <v>5</v>
      </c>
      <c r="E123" s="69">
        <v>5</v>
      </c>
      <c r="F123" s="68">
        <v>0</v>
      </c>
      <c r="G123" s="135">
        <f t="shared" ref="G123:G147" si="80">H123-F123</f>
        <v>0</v>
      </c>
      <c r="H123" s="68">
        <v>0</v>
      </c>
      <c r="I123" s="135">
        <f t="shared" ref="I123:I147" si="81">J123-H123</f>
        <v>0</v>
      </c>
      <c r="J123" s="68">
        <v>0</v>
      </c>
      <c r="K123" s="135">
        <f t="shared" ref="K123:K147" si="82">L123-J123</f>
        <v>0</v>
      </c>
      <c r="L123" s="68">
        <v>0</v>
      </c>
      <c r="M123" s="135">
        <f t="shared" ref="M123:M147" si="83">N123-L123</f>
        <v>0</v>
      </c>
      <c r="N123" s="68">
        <v>0</v>
      </c>
      <c r="O123" s="135">
        <f t="shared" ref="O123:O147" si="84">P123-N123</f>
        <v>2.4</v>
      </c>
      <c r="P123" s="68">
        <v>2.4</v>
      </c>
      <c r="Q123" s="135">
        <f t="shared" ref="Q123:Q147" si="85">R123-P123</f>
        <v>0</v>
      </c>
      <c r="R123" s="68">
        <v>2.4</v>
      </c>
      <c r="S123" s="135">
        <f t="shared" ref="S123:S147" si="86">T123-R123</f>
        <v>0</v>
      </c>
      <c r="T123" s="68">
        <v>2.4</v>
      </c>
      <c r="U123" s="135">
        <f t="shared" ref="U123:U147" si="87">V123-T123</f>
        <v>0</v>
      </c>
      <c r="V123" s="68">
        <v>2.4</v>
      </c>
      <c r="W123" s="135">
        <f t="shared" ref="W123:W147" si="88">X123-V123</f>
        <v>-2.4</v>
      </c>
      <c r="X123" s="68">
        <v>0</v>
      </c>
      <c r="Y123" s="135">
        <f t="shared" ref="Y123:Y147" si="89">Z123-X123</f>
        <v>0</v>
      </c>
      <c r="Z123" s="68">
        <v>0</v>
      </c>
      <c r="AA123" s="135">
        <f t="shared" si="69"/>
        <v>48</v>
      </c>
    </row>
    <row r="124" spans="1:27" s="43" customFormat="1" ht="15" x14ac:dyDescent="0.25">
      <c r="A124" s="141"/>
      <c r="B124" s="214">
        <v>3639</v>
      </c>
      <c r="C124" s="141" t="s">
        <v>467</v>
      </c>
      <c r="D124" s="124">
        <v>8047</v>
      </c>
      <c r="E124" s="69">
        <v>8047</v>
      </c>
      <c r="F124" s="68">
        <v>1340</v>
      </c>
      <c r="G124" s="135">
        <f t="shared" ref="G124" si="90">H124-F124</f>
        <v>670</v>
      </c>
      <c r="H124" s="68">
        <v>2010</v>
      </c>
      <c r="I124" s="135">
        <f t="shared" ref="I124" si="91">J124-H124</f>
        <v>670</v>
      </c>
      <c r="J124" s="68">
        <v>2680</v>
      </c>
      <c r="K124" s="135">
        <f t="shared" ref="K124" si="92">L124-J124</f>
        <v>670</v>
      </c>
      <c r="L124" s="68">
        <v>3350</v>
      </c>
      <c r="M124" s="135">
        <f t="shared" ref="M124" si="93">N124-L124</f>
        <v>1340</v>
      </c>
      <c r="N124" s="68">
        <v>4690</v>
      </c>
      <c r="O124" s="135">
        <f t="shared" ref="O124" si="94">P124-N124</f>
        <v>670</v>
      </c>
      <c r="P124" s="68">
        <v>5360</v>
      </c>
      <c r="Q124" s="135">
        <f t="shared" ref="Q124" si="95">R124-P124</f>
        <v>0</v>
      </c>
      <c r="R124" s="68">
        <v>5360</v>
      </c>
      <c r="S124" s="135">
        <f t="shared" ref="S124" si="96">T124-R124</f>
        <v>670</v>
      </c>
      <c r="T124" s="68">
        <v>6030</v>
      </c>
      <c r="U124" s="135">
        <f t="shared" ref="U124" si="97">V124-T124</f>
        <v>670</v>
      </c>
      <c r="V124" s="68">
        <v>6700</v>
      </c>
      <c r="W124" s="135">
        <f t="shared" ref="W124" si="98">X124-V124</f>
        <v>-6700</v>
      </c>
      <c r="X124" s="68">
        <v>0</v>
      </c>
      <c r="Y124" s="135">
        <f t="shared" ref="Y124" si="99">Z124-X124</f>
        <v>0</v>
      </c>
      <c r="Z124" s="68">
        <v>0</v>
      </c>
      <c r="AA124" s="135">
        <f t="shared" si="69"/>
        <v>83.260842550018637</v>
      </c>
    </row>
    <row r="125" spans="1:27" s="43" customFormat="1" ht="15" hidden="1" x14ac:dyDescent="0.25">
      <c r="A125" s="141"/>
      <c r="B125" s="214">
        <v>4193</v>
      </c>
      <c r="C125" s="141" t="s">
        <v>294</v>
      </c>
      <c r="D125" s="124"/>
      <c r="E125" s="69"/>
      <c r="F125" s="68">
        <v>0</v>
      </c>
      <c r="G125" s="135">
        <f t="shared" si="80"/>
        <v>0</v>
      </c>
      <c r="H125" s="68">
        <v>0</v>
      </c>
      <c r="I125" s="135">
        <f t="shared" si="81"/>
        <v>0</v>
      </c>
      <c r="J125" s="68">
        <v>0</v>
      </c>
      <c r="K125" s="135">
        <f t="shared" si="82"/>
        <v>0</v>
      </c>
      <c r="L125" s="68">
        <v>0</v>
      </c>
      <c r="M125" s="135">
        <f t="shared" si="83"/>
        <v>0</v>
      </c>
      <c r="N125" s="68">
        <v>0</v>
      </c>
      <c r="O125" s="135">
        <f t="shared" si="84"/>
        <v>0</v>
      </c>
      <c r="P125" s="68">
        <v>0</v>
      </c>
      <c r="Q125" s="135">
        <f t="shared" si="85"/>
        <v>0</v>
      </c>
      <c r="R125" s="68">
        <v>0</v>
      </c>
      <c r="S125" s="135">
        <f t="shared" si="86"/>
        <v>0</v>
      </c>
      <c r="T125" s="68">
        <v>0</v>
      </c>
      <c r="U125" s="135">
        <f t="shared" si="87"/>
        <v>0</v>
      </c>
      <c r="V125" s="68">
        <v>0</v>
      </c>
      <c r="W125" s="135">
        <f t="shared" si="88"/>
        <v>0</v>
      </c>
      <c r="X125" s="68">
        <v>0</v>
      </c>
      <c r="Y125" s="135">
        <f t="shared" si="89"/>
        <v>0</v>
      </c>
      <c r="Z125" s="68">
        <v>0</v>
      </c>
      <c r="AA125" s="135" t="e">
        <f t="shared" si="69"/>
        <v>#DIV/0!</v>
      </c>
    </row>
    <row r="126" spans="1:27" s="43" customFormat="1" ht="15" x14ac:dyDescent="0.25">
      <c r="A126" s="249"/>
      <c r="B126" s="214">
        <v>4312</v>
      </c>
      <c r="C126" s="141" t="s">
        <v>468</v>
      </c>
      <c r="D126" s="124">
        <v>520</v>
      </c>
      <c r="E126" s="69">
        <v>1188.4000000000001</v>
      </c>
      <c r="F126" s="68">
        <v>0</v>
      </c>
      <c r="G126" s="135">
        <f t="shared" si="80"/>
        <v>0</v>
      </c>
      <c r="H126" s="68">
        <v>0</v>
      </c>
      <c r="I126" s="135">
        <f t="shared" si="81"/>
        <v>356.7</v>
      </c>
      <c r="J126" s="68">
        <v>356.7</v>
      </c>
      <c r="K126" s="135">
        <f t="shared" si="82"/>
        <v>-354.59999999999997</v>
      </c>
      <c r="L126" s="68">
        <v>2.1</v>
      </c>
      <c r="M126" s="135">
        <f t="shared" si="83"/>
        <v>217.6</v>
      </c>
      <c r="N126" s="68">
        <v>219.7</v>
      </c>
      <c r="O126" s="135">
        <f t="shared" si="84"/>
        <v>-217.6</v>
      </c>
      <c r="P126" s="68">
        <v>2.1</v>
      </c>
      <c r="Q126" s="135">
        <f t="shared" si="85"/>
        <v>0</v>
      </c>
      <c r="R126" s="68">
        <v>2.1</v>
      </c>
      <c r="S126" s="135">
        <f t="shared" si="86"/>
        <v>0</v>
      </c>
      <c r="T126" s="68">
        <v>2.1</v>
      </c>
      <c r="U126" s="135">
        <f t="shared" si="87"/>
        <v>0</v>
      </c>
      <c r="V126" s="68">
        <v>2.1</v>
      </c>
      <c r="W126" s="135">
        <f t="shared" si="88"/>
        <v>-2.1</v>
      </c>
      <c r="X126" s="68">
        <v>0</v>
      </c>
      <c r="Y126" s="135">
        <f t="shared" si="89"/>
        <v>0</v>
      </c>
      <c r="Z126" s="68">
        <v>0</v>
      </c>
      <c r="AA126" s="135">
        <f t="shared" si="69"/>
        <v>0.1767081790642881</v>
      </c>
    </row>
    <row r="127" spans="1:27" s="43" customFormat="1" ht="15" x14ac:dyDescent="0.25">
      <c r="A127" s="249"/>
      <c r="B127" s="214">
        <v>4329</v>
      </c>
      <c r="C127" s="141" t="s">
        <v>295</v>
      </c>
      <c r="D127" s="124">
        <v>40</v>
      </c>
      <c r="E127" s="69">
        <v>40</v>
      </c>
      <c r="F127" s="68">
        <v>20</v>
      </c>
      <c r="G127" s="135">
        <f t="shared" si="80"/>
        <v>0</v>
      </c>
      <c r="H127" s="68">
        <v>20</v>
      </c>
      <c r="I127" s="135">
        <f t="shared" si="81"/>
        <v>0</v>
      </c>
      <c r="J127" s="68">
        <v>20</v>
      </c>
      <c r="K127" s="135">
        <f t="shared" si="82"/>
        <v>0</v>
      </c>
      <c r="L127" s="68">
        <v>20</v>
      </c>
      <c r="M127" s="135">
        <f t="shared" si="83"/>
        <v>20</v>
      </c>
      <c r="N127" s="68">
        <v>40</v>
      </c>
      <c r="O127" s="135">
        <f t="shared" si="84"/>
        <v>0</v>
      </c>
      <c r="P127" s="68">
        <v>40</v>
      </c>
      <c r="Q127" s="135">
        <f t="shared" si="85"/>
        <v>0</v>
      </c>
      <c r="R127" s="68">
        <v>40</v>
      </c>
      <c r="S127" s="135">
        <f t="shared" si="86"/>
        <v>0</v>
      </c>
      <c r="T127" s="68">
        <v>40</v>
      </c>
      <c r="U127" s="135">
        <f t="shared" si="87"/>
        <v>0</v>
      </c>
      <c r="V127" s="68">
        <v>40</v>
      </c>
      <c r="W127" s="135">
        <f t="shared" si="88"/>
        <v>-40</v>
      </c>
      <c r="X127" s="68">
        <v>0</v>
      </c>
      <c r="Y127" s="135">
        <f t="shared" si="89"/>
        <v>0</v>
      </c>
      <c r="Z127" s="68">
        <v>0</v>
      </c>
      <c r="AA127" s="135">
        <f t="shared" si="69"/>
        <v>100</v>
      </c>
    </row>
    <row r="128" spans="1:27" s="43" customFormat="1" ht="15" hidden="1" x14ac:dyDescent="0.25">
      <c r="A128" s="141"/>
      <c r="B128" s="214">
        <v>4333</v>
      </c>
      <c r="C128" s="141" t="s">
        <v>296</v>
      </c>
      <c r="D128" s="124"/>
      <c r="E128" s="69"/>
      <c r="F128" s="68">
        <v>0</v>
      </c>
      <c r="G128" s="135">
        <f t="shared" si="80"/>
        <v>0</v>
      </c>
      <c r="H128" s="68">
        <v>0</v>
      </c>
      <c r="I128" s="135">
        <f t="shared" si="81"/>
        <v>0</v>
      </c>
      <c r="J128" s="68">
        <v>0</v>
      </c>
      <c r="K128" s="135">
        <f t="shared" si="82"/>
        <v>0</v>
      </c>
      <c r="L128" s="68">
        <v>0</v>
      </c>
      <c r="M128" s="135">
        <f t="shared" si="83"/>
        <v>0</v>
      </c>
      <c r="N128" s="68">
        <v>0</v>
      </c>
      <c r="O128" s="135">
        <f t="shared" si="84"/>
        <v>0</v>
      </c>
      <c r="P128" s="68">
        <v>0</v>
      </c>
      <c r="Q128" s="135">
        <f t="shared" si="85"/>
        <v>0</v>
      </c>
      <c r="R128" s="68">
        <v>0</v>
      </c>
      <c r="S128" s="135">
        <f t="shared" si="86"/>
        <v>0</v>
      </c>
      <c r="T128" s="68">
        <v>0</v>
      </c>
      <c r="U128" s="135">
        <f t="shared" si="87"/>
        <v>0</v>
      </c>
      <c r="V128" s="68">
        <v>0</v>
      </c>
      <c r="W128" s="135">
        <f t="shared" si="88"/>
        <v>0</v>
      </c>
      <c r="X128" s="68">
        <v>0</v>
      </c>
      <c r="Y128" s="135">
        <f t="shared" si="89"/>
        <v>0</v>
      </c>
      <c r="Z128" s="68">
        <v>0</v>
      </c>
      <c r="AA128" s="135" t="e">
        <f t="shared" si="69"/>
        <v>#DIV/0!</v>
      </c>
    </row>
    <row r="129" spans="1:27" s="43" customFormat="1" ht="15" hidden="1" customHeight="1" x14ac:dyDescent="0.25">
      <c r="A129" s="141"/>
      <c r="B129" s="214">
        <v>4339</v>
      </c>
      <c r="C129" s="141" t="s">
        <v>297</v>
      </c>
      <c r="D129" s="124"/>
      <c r="E129" s="69"/>
      <c r="F129" s="68">
        <v>0</v>
      </c>
      <c r="G129" s="135">
        <f t="shared" si="80"/>
        <v>0</v>
      </c>
      <c r="H129" s="68">
        <v>0</v>
      </c>
      <c r="I129" s="135">
        <f t="shared" si="81"/>
        <v>0</v>
      </c>
      <c r="J129" s="68">
        <v>0</v>
      </c>
      <c r="K129" s="135">
        <f t="shared" si="82"/>
        <v>0</v>
      </c>
      <c r="L129" s="68">
        <v>0</v>
      </c>
      <c r="M129" s="135">
        <f t="shared" si="83"/>
        <v>0</v>
      </c>
      <c r="N129" s="68">
        <v>0</v>
      </c>
      <c r="O129" s="135">
        <f t="shared" si="84"/>
        <v>0</v>
      </c>
      <c r="P129" s="68">
        <v>0</v>
      </c>
      <c r="Q129" s="135">
        <f t="shared" si="85"/>
        <v>0</v>
      </c>
      <c r="R129" s="68">
        <v>0</v>
      </c>
      <c r="S129" s="135">
        <f t="shared" si="86"/>
        <v>0</v>
      </c>
      <c r="T129" s="68">
        <v>0</v>
      </c>
      <c r="U129" s="135">
        <f t="shared" si="87"/>
        <v>0</v>
      </c>
      <c r="V129" s="68">
        <v>0</v>
      </c>
      <c r="W129" s="135">
        <f t="shared" si="88"/>
        <v>0</v>
      </c>
      <c r="X129" s="68">
        <v>0</v>
      </c>
      <c r="Y129" s="135">
        <f t="shared" si="89"/>
        <v>0</v>
      </c>
      <c r="Z129" s="68">
        <v>0</v>
      </c>
      <c r="AA129" s="135" t="e">
        <f t="shared" si="69"/>
        <v>#DIV/0!</v>
      </c>
    </row>
    <row r="130" spans="1:27" s="43" customFormat="1" ht="15" x14ac:dyDescent="0.25">
      <c r="A130" s="141"/>
      <c r="B130" s="214">
        <v>4342</v>
      </c>
      <c r="C130" s="141" t="s">
        <v>298</v>
      </c>
      <c r="D130" s="124">
        <v>20</v>
      </c>
      <c r="E130" s="69">
        <v>20</v>
      </c>
      <c r="F130" s="68">
        <v>0</v>
      </c>
      <c r="G130" s="135">
        <f t="shared" si="80"/>
        <v>0</v>
      </c>
      <c r="H130" s="68">
        <v>0</v>
      </c>
      <c r="I130" s="135">
        <f t="shared" si="81"/>
        <v>0</v>
      </c>
      <c r="J130" s="68">
        <v>0</v>
      </c>
      <c r="K130" s="135">
        <f t="shared" si="82"/>
        <v>0</v>
      </c>
      <c r="L130" s="68">
        <v>0</v>
      </c>
      <c r="M130" s="135">
        <f t="shared" si="83"/>
        <v>0</v>
      </c>
      <c r="N130" s="68">
        <v>0</v>
      </c>
      <c r="O130" s="135">
        <f t="shared" si="84"/>
        <v>0</v>
      </c>
      <c r="P130" s="68">
        <v>0</v>
      </c>
      <c r="Q130" s="135">
        <f t="shared" si="85"/>
        <v>0</v>
      </c>
      <c r="R130" s="68">
        <v>0</v>
      </c>
      <c r="S130" s="135">
        <f t="shared" si="86"/>
        <v>0</v>
      </c>
      <c r="T130" s="68">
        <v>0</v>
      </c>
      <c r="U130" s="135">
        <f t="shared" si="87"/>
        <v>0</v>
      </c>
      <c r="V130" s="68">
        <v>0</v>
      </c>
      <c r="W130" s="135">
        <f t="shared" si="88"/>
        <v>0</v>
      </c>
      <c r="X130" s="68">
        <v>0</v>
      </c>
      <c r="Y130" s="135">
        <f t="shared" si="89"/>
        <v>0</v>
      </c>
      <c r="Z130" s="68">
        <v>0</v>
      </c>
      <c r="AA130" s="135">
        <f t="shared" si="69"/>
        <v>0</v>
      </c>
    </row>
    <row r="131" spans="1:27" s="43" customFormat="1" ht="15" x14ac:dyDescent="0.25">
      <c r="A131" s="141"/>
      <c r="B131" s="214">
        <v>4343</v>
      </c>
      <c r="C131" s="141" t="s">
        <v>299</v>
      </c>
      <c r="D131" s="124">
        <v>50</v>
      </c>
      <c r="E131" s="69">
        <v>50</v>
      </c>
      <c r="F131" s="68">
        <v>0</v>
      </c>
      <c r="G131" s="135">
        <f t="shared" si="80"/>
        <v>0</v>
      </c>
      <c r="H131" s="68">
        <v>0</v>
      </c>
      <c r="I131" s="135">
        <f t="shared" si="81"/>
        <v>0</v>
      </c>
      <c r="J131" s="68">
        <v>0</v>
      </c>
      <c r="K131" s="135">
        <f t="shared" si="82"/>
        <v>0</v>
      </c>
      <c r="L131" s="68">
        <v>0</v>
      </c>
      <c r="M131" s="135">
        <f t="shared" si="83"/>
        <v>0</v>
      </c>
      <c r="N131" s="68">
        <v>0</v>
      </c>
      <c r="O131" s="135">
        <f t="shared" si="84"/>
        <v>0</v>
      </c>
      <c r="P131" s="68">
        <v>0</v>
      </c>
      <c r="Q131" s="135">
        <f t="shared" si="85"/>
        <v>0</v>
      </c>
      <c r="R131" s="68">
        <v>0</v>
      </c>
      <c r="S131" s="135">
        <f t="shared" si="86"/>
        <v>0</v>
      </c>
      <c r="T131" s="68">
        <v>0</v>
      </c>
      <c r="U131" s="135">
        <f t="shared" si="87"/>
        <v>0</v>
      </c>
      <c r="V131" s="68">
        <v>0</v>
      </c>
      <c r="W131" s="135">
        <f t="shared" si="88"/>
        <v>0</v>
      </c>
      <c r="X131" s="68">
        <v>0</v>
      </c>
      <c r="Y131" s="135">
        <f t="shared" si="89"/>
        <v>0</v>
      </c>
      <c r="Z131" s="68">
        <v>0</v>
      </c>
      <c r="AA131" s="135">
        <f t="shared" si="69"/>
        <v>0</v>
      </c>
    </row>
    <row r="132" spans="1:27" s="43" customFormat="1" ht="15" x14ac:dyDescent="0.25">
      <c r="A132" s="141"/>
      <c r="B132" s="214">
        <v>4344</v>
      </c>
      <c r="C132" s="141" t="s">
        <v>492</v>
      </c>
      <c r="D132" s="124">
        <v>0</v>
      </c>
      <c r="E132" s="69">
        <v>11</v>
      </c>
      <c r="F132" s="68">
        <v>0</v>
      </c>
      <c r="G132" s="135">
        <f t="shared" ref="G132" si="100">H132-F132</f>
        <v>0</v>
      </c>
      <c r="H132" s="68">
        <v>0</v>
      </c>
      <c r="I132" s="135">
        <f t="shared" ref="I132" si="101">J132-H132</f>
        <v>11</v>
      </c>
      <c r="J132" s="68">
        <v>11</v>
      </c>
      <c r="K132" s="135">
        <f t="shared" ref="K132" si="102">L132-J132</f>
        <v>0</v>
      </c>
      <c r="L132" s="68">
        <v>11</v>
      </c>
      <c r="M132" s="135">
        <f t="shared" ref="M132" si="103">N132-L132</f>
        <v>0</v>
      </c>
      <c r="N132" s="68">
        <v>11</v>
      </c>
      <c r="O132" s="135">
        <f t="shared" ref="O132" si="104">P132-N132</f>
        <v>0</v>
      </c>
      <c r="P132" s="68">
        <v>11</v>
      </c>
      <c r="Q132" s="135">
        <f t="shared" ref="Q132" si="105">R132-P132</f>
        <v>0</v>
      </c>
      <c r="R132" s="68">
        <v>11</v>
      </c>
      <c r="S132" s="135">
        <f t="shared" ref="S132" si="106">T132-R132</f>
        <v>0</v>
      </c>
      <c r="T132" s="68">
        <v>11</v>
      </c>
      <c r="U132" s="135">
        <f t="shared" ref="U132" si="107">V132-T132</f>
        <v>0</v>
      </c>
      <c r="V132" s="68">
        <v>11</v>
      </c>
      <c r="W132" s="135">
        <f t="shared" ref="W132" si="108">X132-V132</f>
        <v>-11</v>
      </c>
      <c r="X132" s="68">
        <v>0</v>
      </c>
      <c r="Y132" s="135">
        <f t="shared" ref="Y132" si="109">Z132-X132</f>
        <v>0</v>
      </c>
      <c r="Z132" s="68">
        <v>0</v>
      </c>
      <c r="AA132" s="135">
        <f t="shared" si="69"/>
        <v>100</v>
      </c>
    </row>
    <row r="133" spans="1:27" s="43" customFormat="1" ht="15" x14ac:dyDescent="0.25">
      <c r="A133" s="141"/>
      <c r="B133" s="214">
        <v>4349</v>
      </c>
      <c r="C133" s="141" t="s">
        <v>300</v>
      </c>
      <c r="D133" s="124">
        <v>7500</v>
      </c>
      <c r="E133" s="69">
        <v>6716.9</v>
      </c>
      <c r="F133" s="68">
        <v>10</v>
      </c>
      <c r="G133" s="135">
        <f t="shared" si="80"/>
        <v>0</v>
      </c>
      <c r="H133" s="68">
        <v>10</v>
      </c>
      <c r="I133" s="135">
        <f t="shared" si="81"/>
        <v>1795.7</v>
      </c>
      <c r="J133" s="68">
        <v>1805.7</v>
      </c>
      <c r="K133" s="135">
        <f t="shared" si="82"/>
        <v>18.899999999999864</v>
      </c>
      <c r="L133" s="68">
        <v>1824.6</v>
      </c>
      <c r="M133" s="135">
        <f t="shared" si="83"/>
        <v>0</v>
      </c>
      <c r="N133" s="68">
        <v>1824.6</v>
      </c>
      <c r="O133" s="135">
        <f t="shared" si="84"/>
        <v>0</v>
      </c>
      <c r="P133" s="68">
        <v>1824.6</v>
      </c>
      <c r="Q133" s="135">
        <f t="shared" si="85"/>
        <v>0</v>
      </c>
      <c r="R133" s="68">
        <v>1824.6</v>
      </c>
      <c r="S133" s="135">
        <f t="shared" si="86"/>
        <v>0</v>
      </c>
      <c r="T133" s="68">
        <v>1824.6</v>
      </c>
      <c r="U133" s="135">
        <f t="shared" si="87"/>
        <v>0</v>
      </c>
      <c r="V133" s="68">
        <v>1824.6</v>
      </c>
      <c r="W133" s="135">
        <f t="shared" si="88"/>
        <v>-1824.6</v>
      </c>
      <c r="X133" s="68">
        <v>0</v>
      </c>
      <c r="Y133" s="135">
        <f t="shared" si="89"/>
        <v>0</v>
      </c>
      <c r="Z133" s="68">
        <v>0</v>
      </c>
      <c r="AA133" s="135">
        <f t="shared" si="69"/>
        <v>27.164316872366719</v>
      </c>
    </row>
    <row r="134" spans="1:27" s="43" customFormat="1" ht="15" x14ac:dyDescent="0.25">
      <c r="A134" s="249"/>
      <c r="B134" s="250">
        <v>4351</v>
      </c>
      <c r="C134" s="249" t="s">
        <v>301</v>
      </c>
      <c r="D134" s="124">
        <v>2552</v>
      </c>
      <c r="E134" s="69">
        <v>2555</v>
      </c>
      <c r="F134" s="68">
        <v>3</v>
      </c>
      <c r="G134" s="135">
        <f t="shared" si="80"/>
        <v>0</v>
      </c>
      <c r="H134" s="68">
        <v>3</v>
      </c>
      <c r="I134" s="135">
        <f t="shared" si="81"/>
        <v>921.1</v>
      </c>
      <c r="J134" s="68">
        <v>924.1</v>
      </c>
      <c r="K134" s="135">
        <f t="shared" si="82"/>
        <v>0</v>
      </c>
      <c r="L134" s="68">
        <v>924.1</v>
      </c>
      <c r="M134" s="135">
        <f t="shared" si="83"/>
        <v>0</v>
      </c>
      <c r="N134" s="68">
        <v>924.1</v>
      </c>
      <c r="O134" s="135">
        <f t="shared" si="84"/>
        <v>0</v>
      </c>
      <c r="P134" s="68">
        <v>924.1</v>
      </c>
      <c r="Q134" s="135">
        <f t="shared" si="85"/>
        <v>0</v>
      </c>
      <c r="R134" s="68">
        <v>924.1</v>
      </c>
      <c r="S134" s="135">
        <f t="shared" si="86"/>
        <v>0</v>
      </c>
      <c r="T134" s="68">
        <v>924.1</v>
      </c>
      <c r="U134" s="135">
        <f t="shared" si="87"/>
        <v>0</v>
      </c>
      <c r="V134" s="68">
        <v>924.1</v>
      </c>
      <c r="W134" s="135">
        <f t="shared" si="88"/>
        <v>-924.1</v>
      </c>
      <c r="X134" s="68">
        <v>0</v>
      </c>
      <c r="Y134" s="135">
        <f t="shared" si="89"/>
        <v>0</v>
      </c>
      <c r="Z134" s="68">
        <v>0</v>
      </c>
      <c r="AA134" s="135">
        <f t="shared" si="69"/>
        <v>36.168297455968691</v>
      </c>
    </row>
    <row r="135" spans="1:27" s="43" customFormat="1" ht="15" x14ac:dyDescent="0.25">
      <c r="A135" s="249"/>
      <c r="B135" s="250">
        <v>4356</v>
      </c>
      <c r="C135" s="249" t="s">
        <v>469</v>
      </c>
      <c r="D135" s="124">
        <v>1201</v>
      </c>
      <c r="E135" s="69">
        <v>2403.5</v>
      </c>
      <c r="F135" s="68">
        <v>0</v>
      </c>
      <c r="G135" s="135">
        <f t="shared" si="80"/>
        <v>0</v>
      </c>
      <c r="H135" s="68">
        <v>0</v>
      </c>
      <c r="I135" s="135">
        <f t="shared" si="81"/>
        <v>850.1</v>
      </c>
      <c r="J135" s="68">
        <v>850.1</v>
      </c>
      <c r="K135" s="135">
        <f t="shared" si="82"/>
        <v>0</v>
      </c>
      <c r="L135" s="68">
        <v>850.1</v>
      </c>
      <c r="M135" s="135">
        <f t="shared" si="83"/>
        <v>395.4</v>
      </c>
      <c r="N135" s="68">
        <v>1245.5</v>
      </c>
      <c r="O135" s="135">
        <f t="shared" si="84"/>
        <v>0</v>
      </c>
      <c r="P135" s="68">
        <v>1245.5</v>
      </c>
      <c r="Q135" s="135">
        <f t="shared" si="85"/>
        <v>0</v>
      </c>
      <c r="R135" s="68">
        <v>1245.5</v>
      </c>
      <c r="S135" s="135">
        <f t="shared" si="86"/>
        <v>0</v>
      </c>
      <c r="T135" s="68">
        <v>1245.5</v>
      </c>
      <c r="U135" s="135">
        <f t="shared" si="87"/>
        <v>174.5</v>
      </c>
      <c r="V135" s="68">
        <v>1420</v>
      </c>
      <c r="W135" s="135">
        <f t="shared" si="88"/>
        <v>-1420</v>
      </c>
      <c r="X135" s="68">
        <v>0</v>
      </c>
      <c r="Y135" s="135">
        <f t="shared" si="89"/>
        <v>0</v>
      </c>
      <c r="Z135" s="68">
        <v>0</v>
      </c>
      <c r="AA135" s="135">
        <f t="shared" si="69"/>
        <v>59.080507593093401</v>
      </c>
    </row>
    <row r="136" spans="1:27" s="43" customFormat="1" ht="15" x14ac:dyDescent="0.25">
      <c r="A136" s="249"/>
      <c r="B136" s="250">
        <v>4357</v>
      </c>
      <c r="C136" s="249" t="s">
        <v>470</v>
      </c>
      <c r="D136" s="124">
        <v>16536</v>
      </c>
      <c r="E136" s="69">
        <v>44051.8</v>
      </c>
      <c r="F136" s="68">
        <v>0</v>
      </c>
      <c r="G136" s="135">
        <f t="shared" si="80"/>
        <v>8371</v>
      </c>
      <c r="H136" s="68">
        <v>8371</v>
      </c>
      <c r="I136" s="135">
        <f t="shared" si="81"/>
        <v>15119.599999999999</v>
      </c>
      <c r="J136" s="68">
        <v>23490.6</v>
      </c>
      <c r="K136" s="135">
        <f t="shared" si="82"/>
        <v>0</v>
      </c>
      <c r="L136" s="68">
        <v>23490.6</v>
      </c>
      <c r="M136" s="135">
        <f t="shared" si="83"/>
        <v>8734.9000000000015</v>
      </c>
      <c r="N136" s="68">
        <v>32225.5</v>
      </c>
      <c r="O136" s="135">
        <f t="shared" si="84"/>
        <v>0</v>
      </c>
      <c r="P136" s="68">
        <v>32225.5</v>
      </c>
      <c r="Q136" s="135">
        <f t="shared" si="85"/>
        <v>0</v>
      </c>
      <c r="R136" s="68">
        <v>32225.5</v>
      </c>
      <c r="S136" s="135">
        <f t="shared" si="86"/>
        <v>0</v>
      </c>
      <c r="T136" s="68">
        <v>32225.5</v>
      </c>
      <c r="U136" s="135">
        <f t="shared" si="87"/>
        <v>3853.5999999999985</v>
      </c>
      <c r="V136" s="68">
        <v>36079.1</v>
      </c>
      <c r="W136" s="135">
        <f t="shared" si="88"/>
        <v>-36079.1</v>
      </c>
      <c r="X136" s="68">
        <v>0</v>
      </c>
      <c r="Y136" s="135">
        <f t="shared" si="89"/>
        <v>0</v>
      </c>
      <c r="Z136" s="68">
        <v>0</v>
      </c>
      <c r="AA136" s="135">
        <f t="shared" si="69"/>
        <v>81.901534103033242</v>
      </c>
    </row>
    <row r="137" spans="1:27" s="43" customFormat="1" ht="15" x14ac:dyDescent="0.25">
      <c r="A137" s="249"/>
      <c r="B137" s="250">
        <v>4358</v>
      </c>
      <c r="C137" s="249" t="s">
        <v>473</v>
      </c>
      <c r="D137" s="124">
        <v>298</v>
      </c>
      <c r="E137" s="69">
        <v>298</v>
      </c>
      <c r="F137" s="68">
        <v>0</v>
      </c>
      <c r="G137" s="135">
        <f t="shared" ref="G137" si="110">H137-F137</f>
        <v>0</v>
      </c>
      <c r="H137" s="68">
        <v>0</v>
      </c>
      <c r="I137" s="135">
        <f t="shared" ref="I137" si="111">J137-H137</f>
        <v>297.10000000000002</v>
      </c>
      <c r="J137" s="68">
        <v>297.10000000000002</v>
      </c>
      <c r="K137" s="135">
        <f t="shared" ref="K137" si="112">L137-J137</f>
        <v>0</v>
      </c>
      <c r="L137" s="68">
        <v>297.10000000000002</v>
      </c>
      <c r="M137" s="135">
        <f t="shared" ref="M137" si="113">N137-L137</f>
        <v>0</v>
      </c>
      <c r="N137" s="68">
        <v>297.10000000000002</v>
      </c>
      <c r="O137" s="135">
        <f t="shared" ref="O137" si="114">P137-N137</f>
        <v>0</v>
      </c>
      <c r="P137" s="68">
        <v>297.10000000000002</v>
      </c>
      <c r="Q137" s="135">
        <f t="shared" ref="Q137" si="115">R137-P137</f>
        <v>0</v>
      </c>
      <c r="R137" s="68">
        <v>297.10000000000002</v>
      </c>
      <c r="S137" s="135">
        <f t="shared" ref="S137" si="116">T137-R137</f>
        <v>0</v>
      </c>
      <c r="T137" s="68">
        <v>297.10000000000002</v>
      </c>
      <c r="U137" s="135">
        <f t="shared" ref="U137" si="117">V137-T137</f>
        <v>0</v>
      </c>
      <c r="V137" s="68">
        <v>297.10000000000002</v>
      </c>
      <c r="W137" s="135">
        <f t="shared" ref="W137" si="118">X137-V137</f>
        <v>-297.10000000000002</v>
      </c>
      <c r="X137" s="68">
        <v>0</v>
      </c>
      <c r="Y137" s="135">
        <f t="shared" ref="Y137" si="119">Z137-X137</f>
        <v>0</v>
      </c>
      <c r="Z137" s="68">
        <v>0</v>
      </c>
      <c r="AA137" s="135">
        <f t="shared" si="69"/>
        <v>99.697986577181226</v>
      </c>
    </row>
    <row r="138" spans="1:27" s="43" customFormat="1" ht="15" x14ac:dyDescent="0.25">
      <c r="A138" s="249"/>
      <c r="B138" s="250">
        <v>4359</v>
      </c>
      <c r="C138" s="251" t="s">
        <v>472</v>
      </c>
      <c r="D138" s="124">
        <v>485</v>
      </c>
      <c r="E138" s="69">
        <v>920</v>
      </c>
      <c r="F138" s="68">
        <v>0</v>
      </c>
      <c r="G138" s="135">
        <f t="shared" si="80"/>
        <v>0</v>
      </c>
      <c r="H138" s="68">
        <v>0</v>
      </c>
      <c r="I138" s="135">
        <f t="shared" si="81"/>
        <v>54.6</v>
      </c>
      <c r="J138" s="68">
        <v>54.6</v>
      </c>
      <c r="K138" s="135">
        <f t="shared" si="82"/>
        <v>0</v>
      </c>
      <c r="L138" s="68">
        <v>54.6</v>
      </c>
      <c r="M138" s="135">
        <f t="shared" si="83"/>
        <v>0</v>
      </c>
      <c r="N138" s="68">
        <v>54.6</v>
      </c>
      <c r="O138" s="135">
        <f t="shared" si="84"/>
        <v>0</v>
      </c>
      <c r="P138" s="68">
        <v>54.6</v>
      </c>
      <c r="Q138" s="135">
        <f t="shared" si="85"/>
        <v>0</v>
      </c>
      <c r="R138" s="68">
        <v>54.6</v>
      </c>
      <c r="S138" s="135">
        <f t="shared" si="86"/>
        <v>354.29999999999995</v>
      </c>
      <c r="T138" s="68">
        <v>408.9</v>
      </c>
      <c r="U138" s="135">
        <f t="shared" si="87"/>
        <v>62.5</v>
      </c>
      <c r="V138" s="68">
        <v>471.4</v>
      </c>
      <c r="W138" s="135">
        <f t="shared" si="88"/>
        <v>-471.4</v>
      </c>
      <c r="X138" s="68">
        <v>0</v>
      </c>
      <c r="Y138" s="135">
        <f t="shared" si="89"/>
        <v>0</v>
      </c>
      <c r="Z138" s="68">
        <v>0</v>
      </c>
      <c r="AA138" s="135">
        <f t="shared" si="69"/>
        <v>51.239130434782609</v>
      </c>
    </row>
    <row r="139" spans="1:27" s="43" customFormat="1" ht="15" hidden="1" x14ac:dyDescent="0.25">
      <c r="A139" s="141"/>
      <c r="B139" s="214">
        <v>4371</v>
      </c>
      <c r="C139" s="253" t="s">
        <v>302</v>
      </c>
      <c r="D139" s="124"/>
      <c r="E139" s="69"/>
      <c r="F139" s="68">
        <v>0</v>
      </c>
      <c r="G139" s="135">
        <f t="shared" si="80"/>
        <v>0</v>
      </c>
      <c r="H139" s="68">
        <v>0</v>
      </c>
      <c r="I139" s="135">
        <f t="shared" si="81"/>
        <v>0</v>
      </c>
      <c r="J139" s="68">
        <v>0</v>
      </c>
      <c r="K139" s="135">
        <f t="shared" si="82"/>
        <v>0</v>
      </c>
      <c r="L139" s="68">
        <v>0</v>
      </c>
      <c r="M139" s="135">
        <f t="shared" si="83"/>
        <v>0</v>
      </c>
      <c r="N139" s="68">
        <v>0</v>
      </c>
      <c r="O139" s="135">
        <f t="shared" si="84"/>
        <v>0</v>
      </c>
      <c r="P139" s="68">
        <v>0</v>
      </c>
      <c r="Q139" s="135">
        <f t="shared" si="85"/>
        <v>0</v>
      </c>
      <c r="R139" s="68">
        <v>0</v>
      </c>
      <c r="S139" s="135">
        <f t="shared" si="86"/>
        <v>0</v>
      </c>
      <c r="T139" s="68">
        <v>0</v>
      </c>
      <c r="U139" s="135">
        <f t="shared" si="87"/>
        <v>0</v>
      </c>
      <c r="V139" s="68">
        <v>0</v>
      </c>
      <c r="W139" s="135">
        <f t="shared" si="88"/>
        <v>0</v>
      </c>
      <c r="X139" s="68">
        <v>0</v>
      </c>
      <c r="Y139" s="135">
        <f t="shared" si="89"/>
        <v>0</v>
      </c>
      <c r="Z139" s="68">
        <v>0</v>
      </c>
      <c r="AA139" s="135" t="e">
        <f t="shared" si="69"/>
        <v>#DIV/0!</v>
      </c>
    </row>
    <row r="140" spans="1:27" s="43" customFormat="1" ht="15" hidden="1" x14ac:dyDescent="0.25">
      <c r="A140" s="141"/>
      <c r="B140" s="214">
        <v>4374</v>
      </c>
      <c r="C140" s="141" t="s">
        <v>303</v>
      </c>
      <c r="D140" s="124"/>
      <c r="E140" s="69"/>
      <c r="F140" s="68">
        <v>0</v>
      </c>
      <c r="G140" s="135">
        <f t="shared" si="80"/>
        <v>0</v>
      </c>
      <c r="H140" s="68">
        <v>0</v>
      </c>
      <c r="I140" s="135">
        <f t="shared" si="81"/>
        <v>0</v>
      </c>
      <c r="J140" s="68">
        <v>0</v>
      </c>
      <c r="K140" s="135">
        <f t="shared" si="82"/>
        <v>0</v>
      </c>
      <c r="L140" s="68">
        <v>0</v>
      </c>
      <c r="M140" s="135">
        <f t="shared" si="83"/>
        <v>0</v>
      </c>
      <c r="N140" s="68">
        <v>0</v>
      </c>
      <c r="O140" s="135">
        <f t="shared" si="84"/>
        <v>0</v>
      </c>
      <c r="P140" s="68">
        <v>0</v>
      </c>
      <c r="Q140" s="135">
        <f t="shared" si="85"/>
        <v>0</v>
      </c>
      <c r="R140" s="68">
        <v>0</v>
      </c>
      <c r="S140" s="135">
        <f t="shared" si="86"/>
        <v>0</v>
      </c>
      <c r="T140" s="68">
        <v>0</v>
      </c>
      <c r="U140" s="135">
        <f t="shared" si="87"/>
        <v>0</v>
      </c>
      <c r="V140" s="68">
        <v>0</v>
      </c>
      <c r="W140" s="135">
        <f t="shared" si="88"/>
        <v>0</v>
      </c>
      <c r="X140" s="68">
        <v>0</v>
      </c>
      <c r="Y140" s="135">
        <f t="shared" si="89"/>
        <v>0</v>
      </c>
      <c r="Z140" s="68">
        <v>0</v>
      </c>
      <c r="AA140" s="135" t="e">
        <f t="shared" si="69"/>
        <v>#DIV/0!</v>
      </c>
    </row>
    <row r="141" spans="1:27" s="43" customFormat="1" ht="15" x14ac:dyDescent="0.25">
      <c r="A141" s="141"/>
      <c r="B141" s="250">
        <v>4371</v>
      </c>
      <c r="C141" s="249" t="s">
        <v>302</v>
      </c>
      <c r="D141" s="124">
        <v>0</v>
      </c>
      <c r="E141" s="69">
        <v>186</v>
      </c>
      <c r="F141" s="68">
        <v>0</v>
      </c>
      <c r="G141" s="135">
        <f t="shared" ref="G141:G144" si="120">H141-F141</f>
        <v>0</v>
      </c>
      <c r="H141" s="68">
        <v>0</v>
      </c>
      <c r="I141" s="135">
        <f t="shared" ref="I141:I144" si="121">J141-H141</f>
        <v>186</v>
      </c>
      <c r="J141" s="68">
        <v>186</v>
      </c>
      <c r="K141" s="135">
        <f t="shared" ref="K141:K144" si="122">L141-J141</f>
        <v>0</v>
      </c>
      <c r="L141" s="68">
        <v>186</v>
      </c>
      <c r="M141" s="135">
        <f t="shared" ref="M141:M144" si="123">N141-L141</f>
        <v>0</v>
      </c>
      <c r="N141" s="68">
        <v>186</v>
      </c>
      <c r="O141" s="135">
        <f t="shared" ref="O141:O144" si="124">P141-N141</f>
        <v>0</v>
      </c>
      <c r="P141" s="68">
        <v>186</v>
      </c>
      <c r="Q141" s="135">
        <f t="shared" ref="Q141:Q144" si="125">R141-P141</f>
        <v>0</v>
      </c>
      <c r="R141" s="68">
        <v>186</v>
      </c>
      <c r="S141" s="135">
        <f t="shared" ref="S141:S144" si="126">T141-R141</f>
        <v>0</v>
      </c>
      <c r="T141" s="68">
        <v>186</v>
      </c>
      <c r="U141" s="135">
        <f t="shared" ref="U141:U144" si="127">V141-T141</f>
        <v>0</v>
      </c>
      <c r="V141" s="68">
        <v>186</v>
      </c>
      <c r="W141" s="135">
        <f t="shared" ref="W141:W144" si="128">X141-V141</f>
        <v>-186</v>
      </c>
      <c r="X141" s="68">
        <v>0</v>
      </c>
      <c r="Y141" s="135">
        <f t="shared" ref="Y141:Y144" si="129">Z141-X141</f>
        <v>0</v>
      </c>
      <c r="Z141" s="68">
        <v>0</v>
      </c>
      <c r="AA141" s="135">
        <f t="shared" si="69"/>
        <v>100</v>
      </c>
    </row>
    <row r="142" spans="1:27" s="43" customFormat="1" ht="15" x14ac:dyDescent="0.25">
      <c r="A142" s="141"/>
      <c r="B142" s="250">
        <v>4372</v>
      </c>
      <c r="C142" s="249" t="s">
        <v>493</v>
      </c>
      <c r="D142" s="124">
        <v>0</v>
      </c>
      <c r="E142" s="69">
        <v>35</v>
      </c>
      <c r="F142" s="68">
        <v>0</v>
      </c>
      <c r="G142" s="135">
        <f t="shared" si="120"/>
        <v>0</v>
      </c>
      <c r="H142" s="68">
        <v>0</v>
      </c>
      <c r="I142" s="135">
        <f t="shared" si="121"/>
        <v>32.6</v>
      </c>
      <c r="J142" s="68">
        <v>32.6</v>
      </c>
      <c r="K142" s="135">
        <f t="shared" si="122"/>
        <v>-0.10000000000000142</v>
      </c>
      <c r="L142" s="68">
        <v>32.5</v>
      </c>
      <c r="M142" s="135">
        <f t="shared" si="123"/>
        <v>0.10000000000000142</v>
      </c>
      <c r="N142" s="68">
        <v>32.6</v>
      </c>
      <c r="O142" s="135">
        <f t="shared" si="124"/>
        <v>-0.10000000000000142</v>
      </c>
      <c r="P142" s="68">
        <v>32.5</v>
      </c>
      <c r="Q142" s="135">
        <f t="shared" si="125"/>
        <v>0.10000000000000142</v>
      </c>
      <c r="R142" s="68">
        <v>32.6</v>
      </c>
      <c r="S142" s="135">
        <f t="shared" si="126"/>
        <v>0</v>
      </c>
      <c r="T142" s="68">
        <v>32.6</v>
      </c>
      <c r="U142" s="135">
        <f t="shared" si="127"/>
        <v>-0.10000000000000142</v>
      </c>
      <c r="V142" s="68">
        <v>32.5</v>
      </c>
      <c r="W142" s="135">
        <f t="shared" si="128"/>
        <v>-32.5</v>
      </c>
      <c r="X142" s="68">
        <v>0</v>
      </c>
      <c r="Y142" s="135">
        <f t="shared" si="129"/>
        <v>0</v>
      </c>
      <c r="Z142" s="68">
        <v>0</v>
      </c>
      <c r="AA142" s="135">
        <f t="shared" si="69"/>
        <v>92.857142857142861</v>
      </c>
    </row>
    <row r="143" spans="1:27" s="43" customFormat="1" ht="15" x14ac:dyDescent="0.25">
      <c r="A143" s="141"/>
      <c r="B143" s="250">
        <v>4374</v>
      </c>
      <c r="C143" s="249" t="s">
        <v>494</v>
      </c>
      <c r="D143" s="124">
        <v>0</v>
      </c>
      <c r="E143" s="69">
        <v>12</v>
      </c>
      <c r="F143" s="68">
        <v>0</v>
      </c>
      <c r="G143" s="135">
        <f t="shared" si="120"/>
        <v>0</v>
      </c>
      <c r="H143" s="68">
        <v>0</v>
      </c>
      <c r="I143" s="135">
        <f t="shared" si="121"/>
        <v>12</v>
      </c>
      <c r="J143" s="68">
        <v>12</v>
      </c>
      <c r="K143" s="135">
        <f t="shared" si="122"/>
        <v>0</v>
      </c>
      <c r="L143" s="68">
        <v>12</v>
      </c>
      <c r="M143" s="135">
        <f t="shared" si="123"/>
        <v>0</v>
      </c>
      <c r="N143" s="68">
        <v>12</v>
      </c>
      <c r="O143" s="135">
        <f t="shared" si="124"/>
        <v>0</v>
      </c>
      <c r="P143" s="68">
        <v>12</v>
      </c>
      <c r="Q143" s="135">
        <f t="shared" si="125"/>
        <v>0</v>
      </c>
      <c r="R143" s="68">
        <v>12</v>
      </c>
      <c r="S143" s="135">
        <f t="shared" si="126"/>
        <v>0</v>
      </c>
      <c r="T143" s="68">
        <v>12</v>
      </c>
      <c r="U143" s="135">
        <f t="shared" si="127"/>
        <v>0</v>
      </c>
      <c r="V143" s="68">
        <v>12</v>
      </c>
      <c r="W143" s="135">
        <f t="shared" si="128"/>
        <v>-12</v>
      </c>
      <c r="X143" s="68">
        <v>0</v>
      </c>
      <c r="Y143" s="135">
        <f t="shared" si="129"/>
        <v>0</v>
      </c>
      <c r="Z143" s="68">
        <v>0</v>
      </c>
      <c r="AA143" s="135">
        <f t="shared" si="69"/>
        <v>100</v>
      </c>
    </row>
    <row r="144" spans="1:27" s="43" customFormat="1" ht="15" x14ac:dyDescent="0.25">
      <c r="A144" s="141"/>
      <c r="B144" s="250">
        <v>4378</v>
      </c>
      <c r="C144" s="249" t="s">
        <v>495</v>
      </c>
      <c r="D144" s="124">
        <v>0</v>
      </c>
      <c r="E144" s="69">
        <v>50</v>
      </c>
      <c r="F144" s="68">
        <v>0</v>
      </c>
      <c r="G144" s="135">
        <f t="shared" si="120"/>
        <v>0</v>
      </c>
      <c r="H144" s="68">
        <v>0</v>
      </c>
      <c r="I144" s="135">
        <f t="shared" si="121"/>
        <v>50</v>
      </c>
      <c r="J144" s="68">
        <v>50</v>
      </c>
      <c r="K144" s="135">
        <f t="shared" si="122"/>
        <v>0</v>
      </c>
      <c r="L144" s="68">
        <v>50</v>
      </c>
      <c r="M144" s="135">
        <f t="shared" si="123"/>
        <v>0</v>
      </c>
      <c r="N144" s="68">
        <v>50</v>
      </c>
      <c r="O144" s="135">
        <f t="shared" si="124"/>
        <v>0</v>
      </c>
      <c r="P144" s="68">
        <v>50</v>
      </c>
      <c r="Q144" s="135">
        <f t="shared" si="125"/>
        <v>0</v>
      </c>
      <c r="R144" s="68">
        <v>50</v>
      </c>
      <c r="S144" s="135">
        <f t="shared" si="126"/>
        <v>0</v>
      </c>
      <c r="T144" s="68">
        <v>50</v>
      </c>
      <c r="U144" s="135">
        <f t="shared" si="127"/>
        <v>0</v>
      </c>
      <c r="V144" s="68">
        <v>50</v>
      </c>
      <c r="W144" s="135">
        <f t="shared" si="128"/>
        <v>-50</v>
      </c>
      <c r="X144" s="68">
        <v>0</v>
      </c>
      <c r="Y144" s="135">
        <f t="shared" si="129"/>
        <v>0</v>
      </c>
      <c r="Z144" s="68">
        <v>0</v>
      </c>
      <c r="AA144" s="135">
        <f>(V144/E144)*100</f>
        <v>100</v>
      </c>
    </row>
    <row r="145" spans="1:27" s="43" customFormat="1" ht="15" x14ac:dyDescent="0.25">
      <c r="A145" s="249"/>
      <c r="B145" s="250">
        <v>4379</v>
      </c>
      <c r="C145" s="249" t="s">
        <v>474</v>
      </c>
      <c r="D145" s="252">
        <v>248</v>
      </c>
      <c r="E145" s="80">
        <v>248</v>
      </c>
      <c r="F145" s="68">
        <v>0</v>
      </c>
      <c r="G145" s="135">
        <f t="shared" ref="G145" si="130">H145-F145</f>
        <v>0</v>
      </c>
      <c r="H145" s="68">
        <v>0</v>
      </c>
      <c r="I145" s="135">
        <f t="shared" ref="I145" si="131">J145-H145</f>
        <v>161.4</v>
      </c>
      <c r="J145" s="68">
        <v>161.4</v>
      </c>
      <c r="K145" s="135">
        <f t="shared" ref="K145" si="132">L145-J145</f>
        <v>0</v>
      </c>
      <c r="L145" s="68">
        <v>161.4</v>
      </c>
      <c r="M145" s="135">
        <f t="shared" ref="M145" si="133">N145-L145</f>
        <v>0</v>
      </c>
      <c r="N145" s="68">
        <v>161.4</v>
      </c>
      <c r="O145" s="135">
        <f t="shared" ref="O145" si="134">P145-N145</f>
        <v>0</v>
      </c>
      <c r="P145" s="68">
        <v>161.4</v>
      </c>
      <c r="Q145" s="135">
        <f t="shared" ref="Q145" si="135">R145-P145</f>
        <v>0</v>
      </c>
      <c r="R145" s="68">
        <v>161.4</v>
      </c>
      <c r="S145" s="135">
        <f t="shared" ref="S145" si="136">T145-R145</f>
        <v>0</v>
      </c>
      <c r="T145" s="68">
        <v>161.4</v>
      </c>
      <c r="U145" s="135">
        <f t="shared" ref="U145" si="137">V145-T145</f>
        <v>0</v>
      </c>
      <c r="V145" s="68">
        <v>161.4</v>
      </c>
      <c r="W145" s="135">
        <f t="shared" ref="W145" si="138">X145-V145</f>
        <v>-161.4</v>
      </c>
      <c r="X145" s="68">
        <v>0</v>
      </c>
      <c r="Y145" s="135">
        <f t="shared" ref="Y145" si="139">Z145-X145</f>
        <v>0</v>
      </c>
      <c r="Z145" s="68">
        <v>0</v>
      </c>
      <c r="AA145" s="135">
        <f t="shared" si="69"/>
        <v>65.080645161290334</v>
      </c>
    </row>
    <row r="146" spans="1:27" s="43" customFormat="1" ht="15" x14ac:dyDescent="0.25">
      <c r="A146" s="249"/>
      <c r="B146" s="250">
        <v>4399</v>
      </c>
      <c r="C146" s="249" t="s">
        <v>304</v>
      </c>
      <c r="D146" s="252">
        <v>55</v>
      </c>
      <c r="E146" s="80">
        <v>55</v>
      </c>
      <c r="F146" s="68">
        <v>0</v>
      </c>
      <c r="G146" s="135">
        <f t="shared" si="80"/>
        <v>0</v>
      </c>
      <c r="H146" s="68">
        <v>0</v>
      </c>
      <c r="I146" s="135">
        <f t="shared" si="81"/>
        <v>4</v>
      </c>
      <c r="J146" s="68">
        <v>4</v>
      </c>
      <c r="K146" s="135">
        <f t="shared" si="82"/>
        <v>31.4</v>
      </c>
      <c r="L146" s="68">
        <v>35.4</v>
      </c>
      <c r="M146" s="135">
        <f t="shared" si="83"/>
        <v>7.7000000000000028</v>
      </c>
      <c r="N146" s="68">
        <v>43.1</v>
      </c>
      <c r="O146" s="135">
        <f t="shared" si="84"/>
        <v>0</v>
      </c>
      <c r="P146" s="68">
        <v>43.1</v>
      </c>
      <c r="Q146" s="135">
        <f t="shared" si="85"/>
        <v>0</v>
      </c>
      <c r="R146" s="68">
        <v>43.1</v>
      </c>
      <c r="S146" s="135">
        <f t="shared" si="86"/>
        <v>0</v>
      </c>
      <c r="T146" s="68">
        <v>43.1</v>
      </c>
      <c r="U146" s="135">
        <f t="shared" si="87"/>
        <v>2</v>
      </c>
      <c r="V146" s="68">
        <v>45.1</v>
      </c>
      <c r="W146" s="135">
        <f t="shared" si="88"/>
        <v>-45.1</v>
      </c>
      <c r="X146" s="68">
        <v>0</v>
      </c>
      <c r="Y146" s="135">
        <f t="shared" si="89"/>
        <v>0</v>
      </c>
      <c r="Z146" s="68">
        <v>0</v>
      </c>
      <c r="AA146" s="135">
        <f t="shared" si="69"/>
        <v>82</v>
      </c>
    </row>
    <row r="147" spans="1:27" s="43" customFormat="1" ht="15" hidden="1" x14ac:dyDescent="0.25">
      <c r="A147" s="249"/>
      <c r="B147" s="250">
        <v>6402</v>
      </c>
      <c r="C147" s="249" t="s">
        <v>305</v>
      </c>
      <c r="D147" s="240"/>
      <c r="E147" s="241"/>
      <c r="F147" s="68">
        <v>0</v>
      </c>
      <c r="G147" s="135">
        <f t="shared" si="80"/>
        <v>0</v>
      </c>
      <c r="H147" s="68">
        <v>0</v>
      </c>
      <c r="I147" s="135">
        <f t="shared" si="81"/>
        <v>0</v>
      </c>
      <c r="J147" s="68">
        <v>0</v>
      </c>
      <c r="K147" s="135">
        <f t="shared" si="82"/>
        <v>0</v>
      </c>
      <c r="L147" s="68">
        <v>0</v>
      </c>
      <c r="M147" s="135">
        <f t="shared" si="83"/>
        <v>0</v>
      </c>
      <c r="N147" s="68">
        <v>0</v>
      </c>
      <c r="O147" s="135">
        <f t="shared" si="84"/>
        <v>0</v>
      </c>
      <c r="P147" s="68">
        <v>0</v>
      </c>
      <c r="Q147" s="135">
        <f t="shared" si="85"/>
        <v>0</v>
      </c>
      <c r="R147" s="68">
        <v>0</v>
      </c>
      <c r="S147" s="135">
        <f t="shared" si="86"/>
        <v>0</v>
      </c>
      <c r="T147" s="68">
        <v>0</v>
      </c>
      <c r="U147" s="135">
        <f t="shared" si="87"/>
        <v>0</v>
      </c>
      <c r="V147" s="68">
        <v>0</v>
      </c>
      <c r="W147" s="135">
        <f t="shared" si="88"/>
        <v>0</v>
      </c>
      <c r="X147" s="68">
        <v>0</v>
      </c>
      <c r="Y147" s="135">
        <f t="shared" si="89"/>
        <v>0</v>
      </c>
      <c r="Z147" s="68">
        <v>0</v>
      </c>
      <c r="AA147" s="135" t="e">
        <f t="shared" ref="AA123:AA147" si="140">(Z147/E147)*100</f>
        <v>#DIV/0!</v>
      </c>
    </row>
    <row r="148" spans="1:27" s="43" customFormat="1" ht="15" hidden="1" customHeight="1" x14ac:dyDescent="0.25">
      <c r="A148" s="249"/>
      <c r="B148" s="250">
        <v>6409</v>
      </c>
      <c r="C148" s="249" t="s">
        <v>306</v>
      </c>
      <c r="D148" s="240"/>
      <c r="E148" s="241"/>
      <c r="F148" s="68">
        <v>0</v>
      </c>
      <c r="G148" s="240"/>
      <c r="H148" s="68">
        <v>0</v>
      </c>
      <c r="I148" s="240"/>
      <c r="J148" s="68">
        <v>0</v>
      </c>
      <c r="K148" s="240"/>
      <c r="L148" s="68">
        <v>0</v>
      </c>
      <c r="M148" s="240"/>
      <c r="N148" s="68">
        <v>0</v>
      </c>
      <c r="O148" s="240"/>
      <c r="P148" s="68">
        <v>0</v>
      </c>
      <c r="Q148" s="240"/>
      <c r="R148" s="68">
        <v>0</v>
      </c>
      <c r="S148" s="240"/>
      <c r="T148" s="68">
        <v>0</v>
      </c>
      <c r="U148" s="240"/>
      <c r="V148" s="68">
        <v>0</v>
      </c>
      <c r="W148" s="240"/>
      <c r="X148" s="68">
        <v>0</v>
      </c>
      <c r="Y148" s="240"/>
      <c r="Z148" s="68">
        <v>0</v>
      </c>
      <c r="AA148" s="135" t="e">
        <f>(F148/E148)*100</f>
        <v>#DIV/0!</v>
      </c>
    </row>
    <row r="149" spans="1:27" s="43" customFormat="1" ht="15" x14ac:dyDescent="0.25">
      <c r="A149" s="141"/>
      <c r="B149" s="214">
        <v>6223</v>
      </c>
      <c r="C149" s="141" t="s">
        <v>307</v>
      </c>
      <c r="D149" s="124">
        <v>70</v>
      </c>
      <c r="E149" s="69">
        <v>70</v>
      </c>
      <c r="F149" s="68">
        <v>2</v>
      </c>
      <c r="G149" s="135">
        <f>H149-F149</f>
        <v>0</v>
      </c>
      <c r="H149" s="68">
        <v>2</v>
      </c>
      <c r="I149" s="135">
        <f>J149-H149</f>
        <v>0</v>
      </c>
      <c r="J149" s="68">
        <v>2</v>
      </c>
      <c r="K149" s="135">
        <f>L149-J149</f>
        <v>0</v>
      </c>
      <c r="L149" s="68">
        <v>2</v>
      </c>
      <c r="M149" s="135">
        <f>N149-L149</f>
        <v>0</v>
      </c>
      <c r="N149" s="68">
        <v>2</v>
      </c>
      <c r="O149" s="135">
        <f>P149-N149</f>
        <v>0</v>
      </c>
      <c r="P149" s="68">
        <v>2</v>
      </c>
      <c r="Q149" s="135">
        <f>R149-P149</f>
        <v>0</v>
      </c>
      <c r="R149" s="68">
        <v>2</v>
      </c>
      <c r="S149" s="135">
        <f>T149-R149</f>
        <v>0</v>
      </c>
      <c r="T149" s="68">
        <v>2</v>
      </c>
      <c r="U149" s="135">
        <f>V149-T149</f>
        <v>0</v>
      </c>
      <c r="V149" s="68">
        <v>2</v>
      </c>
      <c r="W149" s="135">
        <f>X149-V149</f>
        <v>-2</v>
      </c>
      <c r="X149" s="68">
        <v>0</v>
      </c>
      <c r="Y149" s="135">
        <f>Z149-X149</f>
        <v>0</v>
      </c>
      <c r="Z149" s="68">
        <v>0</v>
      </c>
      <c r="AA149" s="135">
        <f>(V149/E149)*100</f>
        <v>2.8571428571428572</v>
      </c>
    </row>
    <row r="150" spans="1:27" s="43" customFormat="1" ht="15" hidden="1" x14ac:dyDescent="0.25">
      <c r="A150" s="141"/>
      <c r="B150" s="214">
        <v>6409</v>
      </c>
      <c r="C150" s="141" t="s">
        <v>308</v>
      </c>
      <c r="D150" s="124"/>
      <c r="E150" s="69"/>
      <c r="F150" s="68">
        <v>0</v>
      </c>
      <c r="G150" s="135">
        <f>H150-F150</f>
        <v>0</v>
      </c>
      <c r="H150" s="68">
        <v>0</v>
      </c>
      <c r="I150" s="135">
        <f>J150-H150</f>
        <v>0</v>
      </c>
      <c r="J150" s="68">
        <v>0</v>
      </c>
      <c r="K150" s="135">
        <f>L150-J150</f>
        <v>0</v>
      </c>
      <c r="L150" s="68">
        <v>0</v>
      </c>
      <c r="M150" s="135">
        <f>N150-L150</f>
        <v>0</v>
      </c>
      <c r="N150" s="68">
        <v>0</v>
      </c>
      <c r="O150" s="135">
        <f>P150-N150</f>
        <v>0</v>
      </c>
      <c r="P150" s="68">
        <v>0</v>
      </c>
      <c r="Q150" s="135">
        <f>R150-P150</f>
        <v>0</v>
      </c>
      <c r="R150" s="68">
        <v>0</v>
      </c>
      <c r="S150" s="135">
        <f>T150-R150</f>
        <v>0</v>
      </c>
      <c r="T150" s="68">
        <v>0</v>
      </c>
      <c r="U150" s="135">
        <f>V150-T150</f>
        <v>0</v>
      </c>
      <c r="V150" s="68">
        <v>0</v>
      </c>
      <c r="W150" s="135">
        <f>X150-V150</f>
        <v>0</v>
      </c>
      <c r="X150" s="68">
        <v>0</v>
      </c>
      <c r="Y150" s="135">
        <f>Z150-X150</f>
        <v>0</v>
      </c>
      <c r="Z150" s="68">
        <v>0</v>
      </c>
      <c r="AA150" s="135" t="e">
        <f>(Z150/E150)*100</f>
        <v>#DIV/0!</v>
      </c>
    </row>
    <row r="151" spans="1:27" s="43" customFormat="1" ht="15" customHeight="1" thickBot="1" x14ac:dyDescent="0.3">
      <c r="A151" s="249"/>
      <c r="B151" s="250"/>
      <c r="C151" s="249"/>
      <c r="D151" s="240"/>
      <c r="E151" s="241"/>
      <c r="F151" s="245"/>
      <c r="G151" s="240"/>
      <c r="H151" s="245"/>
      <c r="I151" s="240"/>
      <c r="J151" s="245"/>
      <c r="K151" s="240"/>
      <c r="L151" s="245"/>
      <c r="M151" s="240"/>
      <c r="N151" s="245"/>
      <c r="O151" s="240"/>
      <c r="P151" s="245"/>
      <c r="Q151" s="240"/>
      <c r="R151" s="245"/>
      <c r="S151" s="240"/>
      <c r="T151" s="245" t="s">
        <v>309</v>
      </c>
      <c r="U151" s="240"/>
      <c r="V151" s="245"/>
      <c r="W151" s="240"/>
      <c r="X151" s="245"/>
      <c r="Y151" s="240"/>
      <c r="Z151" s="245"/>
      <c r="AA151" s="135"/>
    </row>
    <row r="152" spans="1:27" s="43" customFormat="1" ht="18.75" customHeight="1" thickTop="1" thickBot="1" x14ac:dyDescent="0.35">
      <c r="A152" s="231"/>
      <c r="B152" s="232"/>
      <c r="C152" s="254" t="s">
        <v>310</v>
      </c>
      <c r="D152" s="234">
        <f t="shared" ref="D152:Z152" si="141">SUM(D101:D151)</f>
        <v>141776</v>
      </c>
      <c r="E152" s="235">
        <f t="shared" si="141"/>
        <v>181539.7</v>
      </c>
      <c r="F152" s="236">
        <f t="shared" si="141"/>
        <v>17069</v>
      </c>
      <c r="G152" s="234">
        <f t="shared" si="141"/>
        <v>19986.300000000003</v>
      </c>
      <c r="H152" s="236">
        <f t="shared" si="141"/>
        <v>37055.300000000003</v>
      </c>
      <c r="I152" s="234">
        <f t="shared" si="141"/>
        <v>40954.299999999988</v>
      </c>
      <c r="J152" s="236">
        <f t="shared" si="141"/>
        <v>78009.600000000006</v>
      </c>
      <c r="K152" s="234">
        <f t="shared" si="141"/>
        <v>7484.1999999999989</v>
      </c>
      <c r="L152" s="236">
        <f t="shared" si="141"/>
        <v>85493.799999999988</v>
      </c>
      <c r="M152" s="234">
        <f t="shared" si="141"/>
        <v>25552.000000000004</v>
      </c>
      <c r="N152" s="236">
        <f t="shared" si="141"/>
        <v>111045.80000000002</v>
      </c>
      <c r="O152" s="234">
        <f t="shared" si="141"/>
        <v>11697.199999999999</v>
      </c>
      <c r="P152" s="236">
        <f t="shared" si="141"/>
        <v>122743.00000000001</v>
      </c>
      <c r="Q152" s="234">
        <f t="shared" si="141"/>
        <v>374.79999999999711</v>
      </c>
      <c r="R152" s="236">
        <f t="shared" si="141"/>
        <v>123117.80000000002</v>
      </c>
      <c r="S152" s="234">
        <f t="shared" si="141"/>
        <v>9626.6</v>
      </c>
      <c r="T152" s="236">
        <f t="shared" si="141"/>
        <v>132744.40000000002</v>
      </c>
      <c r="U152" s="234">
        <f t="shared" si="141"/>
        <v>15074.199999999999</v>
      </c>
      <c r="V152" s="236">
        <f t="shared" si="141"/>
        <v>147818.6</v>
      </c>
      <c r="W152" s="234">
        <f t="shared" si="141"/>
        <v>-147818.6</v>
      </c>
      <c r="X152" s="236">
        <f t="shared" si="141"/>
        <v>0</v>
      </c>
      <c r="Y152" s="234">
        <f t="shared" si="141"/>
        <v>0</v>
      </c>
      <c r="Z152" s="236">
        <f t="shared" si="141"/>
        <v>0</v>
      </c>
      <c r="AA152" s="135">
        <f>(V152/E152)*100</f>
        <v>81.42494451626834</v>
      </c>
    </row>
    <row r="153" spans="1:27" s="43" customFormat="1" ht="15.75" customHeight="1" x14ac:dyDescent="0.3">
      <c r="A153" s="47"/>
      <c r="B153" s="49"/>
      <c r="C153" s="200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  <c r="P153" s="255"/>
      <c r="Q153" s="255"/>
      <c r="R153" s="255"/>
      <c r="S153" s="255"/>
      <c r="T153" s="255"/>
      <c r="U153" s="255"/>
      <c r="V153" s="255"/>
      <c r="W153" s="255"/>
      <c r="X153" s="255"/>
      <c r="Y153" s="255"/>
      <c r="Z153" s="255"/>
      <c r="AA153" s="255"/>
    </row>
    <row r="154" spans="1:27" s="43" customFormat="1" ht="15.75" customHeight="1" x14ac:dyDescent="0.3">
      <c r="A154" s="47"/>
      <c r="B154" s="49"/>
      <c r="C154" s="200"/>
      <c r="D154" s="201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</row>
    <row r="155" spans="1:27" s="43" customFormat="1" ht="12.75" hidden="1" customHeight="1" x14ac:dyDescent="0.3">
      <c r="A155" s="47"/>
      <c r="C155" s="49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</row>
    <row r="156" spans="1:27" s="43" customFormat="1" ht="12.75" hidden="1" customHeight="1" x14ac:dyDescent="0.3">
      <c r="A156" s="47"/>
      <c r="B156" s="49"/>
      <c r="C156" s="200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</row>
    <row r="157" spans="1:27" s="43" customFormat="1" ht="12.75" hidden="1" customHeight="1" x14ac:dyDescent="0.3">
      <c r="A157" s="47"/>
      <c r="B157" s="49"/>
      <c r="C157" s="200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</row>
    <row r="158" spans="1:27" s="43" customFormat="1" ht="12.75" hidden="1" customHeight="1" x14ac:dyDescent="0.3">
      <c r="A158" s="47"/>
      <c r="B158" s="49"/>
      <c r="C158" s="200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</row>
    <row r="159" spans="1:27" s="43" customFormat="1" ht="12.75" hidden="1" customHeight="1" x14ac:dyDescent="0.3">
      <c r="A159" s="47"/>
      <c r="B159" s="49"/>
      <c r="C159" s="200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</row>
    <row r="160" spans="1:27" s="43" customFormat="1" ht="12.75" hidden="1" customHeight="1" x14ac:dyDescent="0.3">
      <c r="A160" s="47"/>
      <c r="B160" s="49"/>
      <c r="C160" s="200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</row>
    <row r="161" spans="1:27" s="43" customFormat="1" ht="12.75" hidden="1" customHeight="1" x14ac:dyDescent="0.3">
      <c r="A161" s="47"/>
      <c r="B161" s="49"/>
      <c r="C161" s="200"/>
      <c r="D161" s="201"/>
      <c r="E161" s="191"/>
      <c r="F161" s="191"/>
      <c r="G161" s="191"/>
      <c r="H161" s="191"/>
      <c r="I161" s="191"/>
      <c r="J161" s="191"/>
      <c r="K161" s="191"/>
      <c r="L161" s="191"/>
      <c r="M161" s="191"/>
      <c r="N161" s="191"/>
      <c r="O161" s="191"/>
      <c r="P161" s="191"/>
      <c r="Q161" s="191"/>
      <c r="R161" s="191"/>
      <c r="S161" s="191"/>
      <c r="T161" s="191"/>
      <c r="U161" s="191"/>
      <c r="V161" s="191"/>
      <c r="W161" s="191"/>
      <c r="X161" s="191"/>
      <c r="Y161" s="191"/>
      <c r="Z161" s="191"/>
      <c r="AA161" s="191"/>
    </row>
    <row r="162" spans="1:27" s="43" customFormat="1" ht="12.75" hidden="1" customHeight="1" x14ac:dyDescent="0.3">
      <c r="A162" s="47"/>
      <c r="B162" s="49"/>
      <c r="C162" s="200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</row>
    <row r="163" spans="1:27" s="43" customFormat="1" ht="12.75" hidden="1" customHeight="1" x14ac:dyDescent="0.3">
      <c r="A163" s="47"/>
      <c r="B163" s="49"/>
      <c r="C163" s="200"/>
      <c r="D163" s="201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</row>
    <row r="164" spans="1:27" s="43" customFormat="1" ht="18" hidden="1" customHeight="1" x14ac:dyDescent="0.3">
      <c r="A164" s="47"/>
      <c r="B164" s="49"/>
      <c r="C164" s="200"/>
      <c r="D164" s="201"/>
      <c r="E164" s="191"/>
      <c r="F164" s="191"/>
      <c r="G164" s="191"/>
      <c r="H164" s="191"/>
      <c r="I164" s="191"/>
      <c r="J164" s="191"/>
      <c r="K164" s="191"/>
      <c r="L164" s="191"/>
      <c r="M164" s="191"/>
      <c r="N164" s="191"/>
      <c r="O164" s="191"/>
      <c r="P164" s="191"/>
      <c r="Q164" s="191"/>
      <c r="R164" s="191"/>
      <c r="S164" s="191"/>
      <c r="T164" s="191"/>
      <c r="U164" s="191"/>
      <c r="V164" s="191"/>
      <c r="W164" s="191"/>
      <c r="X164" s="191"/>
      <c r="Y164" s="191"/>
      <c r="Z164" s="191"/>
      <c r="AA164" s="191"/>
    </row>
    <row r="165" spans="1:27" s="43" customFormat="1" ht="15.75" customHeight="1" thickBot="1" x14ac:dyDescent="0.35">
      <c r="A165" s="47"/>
      <c r="B165" s="49"/>
      <c r="C165" s="200"/>
      <c r="D165" s="201"/>
      <c r="E165" s="198"/>
      <c r="F165" s="198"/>
      <c r="G165" s="198"/>
      <c r="H165" s="198"/>
      <c r="I165" s="198"/>
      <c r="J165" s="198"/>
      <c r="K165" s="198"/>
      <c r="L165" s="198"/>
      <c r="M165" s="198"/>
      <c r="N165" s="198"/>
      <c r="O165" s="198"/>
      <c r="P165" s="198"/>
      <c r="Q165" s="198"/>
      <c r="R165" s="198"/>
      <c r="S165" s="198"/>
      <c r="T165" s="198"/>
      <c r="U165" s="198"/>
      <c r="V165" s="198"/>
      <c r="W165" s="198"/>
      <c r="X165" s="198"/>
      <c r="Y165" s="198"/>
      <c r="Z165" s="198"/>
      <c r="AA165" s="198"/>
    </row>
    <row r="166" spans="1:27" s="43" customFormat="1" ht="15.6" x14ac:dyDescent="0.3">
      <c r="A166" s="204" t="s">
        <v>77</v>
      </c>
      <c r="B166" s="205" t="s">
        <v>76</v>
      </c>
      <c r="C166" s="204" t="s">
        <v>74</v>
      </c>
      <c r="D166" s="204" t="s">
        <v>73</v>
      </c>
      <c r="E166" s="204" t="s">
        <v>73</v>
      </c>
      <c r="F166" s="94" t="s">
        <v>7</v>
      </c>
      <c r="G166" s="94" t="s">
        <v>7</v>
      </c>
      <c r="H166" s="94" t="s">
        <v>7</v>
      </c>
      <c r="I166" s="94" t="s">
        <v>7</v>
      </c>
      <c r="J166" s="94" t="s">
        <v>7</v>
      </c>
      <c r="K166" s="94" t="s">
        <v>7</v>
      </c>
      <c r="L166" s="94" t="s">
        <v>7</v>
      </c>
      <c r="M166" s="94" t="s">
        <v>7</v>
      </c>
      <c r="N166" s="94" t="s">
        <v>7</v>
      </c>
      <c r="O166" s="94" t="s">
        <v>7</v>
      </c>
      <c r="P166" s="94" t="s">
        <v>7</v>
      </c>
      <c r="Q166" s="94" t="s">
        <v>7</v>
      </c>
      <c r="R166" s="94" t="s">
        <v>7</v>
      </c>
      <c r="S166" s="94" t="s">
        <v>7</v>
      </c>
      <c r="T166" s="94" t="s">
        <v>7</v>
      </c>
      <c r="U166" s="94" t="s">
        <v>7</v>
      </c>
      <c r="V166" s="94" t="s">
        <v>7</v>
      </c>
      <c r="W166" s="94" t="s">
        <v>7</v>
      </c>
      <c r="X166" s="94" t="s">
        <v>7</v>
      </c>
      <c r="Y166" s="94" t="s">
        <v>7</v>
      </c>
      <c r="Z166" s="94" t="s">
        <v>7</v>
      </c>
      <c r="AA166" s="204" t="s">
        <v>220</v>
      </c>
    </row>
    <row r="167" spans="1:27" s="43" customFormat="1" ht="15.75" customHeight="1" thickBot="1" x14ac:dyDescent="0.35">
      <c r="A167" s="206"/>
      <c r="B167" s="207"/>
      <c r="C167" s="208"/>
      <c r="D167" s="209" t="s">
        <v>71</v>
      </c>
      <c r="E167" s="209" t="s">
        <v>70</v>
      </c>
      <c r="F167" s="91" t="s">
        <v>353</v>
      </c>
      <c r="G167" s="91" t="s">
        <v>354</v>
      </c>
      <c r="H167" s="91" t="s">
        <v>355</v>
      </c>
      <c r="I167" s="91" t="s">
        <v>356</v>
      </c>
      <c r="J167" s="91" t="s">
        <v>357</v>
      </c>
      <c r="K167" s="91" t="s">
        <v>358</v>
      </c>
      <c r="L167" s="91" t="s">
        <v>359</v>
      </c>
      <c r="M167" s="91" t="s">
        <v>360</v>
      </c>
      <c r="N167" s="91" t="s">
        <v>361</v>
      </c>
      <c r="O167" s="91" t="s">
        <v>362</v>
      </c>
      <c r="P167" s="91" t="s">
        <v>363</v>
      </c>
      <c r="Q167" s="91" t="s">
        <v>364</v>
      </c>
      <c r="R167" s="91" t="s">
        <v>365</v>
      </c>
      <c r="S167" s="91" t="s">
        <v>366</v>
      </c>
      <c r="T167" s="91" t="s">
        <v>367</v>
      </c>
      <c r="U167" s="91" t="s">
        <v>368</v>
      </c>
      <c r="V167" s="91" t="s">
        <v>369</v>
      </c>
      <c r="W167" s="91" t="s">
        <v>373</v>
      </c>
      <c r="X167" s="91" t="s">
        <v>370</v>
      </c>
      <c r="Y167" s="91" t="s">
        <v>371</v>
      </c>
      <c r="Z167" s="91" t="s">
        <v>372</v>
      </c>
      <c r="AA167" s="209" t="s">
        <v>221</v>
      </c>
    </row>
    <row r="168" spans="1:27" s="43" customFormat="1" ht="16.2" thickTop="1" x14ac:dyDescent="0.3">
      <c r="A168" s="210">
        <v>60</v>
      </c>
      <c r="B168" s="211"/>
      <c r="C168" s="217" t="s">
        <v>141</v>
      </c>
      <c r="D168" s="137"/>
      <c r="E168" s="136"/>
      <c r="F168" s="131"/>
      <c r="G168" s="137"/>
      <c r="H168" s="131"/>
      <c r="I168" s="137"/>
      <c r="J168" s="131"/>
      <c r="K168" s="137"/>
      <c r="L168" s="131"/>
      <c r="M168" s="137"/>
      <c r="N168" s="131"/>
      <c r="O168" s="137"/>
      <c r="P168" s="131"/>
      <c r="Q168" s="137"/>
      <c r="R168" s="131"/>
      <c r="S168" s="137"/>
      <c r="T168" s="131"/>
      <c r="U168" s="137"/>
      <c r="V168" s="131"/>
      <c r="W168" s="137"/>
      <c r="X168" s="131"/>
      <c r="Y168" s="137"/>
      <c r="Z168" s="131"/>
      <c r="AA168" s="137"/>
    </row>
    <row r="169" spans="1:27" s="43" customFormat="1" ht="15.6" x14ac:dyDescent="0.3">
      <c r="A169" s="146"/>
      <c r="B169" s="212"/>
      <c r="C169" s="146"/>
      <c r="D169" s="135"/>
      <c r="E169" s="134"/>
      <c r="F169" s="213"/>
      <c r="G169" s="135"/>
      <c r="H169" s="213"/>
      <c r="I169" s="135"/>
      <c r="J169" s="213"/>
      <c r="K169" s="135"/>
      <c r="L169" s="213"/>
      <c r="M169" s="135"/>
      <c r="N169" s="213"/>
      <c r="O169" s="135"/>
      <c r="P169" s="213"/>
      <c r="Q169" s="135"/>
      <c r="R169" s="213"/>
      <c r="S169" s="135"/>
      <c r="T169" s="213"/>
      <c r="U169" s="135"/>
      <c r="V169" s="213"/>
      <c r="W169" s="135"/>
      <c r="X169" s="213"/>
      <c r="Y169" s="135"/>
      <c r="Z169" s="213"/>
      <c r="AA169" s="135"/>
    </row>
    <row r="170" spans="1:27" s="43" customFormat="1" ht="15" x14ac:dyDescent="0.25">
      <c r="A170" s="141"/>
      <c r="B170" s="214">
        <v>1014</v>
      </c>
      <c r="C170" s="141" t="s">
        <v>311</v>
      </c>
      <c r="D170" s="50">
        <v>625</v>
      </c>
      <c r="E170" s="69">
        <v>625</v>
      </c>
      <c r="F170" s="68">
        <v>77.2</v>
      </c>
      <c r="G170" s="135">
        <f>H170-F170</f>
        <v>29.700000000000003</v>
      </c>
      <c r="H170" s="68">
        <v>106.9</v>
      </c>
      <c r="I170" s="135">
        <f t="shared" ref="I170:I183" si="142">J170-H170</f>
        <v>32</v>
      </c>
      <c r="J170" s="68">
        <v>138.9</v>
      </c>
      <c r="K170" s="135">
        <f t="shared" ref="K170:K183" si="143">L170-J170</f>
        <v>34.299999999999983</v>
      </c>
      <c r="L170" s="68">
        <v>173.2</v>
      </c>
      <c r="M170" s="135">
        <f t="shared" ref="M170:M183" si="144">N170-L170</f>
        <v>38.400000000000006</v>
      </c>
      <c r="N170" s="68">
        <v>211.6</v>
      </c>
      <c r="O170" s="135">
        <f t="shared" ref="O170:O180" si="145">P170-N170</f>
        <v>34.300000000000011</v>
      </c>
      <c r="P170" s="68">
        <v>245.9</v>
      </c>
      <c r="Q170" s="135">
        <f t="shared" ref="Q170:Q183" si="146">R170-P170</f>
        <v>41.099999999999994</v>
      </c>
      <c r="R170" s="68">
        <v>287</v>
      </c>
      <c r="S170" s="135">
        <f t="shared" ref="S170:S183" si="147">T170-R170</f>
        <v>68.699999999999989</v>
      </c>
      <c r="T170" s="68">
        <v>355.7</v>
      </c>
      <c r="U170" s="135">
        <f t="shared" ref="U170:U183" si="148">V170-T170</f>
        <v>44.5</v>
      </c>
      <c r="V170" s="68">
        <v>400.2</v>
      </c>
      <c r="W170" s="135">
        <f t="shared" ref="W170:W183" si="149">X170-V170</f>
        <v>-400.2</v>
      </c>
      <c r="X170" s="68">
        <v>0</v>
      </c>
      <c r="Y170" s="135">
        <f t="shared" ref="Y170:Y182" si="150">Z170-X170</f>
        <v>0</v>
      </c>
      <c r="Z170" s="68">
        <v>0</v>
      </c>
      <c r="AA170" s="135">
        <f t="shared" ref="AA170:AA183" si="151">(V170/E170)*100</f>
        <v>64.031999999999996</v>
      </c>
    </row>
    <row r="171" spans="1:27" s="43" customFormat="1" ht="15" hidden="1" customHeight="1" x14ac:dyDescent="0.25">
      <c r="A171" s="249"/>
      <c r="B171" s="250">
        <v>1031</v>
      </c>
      <c r="C171" s="249" t="s">
        <v>312</v>
      </c>
      <c r="D171" s="72"/>
      <c r="E171" s="80"/>
      <c r="F171" s="79"/>
      <c r="G171" s="135">
        <f>H171-F171</f>
        <v>0</v>
      </c>
      <c r="H171" s="79"/>
      <c r="I171" s="135">
        <f t="shared" si="142"/>
        <v>0</v>
      </c>
      <c r="J171" s="79"/>
      <c r="K171" s="135">
        <f t="shared" si="143"/>
        <v>0</v>
      </c>
      <c r="L171" s="79"/>
      <c r="M171" s="135">
        <f t="shared" si="144"/>
        <v>0</v>
      </c>
      <c r="N171" s="79"/>
      <c r="O171" s="135">
        <f t="shared" si="145"/>
        <v>0</v>
      </c>
      <c r="P171" s="79"/>
      <c r="Q171" s="135">
        <f t="shared" si="146"/>
        <v>0</v>
      </c>
      <c r="R171" s="79"/>
      <c r="S171" s="135">
        <f t="shared" si="147"/>
        <v>0</v>
      </c>
      <c r="T171" s="79"/>
      <c r="U171" s="135">
        <f t="shared" si="148"/>
        <v>0</v>
      </c>
      <c r="V171" s="79"/>
      <c r="W171" s="135">
        <f t="shared" si="149"/>
        <v>0</v>
      </c>
      <c r="X171" s="79"/>
      <c r="Y171" s="135">
        <f t="shared" si="150"/>
        <v>0</v>
      </c>
      <c r="Z171" s="79"/>
      <c r="AA171" s="135" t="e">
        <f t="shared" si="151"/>
        <v>#DIV/0!</v>
      </c>
    </row>
    <row r="172" spans="1:27" s="43" customFormat="1" ht="15" hidden="1" x14ac:dyDescent="0.25">
      <c r="A172" s="141"/>
      <c r="B172" s="214">
        <v>1036</v>
      </c>
      <c r="C172" s="141" t="s">
        <v>313</v>
      </c>
      <c r="D172" s="50"/>
      <c r="E172" s="69"/>
      <c r="F172" s="68">
        <v>0</v>
      </c>
      <c r="G172" s="135">
        <f>H172-F172</f>
        <v>0</v>
      </c>
      <c r="H172" s="68">
        <v>0</v>
      </c>
      <c r="I172" s="135">
        <f t="shared" si="142"/>
        <v>0</v>
      </c>
      <c r="J172" s="68">
        <v>0</v>
      </c>
      <c r="K172" s="135">
        <f t="shared" si="143"/>
        <v>0</v>
      </c>
      <c r="L172" s="68">
        <v>0</v>
      </c>
      <c r="M172" s="135">
        <f t="shared" si="144"/>
        <v>0</v>
      </c>
      <c r="N172" s="68">
        <v>0</v>
      </c>
      <c r="O172" s="135">
        <f t="shared" si="145"/>
        <v>0</v>
      </c>
      <c r="P172" s="68">
        <v>0</v>
      </c>
      <c r="Q172" s="135">
        <f t="shared" si="146"/>
        <v>0</v>
      </c>
      <c r="R172" s="68">
        <v>0</v>
      </c>
      <c r="S172" s="135">
        <f t="shared" si="147"/>
        <v>0</v>
      </c>
      <c r="T172" s="68">
        <v>0</v>
      </c>
      <c r="U172" s="135">
        <f t="shared" si="148"/>
        <v>0</v>
      </c>
      <c r="V172" s="68">
        <v>0</v>
      </c>
      <c r="W172" s="135">
        <f t="shared" si="149"/>
        <v>0</v>
      </c>
      <c r="X172" s="68">
        <v>0</v>
      </c>
      <c r="Y172" s="135">
        <f t="shared" si="150"/>
        <v>0</v>
      </c>
      <c r="Z172" s="68">
        <v>0</v>
      </c>
      <c r="AA172" s="135" t="e">
        <f t="shared" si="151"/>
        <v>#DIV/0!</v>
      </c>
    </row>
    <row r="173" spans="1:27" s="43" customFormat="1" ht="15" hidden="1" customHeight="1" x14ac:dyDescent="0.25">
      <c r="A173" s="249"/>
      <c r="B173" s="250">
        <v>1037</v>
      </c>
      <c r="C173" s="249" t="s">
        <v>314</v>
      </c>
      <c r="D173" s="72"/>
      <c r="E173" s="80"/>
      <c r="F173" s="68">
        <v>0</v>
      </c>
      <c r="G173" s="135">
        <v>0</v>
      </c>
      <c r="H173" s="68">
        <v>0</v>
      </c>
      <c r="I173" s="135">
        <f t="shared" si="142"/>
        <v>0</v>
      </c>
      <c r="J173" s="68">
        <v>0</v>
      </c>
      <c r="K173" s="135">
        <f>K172+K174</f>
        <v>0</v>
      </c>
      <c r="L173" s="68">
        <v>0</v>
      </c>
      <c r="M173" s="135">
        <f t="shared" si="144"/>
        <v>0</v>
      </c>
      <c r="N173" s="68">
        <v>0</v>
      </c>
      <c r="O173" s="135">
        <f t="shared" si="145"/>
        <v>0</v>
      </c>
      <c r="P173" s="68">
        <v>0</v>
      </c>
      <c r="Q173" s="135">
        <f t="shared" si="146"/>
        <v>0</v>
      </c>
      <c r="R173" s="68">
        <v>0</v>
      </c>
      <c r="S173" s="135">
        <f t="shared" si="147"/>
        <v>0</v>
      </c>
      <c r="T173" s="68">
        <v>0</v>
      </c>
      <c r="U173" s="135">
        <f t="shared" si="148"/>
        <v>0</v>
      </c>
      <c r="V173" s="68">
        <v>0</v>
      </c>
      <c r="W173" s="135">
        <f t="shared" si="149"/>
        <v>0</v>
      </c>
      <c r="X173" s="68">
        <v>0</v>
      </c>
      <c r="Y173" s="135">
        <f t="shared" si="150"/>
        <v>0</v>
      </c>
      <c r="Z173" s="68">
        <v>0</v>
      </c>
      <c r="AA173" s="135" t="e">
        <f t="shared" si="151"/>
        <v>#DIV/0!</v>
      </c>
    </row>
    <row r="174" spans="1:27" s="43" customFormat="1" ht="15" hidden="1" x14ac:dyDescent="0.25">
      <c r="A174" s="249"/>
      <c r="B174" s="250">
        <v>1039</v>
      </c>
      <c r="C174" s="249" t="s">
        <v>315</v>
      </c>
      <c r="D174" s="72"/>
      <c r="E174" s="80"/>
      <c r="F174" s="68">
        <v>0</v>
      </c>
      <c r="G174" s="135">
        <f t="shared" ref="G174:G183" si="152">H174-F174</f>
        <v>0</v>
      </c>
      <c r="H174" s="68">
        <v>0</v>
      </c>
      <c r="I174" s="135">
        <f t="shared" si="142"/>
        <v>0</v>
      </c>
      <c r="J174" s="68">
        <v>0</v>
      </c>
      <c r="K174" s="135">
        <f t="shared" si="143"/>
        <v>0</v>
      </c>
      <c r="L174" s="68">
        <v>0</v>
      </c>
      <c r="M174" s="135">
        <f t="shared" si="144"/>
        <v>0</v>
      </c>
      <c r="N174" s="68">
        <v>0</v>
      </c>
      <c r="O174" s="135">
        <f t="shared" si="145"/>
        <v>0</v>
      </c>
      <c r="P174" s="68">
        <v>0</v>
      </c>
      <c r="Q174" s="135">
        <f t="shared" si="146"/>
        <v>0</v>
      </c>
      <c r="R174" s="68">
        <v>0</v>
      </c>
      <c r="S174" s="135">
        <f t="shared" si="147"/>
        <v>0</v>
      </c>
      <c r="T174" s="68">
        <v>0</v>
      </c>
      <c r="U174" s="135">
        <f t="shared" si="148"/>
        <v>0</v>
      </c>
      <c r="V174" s="68">
        <v>0</v>
      </c>
      <c r="W174" s="135">
        <f t="shared" si="149"/>
        <v>0</v>
      </c>
      <c r="X174" s="68">
        <v>0</v>
      </c>
      <c r="Y174" s="135">
        <f t="shared" si="150"/>
        <v>0</v>
      </c>
      <c r="Z174" s="68">
        <v>0</v>
      </c>
      <c r="AA174" s="135" t="e">
        <f t="shared" si="151"/>
        <v>#DIV/0!</v>
      </c>
    </row>
    <row r="175" spans="1:27" s="43" customFormat="1" ht="18" customHeight="1" x14ac:dyDescent="0.25">
      <c r="A175" s="141"/>
      <c r="B175" s="214">
        <v>1036</v>
      </c>
      <c r="C175" s="249" t="s">
        <v>313</v>
      </c>
      <c r="D175" s="50">
        <v>0</v>
      </c>
      <c r="E175" s="69">
        <v>75.3</v>
      </c>
      <c r="F175" s="68">
        <v>0</v>
      </c>
      <c r="G175" s="135">
        <f t="shared" ref="G175" si="153">H175-F175</f>
        <v>0</v>
      </c>
      <c r="H175" s="68">
        <v>0</v>
      </c>
      <c r="I175" s="135">
        <f t="shared" ref="I175" si="154">J175-H175</f>
        <v>0</v>
      </c>
      <c r="J175" s="68">
        <v>0</v>
      </c>
      <c r="K175" s="135">
        <f t="shared" ref="K175" si="155">L175-J175</f>
        <v>25.3</v>
      </c>
      <c r="L175" s="68">
        <v>25.3</v>
      </c>
      <c r="M175" s="135">
        <f t="shared" ref="M175" si="156">N175-L175</f>
        <v>9.9999999999997868E-2</v>
      </c>
      <c r="N175" s="68">
        <v>25.4</v>
      </c>
      <c r="O175" s="135">
        <v>2</v>
      </c>
      <c r="P175" s="68">
        <v>25.3</v>
      </c>
      <c r="Q175" s="135">
        <f t="shared" ref="Q175" si="157">R175-P175</f>
        <v>9.9999999999997868E-2</v>
      </c>
      <c r="R175" s="68">
        <v>25.4</v>
      </c>
      <c r="S175" s="135">
        <f t="shared" ref="S175" si="158">T175-R175</f>
        <v>24.700000000000003</v>
      </c>
      <c r="T175" s="68">
        <v>50.1</v>
      </c>
      <c r="U175" s="135">
        <f t="shared" ref="U175" si="159">V175-T175</f>
        <v>0</v>
      </c>
      <c r="V175" s="68">
        <v>50.1</v>
      </c>
      <c r="W175" s="135">
        <f t="shared" ref="W175" si="160">X175-V175</f>
        <v>-50.1</v>
      </c>
      <c r="X175" s="68">
        <v>0</v>
      </c>
      <c r="Y175" s="135">
        <f t="shared" ref="Y175" si="161">Z175-X175</f>
        <v>0</v>
      </c>
      <c r="Z175" s="68">
        <v>0</v>
      </c>
      <c r="AA175" s="135">
        <f t="shared" si="151"/>
        <v>66.533864541832671</v>
      </c>
    </row>
    <row r="176" spans="1:27" s="43" customFormat="1" ht="18" customHeight="1" x14ac:dyDescent="0.25">
      <c r="A176" s="141"/>
      <c r="B176" s="214">
        <v>1037</v>
      </c>
      <c r="C176" s="249" t="s">
        <v>512</v>
      </c>
      <c r="D176" s="50">
        <v>0</v>
      </c>
      <c r="E176" s="69">
        <v>78.3</v>
      </c>
      <c r="F176" s="68">
        <v>0</v>
      </c>
      <c r="G176" s="135">
        <f t="shared" ref="G176" si="162">H176-F176</f>
        <v>0</v>
      </c>
      <c r="H176" s="68">
        <v>0</v>
      </c>
      <c r="I176" s="135">
        <f t="shared" ref="I176" si="163">J176-H176</f>
        <v>0</v>
      </c>
      <c r="J176" s="68">
        <v>0</v>
      </c>
      <c r="K176" s="135">
        <f t="shared" ref="K176" si="164">L176-J176</f>
        <v>0</v>
      </c>
      <c r="L176" s="68">
        <v>0</v>
      </c>
      <c r="M176" s="135">
        <v>0</v>
      </c>
      <c r="N176" s="68">
        <v>0</v>
      </c>
      <c r="O176" s="135">
        <v>0</v>
      </c>
      <c r="P176" s="68">
        <v>0</v>
      </c>
      <c r="Q176" s="135">
        <v>0</v>
      </c>
      <c r="R176" s="68">
        <v>0</v>
      </c>
      <c r="S176" s="135">
        <f t="shared" ref="S176" si="165">T176-R176</f>
        <v>78.3</v>
      </c>
      <c r="T176" s="68">
        <v>78.3</v>
      </c>
      <c r="U176" s="135">
        <f t="shared" ref="U176" si="166">V176-T176</f>
        <v>0</v>
      </c>
      <c r="V176" s="68">
        <v>78.3</v>
      </c>
      <c r="W176" s="135">
        <f t="shared" ref="W176" si="167">X176-V176</f>
        <v>-78.3</v>
      </c>
      <c r="X176" s="68">
        <v>0</v>
      </c>
      <c r="Y176" s="135">
        <f t="shared" ref="Y176" si="168">Z176-X176</f>
        <v>0</v>
      </c>
      <c r="Z176" s="68">
        <v>0</v>
      </c>
      <c r="AA176" s="135">
        <f t="shared" si="151"/>
        <v>100</v>
      </c>
    </row>
    <row r="177" spans="1:27" s="43" customFormat="1" ht="15" x14ac:dyDescent="0.25">
      <c r="A177" s="249"/>
      <c r="B177" s="250">
        <v>1070</v>
      </c>
      <c r="C177" s="249" t="s">
        <v>316</v>
      </c>
      <c r="D177" s="72">
        <v>7</v>
      </c>
      <c r="E177" s="80">
        <v>7</v>
      </c>
      <c r="F177" s="68">
        <v>0</v>
      </c>
      <c r="G177" s="135">
        <f t="shared" si="152"/>
        <v>0</v>
      </c>
      <c r="H177" s="68">
        <v>0</v>
      </c>
      <c r="I177" s="135">
        <f t="shared" si="142"/>
        <v>0</v>
      </c>
      <c r="J177" s="68">
        <v>0</v>
      </c>
      <c r="K177" s="135">
        <f t="shared" si="143"/>
        <v>7</v>
      </c>
      <c r="L177" s="68">
        <v>7</v>
      </c>
      <c r="M177" s="135">
        <f t="shared" si="144"/>
        <v>0</v>
      </c>
      <c r="N177" s="68">
        <v>7</v>
      </c>
      <c r="O177" s="135">
        <f t="shared" si="145"/>
        <v>0</v>
      </c>
      <c r="P177" s="68">
        <v>7</v>
      </c>
      <c r="Q177" s="135">
        <f t="shared" si="146"/>
        <v>0</v>
      </c>
      <c r="R177" s="68">
        <v>7</v>
      </c>
      <c r="S177" s="135">
        <f t="shared" si="147"/>
        <v>0</v>
      </c>
      <c r="T177" s="68">
        <v>7</v>
      </c>
      <c r="U177" s="135">
        <f t="shared" si="148"/>
        <v>0</v>
      </c>
      <c r="V177" s="68">
        <v>7</v>
      </c>
      <c r="W177" s="135">
        <f t="shared" si="149"/>
        <v>-7</v>
      </c>
      <c r="X177" s="68">
        <v>0</v>
      </c>
      <c r="Y177" s="135">
        <f t="shared" si="150"/>
        <v>0</v>
      </c>
      <c r="Z177" s="68">
        <v>0</v>
      </c>
      <c r="AA177" s="135">
        <f t="shared" si="151"/>
        <v>100</v>
      </c>
    </row>
    <row r="178" spans="1:27" s="43" customFormat="1" ht="15" hidden="1" x14ac:dyDescent="0.25">
      <c r="A178" s="249"/>
      <c r="B178" s="250">
        <v>2331</v>
      </c>
      <c r="C178" s="249" t="s">
        <v>317</v>
      </c>
      <c r="D178" s="72"/>
      <c r="E178" s="80"/>
      <c r="F178" s="68">
        <v>0</v>
      </c>
      <c r="G178" s="135">
        <f t="shared" si="152"/>
        <v>0</v>
      </c>
      <c r="H178" s="68">
        <v>0</v>
      </c>
      <c r="I178" s="135">
        <f t="shared" si="142"/>
        <v>0</v>
      </c>
      <c r="J178" s="68">
        <v>0</v>
      </c>
      <c r="K178" s="135">
        <f t="shared" si="143"/>
        <v>0</v>
      </c>
      <c r="L178" s="68">
        <v>0</v>
      </c>
      <c r="M178" s="135">
        <f t="shared" si="144"/>
        <v>0</v>
      </c>
      <c r="N178" s="68">
        <v>0</v>
      </c>
      <c r="O178" s="135">
        <f t="shared" si="145"/>
        <v>0</v>
      </c>
      <c r="P178" s="68">
        <v>0</v>
      </c>
      <c r="Q178" s="135">
        <f t="shared" si="146"/>
        <v>0</v>
      </c>
      <c r="R178" s="68">
        <v>0</v>
      </c>
      <c r="S178" s="135">
        <f t="shared" si="147"/>
        <v>0</v>
      </c>
      <c r="T178" s="68">
        <v>0</v>
      </c>
      <c r="U178" s="135">
        <f t="shared" si="148"/>
        <v>0</v>
      </c>
      <c r="V178" s="68">
        <v>0</v>
      </c>
      <c r="W178" s="135">
        <f t="shared" si="149"/>
        <v>0</v>
      </c>
      <c r="X178" s="68">
        <v>0</v>
      </c>
      <c r="Y178" s="135">
        <f t="shared" si="150"/>
        <v>0</v>
      </c>
      <c r="Z178" s="68">
        <v>0</v>
      </c>
      <c r="AA178" s="135" t="e">
        <f t="shared" si="151"/>
        <v>#DIV/0!</v>
      </c>
    </row>
    <row r="179" spans="1:27" s="43" customFormat="1" ht="15" x14ac:dyDescent="0.25">
      <c r="A179" s="141"/>
      <c r="B179" s="218">
        <v>3322</v>
      </c>
      <c r="C179" s="141" t="s">
        <v>476</v>
      </c>
      <c r="D179" s="133">
        <v>30</v>
      </c>
      <c r="E179" s="69">
        <v>30</v>
      </c>
      <c r="F179" s="68">
        <v>0</v>
      </c>
      <c r="G179" s="135">
        <f t="shared" si="152"/>
        <v>0</v>
      </c>
      <c r="H179" s="68">
        <v>0</v>
      </c>
      <c r="I179" s="135">
        <f t="shared" si="142"/>
        <v>0</v>
      </c>
      <c r="J179" s="68">
        <v>0</v>
      </c>
      <c r="K179" s="135">
        <f t="shared" si="143"/>
        <v>0</v>
      </c>
      <c r="L179" s="68">
        <v>0</v>
      </c>
      <c r="M179" s="135">
        <f t="shared" si="144"/>
        <v>0</v>
      </c>
      <c r="N179" s="68">
        <v>0</v>
      </c>
      <c r="O179" s="135">
        <f t="shared" si="145"/>
        <v>0</v>
      </c>
      <c r="P179" s="68">
        <v>0</v>
      </c>
      <c r="Q179" s="135">
        <f t="shared" si="146"/>
        <v>0</v>
      </c>
      <c r="R179" s="68">
        <v>0</v>
      </c>
      <c r="S179" s="135">
        <f t="shared" si="147"/>
        <v>0</v>
      </c>
      <c r="T179" s="68">
        <v>0</v>
      </c>
      <c r="U179" s="135">
        <f t="shared" si="148"/>
        <v>0</v>
      </c>
      <c r="V179" s="68">
        <v>0</v>
      </c>
      <c r="W179" s="135">
        <f t="shared" si="149"/>
        <v>0</v>
      </c>
      <c r="X179" s="68">
        <v>0</v>
      </c>
      <c r="Y179" s="135">
        <f t="shared" si="150"/>
        <v>0</v>
      </c>
      <c r="Z179" s="68">
        <v>0</v>
      </c>
      <c r="AA179" s="135">
        <f t="shared" si="151"/>
        <v>0</v>
      </c>
    </row>
    <row r="180" spans="1:27" s="43" customFormat="1" ht="15" x14ac:dyDescent="0.25">
      <c r="A180" s="249"/>
      <c r="B180" s="250">
        <v>3739</v>
      </c>
      <c r="C180" s="249" t="s">
        <v>318</v>
      </c>
      <c r="D180" s="50">
        <v>50</v>
      </c>
      <c r="E180" s="69">
        <v>50</v>
      </c>
      <c r="F180" s="68">
        <v>0</v>
      </c>
      <c r="G180" s="135">
        <f t="shared" si="152"/>
        <v>0</v>
      </c>
      <c r="H180" s="68">
        <v>0</v>
      </c>
      <c r="I180" s="135">
        <f t="shared" si="142"/>
        <v>0</v>
      </c>
      <c r="J180" s="68">
        <v>0</v>
      </c>
      <c r="K180" s="135">
        <f t="shared" si="143"/>
        <v>0</v>
      </c>
      <c r="L180" s="68">
        <v>0</v>
      </c>
      <c r="M180" s="135">
        <f t="shared" si="144"/>
        <v>0</v>
      </c>
      <c r="N180" s="68">
        <v>0</v>
      </c>
      <c r="O180" s="135">
        <f t="shared" si="145"/>
        <v>0</v>
      </c>
      <c r="P180" s="68">
        <v>0</v>
      </c>
      <c r="Q180" s="135">
        <f t="shared" si="146"/>
        <v>0</v>
      </c>
      <c r="R180" s="68">
        <v>0</v>
      </c>
      <c r="S180" s="135">
        <f t="shared" si="147"/>
        <v>0</v>
      </c>
      <c r="T180" s="68">
        <v>0</v>
      </c>
      <c r="U180" s="135">
        <f t="shared" si="148"/>
        <v>0</v>
      </c>
      <c r="V180" s="68">
        <v>0</v>
      </c>
      <c r="W180" s="135">
        <f t="shared" si="149"/>
        <v>0</v>
      </c>
      <c r="X180" s="68">
        <v>0</v>
      </c>
      <c r="Y180" s="135">
        <f t="shared" si="150"/>
        <v>0</v>
      </c>
      <c r="Z180" s="68">
        <v>0</v>
      </c>
      <c r="AA180" s="135">
        <f t="shared" si="151"/>
        <v>0</v>
      </c>
    </row>
    <row r="181" spans="1:27" s="43" customFormat="1" ht="15" x14ac:dyDescent="0.25">
      <c r="A181" s="141"/>
      <c r="B181" s="214">
        <v>3749</v>
      </c>
      <c r="C181" s="141" t="s">
        <v>319</v>
      </c>
      <c r="D181" s="50">
        <v>70</v>
      </c>
      <c r="E181" s="69">
        <v>70</v>
      </c>
      <c r="F181" s="68">
        <v>0</v>
      </c>
      <c r="G181" s="135">
        <f t="shared" si="152"/>
        <v>0</v>
      </c>
      <c r="H181" s="68">
        <v>0</v>
      </c>
      <c r="I181" s="135">
        <f t="shared" si="142"/>
        <v>0</v>
      </c>
      <c r="J181" s="68">
        <v>0</v>
      </c>
      <c r="K181" s="135">
        <f t="shared" si="143"/>
        <v>5</v>
      </c>
      <c r="L181" s="68">
        <v>5</v>
      </c>
      <c r="M181" s="135">
        <f t="shared" si="144"/>
        <v>0</v>
      </c>
      <c r="N181" s="68">
        <v>5</v>
      </c>
      <c r="O181" s="135">
        <v>2</v>
      </c>
      <c r="P181" s="68">
        <v>4.4000000000000004</v>
      </c>
      <c r="Q181" s="135">
        <f t="shared" si="146"/>
        <v>0</v>
      </c>
      <c r="R181" s="68">
        <v>4.4000000000000004</v>
      </c>
      <c r="S181" s="135">
        <f t="shared" si="147"/>
        <v>0.5</v>
      </c>
      <c r="T181" s="68">
        <v>4.9000000000000004</v>
      </c>
      <c r="U181" s="135">
        <f t="shared" si="148"/>
        <v>7.2999999999999989</v>
      </c>
      <c r="V181" s="68">
        <v>12.2</v>
      </c>
      <c r="W181" s="135">
        <f t="shared" si="149"/>
        <v>-12.2</v>
      </c>
      <c r="X181" s="68">
        <v>0</v>
      </c>
      <c r="Y181" s="135">
        <f t="shared" si="150"/>
        <v>0</v>
      </c>
      <c r="Z181" s="68">
        <v>0</v>
      </c>
      <c r="AA181" s="135">
        <f t="shared" si="151"/>
        <v>17.428571428571427</v>
      </c>
    </row>
    <row r="182" spans="1:27" s="43" customFormat="1" ht="15" hidden="1" x14ac:dyDescent="0.25">
      <c r="A182" s="141"/>
      <c r="B182" s="214">
        <v>5272</v>
      </c>
      <c r="C182" s="141" t="s">
        <v>320</v>
      </c>
      <c r="D182" s="50"/>
      <c r="E182" s="69"/>
      <c r="F182" s="68">
        <v>0</v>
      </c>
      <c r="G182" s="135">
        <f t="shared" si="152"/>
        <v>0</v>
      </c>
      <c r="H182" s="68">
        <v>0</v>
      </c>
      <c r="I182" s="135">
        <f t="shared" si="142"/>
        <v>0</v>
      </c>
      <c r="J182" s="68">
        <v>0</v>
      </c>
      <c r="K182" s="135">
        <f t="shared" si="143"/>
        <v>0</v>
      </c>
      <c r="L182" s="68">
        <v>0</v>
      </c>
      <c r="M182" s="135">
        <f t="shared" si="144"/>
        <v>0</v>
      </c>
      <c r="N182" s="68">
        <v>0</v>
      </c>
      <c r="O182" s="135">
        <f>P182-N182</f>
        <v>0</v>
      </c>
      <c r="P182" s="68">
        <v>0</v>
      </c>
      <c r="Q182" s="135">
        <f t="shared" si="146"/>
        <v>0</v>
      </c>
      <c r="R182" s="68">
        <v>0</v>
      </c>
      <c r="S182" s="135">
        <f t="shared" si="147"/>
        <v>0</v>
      </c>
      <c r="T182" s="68">
        <v>0</v>
      </c>
      <c r="U182" s="135">
        <f t="shared" si="148"/>
        <v>0</v>
      </c>
      <c r="V182" s="68">
        <v>0</v>
      </c>
      <c r="W182" s="135">
        <f t="shared" si="149"/>
        <v>0</v>
      </c>
      <c r="X182" s="68">
        <v>0</v>
      </c>
      <c r="Y182" s="135">
        <f t="shared" si="150"/>
        <v>0</v>
      </c>
      <c r="Z182" s="68">
        <v>0</v>
      </c>
      <c r="AA182" s="135" t="e">
        <f t="shared" si="151"/>
        <v>#DIV/0!</v>
      </c>
    </row>
    <row r="183" spans="1:27" s="43" customFormat="1" ht="15" x14ac:dyDescent="0.25">
      <c r="A183" s="141"/>
      <c r="B183" s="214">
        <v>6171</v>
      </c>
      <c r="C183" s="141" t="s">
        <v>321</v>
      </c>
      <c r="D183" s="50">
        <v>10</v>
      </c>
      <c r="E183" s="69">
        <v>10</v>
      </c>
      <c r="F183" s="68">
        <v>1.3</v>
      </c>
      <c r="G183" s="135">
        <f t="shared" si="152"/>
        <v>0</v>
      </c>
      <c r="H183" s="68">
        <v>1.3</v>
      </c>
      <c r="I183" s="135">
        <f t="shared" si="142"/>
        <v>0</v>
      </c>
      <c r="J183" s="68">
        <v>1.3</v>
      </c>
      <c r="K183" s="135">
        <f t="shared" si="143"/>
        <v>0</v>
      </c>
      <c r="L183" s="68">
        <v>1.3</v>
      </c>
      <c r="M183" s="135">
        <f t="shared" si="144"/>
        <v>0</v>
      </c>
      <c r="N183" s="68">
        <v>1.3</v>
      </c>
      <c r="O183" s="135">
        <v>2</v>
      </c>
      <c r="P183" s="68">
        <v>1.3</v>
      </c>
      <c r="Q183" s="135">
        <f t="shared" si="146"/>
        <v>0</v>
      </c>
      <c r="R183" s="68">
        <v>1.3</v>
      </c>
      <c r="S183" s="135">
        <f t="shared" si="147"/>
        <v>0</v>
      </c>
      <c r="T183" s="68">
        <v>1.3</v>
      </c>
      <c r="U183" s="135">
        <f t="shared" si="148"/>
        <v>0</v>
      </c>
      <c r="V183" s="68">
        <v>1.3</v>
      </c>
      <c r="W183" s="135">
        <f t="shared" si="149"/>
        <v>-1.3</v>
      </c>
      <c r="X183" s="68">
        <v>0</v>
      </c>
      <c r="Y183" s="135">
        <v>0</v>
      </c>
      <c r="Z183" s="68">
        <v>0</v>
      </c>
      <c r="AA183" s="135">
        <f t="shared" si="151"/>
        <v>13</v>
      </c>
    </row>
    <row r="184" spans="1:27" s="43" customFormat="1" ht="15.6" thickBot="1" x14ac:dyDescent="0.3">
      <c r="A184" s="256"/>
      <c r="B184" s="257"/>
      <c r="C184" s="256"/>
      <c r="D184" s="240"/>
      <c r="E184" s="241"/>
      <c r="F184" s="245"/>
      <c r="G184" s="240"/>
      <c r="H184" s="245"/>
      <c r="I184" s="240"/>
      <c r="J184" s="245"/>
      <c r="K184" s="240"/>
      <c r="L184" s="245"/>
      <c r="M184" s="240"/>
      <c r="N184" s="245"/>
      <c r="O184" s="240"/>
      <c r="P184" s="245"/>
      <c r="Q184" s="240"/>
      <c r="R184" s="245"/>
      <c r="S184" s="240"/>
      <c r="T184" s="245"/>
      <c r="U184" s="240"/>
      <c r="V184" s="245"/>
      <c r="W184" s="240"/>
      <c r="X184" s="245"/>
      <c r="Y184" s="240"/>
      <c r="Z184" s="245"/>
      <c r="AA184" s="240"/>
    </row>
    <row r="185" spans="1:27" s="43" customFormat="1" ht="18.75" customHeight="1" thickTop="1" thickBot="1" x14ac:dyDescent="0.35">
      <c r="A185" s="258"/>
      <c r="B185" s="259"/>
      <c r="C185" s="260" t="s">
        <v>322</v>
      </c>
      <c r="D185" s="234">
        <f>SUM(D168:D184)</f>
        <v>792</v>
      </c>
      <c r="E185" s="235">
        <f>SUM(E169:E184)</f>
        <v>945.59999999999991</v>
      </c>
      <c r="F185" s="236">
        <f t="shared" ref="F185:Z185" si="169">SUM(F168:F184)</f>
        <v>78.5</v>
      </c>
      <c r="G185" s="234">
        <f t="shared" si="169"/>
        <v>29.700000000000003</v>
      </c>
      <c r="H185" s="236">
        <f t="shared" si="169"/>
        <v>108.2</v>
      </c>
      <c r="I185" s="234">
        <f t="shared" si="169"/>
        <v>32</v>
      </c>
      <c r="J185" s="236">
        <f t="shared" si="169"/>
        <v>140.20000000000002</v>
      </c>
      <c r="K185" s="234">
        <f t="shared" si="169"/>
        <v>71.59999999999998</v>
      </c>
      <c r="L185" s="236">
        <f t="shared" si="169"/>
        <v>211.8</v>
      </c>
      <c r="M185" s="234">
        <f t="shared" si="169"/>
        <v>38.5</v>
      </c>
      <c r="N185" s="236">
        <f t="shared" si="169"/>
        <v>250.3</v>
      </c>
      <c r="O185" s="234">
        <f t="shared" si="169"/>
        <v>40.300000000000011</v>
      </c>
      <c r="P185" s="236">
        <f t="shared" si="169"/>
        <v>283.89999999999998</v>
      </c>
      <c r="Q185" s="234">
        <f t="shared" si="169"/>
        <v>41.199999999999989</v>
      </c>
      <c r="R185" s="236">
        <f t="shared" si="169"/>
        <v>325.09999999999997</v>
      </c>
      <c r="S185" s="234">
        <f t="shared" si="169"/>
        <v>172.2</v>
      </c>
      <c r="T185" s="236">
        <f t="shared" si="169"/>
        <v>497.3</v>
      </c>
      <c r="U185" s="234">
        <f t="shared" si="169"/>
        <v>51.8</v>
      </c>
      <c r="V185" s="236">
        <f t="shared" si="169"/>
        <v>549.1</v>
      </c>
      <c r="W185" s="234">
        <f t="shared" si="169"/>
        <v>-549.1</v>
      </c>
      <c r="X185" s="236">
        <f t="shared" si="169"/>
        <v>0</v>
      </c>
      <c r="Y185" s="234">
        <f t="shared" si="169"/>
        <v>0</v>
      </c>
      <c r="Z185" s="236">
        <f t="shared" si="169"/>
        <v>0</v>
      </c>
      <c r="AA185" s="135">
        <f>(V185/E185)*100</f>
        <v>58.068950930626059</v>
      </c>
    </row>
    <row r="186" spans="1:27" s="43" customFormat="1" ht="12.75" customHeight="1" x14ac:dyDescent="0.3">
      <c r="A186" s="47"/>
      <c r="B186" s="49"/>
      <c r="C186" s="200"/>
      <c r="D186" s="201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</row>
    <row r="187" spans="1:27" s="43" customFormat="1" ht="12.75" hidden="1" customHeight="1" x14ac:dyDescent="0.3">
      <c r="A187" s="47"/>
      <c r="B187" s="49"/>
      <c r="C187" s="200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  <c r="W187" s="201"/>
      <c r="X187" s="201"/>
      <c r="Y187" s="201"/>
      <c r="Z187" s="201"/>
      <c r="AA187" s="201"/>
    </row>
    <row r="188" spans="1:27" s="43" customFormat="1" ht="12.75" hidden="1" customHeight="1" x14ac:dyDescent="0.3">
      <c r="A188" s="47"/>
      <c r="B188" s="49"/>
      <c r="C188" s="200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  <c r="AA188" s="201"/>
    </row>
    <row r="189" spans="1:27" s="43" customFormat="1" ht="12.75" hidden="1" customHeight="1" x14ac:dyDescent="0.3">
      <c r="A189" s="47"/>
      <c r="B189" s="49"/>
      <c r="C189" s="200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</row>
    <row r="190" spans="1:27" s="43" customFormat="1" ht="12.75" hidden="1" customHeight="1" x14ac:dyDescent="0.25">
      <c r="B190" s="202"/>
    </row>
    <row r="191" spans="1:27" s="43" customFormat="1" ht="12.75" customHeight="1" x14ac:dyDescent="0.25">
      <c r="B191" s="202"/>
    </row>
    <row r="192" spans="1:27" s="43" customFormat="1" ht="12.75" customHeight="1" thickBot="1" x14ac:dyDescent="0.3">
      <c r="B192" s="202"/>
    </row>
    <row r="193" spans="1:102" s="43" customFormat="1" ht="15.6" x14ac:dyDescent="0.3">
      <c r="A193" s="204" t="s">
        <v>77</v>
      </c>
      <c r="B193" s="205" t="s">
        <v>76</v>
      </c>
      <c r="C193" s="204" t="s">
        <v>74</v>
      </c>
      <c r="D193" s="204" t="s">
        <v>73</v>
      </c>
      <c r="E193" s="204" t="s">
        <v>73</v>
      </c>
      <c r="F193" s="94" t="s">
        <v>7</v>
      </c>
      <c r="G193" s="94" t="s">
        <v>7</v>
      </c>
      <c r="H193" s="94" t="s">
        <v>7</v>
      </c>
      <c r="I193" s="94" t="s">
        <v>7</v>
      </c>
      <c r="J193" s="94" t="s">
        <v>7</v>
      </c>
      <c r="K193" s="94" t="s">
        <v>7</v>
      </c>
      <c r="L193" s="94" t="s">
        <v>7</v>
      </c>
      <c r="M193" s="94" t="s">
        <v>7</v>
      </c>
      <c r="N193" s="94" t="s">
        <v>7</v>
      </c>
      <c r="O193" s="94" t="s">
        <v>7</v>
      </c>
      <c r="P193" s="94" t="s">
        <v>7</v>
      </c>
      <c r="Q193" s="94" t="s">
        <v>7</v>
      </c>
      <c r="R193" s="94" t="s">
        <v>7</v>
      </c>
      <c r="S193" s="94" t="s">
        <v>7</v>
      </c>
      <c r="T193" s="94" t="s">
        <v>7</v>
      </c>
      <c r="U193" s="94" t="s">
        <v>7</v>
      </c>
      <c r="V193" s="94" t="s">
        <v>7</v>
      </c>
      <c r="W193" s="94" t="s">
        <v>7</v>
      </c>
      <c r="X193" s="94" t="s">
        <v>7</v>
      </c>
      <c r="Y193" s="94" t="s">
        <v>7</v>
      </c>
      <c r="Z193" s="94" t="s">
        <v>7</v>
      </c>
      <c r="AA193" s="204" t="s">
        <v>220</v>
      </c>
    </row>
    <row r="194" spans="1:102" s="43" customFormat="1" ht="15.75" customHeight="1" thickBot="1" x14ac:dyDescent="0.35">
      <c r="A194" s="206"/>
      <c r="B194" s="207"/>
      <c r="C194" s="208"/>
      <c r="D194" s="209" t="s">
        <v>71</v>
      </c>
      <c r="E194" s="209" t="s">
        <v>70</v>
      </c>
      <c r="F194" s="91" t="s">
        <v>353</v>
      </c>
      <c r="G194" s="91" t="s">
        <v>354</v>
      </c>
      <c r="H194" s="91" t="s">
        <v>355</v>
      </c>
      <c r="I194" s="91" t="s">
        <v>356</v>
      </c>
      <c r="J194" s="91" t="s">
        <v>357</v>
      </c>
      <c r="K194" s="91" t="s">
        <v>358</v>
      </c>
      <c r="L194" s="91" t="s">
        <v>359</v>
      </c>
      <c r="M194" s="91" t="s">
        <v>360</v>
      </c>
      <c r="N194" s="91" t="s">
        <v>361</v>
      </c>
      <c r="O194" s="91" t="s">
        <v>362</v>
      </c>
      <c r="P194" s="91" t="s">
        <v>363</v>
      </c>
      <c r="Q194" s="91" t="s">
        <v>364</v>
      </c>
      <c r="R194" s="91" t="s">
        <v>365</v>
      </c>
      <c r="S194" s="91" t="s">
        <v>366</v>
      </c>
      <c r="T194" s="91" t="s">
        <v>367</v>
      </c>
      <c r="U194" s="91" t="s">
        <v>368</v>
      </c>
      <c r="V194" s="91" t="s">
        <v>369</v>
      </c>
      <c r="W194" s="91" t="s">
        <v>373</v>
      </c>
      <c r="X194" s="91" t="s">
        <v>370</v>
      </c>
      <c r="Y194" s="91" t="s">
        <v>371</v>
      </c>
      <c r="Z194" s="91" t="s">
        <v>372</v>
      </c>
      <c r="AA194" s="209" t="s">
        <v>221</v>
      </c>
    </row>
    <row r="195" spans="1:102" s="43" customFormat="1" ht="16.2" thickTop="1" x14ac:dyDescent="0.3">
      <c r="A195" s="210">
        <v>80</v>
      </c>
      <c r="B195" s="210"/>
      <c r="C195" s="217" t="s">
        <v>134</v>
      </c>
      <c r="D195" s="137"/>
      <c r="E195" s="136"/>
      <c r="F195" s="131"/>
      <c r="G195" s="137"/>
      <c r="H195" s="131"/>
      <c r="I195" s="137"/>
      <c r="J195" s="131"/>
      <c r="K195" s="137"/>
      <c r="L195" s="131"/>
      <c r="M195" s="137"/>
      <c r="N195" s="131"/>
      <c r="O195" s="137"/>
      <c r="P195" s="131"/>
      <c r="Q195" s="137"/>
      <c r="R195" s="131"/>
      <c r="S195" s="137"/>
      <c r="T195" s="131"/>
      <c r="U195" s="137"/>
      <c r="V195" s="131"/>
      <c r="W195" s="137"/>
      <c r="X195" s="131"/>
      <c r="Y195" s="137"/>
      <c r="Z195" s="131"/>
      <c r="AA195" s="137"/>
    </row>
    <row r="196" spans="1:102" s="43" customFormat="1" ht="15.6" x14ac:dyDescent="0.3">
      <c r="A196" s="146"/>
      <c r="B196" s="239"/>
      <c r="C196" s="146"/>
      <c r="D196" s="135"/>
      <c r="E196" s="134"/>
      <c r="F196" s="213"/>
      <c r="G196" s="135"/>
      <c r="H196" s="213"/>
      <c r="I196" s="135"/>
      <c r="J196" s="213"/>
      <c r="K196" s="135"/>
      <c r="L196" s="213"/>
      <c r="M196" s="135"/>
      <c r="N196" s="213"/>
      <c r="O196" s="135"/>
      <c r="P196" s="213"/>
      <c r="Q196" s="135"/>
      <c r="R196" s="213"/>
      <c r="S196" s="135"/>
      <c r="T196" s="213"/>
      <c r="U196" s="135"/>
      <c r="V196" s="213"/>
      <c r="W196" s="135"/>
      <c r="X196" s="213"/>
      <c r="Y196" s="135"/>
      <c r="Z196" s="213"/>
      <c r="AA196" s="135"/>
    </row>
    <row r="197" spans="1:102" s="43" customFormat="1" ht="15" x14ac:dyDescent="0.25">
      <c r="A197" s="141"/>
      <c r="B197" s="218">
        <v>2219</v>
      </c>
      <c r="C197" s="141" t="s">
        <v>323</v>
      </c>
      <c r="D197" s="133">
        <v>400</v>
      </c>
      <c r="E197" s="69">
        <v>405</v>
      </c>
      <c r="F197" s="68">
        <v>3.5</v>
      </c>
      <c r="G197" s="135">
        <f t="shared" ref="G197:G205" si="170">H197-F197</f>
        <v>21.3</v>
      </c>
      <c r="H197" s="68">
        <v>24.8</v>
      </c>
      <c r="I197" s="135">
        <f t="shared" ref="I197:I205" si="171">J197-H197</f>
        <v>17.599999999999998</v>
      </c>
      <c r="J197" s="68">
        <v>42.4</v>
      </c>
      <c r="K197" s="135">
        <f t="shared" ref="K197:K205" si="172">L197-J197</f>
        <v>39.699999999999996</v>
      </c>
      <c r="L197" s="68">
        <v>82.1</v>
      </c>
      <c r="M197" s="135">
        <f t="shared" ref="M197:M205" si="173">N197-L197</f>
        <v>30.800000000000011</v>
      </c>
      <c r="N197" s="68">
        <v>112.9</v>
      </c>
      <c r="O197" s="135">
        <f t="shared" ref="O197:O205" si="174">P197-N197</f>
        <v>19.699999999999989</v>
      </c>
      <c r="P197" s="68">
        <v>132.6</v>
      </c>
      <c r="Q197" s="135">
        <f t="shared" ref="Q197:Q205" si="175">R197-P197</f>
        <v>13.300000000000011</v>
      </c>
      <c r="R197" s="68">
        <v>145.9</v>
      </c>
      <c r="S197" s="135">
        <f t="shared" ref="S197:S205" si="176">T197-R197</f>
        <v>30.400000000000006</v>
      </c>
      <c r="T197" s="68">
        <v>176.3</v>
      </c>
      <c r="U197" s="135">
        <f t="shared" ref="U197:U205" si="177">V197-T197</f>
        <v>42.599999999999994</v>
      </c>
      <c r="V197" s="68">
        <v>218.9</v>
      </c>
      <c r="W197" s="135">
        <f t="shared" ref="W197:W205" si="178">X197-V197</f>
        <v>-218.9</v>
      </c>
      <c r="X197" s="68">
        <v>0</v>
      </c>
      <c r="Y197" s="135">
        <f t="shared" ref="Y197:Y205" si="179">Z197-X197</f>
        <v>0</v>
      </c>
      <c r="Z197" s="68">
        <v>0</v>
      </c>
      <c r="AA197" s="135">
        <f t="shared" ref="AA197:AA203" si="180">(V197/E197)*100</f>
        <v>54.049382716049386</v>
      </c>
    </row>
    <row r="198" spans="1:102" s="47" customFormat="1" ht="15" x14ac:dyDescent="0.25">
      <c r="A198" s="141"/>
      <c r="B198" s="218">
        <v>2229</v>
      </c>
      <c r="C198" s="141" t="s">
        <v>324</v>
      </c>
      <c r="D198" s="133">
        <v>0</v>
      </c>
      <c r="E198" s="69">
        <v>146</v>
      </c>
      <c r="F198" s="68">
        <v>145</v>
      </c>
      <c r="G198" s="135">
        <f t="shared" si="170"/>
        <v>0</v>
      </c>
      <c r="H198" s="68">
        <v>145</v>
      </c>
      <c r="I198" s="135">
        <f t="shared" si="171"/>
        <v>0</v>
      </c>
      <c r="J198" s="68">
        <v>145</v>
      </c>
      <c r="K198" s="135">
        <f t="shared" si="172"/>
        <v>0</v>
      </c>
      <c r="L198" s="68">
        <v>145</v>
      </c>
      <c r="M198" s="135">
        <f t="shared" si="173"/>
        <v>9.9999999999994316E-2</v>
      </c>
      <c r="N198" s="68">
        <v>145.1</v>
      </c>
      <c r="O198" s="135">
        <f t="shared" si="174"/>
        <v>-9.9999999999994316E-2</v>
      </c>
      <c r="P198" s="68">
        <v>145</v>
      </c>
      <c r="Q198" s="135">
        <f t="shared" si="175"/>
        <v>0</v>
      </c>
      <c r="R198" s="68">
        <v>145</v>
      </c>
      <c r="S198" s="135">
        <f t="shared" si="176"/>
        <v>0</v>
      </c>
      <c r="T198" s="68">
        <v>145</v>
      </c>
      <c r="U198" s="135">
        <f t="shared" si="177"/>
        <v>0</v>
      </c>
      <c r="V198" s="68">
        <v>145</v>
      </c>
      <c r="W198" s="135">
        <f t="shared" si="178"/>
        <v>-145</v>
      </c>
      <c r="X198" s="68">
        <v>0</v>
      </c>
      <c r="Y198" s="135">
        <f t="shared" si="179"/>
        <v>0</v>
      </c>
      <c r="Z198" s="68">
        <v>0</v>
      </c>
      <c r="AA198" s="135">
        <f t="shared" si="180"/>
        <v>99.315068493150676</v>
      </c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  <c r="CE198" s="43"/>
      <c r="CF198" s="43"/>
      <c r="CG198" s="43"/>
      <c r="CH198" s="43"/>
      <c r="CI198" s="43"/>
      <c r="CJ198" s="43"/>
      <c r="CK198" s="43"/>
      <c r="CL198" s="43"/>
      <c r="CM198" s="43"/>
      <c r="CN198" s="43"/>
      <c r="CO198" s="43"/>
      <c r="CP198" s="43"/>
      <c r="CQ198" s="43"/>
      <c r="CR198" s="43"/>
      <c r="CS198" s="43"/>
      <c r="CT198" s="43"/>
      <c r="CU198" s="43"/>
      <c r="CV198" s="43"/>
      <c r="CW198" s="43"/>
      <c r="CX198" s="43"/>
    </row>
    <row r="199" spans="1:102" s="47" customFormat="1" ht="15" x14ac:dyDescent="0.25">
      <c r="A199" s="141"/>
      <c r="B199" s="218">
        <v>2292</v>
      </c>
      <c r="C199" s="141" t="s">
        <v>477</v>
      </c>
      <c r="D199" s="50">
        <v>23873</v>
      </c>
      <c r="E199" s="69">
        <v>23797</v>
      </c>
      <c r="F199" s="68">
        <v>3003.4</v>
      </c>
      <c r="G199" s="135">
        <f t="shared" si="170"/>
        <v>2755.9999999999995</v>
      </c>
      <c r="H199" s="68">
        <v>5759.4</v>
      </c>
      <c r="I199" s="135">
        <f t="shared" si="171"/>
        <v>2462.1000000000004</v>
      </c>
      <c r="J199" s="68">
        <v>8221.5</v>
      </c>
      <c r="K199" s="135">
        <f t="shared" si="172"/>
        <v>1747.1000000000004</v>
      </c>
      <c r="L199" s="68">
        <v>9968.6</v>
      </c>
      <c r="M199" s="135">
        <f t="shared" si="173"/>
        <v>1742.8999999999996</v>
      </c>
      <c r="N199" s="68">
        <v>11711.5</v>
      </c>
      <c r="O199" s="135">
        <f t="shared" si="174"/>
        <v>1736.7999999999993</v>
      </c>
      <c r="P199" s="68">
        <v>13448.3</v>
      </c>
      <c r="Q199" s="135">
        <f t="shared" si="175"/>
        <v>1726.1000000000004</v>
      </c>
      <c r="R199" s="68">
        <v>15174.4</v>
      </c>
      <c r="S199" s="135">
        <f t="shared" si="176"/>
        <v>1715.8999999999996</v>
      </c>
      <c r="T199" s="68">
        <v>16890.3</v>
      </c>
      <c r="U199" s="135">
        <f t="shared" si="177"/>
        <v>1721.4000000000015</v>
      </c>
      <c r="V199" s="68">
        <v>18611.7</v>
      </c>
      <c r="W199" s="135">
        <f t="shared" si="178"/>
        <v>-18611.7</v>
      </c>
      <c r="X199" s="68">
        <v>0</v>
      </c>
      <c r="Y199" s="135">
        <f t="shared" si="179"/>
        <v>0</v>
      </c>
      <c r="Z199" s="68">
        <v>0</v>
      </c>
      <c r="AA199" s="135">
        <f t="shared" si="180"/>
        <v>78.21027860654705</v>
      </c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  <c r="CE199" s="43"/>
      <c r="CF199" s="43"/>
      <c r="CG199" s="43"/>
      <c r="CH199" s="43"/>
      <c r="CI199" s="43"/>
      <c r="CJ199" s="43"/>
      <c r="CK199" s="43"/>
      <c r="CL199" s="43"/>
      <c r="CM199" s="43"/>
      <c r="CN199" s="43"/>
      <c r="CO199" s="43"/>
      <c r="CP199" s="43"/>
      <c r="CQ199" s="43"/>
      <c r="CR199" s="43"/>
      <c r="CS199" s="43"/>
      <c r="CT199" s="43"/>
      <c r="CU199" s="43"/>
      <c r="CV199" s="43"/>
      <c r="CW199" s="43"/>
      <c r="CX199" s="43"/>
    </row>
    <row r="200" spans="1:102" s="47" customFormat="1" ht="15" hidden="1" x14ac:dyDescent="0.25">
      <c r="A200" s="141"/>
      <c r="B200" s="218">
        <v>2299</v>
      </c>
      <c r="C200" s="141" t="s">
        <v>324</v>
      </c>
      <c r="D200" s="50"/>
      <c r="E200" s="69"/>
      <c r="F200" s="68">
        <v>0</v>
      </c>
      <c r="G200" s="135">
        <f t="shared" si="170"/>
        <v>0</v>
      </c>
      <c r="H200" s="68">
        <v>0</v>
      </c>
      <c r="I200" s="135">
        <f t="shared" si="171"/>
        <v>0</v>
      </c>
      <c r="J200" s="68">
        <v>0</v>
      </c>
      <c r="K200" s="135">
        <f t="shared" si="172"/>
        <v>0</v>
      </c>
      <c r="L200" s="68">
        <v>0</v>
      </c>
      <c r="M200" s="135">
        <f t="shared" si="173"/>
        <v>0</v>
      </c>
      <c r="N200" s="68">
        <v>0</v>
      </c>
      <c r="O200" s="135">
        <f t="shared" si="174"/>
        <v>0</v>
      </c>
      <c r="P200" s="68">
        <v>0</v>
      </c>
      <c r="Q200" s="135">
        <f t="shared" si="175"/>
        <v>0</v>
      </c>
      <c r="R200" s="68">
        <v>0</v>
      </c>
      <c r="S200" s="135">
        <f t="shared" si="176"/>
        <v>0</v>
      </c>
      <c r="T200" s="68">
        <v>0</v>
      </c>
      <c r="U200" s="135">
        <f t="shared" si="177"/>
        <v>0</v>
      </c>
      <c r="V200" s="68">
        <v>0</v>
      </c>
      <c r="W200" s="135">
        <f t="shared" si="178"/>
        <v>0</v>
      </c>
      <c r="X200" s="68">
        <v>0</v>
      </c>
      <c r="Y200" s="135">
        <f t="shared" si="179"/>
        <v>0</v>
      </c>
      <c r="Z200" s="68">
        <v>0</v>
      </c>
      <c r="AA200" s="135" t="e">
        <f t="shared" si="180"/>
        <v>#DIV/0!</v>
      </c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  <c r="CE200" s="43"/>
      <c r="CF200" s="43"/>
      <c r="CG200" s="43"/>
      <c r="CH200" s="43"/>
      <c r="CI200" s="43"/>
      <c r="CJ200" s="43"/>
      <c r="CK200" s="43"/>
      <c r="CL200" s="43"/>
      <c r="CM200" s="43"/>
      <c r="CN200" s="43"/>
      <c r="CO200" s="43"/>
      <c r="CP200" s="43"/>
      <c r="CQ200" s="43"/>
      <c r="CR200" s="43"/>
      <c r="CS200" s="43"/>
      <c r="CT200" s="43"/>
      <c r="CU200" s="43"/>
      <c r="CV200" s="43"/>
      <c r="CW200" s="43"/>
      <c r="CX200" s="43"/>
    </row>
    <row r="201" spans="1:102" s="47" customFormat="1" ht="15" x14ac:dyDescent="0.25">
      <c r="A201" s="249"/>
      <c r="B201" s="261">
        <v>2299</v>
      </c>
      <c r="C201" s="249" t="s">
        <v>324</v>
      </c>
      <c r="D201" s="135">
        <v>0</v>
      </c>
      <c r="E201" s="134">
        <v>25</v>
      </c>
      <c r="F201" s="68">
        <v>0</v>
      </c>
      <c r="G201" s="135">
        <f t="shared" ref="G201" si="181">H201-F201</f>
        <v>0</v>
      </c>
      <c r="H201" s="68">
        <v>0</v>
      </c>
      <c r="I201" s="135">
        <f t="shared" ref="I201" si="182">J201-H201</f>
        <v>0</v>
      </c>
      <c r="J201" s="68">
        <v>0</v>
      </c>
      <c r="K201" s="135">
        <f t="shared" ref="K201" si="183">L201-J201</f>
        <v>0</v>
      </c>
      <c r="L201" s="68">
        <v>0</v>
      </c>
      <c r="M201" s="135">
        <f t="shared" ref="M201" si="184">N201-L201</f>
        <v>0</v>
      </c>
      <c r="N201" s="68">
        <v>0</v>
      </c>
      <c r="O201" s="135">
        <f t="shared" ref="O201" si="185">P201-N201</f>
        <v>0</v>
      </c>
      <c r="P201" s="68">
        <v>0</v>
      </c>
      <c r="Q201" s="135">
        <f t="shared" ref="Q201" si="186">R201-P201</f>
        <v>25</v>
      </c>
      <c r="R201" s="68">
        <v>25</v>
      </c>
      <c r="S201" s="135">
        <f t="shared" ref="S201" si="187">T201-R201</f>
        <v>0</v>
      </c>
      <c r="T201" s="68">
        <v>25</v>
      </c>
      <c r="U201" s="135">
        <f t="shared" ref="U201" si="188">V201-T201</f>
        <v>0</v>
      </c>
      <c r="V201" s="68">
        <v>25</v>
      </c>
      <c r="W201" s="135">
        <f t="shared" ref="W201" si="189">X201-V201</f>
        <v>-25</v>
      </c>
      <c r="X201" s="68">
        <v>0</v>
      </c>
      <c r="Y201" s="135">
        <f t="shared" ref="Y201" si="190">Z201-X201</f>
        <v>0</v>
      </c>
      <c r="Z201" s="68">
        <v>0</v>
      </c>
      <c r="AA201" s="135">
        <f t="shared" si="180"/>
        <v>100</v>
      </c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  <c r="CE201" s="43"/>
      <c r="CF201" s="43"/>
      <c r="CG201" s="43"/>
      <c r="CH201" s="43"/>
      <c r="CI201" s="43"/>
      <c r="CJ201" s="43"/>
      <c r="CK201" s="43"/>
      <c r="CL201" s="43"/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3"/>
      <c r="CX201" s="43"/>
    </row>
    <row r="202" spans="1:102" s="47" customFormat="1" ht="15" x14ac:dyDescent="0.25">
      <c r="A202" s="249"/>
      <c r="B202" s="261">
        <v>3399</v>
      </c>
      <c r="C202" s="249" t="s">
        <v>325</v>
      </c>
      <c r="D202" s="135">
        <v>150</v>
      </c>
      <c r="E202" s="134">
        <v>150</v>
      </c>
      <c r="F202" s="68">
        <v>9</v>
      </c>
      <c r="G202" s="135">
        <f>H202-F202</f>
        <v>1.5999999999999996</v>
      </c>
      <c r="H202" s="68">
        <v>10.6</v>
      </c>
      <c r="I202" s="135">
        <f>J202-H202</f>
        <v>3.5</v>
      </c>
      <c r="J202" s="68">
        <v>14.1</v>
      </c>
      <c r="K202" s="135">
        <f>L202-J202</f>
        <v>34.5</v>
      </c>
      <c r="L202" s="68">
        <v>48.6</v>
      </c>
      <c r="M202" s="135">
        <f>N202-L202</f>
        <v>34.999999999999993</v>
      </c>
      <c r="N202" s="68">
        <v>83.6</v>
      </c>
      <c r="O202" s="135">
        <f>P202-N202</f>
        <v>3.9000000000000057</v>
      </c>
      <c r="P202" s="68">
        <v>87.5</v>
      </c>
      <c r="Q202" s="135">
        <f>R202-P202</f>
        <v>1</v>
      </c>
      <c r="R202" s="68">
        <v>88.5</v>
      </c>
      <c r="S202" s="135">
        <f>T202-R202</f>
        <v>3.5</v>
      </c>
      <c r="T202" s="68">
        <v>92</v>
      </c>
      <c r="U202" s="135">
        <f>V202-T202</f>
        <v>0</v>
      </c>
      <c r="V202" s="68">
        <v>92</v>
      </c>
      <c r="W202" s="135">
        <f>X202-V202</f>
        <v>-92</v>
      </c>
      <c r="X202" s="68">
        <v>0</v>
      </c>
      <c r="Y202" s="135">
        <f>Z202-X202</f>
        <v>0</v>
      </c>
      <c r="Z202" s="68">
        <v>0</v>
      </c>
      <c r="AA202" s="135">
        <f t="shared" si="180"/>
        <v>61.333333333333329</v>
      </c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  <c r="CE202" s="43"/>
      <c r="CF202" s="43"/>
      <c r="CG202" s="43"/>
      <c r="CH202" s="43"/>
      <c r="CI202" s="43"/>
      <c r="CJ202" s="4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43"/>
      <c r="CV202" s="43"/>
      <c r="CW202" s="43"/>
      <c r="CX202" s="43"/>
    </row>
    <row r="203" spans="1:102" s="47" customFormat="1" ht="15" x14ac:dyDescent="0.25">
      <c r="A203" s="249"/>
      <c r="B203" s="261">
        <v>6171</v>
      </c>
      <c r="C203" s="249" t="s">
        <v>478</v>
      </c>
      <c r="D203" s="135">
        <v>0</v>
      </c>
      <c r="E203" s="134">
        <v>2</v>
      </c>
      <c r="F203" s="68">
        <v>27</v>
      </c>
      <c r="G203" s="135">
        <f t="shared" si="170"/>
        <v>1.5</v>
      </c>
      <c r="H203" s="68">
        <v>28.5</v>
      </c>
      <c r="I203" s="135">
        <f t="shared" si="171"/>
        <v>0</v>
      </c>
      <c r="J203" s="68">
        <v>28.5</v>
      </c>
      <c r="K203" s="135">
        <f t="shared" si="172"/>
        <v>1</v>
      </c>
      <c r="L203" s="68">
        <v>29.5</v>
      </c>
      <c r="M203" s="135">
        <f t="shared" si="173"/>
        <v>0</v>
      </c>
      <c r="N203" s="68">
        <v>29.5</v>
      </c>
      <c r="O203" s="135">
        <f t="shared" si="174"/>
        <v>-1.5</v>
      </c>
      <c r="P203" s="68">
        <v>28</v>
      </c>
      <c r="Q203" s="135">
        <f t="shared" si="175"/>
        <v>1</v>
      </c>
      <c r="R203" s="68">
        <v>29</v>
      </c>
      <c r="S203" s="135">
        <f t="shared" si="176"/>
        <v>1.5</v>
      </c>
      <c r="T203" s="68">
        <v>30.5</v>
      </c>
      <c r="U203" s="135">
        <f t="shared" si="177"/>
        <v>0</v>
      </c>
      <c r="V203" s="68">
        <v>30.5</v>
      </c>
      <c r="W203" s="135">
        <f t="shared" si="178"/>
        <v>-30.5</v>
      </c>
      <c r="X203" s="68">
        <v>0</v>
      </c>
      <c r="Y203" s="135">
        <f t="shared" si="179"/>
        <v>0</v>
      </c>
      <c r="Z203" s="68">
        <v>0</v>
      </c>
      <c r="AA203" s="135">
        <f t="shared" si="180"/>
        <v>1525</v>
      </c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  <c r="CE203" s="43"/>
      <c r="CF203" s="43"/>
      <c r="CG203" s="43"/>
      <c r="CH203" s="43"/>
      <c r="CI203" s="43"/>
      <c r="CJ203" s="43"/>
      <c r="CK203" s="43"/>
      <c r="CL203" s="43"/>
      <c r="CM203" s="43"/>
      <c r="CN203" s="43"/>
      <c r="CO203" s="43"/>
      <c r="CP203" s="43"/>
      <c r="CQ203" s="43"/>
      <c r="CR203" s="43"/>
      <c r="CS203" s="43"/>
      <c r="CT203" s="43"/>
      <c r="CU203" s="43"/>
      <c r="CV203" s="43"/>
      <c r="CW203" s="43"/>
      <c r="CX203" s="43"/>
    </row>
    <row r="204" spans="1:102" s="47" customFormat="1" ht="15" hidden="1" x14ac:dyDescent="0.25">
      <c r="A204" s="249"/>
      <c r="B204" s="261">
        <v>6402</v>
      </c>
      <c r="C204" s="249" t="s">
        <v>326</v>
      </c>
      <c r="D204" s="135"/>
      <c r="E204" s="134"/>
      <c r="F204" s="68">
        <v>0</v>
      </c>
      <c r="G204" s="135">
        <f t="shared" si="170"/>
        <v>0</v>
      </c>
      <c r="H204" s="68">
        <v>0</v>
      </c>
      <c r="I204" s="135">
        <f t="shared" si="171"/>
        <v>0</v>
      </c>
      <c r="J204" s="68">
        <v>0</v>
      </c>
      <c r="K204" s="135">
        <f t="shared" si="172"/>
        <v>0</v>
      </c>
      <c r="L204" s="68">
        <v>0</v>
      </c>
      <c r="M204" s="135">
        <f t="shared" si="173"/>
        <v>0</v>
      </c>
      <c r="N204" s="68">
        <v>0</v>
      </c>
      <c r="O204" s="135">
        <f t="shared" si="174"/>
        <v>0</v>
      </c>
      <c r="P204" s="68">
        <v>0</v>
      </c>
      <c r="Q204" s="135">
        <f t="shared" si="175"/>
        <v>0</v>
      </c>
      <c r="R204" s="68">
        <v>0</v>
      </c>
      <c r="S204" s="135">
        <f t="shared" si="176"/>
        <v>0</v>
      </c>
      <c r="T204" s="68">
        <v>0</v>
      </c>
      <c r="U204" s="135">
        <f t="shared" si="177"/>
        <v>0</v>
      </c>
      <c r="V204" s="68">
        <v>0</v>
      </c>
      <c r="W204" s="135">
        <f t="shared" si="178"/>
        <v>0</v>
      </c>
      <c r="X204" s="68">
        <v>0</v>
      </c>
      <c r="Y204" s="135">
        <f t="shared" si="179"/>
        <v>0</v>
      </c>
      <c r="Z204" s="68">
        <v>0</v>
      </c>
      <c r="AA204" s="135" t="e">
        <f t="shared" ref="AA197:AA205" si="191">(Z204/E204)*100</f>
        <v>#DIV/0!</v>
      </c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  <c r="CC204" s="43"/>
      <c r="CD204" s="43"/>
      <c r="CE204" s="43"/>
      <c r="CF204" s="43"/>
      <c r="CG204" s="43"/>
      <c r="CH204" s="43"/>
      <c r="CI204" s="43"/>
      <c r="CJ204" s="43"/>
      <c r="CK204" s="43"/>
      <c r="CL204" s="43"/>
      <c r="CM204" s="43"/>
      <c r="CN204" s="43"/>
      <c r="CO204" s="43"/>
      <c r="CP204" s="43"/>
      <c r="CQ204" s="43"/>
      <c r="CR204" s="43"/>
      <c r="CS204" s="43"/>
      <c r="CT204" s="43"/>
      <c r="CU204" s="43"/>
      <c r="CV204" s="43"/>
      <c r="CW204" s="43"/>
      <c r="CX204" s="43"/>
    </row>
    <row r="205" spans="1:102" s="47" customFormat="1" ht="15" hidden="1" x14ac:dyDescent="0.25">
      <c r="A205" s="249"/>
      <c r="B205" s="261">
        <v>6409</v>
      </c>
      <c r="C205" s="249" t="s">
        <v>327</v>
      </c>
      <c r="D205" s="135">
        <v>0</v>
      </c>
      <c r="E205" s="134"/>
      <c r="F205" s="213"/>
      <c r="G205" s="135">
        <f t="shared" si="170"/>
        <v>0</v>
      </c>
      <c r="H205" s="213"/>
      <c r="I205" s="135">
        <f t="shared" si="171"/>
        <v>0</v>
      </c>
      <c r="J205" s="213"/>
      <c r="K205" s="135">
        <f t="shared" si="172"/>
        <v>0</v>
      </c>
      <c r="L205" s="213"/>
      <c r="M205" s="135">
        <f t="shared" si="173"/>
        <v>0</v>
      </c>
      <c r="N205" s="213"/>
      <c r="O205" s="135">
        <f t="shared" si="174"/>
        <v>0</v>
      </c>
      <c r="P205" s="213"/>
      <c r="Q205" s="135">
        <f t="shared" si="175"/>
        <v>0</v>
      </c>
      <c r="R205" s="213"/>
      <c r="S205" s="135">
        <f t="shared" si="176"/>
        <v>0</v>
      </c>
      <c r="T205" s="213"/>
      <c r="U205" s="135">
        <f t="shared" si="177"/>
        <v>0</v>
      </c>
      <c r="V205" s="213"/>
      <c r="W205" s="135">
        <f t="shared" si="178"/>
        <v>0</v>
      </c>
      <c r="X205" s="213"/>
      <c r="Y205" s="135">
        <f t="shared" si="179"/>
        <v>0</v>
      </c>
      <c r="Z205" s="213"/>
      <c r="AA205" s="135" t="e">
        <f t="shared" si="191"/>
        <v>#DIV/0!</v>
      </c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  <c r="CE205" s="43"/>
      <c r="CF205" s="43"/>
      <c r="CG205" s="43"/>
      <c r="CH205" s="43"/>
      <c r="CI205" s="43"/>
      <c r="CJ205" s="43"/>
      <c r="CK205" s="43"/>
      <c r="CL205" s="43"/>
      <c r="CM205" s="43"/>
      <c r="CN205" s="43"/>
      <c r="CO205" s="43"/>
      <c r="CP205" s="43"/>
      <c r="CQ205" s="43"/>
      <c r="CR205" s="43"/>
      <c r="CS205" s="43"/>
      <c r="CT205" s="43"/>
      <c r="CU205" s="43"/>
      <c r="CV205" s="43"/>
      <c r="CW205" s="43"/>
      <c r="CX205" s="43"/>
    </row>
    <row r="206" spans="1:102" s="47" customFormat="1" ht="15.6" thickBot="1" x14ac:dyDescent="0.3">
      <c r="A206" s="244"/>
      <c r="B206" s="243"/>
      <c r="C206" s="244"/>
      <c r="D206" s="262"/>
      <c r="E206" s="263"/>
      <c r="F206" s="264"/>
      <c r="G206" s="262"/>
      <c r="H206" s="264"/>
      <c r="I206" s="262"/>
      <c r="J206" s="264"/>
      <c r="K206" s="262"/>
      <c r="L206" s="264"/>
      <c r="M206" s="262"/>
      <c r="N206" s="264"/>
      <c r="O206" s="262"/>
      <c r="P206" s="264"/>
      <c r="Q206" s="262"/>
      <c r="R206" s="264"/>
      <c r="S206" s="262"/>
      <c r="T206" s="264"/>
      <c r="U206" s="262"/>
      <c r="V206" s="264"/>
      <c r="W206" s="262"/>
      <c r="X206" s="264"/>
      <c r="Y206" s="262"/>
      <c r="Z206" s="264"/>
      <c r="AA206" s="262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  <c r="CE206" s="43"/>
      <c r="CF206" s="43"/>
      <c r="CG206" s="43"/>
      <c r="CH206" s="43"/>
      <c r="CI206" s="43"/>
      <c r="CJ206" s="43"/>
      <c r="CK206" s="43"/>
      <c r="CL206" s="43"/>
      <c r="CM206" s="43"/>
      <c r="CN206" s="43"/>
      <c r="CO206" s="43"/>
      <c r="CP206" s="43"/>
      <c r="CQ206" s="43"/>
      <c r="CR206" s="43"/>
      <c r="CS206" s="43"/>
      <c r="CT206" s="43"/>
      <c r="CU206" s="43"/>
      <c r="CV206" s="43"/>
      <c r="CW206" s="43"/>
      <c r="CX206" s="43"/>
    </row>
    <row r="207" spans="1:102" s="47" customFormat="1" ht="18.75" customHeight="1" thickTop="1" thickBot="1" x14ac:dyDescent="0.35">
      <c r="A207" s="258"/>
      <c r="B207" s="265"/>
      <c r="C207" s="260" t="s">
        <v>328</v>
      </c>
      <c r="D207" s="234">
        <f t="shared" ref="D207:Z207" si="192">SUM(D197:D205)</f>
        <v>24423</v>
      </c>
      <c r="E207" s="235">
        <f t="shared" si="192"/>
        <v>24525</v>
      </c>
      <c r="F207" s="236">
        <f t="shared" si="192"/>
        <v>3187.9</v>
      </c>
      <c r="G207" s="234">
        <f t="shared" si="192"/>
        <v>2780.3999999999996</v>
      </c>
      <c r="H207" s="236">
        <f t="shared" si="192"/>
        <v>5968.3</v>
      </c>
      <c r="I207" s="234">
        <f t="shared" si="192"/>
        <v>2483.2000000000003</v>
      </c>
      <c r="J207" s="236">
        <f t="shared" si="192"/>
        <v>8451.5</v>
      </c>
      <c r="K207" s="234">
        <f t="shared" si="192"/>
        <v>1822.3000000000004</v>
      </c>
      <c r="L207" s="236">
        <f t="shared" si="192"/>
        <v>10273.800000000001</v>
      </c>
      <c r="M207" s="234">
        <f t="shared" si="192"/>
        <v>1808.7999999999997</v>
      </c>
      <c r="N207" s="236">
        <f t="shared" si="192"/>
        <v>12082.6</v>
      </c>
      <c r="O207" s="234">
        <f t="shared" si="192"/>
        <v>1758.7999999999993</v>
      </c>
      <c r="P207" s="236">
        <f t="shared" si="192"/>
        <v>13841.4</v>
      </c>
      <c r="Q207" s="234">
        <f t="shared" si="192"/>
        <v>1766.4000000000003</v>
      </c>
      <c r="R207" s="236">
        <f t="shared" si="192"/>
        <v>15607.8</v>
      </c>
      <c r="S207" s="234">
        <f t="shared" si="192"/>
        <v>1751.2999999999997</v>
      </c>
      <c r="T207" s="236">
        <f t="shared" si="192"/>
        <v>17359.099999999999</v>
      </c>
      <c r="U207" s="234">
        <f t="shared" si="192"/>
        <v>1764.0000000000014</v>
      </c>
      <c r="V207" s="236">
        <f t="shared" si="192"/>
        <v>19123.100000000002</v>
      </c>
      <c r="W207" s="234">
        <f t="shared" si="192"/>
        <v>-19123.100000000002</v>
      </c>
      <c r="X207" s="236">
        <f t="shared" si="192"/>
        <v>0</v>
      </c>
      <c r="Y207" s="234">
        <f t="shared" si="192"/>
        <v>0</v>
      </c>
      <c r="Z207" s="236">
        <f t="shared" si="192"/>
        <v>0</v>
      </c>
      <c r="AA207" s="135">
        <f>(V207/E207)*100</f>
        <v>77.973904179408777</v>
      </c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  <c r="CC207" s="43"/>
      <c r="CD207" s="43"/>
      <c r="CE207" s="43"/>
      <c r="CF207" s="43"/>
      <c r="CG207" s="43"/>
      <c r="CH207" s="43"/>
      <c r="CI207" s="43"/>
      <c r="CJ207" s="43"/>
      <c r="CK207" s="43"/>
      <c r="CL207" s="43"/>
      <c r="CM207" s="43"/>
      <c r="CN207" s="43"/>
      <c r="CO207" s="43"/>
      <c r="CP207" s="43"/>
      <c r="CQ207" s="43"/>
      <c r="CR207" s="43"/>
      <c r="CS207" s="43"/>
      <c r="CT207" s="43"/>
      <c r="CU207" s="43"/>
      <c r="CV207" s="43"/>
      <c r="CW207" s="43"/>
      <c r="CX207" s="43"/>
    </row>
    <row r="208" spans="1:102" s="47" customFormat="1" ht="15.75" customHeight="1" x14ac:dyDescent="0.3">
      <c r="B208" s="49"/>
      <c r="C208" s="200"/>
      <c r="D208" s="201"/>
      <c r="E208" s="201"/>
      <c r="F208" s="201"/>
      <c r="G208" s="201"/>
      <c r="H208" s="201"/>
      <c r="I208" s="201"/>
      <c r="J208" s="201"/>
      <c r="K208" s="201"/>
      <c r="L208" s="201"/>
      <c r="M208" s="201"/>
      <c r="N208" s="201"/>
      <c r="O208" s="201"/>
      <c r="P208" s="201"/>
      <c r="Q208" s="201"/>
      <c r="R208" s="201"/>
      <c r="S208" s="201"/>
      <c r="T208" s="201"/>
      <c r="U208" s="201"/>
      <c r="V208" s="201"/>
      <c r="W208" s="201"/>
      <c r="X208" s="201"/>
      <c r="Y208" s="201"/>
      <c r="Z208" s="201"/>
      <c r="AA208" s="201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  <c r="CC208" s="43"/>
      <c r="CD208" s="43"/>
      <c r="CE208" s="43"/>
      <c r="CF208" s="43"/>
      <c r="CG208" s="43"/>
      <c r="CH208" s="43"/>
      <c r="CI208" s="43"/>
      <c r="CJ208" s="43"/>
      <c r="CK208" s="43"/>
      <c r="CL208" s="43"/>
      <c r="CM208" s="43"/>
      <c r="CN208" s="43"/>
      <c r="CO208" s="43"/>
      <c r="CP208" s="43"/>
      <c r="CQ208" s="43"/>
      <c r="CR208" s="43"/>
      <c r="CS208" s="43"/>
      <c r="CT208" s="43"/>
      <c r="CU208" s="43"/>
      <c r="CV208" s="43"/>
      <c r="CW208" s="43"/>
      <c r="CX208" s="43"/>
    </row>
    <row r="209" spans="1:102" s="47" customFormat="1" ht="12.75" hidden="1" customHeight="1" x14ac:dyDescent="0.3">
      <c r="B209" s="49"/>
      <c r="C209" s="200"/>
      <c r="D209" s="201"/>
      <c r="E209" s="201"/>
      <c r="F209" s="201"/>
      <c r="G209" s="201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  <c r="S209" s="201"/>
      <c r="T209" s="201"/>
      <c r="U209" s="201"/>
      <c r="V209" s="201"/>
      <c r="W209" s="201"/>
      <c r="X209" s="201"/>
      <c r="Y209" s="201"/>
      <c r="Z209" s="201"/>
      <c r="AA209" s="201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  <c r="CE209" s="43"/>
      <c r="CF209" s="43"/>
      <c r="CG209" s="43"/>
      <c r="CH209" s="43"/>
      <c r="CI209" s="43"/>
      <c r="CJ209" s="43"/>
      <c r="CK209" s="43"/>
      <c r="CL209" s="43"/>
      <c r="CM209" s="43"/>
      <c r="CN209" s="43"/>
      <c r="CO209" s="43"/>
      <c r="CP209" s="43"/>
      <c r="CQ209" s="43"/>
      <c r="CR209" s="43"/>
      <c r="CS209" s="43"/>
      <c r="CT209" s="43"/>
      <c r="CU209" s="43"/>
      <c r="CV209" s="43"/>
      <c r="CW209" s="43"/>
      <c r="CX209" s="43"/>
    </row>
    <row r="210" spans="1:102" s="47" customFormat="1" ht="12.75" hidden="1" customHeight="1" x14ac:dyDescent="0.3">
      <c r="B210" s="49"/>
      <c r="C210" s="200"/>
      <c r="D210" s="201"/>
      <c r="E210" s="201"/>
      <c r="F210" s="201"/>
      <c r="G210" s="201"/>
      <c r="H210" s="201"/>
      <c r="I210" s="201"/>
      <c r="J210" s="201"/>
      <c r="K210" s="201"/>
      <c r="L210" s="201"/>
      <c r="M210" s="201"/>
      <c r="N210" s="201"/>
      <c r="O210" s="201"/>
      <c r="P210" s="201"/>
      <c r="Q210" s="201"/>
      <c r="R210" s="201"/>
      <c r="S210" s="201"/>
      <c r="T210" s="201"/>
      <c r="U210" s="201"/>
      <c r="V210" s="201"/>
      <c r="W210" s="201"/>
      <c r="X210" s="201"/>
      <c r="Y210" s="201"/>
      <c r="Z210" s="201"/>
      <c r="AA210" s="201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  <c r="CC210" s="43"/>
      <c r="CD210" s="43"/>
      <c r="CE210" s="43"/>
      <c r="CF210" s="43"/>
      <c r="CG210" s="43"/>
      <c r="CH210" s="43"/>
      <c r="CI210" s="43"/>
      <c r="CJ210" s="43"/>
      <c r="CK210" s="43"/>
      <c r="CL210" s="43"/>
      <c r="CM210" s="43"/>
      <c r="CN210" s="43"/>
      <c r="CO210" s="43"/>
      <c r="CP210" s="43"/>
      <c r="CQ210" s="43"/>
      <c r="CR210" s="43"/>
      <c r="CS210" s="43"/>
      <c r="CT210" s="43"/>
      <c r="CU210" s="43"/>
      <c r="CV210" s="43"/>
      <c r="CW210" s="43"/>
      <c r="CX210" s="43"/>
    </row>
    <row r="211" spans="1:102" s="47" customFormat="1" ht="12.75" hidden="1" customHeight="1" x14ac:dyDescent="0.3">
      <c r="B211" s="49"/>
      <c r="C211" s="200"/>
      <c r="D211" s="201"/>
      <c r="E211" s="201"/>
      <c r="F211" s="201"/>
      <c r="G211" s="201"/>
      <c r="H211" s="201"/>
      <c r="I211" s="201"/>
      <c r="J211" s="201"/>
      <c r="K211" s="201"/>
      <c r="L211" s="201"/>
      <c r="M211" s="201"/>
      <c r="N211" s="201"/>
      <c r="O211" s="201"/>
      <c r="P211" s="201"/>
      <c r="Q211" s="201"/>
      <c r="R211" s="201"/>
      <c r="S211" s="201"/>
      <c r="T211" s="201"/>
      <c r="U211" s="201"/>
      <c r="V211" s="201"/>
      <c r="W211" s="201"/>
      <c r="X211" s="201"/>
      <c r="Y211" s="201"/>
      <c r="Z211" s="201"/>
      <c r="AA211" s="201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  <c r="CA211" s="43"/>
      <c r="CB211" s="43"/>
      <c r="CC211" s="43"/>
      <c r="CD211" s="43"/>
      <c r="CE211" s="43"/>
      <c r="CF211" s="43"/>
      <c r="CG211" s="43"/>
      <c r="CH211" s="43"/>
      <c r="CI211" s="43"/>
      <c r="CJ211" s="43"/>
      <c r="CK211" s="43"/>
      <c r="CL211" s="43"/>
      <c r="CM211" s="43"/>
      <c r="CN211" s="43"/>
      <c r="CO211" s="43"/>
      <c r="CP211" s="43"/>
      <c r="CQ211" s="43"/>
      <c r="CR211" s="43"/>
      <c r="CS211" s="43"/>
      <c r="CT211" s="43"/>
      <c r="CU211" s="43"/>
      <c r="CV211" s="43"/>
      <c r="CW211" s="43"/>
      <c r="CX211" s="43"/>
    </row>
    <row r="212" spans="1:102" s="47" customFormat="1" ht="12.75" hidden="1" customHeight="1" x14ac:dyDescent="0.3">
      <c r="B212" s="49"/>
      <c r="C212" s="200"/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  <c r="S212" s="201"/>
      <c r="T212" s="201"/>
      <c r="U212" s="201"/>
      <c r="V212" s="201"/>
      <c r="W212" s="201"/>
      <c r="X212" s="201"/>
      <c r="Y212" s="201"/>
      <c r="Z212" s="201"/>
      <c r="AA212" s="201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  <c r="CE212" s="43"/>
      <c r="CF212" s="43"/>
      <c r="CG212" s="43"/>
      <c r="CH212" s="43"/>
      <c r="CI212" s="43"/>
      <c r="CJ212" s="43"/>
      <c r="CK212" s="43"/>
      <c r="CL212" s="43"/>
      <c r="CM212" s="43"/>
      <c r="CN212" s="43"/>
      <c r="CO212" s="43"/>
      <c r="CP212" s="43"/>
      <c r="CQ212" s="43"/>
      <c r="CR212" s="43"/>
      <c r="CS212" s="43"/>
      <c r="CT212" s="43"/>
      <c r="CU212" s="43"/>
      <c r="CV212" s="43"/>
      <c r="CW212" s="43"/>
      <c r="CX212" s="43"/>
    </row>
    <row r="213" spans="1:102" s="47" customFormat="1" ht="12.75" hidden="1" customHeight="1" x14ac:dyDescent="0.3">
      <c r="B213" s="49"/>
      <c r="C213" s="200"/>
      <c r="D213" s="201"/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  <c r="S213" s="201"/>
      <c r="T213" s="201"/>
      <c r="U213" s="201"/>
      <c r="V213" s="201"/>
      <c r="W213" s="201"/>
      <c r="X213" s="201"/>
      <c r="Y213" s="201"/>
      <c r="Z213" s="201"/>
      <c r="AA213" s="201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3"/>
      <c r="CO213" s="43"/>
      <c r="CP213" s="43"/>
      <c r="CQ213" s="43"/>
      <c r="CR213" s="43"/>
      <c r="CS213" s="43"/>
      <c r="CT213" s="43"/>
      <c r="CU213" s="43"/>
      <c r="CV213" s="43"/>
      <c r="CW213" s="43"/>
      <c r="CX213" s="43"/>
    </row>
    <row r="214" spans="1:102" s="47" customFormat="1" ht="12.75" hidden="1" customHeight="1" x14ac:dyDescent="0.3">
      <c r="B214" s="49"/>
      <c r="C214" s="200"/>
      <c r="D214" s="201"/>
      <c r="E214" s="201"/>
      <c r="F214" s="201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  <c r="S214" s="201"/>
      <c r="T214" s="201"/>
      <c r="U214" s="201"/>
      <c r="V214" s="201"/>
      <c r="W214" s="201"/>
      <c r="X214" s="201"/>
      <c r="Y214" s="201"/>
      <c r="Z214" s="201"/>
      <c r="AA214" s="201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/>
      <c r="CA214" s="43"/>
      <c r="CB214" s="43"/>
      <c r="CC214" s="43"/>
      <c r="CD214" s="43"/>
      <c r="CE214" s="43"/>
      <c r="CF214" s="43"/>
      <c r="CG214" s="43"/>
      <c r="CH214" s="43"/>
      <c r="CI214" s="43"/>
      <c r="CJ214" s="43"/>
      <c r="CK214" s="43"/>
      <c r="CL214" s="43"/>
      <c r="CM214" s="43"/>
      <c r="CN214" s="43"/>
      <c r="CO214" s="43"/>
      <c r="CP214" s="43"/>
      <c r="CQ214" s="43"/>
      <c r="CR214" s="43"/>
      <c r="CS214" s="43"/>
      <c r="CT214" s="43"/>
      <c r="CU214" s="43"/>
      <c r="CV214" s="43"/>
      <c r="CW214" s="43"/>
      <c r="CX214" s="43"/>
    </row>
    <row r="215" spans="1:102" s="47" customFormat="1" ht="12.75" hidden="1" customHeight="1" x14ac:dyDescent="0.3">
      <c r="B215" s="49"/>
      <c r="C215" s="200"/>
      <c r="D215" s="201"/>
      <c r="E215" s="201"/>
      <c r="F215" s="201"/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  <c r="S215" s="201"/>
      <c r="T215" s="201"/>
      <c r="U215" s="201"/>
      <c r="V215" s="201"/>
      <c r="W215" s="201"/>
      <c r="X215" s="201"/>
      <c r="Y215" s="201"/>
      <c r="Z215" s="201"/>
      <c r="AA215" s="201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  <c r="CC215" s="43"/>
      <c r="CD215" s="43"/>
      <c r="CE215" s="43"/>
      <c r="CF215" s="43"/>
      <c r="CG215" s="43"/>
      <c r="CH215" s="43"/>
      <c r="CI215" s="43"/>
      <c r="CJ215" s="43"/>
      <c r="CK215" s="43"/>
      <c r="CL215" s="43"/>
      <c r="CM215" s="43"/>
      <c r="CN215" s="43"/>
      <c r="CO215" s="43"/>
      <c r="CP215" s="43"/>
      <c r="CQ215" s="43"/>
      <c r="CR215" s="43"/>
      <c r="CS215" s="43"/>
      <c r="CT215" s="43"/>
      <c r="CU215" s="43"/>
      <c r="CV215" s="43"/>
      <c r="CW215" s="43"/>
      <c r="CX215" s="43"/>
    </row>
    <row r="216" spans="1:102" s="47" customFormat="1" ht="15.75" customHeight="1" x14ac:dyDescent="0.3">
      <c r="B216" s="49"/>
      <c r="C216" s="200"/>
      <c r="D216" s="201"/>
      <c r="E216" s="191"/>
      <c r="F216" s="191"/>
      <c r="G216" s="191"/>
      <c r="H216" s="191"/>
      <c r="I216" s="191"/>
      <c r="J216" s="191"/>
      <c r="K216" s="191"/>
      <c r="L216" s="191"/>
      <c r="M216" s="191"/>
      <c r="N216" s="191"/>
      <c r="O216" s="191"/>
      <c r="P216" s="191"/>
      <c r="Q216" s="191"/>
      <c r="R216" s="191"/>
      <c r="S216" s="191"/>
      <c r="T216" s="191"/>
      <c r="U216" s="191"/>
      <c r="V216" s="191"/>
      <c r="W216" s="191"/>
      <c r="X216" s="191"/>
      <c r="Y216" s="191"/>
      <c r="Z216" s="191"/>
      <c r="AA216" s="191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3"/>
      <c r="CA216" s="43"/>
      <c r="CB216" s="43"/>
      <c r="CC216" s="43"/>
      <c r="CD216" s="43"/>
      <c r="CE216" s="43"/>
      <c r="CF216" s="43"/>
      <c r="CG216" s="43"/>
      <c r="CH216" s="43"/>
      <c r="CI216" s="43"/>
      <c r="CJ216" s="43"/>
      <c r="CK216" s="43"/>
      <c r="CL216" s="43"/>
      <c r="CM216" s="43"/>
      <c r="CN216" s="43"/>
      <c r="CO216" s="43"/>
      <c r="CP216" s="43"/>
      <c r="CQ216" s="43"/>
      <c r="CR216" s="43"/>
      <c r="CS216" s="43"/>
      <c r="CT216" s="43"/>
      <c r="CU216" s="43"/>
      <c r="CV216" s="43"/>
      <c r="CW216" s="43"/>
      <c r="CX216" s="43"/>
    </row>
    <row r="217" spans="1:102" s="47" customFormat="1" ht="15.75" customHeight="1" x14ac:dyDescent="0.3">
      <c r="B217" s="49"/>
      <c r="C217" s="200"/>
      <c r="D217" s="201"/>
      <c r="E217" s="201"/>
      <c r="F217" s="201"/>
      <c r="G217" s="201"/>
      <c r="H217" s="201"/>
      <c r="I217" s="201"/>
      <c r="J217" s="201"/>
      <c r="K217" s="201"/>
      <c r="L217" s="201"/>
      <c r="M217" s="201"/>
      <c r="N217" s="201"/>
      <c r="O217" s="201"/>
      <c r="P217" s="201"/>
      <c r="Q217" s="201"/>
      <c r="R217" s="201"/>
      <c r="S217" s="201"/>
      <c r="T217" s="201"/>
      <c r="U217" s="201"/>
      <c r="V217" s="201"/>
      <c r="W217" s="201"/>
      <c r="X217" s="201"/>
      <c r="Y217" s="201"/>
      <c r="Z217" s="201"/>
      <c r="AA217" s="201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/>
      <c r="CB217" s="43"/>
      <c r="CC217" s="43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43"/>
      <c r="CO217" s="43"/>
      <c r="CP217" s="43"/>
      <c r="CQ217" s="43"/>
      <c r="CR217" s="43"/>
      <c r="CS217" s="43"/>
      <c r="CT217" s="43"/>
      <c r="CU217" s="43"/>
      <c r="CV217" s="43"/>
      <c r="CW217" s="43"/>
      <c r="CX217" s="43"/>
    </row>
    <row r="218" spans="1:102" s="47" customFormat="1" ht="15.75" customHeight="1" thickBot="1" x14ac:dyDescent="0.35">
      <c r="B218" s="49"/>
      <c r="C218" s="200"/>
      <c r="D218" s="201"/>
      <c r="E218" s="198"/>
      <c r="F218" s="198"/>
      <c r="G218" s="198"/>
      <c r="H218" s="198"/>
      <c r="I218" s="198"/>
      <c r="J218" s="198"/>
      <c r="K218" s="198"/>
      <c r="L218" s="198"/>
      <c r="M218" s="198"/>
      <c r="N218" s="198"/>
      <c r="O218" s="198"/>
      <c r="P218" s="198"/>
      <c r="Q218" s="198"/>
      <c r="R218" s="198"/>
      <c r="S218" s="198"/>
      <c r="T218" s="198"/>
      <c r="U218" s="198"/>
      <c r="V218" s="198"/>
      <c r="W218" s="198"/>
      <c r="X218" s="198"/>
      <c r="Y218" s="198"/>
      <c r="Z218" s="198"/>
      <c r="AA218" s="198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  <c r="BX218" s="43"/>
      <c r="BY218" s="43"/>
      <c r="BZ218" s="43"/>
      <c r="CA218" s="43"/>
      <c r="CB218" s="43"/>
      <c r="CC218" s="43"/>
      <c r="CD218" s="43"/>
      <c r="CE218" s="43"/>
      <c r="CF218" s="43"/>
      <c r="CG218" s="43"/>
      <c r="CH218" s="43"/>
      <c r="CI218" s="43"/>
      <c r="CJ218" s="43"/>
      <c r="CK218" s="43"/>
      <c r="CL218" s="43"/>
      <c r="CM218" s="43"/>
      <c r="CN218" s="43"/>
      <c r="CO218" s="43"/>
      <c r="CP218" s="43"/>
      <c r="CQ218" s="43"/>
      <c r="CR218" s="43"/>
      <c r="CS218" s="43"/>
      <c r="CT218" s="43"/>
      <c r="CU218" s="43"/>
      <c r="CV218" s="43"/>
      <c r="CW218" s="43"/>
      <c r="CX218" s="43"/>
    </row>
    <row r="219" spans="1:102" s="47" customFormat="1" ht="15.75" customHeight="1" x14ac:dyDescent="0.3">
      <c r="A219" s="204" t="s">
        <v>77</v>
      </c>
      <c r="B219" s="205" t="s">
        <v>76</v>
      </c>
      <c r="C219" s="204" t="s">
        <v>74</v>
      </c>
      <c r="D219" s="204" t="s">
        <v>73</v>
      </c>
      <c r="E219" s="204" t="s">
        <v>73</v>
      </c>
      <c r="F219" s="94" t="s">
        <v>7</v>
      </c>
      <c r="G219" s="94" t="s">
        <v>7</v>
      </c>
      <c r="H219" s="94" t="s">
        <v>7</v>
      </c>
      <c r="I219" s="94" t="s">
        <v>7</v>
      </c>
      <c r="J219" s="94" t="s">
        <v>7</v>
      </c>
      <c r="K219" s="94" t="s">
        <v>7</v>
      </c>
      <c r="L219" s="94" t="s">
        <v>7</v>
      </c>
      <c r="M219" s="94" t="s">
        <v>7</v>
      </c>
      <c r="N219" s="94" t="s">
        <v>7</v>
      </c>
      <c r="O219" s="94" t="s">
        <v>7</v>
      </c>
      <c r="P219" s="94" t="s">
        <v>7</v>
      </c>
      <c r="Q219" s="94" t="s">
        <v>7</v>
      </c>
      <c r="R219" s="94" t="s">
        <v>7</v>
      </c>
      <c r="S219" s="94" t="s">
        <v>7</v>
      </c>
      <c r="T219" s="94" t="s">
        <v>7</v>
      </c>
      <c r="U219" s="94" t="s">
        <v>7</v>
      </c>
      <c r="V219" s="94" t="s">
        <v>7</v>
      </c>
      <c r="W219" s="94" t="s">
        <v>7</v>
      </c>
      <c r="X219" s="94" t="s">
        <v>7</v>
      </c>
      <c r="Y219" s="94" t="s">
        <v>7</v>
      </c>
      <c r="Z219" s="94" t="s">
        <v>7</v>
      </c>
      <c r="AA219" s="204" t="s">
        <v>220</v>
      </c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43"/>
      <c r="BY219" s="43"/>
      <c r="BZ219" s="43"/>
      <c r="CA219" s="43"/>
      <c r="CB219" s="43"/>
      <c r="CC219" s="43"/>
      <c r="CD219" s="43"/>
      <c r="CE219" s="43"/>
      <c r="CF219" s="43"/>
      <c r="CG219" s="43"/>
      <c r="CH219" s="43"/>
      <c r="CI219" s="43"/>
      <c r="CJ219" s="43"/>
      <c r="CK219" s="43"/>
      <c r="CL219" s="43"/>
      <c r="CM219" s="43"/>
      <c r="CN219" s="43"/>
      <c r="CO219" s="43"/>
      <c r="CP219" s="43"/>
      <c r="CQ219" s="43"/>
      <c r="CR219" s="43"/>
      <c r="CS219" s="43"/>
      <c r="CT219" s="43"/>
      <c r="CU219" s="43"/>
      <c r="CV219" s="43"/>
      <c r="CW219" s="43"/>
      <c r="CX219" s="43"/>
    </row>
    <row r="220" spans="1:102" s="43" customFormat="1" ht="15.75" customHeight="1" thickBot="1" x14ac:dyDescent="0.35">
      <c r="A220" s="206"/>
      <c r="B220" s="207"/>
      <c r="C220" s="208"/>
      <c r="D220" s="209" t="s">
        <v>71</v>
      </c>
      <c r="E220" s="209" t="s">
        <v>70</v>
      </c>
      <c r="F220" s="91" t="s">
        <v>353</v>
      </c>
      <c r="G220" s="91" t="s">
        <v>354</v>
      </c>
      <c r="H220" s="91" t="s">
        <v>355</v>
      </c>
      <c r="I220" s="91" t="s">
        <v>356</v>
      </c>
      <c r="J220" s="91" t="s">
        <v>357</v>
      </c>
      <c r="K220" s="91" t="s">
        <v>358</v>
      </c>
      <c r="L220" s="91" t="s">
        <v>359</v>
      </c>
      <c r="M220" s="91" t="s">
        <v>360</v>
      </c>
      <c r="N220" s="91" t="s">
        <v>361</v>
      </c>
      <c r="O220" s="91" t="s">
        <v>362</v>
      </c>
      <c r="P220" s="91" t="s">
        <v>363</v>
      </c>
      <c r="Q220" s="91" t="s">
        <v>364</v>
      </c>
      <c r="R220" s="91" t="s">
        <v>365</v>
      </c>
      <c r="S220" s="91" t="s">
        <v>366</v>
      </c>
      <c r="T220" s="91" t="s">
        <v>367</v>
      </c>
      <c r="U220" s="91" t="s">
        <v>368</v>
      </c>
      <c r="V220" s="91" t="s">
        <v>369</v>
      </c>
      <c r="W220" s="91" t="s">
        <v>373</v>
      </c>
      <c r="X220" s="91" t="s">
        <v>370</v>
      </c>
      <c r="Y220" s="91" t="s">
        <v>371</v>
      </c>
      <c r="Z220" s="91" t="s">
        <v>372</v>
      </c>
      <c r="AA220" s="209" t="s">
        <v>221</v>
      </c>
    </row>
    <row r="221" spans="1:102" s="43" customFormat="1" ht="16.2" thickTop="1" x14ac:dyDescent="0.3">
      <c r="A221" s="210">
        <v>90</v>
      </c>
      <c r="B221" s="210"/>
      <c r="C221" s="217" t="s">
        <v>127</v>
      </c>
      <c r="D221" s="137"/>
      <c r="E221" s="136"/>
      <c r="F221" s="131"/>
      <c r="G221" s="137"/>
      <c r="H221" s="131"/>
      <c r="I221" s="137"/>
      <c r="J221" s="131"/>
      <c r="K221" s="137"/>
      <c r="L221" s="131"/>
      <c r="M221" s="137"/>
      <c r="N221" s="131"/>
      <c r="O221" s="137"/>
      <c r="P221" s="131"/>
      <c r="Q221" s="137"/>
      <c r="R221" s="131"/>
      <c r="S221" s="137"/>
      <c r="T221" s="131"/>
      <c r="U221" s="137"/>
      <c r="V221" s="131"/>
      <c r="W221" s="137"/>
      <c r="X221" s="131"/>
      <c r="Y221" s="137"/>
      <c r="Z221" s="131"/>
      <c r="AA221" s="137"/>
    </row>
    <row r="222" spans="1:102" s="43" customFormat="1" ht="15.6" x14ac:dyDescent="0.3">
      <c r="A222" s="146"/>
      <c r="B222" s="239"/>
      <c r="C222" s="146"/>
      <c r="D222" s="135"/>
      <c r="E222" s="134"/>
      <c r="F222" s="213"/>
      <c r="G222" s="135"/>
      <c r="H222" s="213"/>
      <c r="I222" s="135"/>
      <c r="J222" s="213"/>
      <c r="K222" s="135"/>
      <c r="L222" s="213"/>
      <c r="M222" s="135"/>
      <c r="N222" s="213"/>
      <c r="O222" s="135"/>
      <c r="P222" s="213"/>
      <c r="Q222" s="135"/>
      <c r="R222" s="213"/>
      <c r="S222" s="135"/>
      <c r="T222" s="213"/>
      <c r="U222" s="135"/>
      <c r="V222" s="213"/>
      <c r="W222" s="135"/>
      <c r="X222" s="213"/>
      <c r="Y222" s="135"/>
      <c r="Z222" s="213"/>
      <c r="AA222" s="135"/>
    </row>
    <row r="223" spans="1:102" s="43" customFormat="1" ht="15" x14ac:dyDescent="0.25">
      <c r="A223" s="141"/>
      <c r="B223" s="218">
        <v>2219</v>
      </c>
      <c r="C223" s="141" t="s">
        <v>226</v>
      </c>
      <c r="D223" s="135">
        <v>2574</v>
      </c>
      <c r="E223" s="134">
        <v>2459</v>
      </c>
      <c r="F223" s="213">
        <v>515.4</v>
      </c>
      <c r="G223" s="135">
        <f>H223-F223</f>
        <v>100.89999999999998</v>
      </c>
      <c r="H223" s="213">
        <v>616.29999999999995</v>
      </c>
      <c r="I223" s="135">
        <f>J223-H223</f>
        <v>125.60000000000002</v>
      </c>
      <c r="J223" s="213">
        <v>741.9</v>
      </c>
      <c r="K223" s="135">
        <f>L223-J223</f>
        <v>153</v>
      </c>
      <c r="L223" s="213">
        <v>894.9</v>
      </c>
      <c r="M223" s="135">
        <f>N223-L223</f>
        <v>104.60000000000002</v>
      </c>
      <c r="N223" s="213">
        <v>999.5</v>
      </c>
      <c r="O223" s="135">
        <f>P223-N223</f>
        <v>442.90000000000009</v>
      </c>
      <c r="P223" s="213">
        <v>1442.4</v>
      </c>
      <c r="Q223" s="135">
        <f>R223-P223</f>
        <v>157.29999999999995</v>
      </c>
      <c r="R223" s="213">
        <v>1599.7</v>
      </c>
      <c r="S223" s="135">
        <f>T223-R223</f>
        <v>150.79999999999995</v>
      </c>
      <c r="T223" s="213">
        <v>1750.5</v>
      </c>
      <c r="U223" s="135">
        <f>V223-T223</f>
        <v>174.5</v>
      </c>
      <c r="V223" s="213">
        <v>1925</v>
      </c>
      <c r="W223" s="135">
        <f>X223-V223</f>
        <v>-1925</v>
      </c>
      <c r="X223" s="213">
        <v>0</v>
      </c>
      <c r="Y223" s="135">
        <f>Z223-X223</f>
        <v>0</v>
      </c>
      <c r="Z223" s="213">
        <v>0</v>
      </c>
      <c r="AA223" s="135">
        <f t="shared" ref="AA223:AA228" si="193">(V223/E223)*100</f>
        <v>78.283855225701501</v>
      </c>
    </row>
    <row r="224" spans="1:102" s="43" customFormat="1" ht="15" x14ac:dyDescent="0.25">
      <c r="A224" s="141"/>
      <c r="B224" s="218">
        <v>3421</v>
      </c>
      <c r="C224" s="141" t="s">
        <v>504</v>
      </c>
      <c r="D224" s="135">
        <v>0</v>
      </c>
      <c r="E224" s="134">
        <v>646</v>
      </c>
      <c r="F224" s="213">
        <v>0</v>
      </c>
      <c r="G224" s="135">
        <f>H224-F224</f>
        <v>0</v>
      </c>
      <c r="H224" s="213">
        <v>0</v>
      </c>
      <c r="I224" s="135">
        <f>J224-H224</f>
        <v>0</v>
      </c>
      <c r="J224" s="213">
        <v>0</v>
      </c>
      <c r="K224" s="135">
        <f>L224-J224</f>
        <v>32.1</v>
      </c>
      <c r="L224" s="213">
        <v>32.1</v>
      </c>
      <c r="M224" s="135">
        <f>N224-L224</f>
        <v>208.8</v>
      </c>
      <c r="N224" s="213">
        <v>240.9</v>
      </c>
      <c r="O224" s="135">
        <f>P224-N224</f>
        <v>-9.3000000000000114</v>
      </c>
      <c r="P224" s="213">
        <v>231.6</v>
      </c>
      <c r="Q224" s="135">
        <f>R224-P224</f>
        <v>52.000000000000028</v>
      </c>
      <c r="R224" s="213">
        <v>283.60000000000002</v>
      </c>
      <c r="S224" s="135">
        <f>T224-R224</f>
        <v>41.5</v>
      </c>
      <c r="T224" s="213">
        <v>325.10000000000002</v>
      </c>
      <c r="U224" s="135">
        <f>V224-T224</f>
        <v>80.899999999999977</v>
      </c>
      <c r="V224" s="213">
        <v>406</v>
      </c>
      <c r="W224" s="135">
        <f>X224-V224</f>
        <v>-406</v>
      </c>
      <c r="X224" s="213">
        <v>0</v>
      </c>
      <c r="Y224" s="135">
        <f>Z224-X224</f>
        <v>0</v>
      </c>
      <c r="Z224" s="213">
        <v>0</v>
      </c>
      <c r="AA224" s="135">
        <f t="shared" si="193"/>
        <v>62.848297213622295</v>
      </c>
    </row>
    <row r="225" spans="1:102" s="43" customFormat="1" ht="15" x14ac:dyDescent="0.25">
      <c r="A225" s="141"/>
      <c r="B225" s="218">
        <v>4349</v>
      </c>
      <c r="C225" s="141" t="s">
        <v>479</v>
      </c>
      <c r="D225" s="135">
        <v>2092</v>
      </c>
      <c r="E225" s="134">
        <v>2317.9</v>
      </c>
      <c r="F225" s="213">
        <v>184.1</v>
      </c>
      <c r="G225" s="135">
        <f>H225-F225</f>
        <v>33.700000000000017</v>
      </c>
      <c r="H225" s="213">
        <v>217.8</v>
      </c>
      <c r="I225" s="135">
        <f>J225-H225</f>
        <v>167.7</v>
      </c>
      <c r="J225" s="213">
        <v>385.5</v>
      </c>
      <c r="K225" s="135">
        <f>L225-J225</f>
        <v>206.5</v>
      </c>
      <c r="L225" s="213">
        <v>592</v>
      </c>
      <c r="M225" s="135">
        <f>N225-L225</f>
        <v>180.70000000000005</v>
      </c>
      <c r="N225" s="213">
        <v>772.7</v>
      </c>
      <c r="O225" s="135">
        <f>P225-N225</f>
        <v>162</v>
      </c>
      <c r="P225" s="213">
        <v>934.7</v>
      </c>
      <c r="Q225" s="135">
        <f>R225-P225</f>
        <v>249.70000000000005</v>
      </c>
      <c r="R225" s="213">
        <v>1184.4000000000001</v>
      </c>
      <c r="S225" s="135">
        <f>T225-R225</f>
        <v>115</v>
      </c>
      <c r="T225" s="213">
        <v>1299.4000000000001</v>
      </c>
      <c r="U225" s="135">
        <f>V225-T225</f>
        <v>341.19999999999982</v>
      </c>
      <c r="V225" s="213">
        <v>1640.6</v>
      </c>
      <c r="W225" s="135">
        <f>X225-V225</f>
        <v>-1640.6</v>
      </c>
      <c r="X225" s="213">
        <v>0</v>
      </c>
      <c r="Y225" s="135">
        <f>Z225-X225</f>
        <v>0</v>
      </c>
      <c r="Z225" s="213">
        <v>0</v>
      </c>
      <c r="AA225" s="135">
        <f t="shared" si="193"/>
        <v>70.779584969153106</v>
      </c>
    </row>
    <row r="226" spans="1:102" s="43" customFormat="1" ht="15" x14ac:dyDescent="0.25">
      <c r="A226" s="141"/>
      <c r="B226" s="218">
        <v>5311</v>
      </c>
      <c r="C226" s="141" t="s">
        <v>329</v>
      </c>
      <c r="D226" s="135">
        <v>23645</v>
      </c>
      <c r="E226" s="134">
        <v>24275</v>
      </c>
      <c r="F226" s="213">
        <v>4222.6000000000004</v>
      </c>
      <c r="G226" s="135">
        <f>H226-F226</f>
        <v>1971.6999999999998</v>
      </c>
      <c r="H226" s="213">
        <v>6194.3</v>
      </c>
      <c r="I226" s="135">
        <f>J226-H226</f>
        <v>1723.5</v>
      </c>
      <c r="J226" s="213">
        <v>7917.8</v>
      </c>
      <c r="K226" s="135">
        <f>L226-J226</f>
        <v>2172.9999999999991</v>
      </c>
      <c r="L226" s="213">
        <v>10090.799999999999</v>
      </c>
      <c r="M226" s="135">
        <f>N226-L226</f>
        <v>1868</v>
      </c>
      <c r="N226" s="213">
        <v>11958.8</v>
      </c>
      <c r="O226" s="135">
        <f>P226-N226</f>
        <v>2210.4000000000015</v>
      </c>
      <c r="P226" s="213">
        <v>14169.2</v>
      </c>
      <c r="Q226" s="135">
        <f>R226-P226</f>
        <v>1804.6999999999989</v>
      </c>
      <c r="R226" s="213">
        <v>15973.9</v>
      </c>
      <c r="S226" s="135">
        <f>T226-R226</f>
        <v>1782.8999999999996</v>
      </c>
      <c r="T226" s="213">
        <v>17756.8</v>
      </c>
      <c r="U226" s="135">
        <f>V226-T226</f>
        <v>2221.4000000000015</v>
      </c>
      <c r="V226" s="213">
        <v>19978.2</v>
      </c>
      <c r="W226" s="135">
        <f>X226-V226</f>
        <v>-19978.2</v>
      </c>
      <c r="X226" s="213">
        <v>0</v>
      </c>
      <c r="Y226" s="135">
        <f>Z226-X226</f>
        <v>0</v>
      </c>
      <c r="Z226" s="213">
        <v>0</v>
      </c>
      <c r="AA226" s="135">
        <f t="shared" si="193"/>
        <v>82.299485066941301</v>
      </c>
    </row>
    <row r="227" spans="1:102" s="43" customFormat="1" ht="15.6" x14ac:dyDescent="0.3">
      <c r="A227" s="239"/>
      <c r="B227" s="219">
        <v>6402</v>
      </c>
      <c r="C227" s="220" t="s">
        <v>326</v>
      </c>
      <c r="D227" s="124">
        <v>0</v>
      </c>
      <c r="E227" s="69">
        <v>0.1</v>
      </c>
      <c r="F227" s="213">
        <v>0.1</v>
      </c>
      <c r="G227" s="135">
        <f>H227-F227</f>
        <v>0</v>
      </c>
      <c r="H227" s="213">
        <v>0.1</v>
      </c>
      <c r="I227" s="135">
        <f>J227-H227</f>
        <v>-0.1</v>
      </c>
      <c r="J227" s="213">
        <v>0</v>
      </c>
      <c r="K227" s="135">
        <f>L227-J227</f>
        <v>0.1</v>
      </c>
      <c r="L227" s="213">
        <v>0.1</v>
      </c>
      <c r="M227" s="135">
        <f>N227-L227</f>
        <v>0</v>
      </c>
      <c r="N227" s="213">
        <v>0.1</v>
      </c>
      <c r="O227" s="135">
        <f>P227-N227</f>
        <v>0</v>
      </c>
      <c r="P227" s="213">
        <v>0.1</v>
      </c>
      <c r="Q227" s="135">
        <f>R227-P227</f>
        <v>0</v>
      </c>
      <c r="R227" s="213">
        <v>0.1</v>
      </c>
      <c r="S227" s="135">
        <f>T227-R227</f>
        <v>0</v>
      </c>
      <c r="T227" s="213">
        <v>0.1</v>
      </c>
      <c r="U227" s="135">
        <f>V227-T227</f>
        <v>0</v>
      </c>
      <c r="V227" s="213">
        <v>0.1</v>
      </c>
      <c r="W227" s="135">
        <f>X227-V227</f>
        <v>-0.1</v>
      </c>
      <c r="X227" s="213">
        <v>0</v>
      </c>
      <c r="Y227" s="135">
        <f>Z227-X227</f>
        <v>0</v>
      </c>
      <c r="Z227" s="213">
        <v>0</v>
      </c>
      <c r="AA227" s="135">
        <f t="shared" si="193"/>
        <v>100</v>
      </c>
    </row>
    <row r="228" spans="1:102" s="43" customFormat="1" ht="16.2" thickBot="1" x14ac:dyDescent="0.35">
      <c r="A228" s="242"/>
      <c r="B228" s="242"/>
      <c r="C228" s="266"/>
      <c r="D228" s="267"/>
      <c r="E228" s="268"/>
      <c r="F228" s="269"/>
      <c r="G228" s="267"/>
      <c r="H228" s="269"/>
      <c r="I228" s="267"/>
      <c r="J228" s="269">
        <v>0.1</v>
      </c>
      <c r="K228" s="267"/>
      <c r="L228" s="269"/>
      <c r="M228" s="267"/>
      <c r="N228" s="269"/>
      <c r="O228" s="267"/>
      <c r="P228" s="269"/>
      <c r="Q228" s="267"/>
      <c r="R228" s="269"/>
      <c r="S228" s="267"/>
      <c r="T228" s="269"/>
      <c r="U228" s="267"/>
      <c r="V228" s="269"/>
      <c r="W228" s="267"/>
      <c r="X228" s="269"/>
      <c r="Y228" s="267"/>
      <c r="Z228" s="269"/>
      <c r="AA228" s="135" t="e">
        <f t="shared" si="193"/>
        <v>#DIV/0!</v>
      </c>
    </row>
    <row r="229" spans="1:102" s="43" customFormat="1" ht="18.75" customHeight="1" thickTop="1" thickBot="1" x14ac:dyDescent="0.35">
      <c r="A229" s="258"/>
      <c r="B229" s="265"/>
      <c r="C229" s="260" t="s">
        <v>330</v>
      </c>
      <c r="D229" s="234">
        <f t="shared" ref="D229:Z229" si="194">SUM(D221:D228)</f>
        <v>28311</v>
      </c>
      <c r="E229" s="235">
        <f t="shared" si="194"/>
        <v>29698</v>
      </c>
      <c r="F229" s="236">
        <f t="shared" si="194"/>
        <v>4922.2000000000007</v>
      </c>
      <c r="G229" s="234">
        <f t="shared" si="194"/>
        <v>2106.2999999999997</v>
      </c>
      <c r="H229" s="236">
        <f t="shared" si="194"/>
        <v>7028.5</v>
      </c>
      <c r="I229" s="234">
        <f t="shared" si="194"/>
        <v>2016.7</v>
      </c>
      <c r="J229" s="236">
        <f t="shared" si="194"/>
        <v>9045.3000000000011</v>
      </c>
      <c r="K229" s="234">
        <f t="shared" si="194"/>
        <v>2564.6999999999989</v>
      </c>
      <c r="L229" s="236">
        <f t="shared" si="194"/>
        <v>11609.9</v>
      </c>
      <c r="M229" s="234">
        <f t="shared" si="194"/>
        <v>2362.1</v>
      </c>
      <c r="N229" s="236">
        <f t="shared" si="194"/>
        <v>13972</v>
      </c>
      <c r="O229" s="234">
        <f t="shared" si="194"/>
        <v>2806.0000000000018</v>
      </c>
      <c r="P229" s="236">
        <f t="shared" si="194"/>
        <v>16778</v>
      </c>
      <c r="Q229" s="234">
        <f t="shared" si="194"/>
        <v>2263.6999999999989</v>
      </c>
      <c r="R229" s="236">
        <f t="shared" si="194"/>
        <v>19041.699999999997</v>
      </c>
      <c r="S229" s="234">
        <f t="shared" si="194"/>
        <v>2090.1999999999998</v>
      </c>
      <c r="T229" s="236">
        <f t="shared" si="194"/>
        <v>21131.899999999998</v>
      </c>
      <c r="U229" s="234">
        <f t="shared" si="194"/>
        <v>2818.0000000000014</v>
      </c>
      <c r="V229" s="236">
        <f t="shared" si="194"/>
        <v>23949.899999999998</v>
      </c>
      <c r="W229" s="234">
        <f t="shared" si="194"/>
        <v>-23949.899999999998</v>
      </c>
      <c r="X229" s="236">
        <f t="shared" si="194"/>
        <v>0</v>
      </c>
      <c r="Y229" s="234">
        <f t="shared" si="194"/>
        <v>0</v>
      </c>
      <c r="Z229" s="236">
        <f t="shared" si="194"/>
        <v>0</v>
      </c>
      <c r="AA229" s="135">
        <f>(V229/E229)*100</f>
        <v>80.64482456731092</v>
      </c>
    </row>
    <row r="230" spans="1:102" s="43" customFormat="1" ht="15.75" customHeight="1" x14ac:dyDescent="0.3">
      <c r="A230" s="47"/>
      <c r="B230" s="49"/>
      <c r="C230" s="200"/>
      <c r="D230" s="201"/>
      <c r="E230" s="201"/>
      <c r="F230" s="201"/>
      <c r="G230" s="201"/>
      <c r="H230" s="201"/>
      <c r="I230" s="201"/>
      <c r="J230" s="201"/>
      <c r="K230" s="201"/>
      <c r="L230" s="201"/>
      <c r="M230" s="201"/>
      <c r="N230" s="201"/>
      <c r="O230" s="201"/>
      <c r="P230" s="201"/>
      <c r="Q230" s="201"/>
      <c r="R230" s="201"/>
      <c r="S230" s="201"/>
      <c r="T230" s="201"/>
      <c r="U230" s="201"/>
      <c r="V230" s="201"/>
      <c r="W230" s="201"/>
      <c r="X230" s="201"/>
      <c r="Y230" s="201"/>
      <c r="Z230" s="201"/>
      <c r="AA230" s="201"/>
    </row>
    <row r="231" spans="1:102" s="43" customFormat="1" ht="15.75" customHeight="1" thickBot="1" x14ac:dyDescent="0.35">
      <c r="A231" s="47"/>
      <c r="B231" s="49"/>
      <c r="C231" s="200"/>
      <c r="D231" s="201"/>
      <c r="E231" s="201"/>
      <c r="F231" s="201"/>
      <c r="G231" s="201"/>
      <c r="H231" s="201"/>
      <c r="I231" s="201"/>
      <c r="J231" s="201"/>
      <c r="K231" s="201"/>
      <c r="L231" s="201"/>
      <c r="M231" s="201"/>
      <c r="N231" s="201"/>
      <c r="O231" s="201"/>
      <c r="P231" s="201"/>
      <c r="Q231" s="201"/>
      <c r="R231" s="201"/>
      <c r="S231" s="201"/>
      <c r="T231" s="201"/>
      <c r="U231" s="201"/>
      <c r="V231" s="201"/>
      <c r="W231" s="201"/>
      <c r="X231" s="201"/>
      <c r="Y231" s="201"/>
      <c r="Z231" s="201"/>
      <c r="AA231" s="201"/>
    </row>
    <row r="232" spans="1:102" s="47" customFormat="1" ht="15.75" customHeight="1" x14ac:dyDescent="0.3">
      <c r="A232" s="204" t="s">
        <v>77</v>
      </c>
      <c r="B232" s="205" t="s">
        <v>76</v>
      </c>
      <c r="C232" s="204" t="s">
        <v>74</v>
      </c>
      <c r="D232" s="204" t="s">
        <v>73</v>
      </c>
      <c r="E232" s="204" t="s">
        <v>73</v>
      </c>
      <c r="F232" s="94" t="s">
        <v>7</v>
      </c>
      <c r="G232" s="94" t="s">
        <v>7</v>
      </c>
      <c r="H232" s="94" t="s">
        <v>7</v>
      </c>
      <c r="I232" s="94" t="s">
        <v>7</v>
      </c>
      <c r="J232" s="94" t="s">
        <v>7</v>
      </c>
      <c r="K232" s="94" t="s">
        <v>7</v>
      </c>
      <c r="L232" s="94" t="s">
        <v>7</v>
      </c>
      <c r="M232" s="94" t="s">
        <v>7</v>
      </c>
      <c r="N232" s="94" t="s">
        <v>7</v>
      </c>
      <c r="O232" s="94" t="s">
        <v>7</v>
      </c>
      <c r="P232" s="94" t="s">
        <v>7</v>
      </c>
      <c r="Q232" s="94" t="s">
        <v>7</v>
      </c>
      <c r="R232" s="94" t="s">
        <v>7</v>
      </c>
      <c r="S232" s="94" t="s">
        <v>7</v>
      </c>
      <c r="T232" s="94" t="s">
        <v>7</v>
      </c>
      <c r="U232" s="94" t="s">
        <v>7</v>
      </c>
      <c r="V232" s="94" t="s">
        <v>7</v>
      </c>
      <c r="W232" s="94" t="s">
        <v>7</v>
      </c>
      <c r="X232" s="94" t="s">
        <v>7</v>
      </c>
      <c r="Y232" s="94" t="s">
        <v>7</v>
      </c>
      <c r="Z232" s="94" t="s">
        <v>7</v>
      </c>
      <c r="AA232" s="204" t="s">
        <v>220</v>
      </c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  <c r="BX232" s="43"/>
      <c r="BY232" s="43"/>
      <c r="BZ232" s="43"/>
      <c r="CA232" s="43"/>
      <c r="CB232" s="43"/>
      <c r="CC232" s="43"/>
      <c r="CD232" s="43"/>
      <c r="CE232" s="43"/>
      <c r="CF232" s="43"/>
      <c r="CG232" s="43"/>
      <c r="CH232" s="43"/>
      <c r="CI232" s="43"/>
      <c r="CJ232" s="43"/>
      <c r="CK232" s="43"/>
      <c r="CL232" s="43"/>
      <c r="CM232" s="43"/>
      <c r="CN232" s="43"/>
      <c r="CO232" s="43"/>
      <c r="CP232" s="43"/>
      <c r="CQ232" s="43"/>
      <c r="CR232" s="43"/>
      <c r="CS232" s="43"/>
      <c r="CT232" s="43"/>
      <c r="CU232" s="43"/>
      <c r="CV232" s="43"/>
      <c r="CW232" s="43"/>
      <c r="CX232" s="43"/>
    </row>
    <row r="233" spans="1:102" s="43" customFormat="1" ht="15.75" customHeight="1" thickBot="1" x14ac:dyDescent="0.35">
      <c r="A233" s="206"/>
      <c r="B233" s="207"/>
      <c r="C233" s="208"/>
      <c r="D233" s="209" t="s">
        <v>71</v>
      </c>
      <c r="E233" s="209" t="s">
        <v>70</v>
      </c>
      <c r="F233" s="91" t="s">
        <v>353</v>
      </c>
      <c r="G233" s="91" t="s">
        <v>354</v>
      </c>
      <c r="H233" s="91" t="s">
        <v>355</v>
      </c>
      <c r="I233" s="91" t="s">
        <v>356</v>
      </c>
      <c r="J233" s="91" t="s">
        <v>357</v>
      </c>
      <c r="K233" s="91" t="s">
        <v>358</v>
      </c>
      <c r="L233" s="91" t="s">
        <v>359</v>
      </c>
      <c r="M233" s="91" t="s">
        <v>360</v>
      </c>
      <c r="N233" s="91" t="s">
        <v>361</v>
      </c>
      <c r="O233" s="91" t="s">
        <v>362</v>
      </c>
      <c r="P233" s="91" t="s">
        <v>363</v>
      </c>
      <c r="Q233" s="91" t="s">
        <v>364</v>
      </c>
      <c r="R233" s="91" t="s">
        <v>365</v>
      </c>
      <c r="S233" s="91" t="s">
        <v>366</v>
      </c>
      <c r="T233" s="91" t="s">
        <v>367</v>
      </c>
      <c r="U233" s="91" t="s">
        <v>368</v>
      </c>
      <c r="V233" s="91" t="s">
        <v>369</v>
      </c>
      <c r="W233" s="91" t="s">
        <v>373</v>
      </c>
      <c r="X233" s="91" t="s">
        <v>370</v>
      </c>
      <c r="Y233" s="91" t="s">
        <v>371</v>
      </c>
      <c r="Z233" s="91" t="s">
        <v>372</v>
      </c>
      <c r="AA233" s="209" t="s">
        <v>221</v>
      </c>
    </row>
    <row r="234" spans="1:102" s="43" customFormat="1" ht="16.2" thickTop="1" x14ac:dyDescent="0.3">
      <c r="A234" s="210">
        <v>100</v>
      </c>
      <c r="B234" s="210"/>
      <c r="C234" s="146" t="s">
        <v>119</v>
      </c>
      <c r="D234" s="137"/>
      <c r="E234" s="136"/>
      <c r="F234" s="131"/>
      <c r="G234" s="137"/>
      <c r="H234" s="131"/>
      <c r="I234" s="137"/>
      <c r="J234" s="131"/>
      <c r="K234" s="137"/>
      <c r="L234" s="131"/>
      <c r="M234" s="137"/>
      <c r="N234" s="131"/>
      <c r="O234" s="137"/>
      <c r="P234" s="131"/>
      <c r="Q234" s="137"/>
      <c r="R234" s="131"/>
      <c r="S234" s="137"/>
      <c r="T234" s="131"/>
      <c r="U234" s="137"/>
      <c r="V234" s="131"/>
      <c r="W234" s="137"/>
      <c r="X234" s="131"/>
      <c r="Y234" s="137"/>
      <c r="Z234" s="131"/>
      <c r="AA234" s="137"/>
    </row>
    <row r="235" spans="1:102" s="43" customFormat="1" ht="15.6" x14ac:dyDescent="0.3">
      <c r="A235" s="146"/>
      <c r="B235" s="239"/>
      <c r="C235" s="146"/>
      <c r="D235" s="135"/>
      <c r="E235" s="134"/>
      <c r="F235" s="213"/>
      <c r="G235" s="135"/>
      <c r="H235" s="213"/>
      <c r="I235" s="135"/>
      <c r="J235" s="213"/>
      <c r="K235" s="135"/>
      <c r="L235" s="213"/>
      <c r="M235" s="135"/>
      <c r="N235" s="213"/>
      <c r="O235" s="135"/>
      <c r="P235" s="213"/>
      <c r="Q235" s="135"/>
      <c r="R235" s="213"/>
      <c r="S235" s="135"/>
      <c r="T235" s="213"/>
      <c r="U235" s="135"/>
      <c r="V235" s="213"/>
      <c r="W235" s="135"/>
      <c r="X235" s="213"/>
      <c r="Y235" s="135"/>
      <c r="Z235" s="213"/>
      <c r="AA235" s="135"/>
    </row>
    <row r="236" spans="1:102" s="43" customFormat="1" ht="15.6" x14ac:dyDescent="0.3">
      <c r="A236" s="146"/>
      <c r="B236" s="239"/>
      <c r="C236" s="146"/>
      <c r="D236" s="135"/>
      <c r="E236" s="134"/>
      <c r="F236" s="213"/>
      <c r="G236" s="135"/>
      <c r="H236" s="213"/>
      <c r="I236" s="135"/>
      <c r="J236" s="213"/>
      <c r="K236" s="135"/>
      <c r="L236" s="213"/>
      <c r="M236" s="135"/>
      <c r="N236" s="213"/>
      <c r="O236" s="135"/>
      <c r="P236" s="213"/>
      <c r="Q236" s="135"/>
      <c r="R236" s="213"/>
      <c r="S236" s="135"/>
      <c r="T236" s="213"/>
      <c r="U236" s="135"/>
      <c r="V236" s="213"/>
      <c r="W236" s="135"/>
      <c r="X236" s="213"/>
      <c r="Y236" s="135"/>
      <c r="Z236" s="213"/>
      <c r="AA236" s="135"/>
    </row>
    <row r="237" spans="1:102" s="43" customFormat="1" ht="15.6" x14ac:dyDescent="0.3">
      <c r="A237" s="239"/>
      <c r="B237" s="219">
        <v>2169</v>
      </c>
      <c r="C237" s="220" t="s">
        <v>331</v>
      </c>
      <c r="D237" s="124">
        <v>300</v>
      </c>
      <c r="E237" s="69">
        <v>300</v>
      </c>
      <c r="F237" s="68">
        <v>1</v>
      </c>
      <c r="G237" s="135">
        <f>H237-F237</f>
        <v>0</v>
      </c>
      <c r="H237" s="68">
        <v>1</v>
      </c>
      <c r="I237" s="135">
        <f>J237-H237</f>
        <v>0</v>
      </c>
      <c r="J237" s="68">
        <v>1</v>
      </c>
      <c r="K237" s="135">
        <f>L237-J237</f>
        <v>0</v>
      </c>
      <c r="L237" s="68">
        <v>1</v>
      </c>
      <c r="M237" s="135">
        <f>N237-L237</f>
        <v>0</v>
      </c>
      <c r="N237" s="68">
        <v>1</v>
      </c>
      <c r="O237" s="135">
        <f>P237-N237</f>
        <v>5.0999999999999996</v>
      </c>
      <c r="P237" s="68">
        <v>6.1</v>
      </c>
      <c r="Q237" s="135">
        <f>R237-P237</f>
        <v>0</v>
      </c>
      <c r="R237" s="68">
        <v>6.1</v>
      </c>
      <c r="S237" s="135">
        <f>T237-R237</f>
        <v>0</v>
      </c>
      <c r="T237" s="68">
        <v>6.1</v>
      </c>
      <c r="U237" s="135">
        <f>V237-T237</f>
        <v>0</v>
      </c>
      <c r="V237" s="68">
        <v>6.1</v>
      </c>
      <c r="W237" s="135">
        <f>X237-V237</f>
        <v>-6.1</v>
      </c>
      <c r="X237" s="68">
        <v>0</v>
      </c>
      <c r="Y237" s="135">
        <f>Z237-X237</f>
        <v>0</v>
      </c>
      <c r="Z237" s="68">
        <v>0</v>
      </c>
      <c r="AA237" s="135">
        <f>(V237/E237)*100</f>
        <v>2.0333333333333332</v>
      </c>
    </row>
    <row r="238" spans="1:102" s="43" customFormat="1" ht="15.6" hidden="1" x14ac:dyDescent="0.3">
      <c r="A238" s="239"/>
      <c r="B238" s="219">
        <v>6171</v>
      </c>
      <c r="C238" s="220" t="s">
        <v>332</v>
      </c>
      <c r="D238" s="124"/>
      <c r="E238" s="69"/>
      <c r="F238" s="68">
        <v>0</v>
      </c>
      <c r="G238" s="135">
        <f>H238-F238</f>
        <v>0</v>
      </c>
      <c r="H238" s="68">
        <v>0</v>
      </c>
      <c r="I238" s="135">
        <f>J238-H238</f>
        <v>0</v>
      </c>
      <c r="J238" s="68">
        <v>0</v>
      </c>
      <c r="K238" s="135">
        <f>L238-J238</f>
        <v>0</v>
      </c>
      <c r="L238" s="68">
        <v>0</v>
      </c>
      <c r="M238" s="135">
        <f>N238-L238</f>
        <v>0</v>
      </c>
      <c r="N238" s="68">
        <v>0</v>
      </c>
      <c r="O238" s="135">
        <f>P238-N238</f>
        <v>0</v>
      </c>
      <c r="P238" s="68">
        <v>0</v>
      </c>
      <c r="Q238" s="135">
        <f>R238-P238</f>
        <v>0</v>
      </c>
      <c r="R238" s="68">
        <v>0</v>
      </c>
      <c r="S238" s="135">
        <f>T238-R238</f>
        <v>0</v>
      </c>
      <c r="T238" s="68">
        <v>0</v>
      </c>
      <c r="U238" s="135">
        <f>V238-T238</f>
        <v>0</v>
      </c>
      <c r="V238" s="68">
        <v>0</v>
      </c>
      <c r="W238" s="135">
        <f>X238-V238</f>
        <v>0</v>
      </c>
      <c r="X238" s="68">
        <v>0</v>
      </c>
      <c r="Y238" s="135">
        <f>Z238-X238</f>
        <v>0</v>
      </c>
      <c r="Z238" s="68">
        <v>0</v>
      </c>
      <c r="AA238" s="135" t="e">
        <f>(Z238/E238)*100</f>
        <v>#DIV/0!</v>
      </c>
    </row>
    <row r="239" spans="1:102" s="43" customFormat="1" ht="16.2" thickBot="1" x14ac:dyDescent="0.35">
      <c r="A239" s="242"/>
      <c r="B239" s="270"/>
      <c r="C239" s="271"/>
      <c r="D239" s="272"/>
      <c r="E239" s="120"/>
      <c r="F239" s="119"/>
      <c r="G239" s="135"/>
      <c r="H239" s="119"/>
      <c r="I239" s="135"/>
      <c r="J239" s="119"/>
      <c r="K239" s="135"/>
      <c r="L239" s="119"/>
      <c r="M239" s="135"/>
      <c r="N239" s="119"/>
      <c r="O239" s="135"/>
      <c r="P239" s="119"/>
      <c r="Q239" s="135"/>
      <c r="R239" s="119"/>
      <c r="S239" s="135"/>
      <c r="T239" s="119"/>
      <c r="U239" s="135"/>
      <c r="V239" s="119"/>
      <c r="W239" s="135"/>
      <c r="X239" s="119"/>
      <c r="Y239" s="135"/>
      <c r="Z239" s="119"/>
      <c r="AA239" s="135"/>
    </row>
    <row r="240" spans="1:102" s="43" customFormat="1" ht="18.75" customHeight="1" thickTop="1" thickBot="1" x14ac:dyDescent="0.35">
      <c r="A240" s="258"/>
      <c r="B240" s="265"/>
      <c r="C240" s="260" t="s">
        <v>333</v>
      </c>
      <c r="D240" s="234">
        <f t="shared" ref="D240:Z240" si="195">SUM(D234:D239)</f>
        <v>300</v>
      </c>
      <c r="E240" s="235">
        <f t="shared" si="195"/>
        <v>300</v>
      </c>
      <c r="F240" s="236">
        <f t="shared" si="195"/>
        <v>1</v>
      </c>
      <c r="G240" s="234">
        <f t="shared" si="195"/>
        <v>0</v>
      </c>
      <c r="H240" s="236">
        <f t="shared" si="195"/>
        <v>1</v>
      </c>
      <c r="I240" s="234">
        <f t="shared" si="195"/>
        <v>0</v>
      </c>
      <c r="J240" s="236">
        <f t="shared" si="195"/>
        <v>1</v>
      </c>
      <c r="K240" s="234">
        <f t="shared" si="195"/>
        <v>0</v>
      </c>
      <c r="L240" s="236">
        <f t="shared" si="195"/>
        <v>1</v>
      </c>
      <c r="M240" s="234">
        <f t="shared" si="195"/>
        <v>0</v>
      </c>
      <c r="N240" s="236">
        <f t="shared" si="195"/>
        <v>1</v>
      </c>
      <c r="O240" s="234">
        <f t="shared" si="195"/>
        <v>5.0999999999999996</v>
      </c>
      <c r="P240" s="236">
        <f t="shared" si="195"/>
        <v>6.1</v>
      </c>
      <c r="Q240" s="234">
        <f t="shared" si="195"/>
        <v>0</v>
      </c>
      <c r="R240" s="236">
        <f t="shared" si="195"/>
        <v>6.1</v>
      </c>
      <c r="S240" s="234">
        <f t="shared" si="195"/>
        <v>0</v>
      </c>
      <c r="T240" s="236">
        <f t="shared" si="195"/>
        <v>6.1</v>
      </c>
      <c r="U240" s="234">
        <f t="shared" si="195"/>
        <v>0</v>
      </c>
      <c r="V240" s="236">
        <f t="shared" si="195"/>
        <v>6.1</v>
      </c>
      <c r="W240" s="234">
        <f t="shared" si="195"/>
        <v>-6.1</v>
      </c>
      <c r="X240" s="236">
        <f t="shared" si="195"/>
        <v>0</v>
      </c>
      <c r="Y240" s="234">
        <f t="shared" si="195"/>
        <v>0</v>
      </c>
      <c r="Z240" s="236">
        <f t="shared" si="195"/>
        <v>0</v>
      </c>
      <c r="AA240" s="135">
        <f>(V240/E240)*100</f>
        <v>2.0333333333333332</v>
      </c>
    </row>
    <row r="241" spans="1:27" s="43" customFormat="1" ht="15.75" customHeight="1" x14ac:dyDescent="0.3">
      <c r="A241" s="47"/>
      <c r="B241" s="49"/>
      <c r="C241" s="200"/>
      <c r="D241" s="201"/>
      <c r="E241" s="201"/>
      <c r="F241" s="201"/>
      <c r="G241" s="201"/>
      <c r="H241" s="201"/>
      <c r="I241" s="201"/>
      <c r="J241" s="201"/>
      <c r="K241" s="201"/>
      <c r="L241" s="201"/>
      <c r="M241" s="201"/>
      <c r="N241" s="201"/>
      <c r="O241" s="201"/>
      <c r="P241" s="201"/>
      <c r="Q241" s="201"/>
      <c r="R241" s="201"/>
      <c r="S241" s="201"/>
      <c r="T241" s="201"/>
      <c r="U241" s="201"/>
      <c r="V241" s="201"/>
      <c r="W241" s="201"/>
      <c r="X241" s="201"/>
      <c r="Y241" s="201"/>
      <c r="Z241" s="201"/>
      <c r="AA241" s="201"/>
    </row>
    <row r="242" spans="1:27" s="43" customFormat="1" ht="15.75" customHeight="1" x14ac:dyDescent="0.3">
      <c r="A242" s="47"/>
      <c r="B242" s="49"/>
      <c r="C242" s="200"/>
      <c r="D242" s="201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P242" s="201"/>
      <c r="Q242" s="201"/>
      <c r="R242" s="201"/>
      <c r="S242" s="201"/>
      <c r="T242" s="201"/>
      <c r="U242" s="201"/>
      <c r="V242" s="201"/>
      <c r="W242" s="201"/>
      <c r="X242" s="201"/>
      <c r="Y242" s="201"/>
      <c r="Z242" s="201"/>
      <c r="AA242" s="201"/>
    </row>
    <row r="243" spans="1:27" s="43" customFormat="1" ht="15.75" customHeight="1" thickBot="1" x14ac:dyDescent="0.3">
      <c r="B243" s="202"/>
    </row>
    <row r="244" spans="1:27" s="43" customFormat="1" ht="15.6" x14ac:dyDescent="0.3">
      <c r="A244" s="204" t="s">
        <v>77</v>
      </c>
      <c r="B244" s="205" t="s">
        <v>76</v>
      </c>
      <c r="C244" s="204" t="s">
        <v>74</v>
      </c>
      <c r="D244" s="204" t="s">
        <v>73</v>
      </c>
      <c r="E244" s="204" t="s">
        <v>73</v>
      </c>
      <c r="F244" s="94" t="s">
        <v>7</v>
      </c>
      <c r="G244" s="94" t="s">
        <v>7</v>
      </c>
      <c r="H244" s="94" t="s">
        <v>7</v>
      </c>
      <c r="I244" s="94" t="s">
        <v>7</v>
      </c>
      <c r="J244" s="94" t="s">
        <v>7</v>
      </c>
      <c r="K244" s="94" t="s">
        <v>7</v>
      </c>
      <c r="L244" s="94" t="s">
        <v>7</v>
      </c>
      <c r="M244" s="94" t="s">
        <v>7</v>
      </c>
      <c r="N244" s="94" t="s">
        <v>7</v>
      </c>
      <c r="O244" s="94" t="s">
        <v>7</v>
      </c>
      <c r="P244" s="94" t="s">
        <v>7</v>
      </c>
      <c r="Q244" s="94" t="s">
        <v>7</v>
      </c>
      <c r="R244" s="94" t="s">
        <v>7</v>
      </c>
      <c r="S244" s="94" t="s">
        <v>7</v>
      </c>
      <c r="T244" s="94" t="s">
        <v>7</v>
      </c>
      <c r="U244" s="94" t="s">
        <v>7</v>
      </c>
      <c r="V244" s="94" t="s">
        <v>7</v>
      </c>
      <c r="W244" s="94" t="s">
        <v>7</v>
      </c>
      <c r="X244" s="94" t="s">
        <v>7</v>
      </c>
      <c r="Y244" s="94" t="s">
        <v>7</v>
      </c>
      <c r="Z244" s="94" t="s">
        <v>7</v>
      </c>
      <c r="AA244" s="204" t="s">
        <v>220</v>
      </c>
    </row>
    <row r="245" spans="1:27" s="43" customFormat="1" ht="15.75" customHeight="1" thickBot="1" x14ac:dyDescent="0.35">
      <c r="A245" s="206"/>
      <c r="B245" s="207"/>
      <c r="C245" s="208"/>
      <c r="D245" s="209" t="s">
        <v>71</v>
      </c>
      <c r="E245" s="209" t="s">
        <v>70</v>
      </c>
      <c r="F245" s="91" t="s">
        <v>353</v>
      </c>
      <c r="G245" s="91" t="s">
        <v>354</v>
      </c>
      <c r="H245" s="91" t="s">
        <v>355</v>
      </c>
      <c r="I245" s="91" t="s">
        <v>356</v>
      </c>
      <c r="J245" s="91" t="s">
        <v>357</v>
      </c>
      <c r="K245" s="91" t="s">
        <v>358</v>
      </c>
      <c r="L245" s="91" t="s">
        <v>359</v>
      </c>
      <c r="M245" s="91" t="s">
        <v>360</v>
      </c>
      <c r="N245" s="91" t="s">
        <v>361</v>
      </c>
      <c r="O245" s="91" t="s">
        <v>362</v>
      </c>
      <c r="P245" s="91" t="s">
        <v>363</v>
      </c>
      <c r="Q245" s="91" t="s">
        <v>364</v>
      </c>
      <c r="R245" s="91" t="s">
        <v>365</v>
      </c>
      <c r="S245" s="91" t="s">
        <v>366</v>
      </c>
      <c r="T245" s="91" t="s">
        <v>367</v>
      </c>
      <c r="U245" s="91" t="s">
        <v>368</v>
      </c>
      <c r="V245" s="91" t="s">
        <v>369</v>
      </c>
      <c r="W245" s="91" t="s">
        <v>373</v>
      </c>
      <c r="X245" s="91" t="s">
        <v>370</v>
      </c>
      <c r="Y245" s="91" t="s">
        <v>371</v>
      </c>
      <c r="Z245" s="91" t="s">
        <v>372</v>
      </c>
      <c r="AA245" s="209" t="s">
        <v>221</v>
      </c>
    </row>
    <row r="246" spans="1:27" s="43" customFormat="1" ht="16.2" thickTop="1" x14ac:dyDescent="0.3">
      <c r="A246" s="210">
        <v>110</v>
      </c>
      <c r="B246" s="210"/>
      <c r="C246" s="217" t="s">
        <v>115</v>
      </c>
      <c r="D246" s="137"/>
      <c r="E246" s="136"/>
      <c r="F246" s="131"/>
      <c r="G246" s="137"/>
      <c r="H246" s="131"/>
      <c r="I246" s="137"/>
      <c r="J246" s="131"/>
      <c r="K246" s="137"/>
      <c r="L246" s="131"/>
      <c r="M246" s="137"/>
      <c r="N246" s="131"/>
      <c r="O246" s="137"/>
      <c r="P246" s="131"/>
      <c r="Q246" s="137"/>
      <c r="R246" s="131"/>
      <c r="S246" s="137"/>
      <c r="T246" s="131"/>
      <c r="U246" s="137"/>
      <c r="V246" s="131"/>
      <c r="W246" s="137"/>
      <c r="X246" s="131"/>
      <c r="Y246" s="137"/>
      <c r="Z246" s="131"/>
      <c r="AA246" s="137"/>
    </row>
    <row r="247" spans="1:27" s="43" customFormat="1" ht="15" customHeight="1" x14ac:dyDescent="0.3">
      <c r="A247" s="146"/>
      <c r="B247" s="239"/>
      <c r="C247" s="146"/>
      <c r="D247" s="135"/>
      <c r="E247" s="134"/>
      <c r="F247" s="213"/>
      <c r="G247" s="135"/>
      <c r="H247" s="213"/>
      <c r="I247" s="135"/>
      <c r="J247" s="213"/>
      <c r="K247" s="135"/>
      <c r="L247" s="213"/>
      <c r="M247" s="135"/>
      <c r="N247" s="213"/>
      <c r="O247" s="135"/>
      <c r="P247" s="213"/>
      <c r="Q247" s="135"/>
      <c r="R247" s="213"/>
      <c r="S247" s="135"/>
      <c r="T247" s="213"/>
      <c r="U247" s="135"/>
      <c r="V247" s="213"/>
      <c r="W247" s="135"/>
      <c r="X247" s="213"/>
      <c r="Y247" s="135"/>
      <c r="Z247" s="213"/>
      <c r="AA247" s="135"/>
    </row>
    <row r="248" spans="1:27" s="43" customFormat="1" ht="15" customHeight="1" x14ac:dyDescent="0.25">
      <c r="A248" s="141"/>
      <c r="B248" s="218">
        <v>6171</v>
      </c>
      <c r="C248" s="141" t="s">
        <v>480</v>
      </c>
      <c r="D248" s="135">
        <v>5</v>
      </c>
      <c r="E248" s="134">
        <v>5</v>
      </c>
      <c r="F248" s="213">
        <v>54</v>
      </c>
      <c r="G248" s="135">
        <f t="shared" ref="G248:G253" si="196">H248-F248</f>
        <v>1.8999999999999986</v>
      </c>
      <c r="H248" s="213">
        <v>55.9</v>
      </c>
      <c r="I248" s="135">
        <f t="shared" ref="I248:I253" si="197">J248-H248</f>
        <v>-28.5</v>
      </c>
      <c r="J248" s="213">
        <v>27.4</v>
      </c>
      <c r="K248" s="135">
        <f t="shared" ref="K248:K253" si="198">L248-J248</f>
        <v>4.8000000000000043</v>
      </c>
      <c r="L248" s="213">
        <v>32.200000000000003</v>
      </c>
      <c r="M248" s="135">
        <f t="shared" ref="M248:M253" si="199">N248-L248</f>
        <v>-9.7000000000000028</v>
      </c>
      <c r="N248" s="213">
        <v>22.5</v>
      </c>
      <c r="O248" s="135">
        <f t="shared" ref="O248:O253" si="200">P248-N248</f>
        <v>28.9</v>
      </c>
      <c r="P248" s="213">
        <v>51.4</v>
      </c>
      <c r="Q248" s="135">
        <f t="shared" ref="Q248:Q253" si="201">R248-P248</f>
        <v>0.30000000000000426</v>
      </c>
      <c r="R248" s="213">
        <v>51.7</v>
      </c>
      <c r="S248" s="135">
        <f t="shared" ref="S248:S253" si="202">T248-R248</f>
        <v>-20.400000000000002</v>
      </c>
      <c r="T248" s="213">
        <v>31.3</v>
      </c>
      <c r="U248" s="135">
        <f t="shared" ref="U248:U253" si="203">V248-T248</f>
        <v>-2.4000000000000021</v>
      </c>
      <c r="V248" s="213">
        <v>28.9</v>
      </c>
      <c r="W248" s="135">
        <f t="shared" ref="W248:W253" si="204">X248-V248</f>
        <v>-28.9</v>
      </c>
      <c r="X248" s="213">
        <v>0</v>
      </c>
      <c r="Y248" s="135">
        <f t="shared" ref="Y248:Y253" si="205">Z248-X248</f>
        <v>0</v>
      </c>
      <c r="Z248" s="213">
        <v>0</v>
      </c>
      <c r="AA248" s="135">
        <f t="shared" ref="AA248:AA253" si="206">(V248/E248)*100</f>
        <v>577.99999999999989</v>
      </c>
    </row>
    <row r="249" spans="1:27" s="43" customFormat="1" ht="15" x14ac:dyDescent="0.25">
      <c r="A249" s="141"/>
      <c r="B249" s="218">
        <v>6310</v>
      </c>
      <c r="C249" s="141" t="s">
        <v>334</v>
      </c>
      <c r="D249" s="135">
        <v>760</v>
      </c>
      <c r="E249" s="134">
        <v>765.8</v>
      </c>
      <c r="F249" s="213">
        <v>386.9</v>
      </c>
      <c r="G249" s="135">
        <f t="shared" si="196"/>
        <v>44.600000000000023</v>
      </c>
      <c r="H249" s="213">
        <v>431.5</v>
      </c>
      <c r="I249" s="135">
        <f t="shared" si="197"/>
        <v>49.699999999999989</v>
      </c>
      <c r="J249" s="213">
        <v>481.2</v>
      </c>
      <c r="K249" s="135">
        <f t="shared" si="198"/>
        <v>62.300000000000011</v>
      </c>
      <c r="L249" s="213">
        <v>543.5</v>
      </c>
      <c r="M249" s="135">
        <f t="shared" si="199"/>
        <v>44.100000000000023</v>
      </c>
      <c r="N249" s="213">
        <v>587.6</v>
      </c>
      <c r="O249" s="135">
        <f t="shared" si="200"/>
        <v>36.600000000000023</v>
      </c>
      <c r="P249" s="213">
        <v>624.20000000000005</v>
      </c>
      <c r="Q249" s="135">
        <f t="shared" si="201"/>
        <v>27.5</v>
      </c>
      <c r="R249" s="213">
        <v>651.70000000000005</v>
      </c>
      <c r="S249" s="135">
        <f t="shared" si="202"/>
        <v>24.599999999999909</v>
      </c>
      <c r="T249" s="213">
        <v>676.3</v>
      </c>
      <c r="U249" s="135">
        <f t="shared" si="203"/>
        <v>28.200000000000045</v>
      </c>
      <c r="V249" s="213">
        <v>704.5</v>
      </c>
      <c r="W249" s="135">
        <f t="shared" si="204"/>
        <v>-704.5</v>
      </c>
      <c r="X249" s="213">
        <v>0</v>
      </c>
      <c r="Y249" s="135">
        <f t="shared" si="205"/>
        <v>0</v>
      </c>
      <c r="Z249" s="213">
        <v>0</v>
      </c>
      <c r="AA249" s="135">
        <f t="shared" si="206"/>
        <v>91.995299033690259</v>
      </c>
    </row>
    <row r="250" spans="1:27" s="43" customFormat="1" ht="15" x14ac:dyDescent="0.25">
      <c r="A250" s="141"/>
      <c r="B250" s="218">
        <v>6399</v>
      </c>
      <c r="C250" s="141" t="s">
        <v>335</v>
      </c>
      <c r="D250" s="135">
        <v>12311</v>
      </c>
      <c r="E250" s="134">
        <v>13259.4</v>
      </c>
      <c r="F250" s="213">
        <v>1205</v>
      </c>
      <c r="G250" s="135">
        <f t="shared" si="196"/>
        <v>9724.1</v>
      </c>
      <c r="H250" s="213">
        <v>10929.1</v>
      </c>
      <c r="I250" s="135">
        <f t="shared" si="197"/>
        <v>113.29999999999927</v>
      </c>
      <c r="J250" s="213">
        <v>11042.4</v>
      </c>
      <c r="K250" s="135">
        <f t="shared" si="198"/>
        <v>159.10000000000036</v>
      </c>
      <c r="L250" s="213">
        <v>11201.5</v>
      </c>
      <c r="M250" s="135">
        <f t="shared" si="199"/>
        <v>94.399999999999636</v>
      </c>
      <c r="N250" s="213">
        <v>11295.9</v>
      </c>
      <c r="O250" s="135">
        <f t="shared" si="200"/>
        <v>255.60000000000036</v>
      </c>
      <c r="P250" s="213">
        <v>11551.5</v>
      </c>
      <c r="Q250" s="135">
        <f t="shared" si="201"/>
        <v>232.60000000000036</v>
      </c>
      <c r="R250" s="213">
        <v>11784.1</v>
      </c>
      <c r="S250" s="135">
        <f t="shared" si="202"/>
        <v>206.29999999999927</v>
      </c>
      <c r="T250" s="213">
        <v>11990.4</v>
      </c>
      <c r="U250" s="135">
        <f t="shared" si="203"/>
        <v>774.60000000000036</v>
      </c>
      <c r="V250" s="213">
        <v>12765</v>
      </c>
      <c r="W250" s="135">
        <f t="shared" si="204"/>
        <v>-12765</v>
      </c>
      <c r="X250" s="213">
        <v>0</v>
      </c>
      <c r="Y250" s="135">
        <f t="shared" si="205"/>
        <v>0</v>
      </c>
      <c r="Z250" s="213">
        <v>0</v>
      </c>
      <c r="AA250" s="135">
        <f t="shared" si="206"/>
        <v>96.271324494321007</v>
      </c>
    </row>
    <row r="251" spans="1:27" s="43" customFormat="1" ht="15" hidden="1" x14ac:dyDescent="0.25">
      <c r="A251" s="141"/>
      <c r="B251" s="218">
        <v>6402</v>
      </c>
      <c r="C251" s="141" t="s">
        <v>336</v>
      </c>
      <c r="D251" s="135"/>
      <c r="E251" s="134"/>
      <c r="F251" s="213"/>
      <c r="G251" s="135">
        <f t="shared" si="196"/>
        <v>0</v>
      </c>
      <c r="H251" s="213"/>
      <c r="I251" s="135">
        <f t="shared" si="197"/>
        <v>0</v>
      </c>
      <c r="J251" s="213"/>
      <c r="K251" s="135">
        <f t="shared" si="198"/>
        <v>0</v>
      </c>
      <c r="L251" s="213"/>
      <c r="M251" s="135">
        <f t="shared" si="199"/>
        <v>0</v>
      </c>
      <c r="N251" s="213"/>
      <c r="O251" s="135">
        <f t="shared" si="200"/>
        <v>0</v>
      </c>
      <c r="P251" s="213"/>
      <c r="Q251" s="135">
        <f t="shared" si="201"/>
        <v>0</v>
      </c>
      <c r="R251" s="213"/>
      <c r="S251" s="135">
        <f t="shared" si="202"/>
        <v>0</v>
      </c>
      <c r="T251" s="213"/>
      <c r="U251" s="135">
        <f t="shared" si="203"/>
        <v>0</v>
      </c>
      <c r="V251" s="213"/>
      <c r="W251" s="135">
        <f t="shared" si="204"/>
        <v>0</v>
      </c>
      <c r="X251" s="213"/>
      <c r="Y251" s="135">
        <f t="shared" si="205"/>
        <v>0</v>
      </c>
      <c r="Z251" s="213"/>
      <c r="AA251" s="135" t="e">
        <f t="shared" si="206"/>
        <v>#DIV/0!</v>
      </c>
    </row>
    <row r="252" spans="1:27" s="43" customFormat="1" ht="15" x14ac:dyDescent="0.25">
      <c r="A252" s="141"/>
      <c r="B252" s="218">
        <v>6409</v>
      </c>
      <c r="C252" s="141" t="s">
        <v>337</v>
      </c>
      <c r="D252" s="135">
        <v>0</v>
      </c>
      <c r="E252" s="134">
        <v>0</v>
      </c>
      <c r="F252" s="213">
        <v>0.5</v>
      </c>
      <c r="G252" s="135">
        <f t="shared" si="196"/>
        <v>0</v>
      </c>
      <c r="H252" s="213">
        <v>0.5</v>
      </c>
      <c r="I252" s="135">
        <f t="shared" si="197"/>
        <v>0</v>
      </c>
      <c r="J252" s="213">
        <v>0.5</v>
      </c>
      <c r="K252" s="135">
        <f t="shared" si="198"/>
        <v>-0.5</v>
      </c>
      <c r="L252" s="213">
        <v>0</v>
      </c>
      <c r="M252" s="135">
        <f t="shared" si="199"/>
        <v>1</v>
      </c>
      <c r="N252" s="213">
        <v>1</v>
      </c>
      <c r="O252" s="135">
        <f t="shared" si="200"/>
        <v>-1</v>
      </c>
      <c r="P252" s="213">
        <v>0</v>
      </c>
      <c r="Q252" s="135">
        <f t="shared" si="201"/>
        <v>0</v>
      </c>
      <c r="R252" s="213">
        <v>0</v>
      </c>
      <c r="S252" s="135">
        <f t="shared" si="202"/>
        <v>0</v>
      </c>
      <c r="T252" s="213">
        <v>0</v>
      </c>
      <c r="U252" s="135">
        <f t="shared" si="203"/>
        <v>0</v>
      </c>
      <c r="V252" s="213">
        <v>0</v>
      </c>
      <c r="W252" s="135">
        <f t="shared" si="204"/>
        <v>0</v>
      </c>
      <c r="X252" s="213">
        <v>0</v>
      </c>
      <c r="Y252" s="135">
        <f t="shared" si="205"/>
        <v>0</v>
      </c>
      <c r="Z252" s="213">
        <v>0</v>
      </c>
      <c r="AA252" s="135" t="e">
        <f t="shared" si="206"/>
        <v>#DIV/0!</v>
      </c>
    </row>
    <row r="253" spans="1:27" s="45" customFormat="1" ht="15.75" customHeight="1" x14ac:dyDescent="0.3">
      <c r="A253" s="217"/>
      <c r="B253" s="210">
        <v>6409</v>
      </c>
      <c r="C253" s="217" t="s">
        <v>338</v>
      </c>
      <c r="D253" s="273">
        <v>5000</v>
      </c>
      <c r="E253" s="274">
        <v>11038.2</v>
      </c>
      <c r="F253" s="131">
        <v>0</v>
      </c>
      <c r="G253" s="135">
        <f t="shared" si="196"/>
        <v>0</v>
      </c>
      <c r="H253" s="131">
        <v>0</v>
      </c>
      <c r="I253" s="135">
        <f t="shared" si="197"/>
        <v>0</v>
      </c>
      <c r="J253" s="131">
        <v>0</v>
      </c>
      <c r="K253" s="135">
        <f t="shared" si="198"/>
        <v>0.5</v>
      </c>
      <c r="L253" s="131">
        <v>0.5</v>
      </c>
      <c r="M253" s="135">
        <f t="shared" si="199"/>
        <v>-0.5</v>
      </c>
      <c r="N253" s="131">
        <v>0</v>
      </c>
      <c r="O253" s="135">
        <f t="shared" si="200"/>
        <v>0.5</v>
      </c>
      <c r="P253" s="131">
        <v>0.5</v>
      </c>
      <c r="Q253" s="135">
        <f t="shared" si="201"/>
        <v>0.5</v>
      </c>
      <c r="R253" s="131">
        <v>1</v>
      </c>
      <c r="S253" s="135">
        <f t="shared" si="202"/>
        <v>0</v>
      </c>
      <c r="T253" s="131">
        <v>1</v>
      </c>
      <c r="U253" s="135">
        <f t="shared" si="203"/>
        <v>-0.5</v>
      </c>
      <c r="V253" s="131">
        <v>0.5</v>
      </c>
      <c r="W253" s="135">
        <f t="shared" si="204"/>
        <v>-0.5</v>
      </c>
      <c r="X253" s="131">
        <v>0</v>
      </c>
      <c r="Y253" s="135">
        <f t="shared" si="205"/>
        <v>0</v>
      </c>
      <c r="Z253" s="131">
        <v>0</v>
      </c>
      <c r="AA253" s="135">
        <f t="shared" si="206"/>
        <v>4.5297240492109215E-3</v>
      </c>
    </row>
    <row r="254" spans="1:27" s="43" customFormat="1" ht="15.6" thickBot="1" x14ac:dyDescent="0.3">
      <c r="A254" s="244"/>
      <c r="B254" s="243"/>
      <c r="C254" s="244"/>
      <c r="D254" s="275"/>
      <c r="E254" s="276"/>
      <c r="F254" s="277"/>
      <c r="G254" s="275"/>
      <c r="H254" s="277"/>
      <c r="I254" s="275"/>
      <c r="J254" s="277"/>
      <c r="K254" s="275"/>
      <c r="L254" s="277"/>
      <c r="M254" s="275"/>
      <c r="N254" s="277"/>
      <c r="O254" s="275"/>
      <c r="P254" s="277"/>
      <c r="Q254" s="275"/>
      <c r="R254" s="277"/>
      <c r="S254" s="275"/>
      <c r="T254" s="277"/>
      <c r="U254" s="275"/>
      <c r="V254" s="277"/>
      <c r="W254" s="275"/>
      <c r="X254" s="277"/>
      <c r="Y254" s="275"/>
      <c r="Z254" s="277"/>
      <c r="AA254" s="275"/>
    </row>
    <row r="255" spans="1:27" s="43" customFormat="1" ht="18.75" customHeight="1" thickTop="1" thickBot="1" x14ac:dyDescent="0.35">
      <c r="A255" s="258"/>
      <c r="B255" s="265"/>
      <c r="C255" s="260" t="s">
        <v>339</v>
      </c>
      <c r="D255" s="278">
        <f t="shared" ref="D255:Z255" si="207">SUM(D247:D253)</f>
        <v>18076</v>
      </c>
      <c r="E255" s="279">
        <f t="shared" si="207"/>
        <v>25068.400000000001</v>
      </c>
      <c r="F255" s="280">
        <f t="shared" si="207"/>
        <v>1646.4</v>
      </c>
      <c r="G255" s="278">
        <f t="shared" si="207"/>
        <v>9770.6</v>
      </c>
      <c r="H255" s="280">
        <f t="shared" si="207"/>
        <v>11417</v>
      </c>
      <c r="I255" s="278">
        <f t="shared" si="207"/>
        <v>134.49999999999926</v>
      </c>
      <c r="J255" s="280">
        <f t="shared" si="207"/>
        <v>11551.5</v>
      </c>
      <c r="K255" s="278">
        <f t="shared" si="207"/>
        <v>226.20000000000039</v>
      </c>
      <c r="L255" s="280">
        <f t="shared" si="207"/>
        <v>11777.7</v>
      </c>
      <c r="M255" s="278">
        <f t="shared" si="207"/>
        <v>129.29999999999967</v>
      </c>
      <c r="N255" s="280">
        <f t="shared" si="207"/>
        <v>11907</v>
      </c>
      <c r="O255" s="278">
        <f t="shared" si="207"/>
        <v>320.60000000000036</v>
      </c>
      <c r="P255" s="280">
        <f t="shared" si="207"/>
        <v>12227.6</v>
      </c>
      <c r="Q255" s="278">
        <f t="shared" si="207"/>
        <v>260.90000000000038</v>
      </c>
      <c r="R255" s="280">
        <f t="shared" si="207"/>
        <v>12488.5</v>
      </c>
      <c r="S255" s="278">
        <f t="shared" si="207"/>
        <v>210.49999999999918</v>
      </c>
      <c r="T255" s="280">
        <f t="shared" si="207"/>
        <v>12699</v>
      </c>
      <c r="U255" s="278">
        <f t="shared" si="207"/>
        <v>799.90000000000043</v>
      </c>
      <c r="V255" s="280">
        <f t="shared" si="207"/>
        <v>13498.9</v>
      </c>
      <c r="W255" s="278">
        <f t="shared" si="207"/>
        <v>-13498.9</v>
      </c>
      <c r="X255" s="280">
        <f t="shared" si="207"/>
        <v>0</v>
      </c>
      <c r="Y255" s="278">
        <f t="shared" si="207"/>
        <v>0</v>
      </c>
      <c r="Z255" s="280">
        <f t="shared" si="207"/>
        <v>0</v>
      </c>
      <c r="AA255" s="135">
        <f>(V255/E255)*100</f>
        <v>53.848271130187797</v>
      </c>
    </row>
    <row r="256" spans="1:27" s="43" customFormat="1" ht="18.75" customHeight="1" x14ac:dyDescent="0.3">
      <c r="A256" s="47"/>
      <c r="B256" s="49"/>
      <c r="C256" s="200"/>
      <c r="D256" s="201"/>
      <c r="E256" s="201"/>
      <c r="F256" s="201"/>
      <c r="G256" s="201"/>
      <c r="H256" s="201"/>
      <c r="I256" s="201"/>
      <c r="J256" s="201"/>
      <c r="K256" s="201"/>
      <c r="L256" s="201"/>
      <c r="M256" s="201"/>
      <c r="N256" s="201"/>
      <c r="O256" s="201"/>
      <c r="P256" s="201"/>
      <c r="Q256" s="201"/>
      <c r="R256" s="201"/>
      <c r="S256" s="201"/>
      <c r="T256" s="201"/>
      <c r="U256" s="201"/>
      <c r="V256" s="201"/>
      <c r="W256" s="201"/>
      <c r="X256" s="201"/>
      <c r="Y256" s="201"/>
      <c r="Z256" s="201"/>
      <c r="AA256" s="201"/>
    </row>
    <row r="257" spans="1:27" s="43" customFormat="1" ht="13.5" hidden="1" customHeight="1" x14ac:dyDescent="0.3">
      <c r="A257" s="47"/>
      <c r="B257" s="49"/>
      <c r="C257" s="200"/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1"/>
      <c r="P257" s="201"/>
      <c r="Q257" s="201"/>
      <c r="R257" s="201"/>
      <c r="S257" s="201"/>
      <c r="T257" s="201"/>
      <c r="U257" s="201"/>
      <c r="V257" s="201"/>
      <c r="W257" s="201"/>
      <c r="X257" s="201"/>
      <c r="Y257" s="201"/>
      <c r="Z257" s="201"/>
      <c r="AA257" s="201"/>
    </row>
    <row r="258" spans="1:27" s="43" customFormat="1" ht="13.5" hidden="1" customHeight="1" x14ac:dyDescent="0.3">
      <c r="A258" s="47"/>
      <c r="B258" s="49"/>
      <c r="C258" s="200"/>
      <c r="D258" s="201"/>
      <c r="E258" s="201"/>
      <c r="F258" s="201"/>
      <c r="G258" s="201"/>
      <c r="H258" s="201"/>
      <c r="I258" s="201"/>
      <c r="J258" s="201"/>
      <c r="K258" s="201"/>
      <c r="L258" s="201"/>
      <c r="M258" s="201"/>
      <c r="N258" s="201"/>
      <c r="O258" s="201"/>
      <c r="P258" s="201"/>
      <c r="Q258" s="201"/>
      <c r="R258" s="201"/>
      <c r="S258" s="201"/>
      <c r="T258" s="201"/>
      <c r="U258" s="201"/>
      <c r="V258" s="201"/>
      <c r="W258" s="201"/>
      <c r="X258" s="201"/>
      <c r="Y258" s="201"/>
      <c r="Z258" s="201"/>
      <c r="AA258" s="201"/>
    </row>
    <row r="259" spans="1:27" s="43" customFormat="1" ht="13.5" hidden="1" customHeight="1" x14ac:dyDescent="0.3">
      <c r="A259" s="47"/>
      <c r="B259" s="49"/>
      <c r="C259" s="200"/>
      <c r="D259" s="201"/>
      <c r="E259" s="201"/>
      <c r="F259" s="201"/>
      <c r="G259" s="201"/>
      <c r="H259" s="201"/>
      <c r="I259" s="201"/>
      <c r="J259" s="201"/>
      <c r="K259" s="201"/>
      <c r="L259" s="201"/>
      <c r="M259" s="201"/>
      <c r="N259" s="201"/>
      <c r="O259" s="201"/>
      <c r="P259" s="201"/>
      <c r="Q259" s="201"/>
      <c r="R259" s="201"/>
      <c r="S259" s="201"/>
      <c r="T259" s="201"/>
      <c r="U259" s="201"/>
      <c r="V259" s="201"/>
      <c r="W259" s="201"/>
      <c r="X259" s="201"/>
      <c r="Y259" s="201"/>
      <c r="Z259" s="201"/>
      <c r="AA259" s="201"/>
    </row>
    <row r="260" spans="1:27" s="43" customFormat="1" ht="13.5" hidden="1" customHeight="1" x14ac:dyDescent="0.3">
      <c r="A260" s="47"/>
      <c r="B260" s="49"/>
      <c r="C260" s="200"/>
      <c r="D260" s="201"/>
      <c r="E260" s="201"/>
      <c r="F260" s="201"/>
      <c r="G260" s="201"/>
      <c r="H260" s="201"/>
      <c r="I260" s="201"/>
      <c r="J260" s="201"/>
      <c r="K260" s="201"/>
      <c r="L260" s="201"/>
      <c r="M260" s="201"/>
      <c r="N260" s="201"/>
      <c r="O260" s="201"/>
      <c r="P260" s="201"/>
      <c r="Q260" s="201"/>
      <c r="R260" s="201"/>
      <c r="S260" s="201"/>
      <c r="T260" s="201"/>
      <c r="U260" s="201"/>
      <c r="V260" s="201"/>
      <c r="W260" s="201"/>
      <c r="X260" s="201"/>
      <c r="Y260" s="201"/>
      <c r="Z260" s="201"/>
      <c r="AA260" s="201"/>
    </row>
    <row r="261" spans="1:27" s="43" customFormat="1" ht="13.5" hidden="1" customHeight="1" x14ac:dyDescent="0.3">
      <c r="A261" s="47"/>
      <c r="B261" s="49"/>
      <c r="C261" s="200"/>
      <c r="D261" s="201"/>
      <c r="E261" s="201"/>
      <c r="F261" s="201"/>
      <c r="G261" s="201"/>
      <c r="H261" s="201"/>
      <c r="I261" s="201"/>
      <c r="J261" s="201"/>
      <c r="K261" s="201"/>
      <c r="L261" s="201"/>
      <c r="M261" s="201"/>
      <c r="N261" s="201"/>
      <c r="O261" s="201"/>
      <c r="P261" s="201"/>
      <c r="Q261" s="201"/>
      <c r="R261" s="201"/>
      <c r="S261" s="201"/>
      <c r="T261" s="201"/>
      <c r="U261" s="201"/>
      <c r="V261" s="201"/>
      <c r="W261" s="201"/>
      <c r="X261" s="201"/>
      <c r="Y261" s="201"/>
      <c r="Z261" s="201"/>
      <c r="AA261" s="201"/>
    </row>
    <row r="262" spans="1:27" s="43" customFormat="1" ht="16.5" customHeight="1" x14ac:dyDescent="0.3">
      <c r="A262" s="47"/>
      <c r="B262" s="49"/>
      <c r="C262" s="200"/>
      <c r="D262" s="201"/>
      <c r="E262" s="201"/>
      <c r="F262" s="201"/>
      <c r="G262" s="201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  <c r="S262" s="201"/>
      <c r="T262" s="201"/>
      <c r="U262" s="201"/>
      <c r="V262" s="201"/>
      <c r="W262" s="201"/>
      <c r="X262" s="201"/>
      <c r="Y262" s="201"/>
      <c r="Z262" s="201"/>
      <c r="AA262" s="201"/>
    </row>
    <row r="263" spans="1:27" s="43" customFormat="1" ht="15.75" customHeight="1" thickBot="1" x14ac:dyDescent="0.35">
      <c r="A263" s="47"/>
      <c r="B263" s="49"/>
      <c r="C263" s="200"/>
      <c r="D263" s="201"/>
      <c r="E263" s="201"/>
      <c r="F263" s="201"/>
      <c r="G263" s="201"/>
      <c r="H263" s="201"/>
      <c r="I263" s="201"/>
      <c r="J263" s="201"/>
      <c r="K263" s="201"/>
      <c r="L263" s="201"/>
      <c r="M263" s="201"/>
      <c r="N263" s="201"/>
      <c r="O263" s="201"/>
      <c r="P263" s="201"/>
      <c r="Q263" s="201"/>
      <c r="R263" s="201"/>
      <c r="S263" s="201"/>
      <c r="T263" s="201"/>
      <c r="U263" s="201"/>
      <c r="V263" s="201"/>
      <c r="W263" s="201"/>
      <c r="X263" s="201"/>
      <c r="Y263" s="201"/>
      <c r="Z263" s="201"/>
      <c r="AA263" s="201"/>
    </row>
    <row r="264" spans="1:27" s="43" customFormat="1" ht="15.6" x14ac:dyDescent="0.3">
      <c r="A264" s="204" t="s">
        <v>77</v>
      </c>
      <c r="B264" s="205" t="s">
        <v>76</v>
      </c>
      <c r="C264" s="204" t="s">
        <v>74</v>
      </c>
      <c r="D264" s="204" t="s">
        <v>73</v>
      </c>
      <c r="E264" s="204" t="s">
        <v>73</v>
      </c>
      <c r="F264" s="94" t="s">
        <v>7</v>
      </c>
      <c r="G264" s="94" t="s">
        <v>7</v>
      </c>
      <c r="H264" s="94" t="s">
        <v>7</v>
      </c>
      <c r="I264" s="94" t="s">
        <v>7</v>
      </c>
      <c r="J264" s="94" t="s">
        <v>7</v>
      </c>
      <c r="K264" s="94" t="s">
        <v>7</v>
      </c>
      <c r="L264" s="94" t="s">
        <v>7</v>
      </c>
      <c r="M264" s="94" t="s">
        <v>7</v>
      </c>
      <c r="N264" s="94" t="s">
        <v>7</v>
      </c>
      <c r="O264" s="94" t="s">
        <v>7</v>
      </c>
      <c r="P264" s="94" t="s">
        <v>7</v>
      </c>
      <c r="Q264" s="94" t="s">
        <v>7</v>
      </c>
      <c r="R264" s="94" t="s">
        <v>7</v>
      </c>
      <c r="S264" s="94" t="s">
        <v>7</v>
      </c>
      <c r="T264" s="94" t="s">
        <v>7</v>
      </c>
      <c r="U264" s="94" t="s">
        <v>7</v>
      </c>
      <c r="V264" s="94" t="s">
        <v>7</v>
      </c>
      <c r="W264" s="94" t="s">
        <v>7</v>
      </c>
      <c r="X264" s="94" t="s">
        <v>7</v>
      </c>
      <c r="Y264" s="94" t="s">
        <v>7</v>
      </c>
      <c r="Z264" s="94" t="s">
        <v>7</v>
      </c>
      <c r="AA264" s="204" t="s">
        <v>220</v>
      </c>
    </row>
    <row r="265" spans="1:27" s="43" customFormat="1" ht="15.75" customHeight="1" thickBot="1" x14ac:dyDescent="0.35">
      <c r="A265" s="206"/>
      <c r="B265" s="207"/>
      <c r="C265" s="208"/>
      <c r="D265" s="209" t="s">
        <v>71</v>
      </c>
      <c r="E265" s="209" t="s">
        <v>70</v>
      </c>
      <c r="F265" s="91" t="s">
        <v>353</v>
      </c>
      <c r="G265" s="91" t="s">
        <v>354</v>
      </c>
      <c r="H265" s="91" t="s">
        <v>355</v>
      </c>
      <c r="I265" s="91" t="s">
        <v>356</v>
      </c>
      <c r="J265" s="91" t="s">
        <v>357</v>
      </c>
      <c r="K265" s="91" t="s">
        <v>358</v>
      </c>
      <c r="L265" s="91" t="s">
        <v>359</v>
      </c>
      <c r="M265" s="91" t="s">
        <v>360</v>
      </c>
      <c r="N265" s="91" t="s">
        <v>361</v>
      </c>
      <c r="O265" s="91" t="s">
        <v>362</v>
      </c>
      <c r="P265" s="91" t="s">
        <v>363</v>
      </c>
      <c r="Q265" s="91" t="s">
        <v>364</v>
      </c>
      <c r="R265" s="91" t="s">
        <v>365</v>
      </c>
      <c r="S265" s="91" t="s">
        <v>366</v>
      </c>
      <c r="T265" s="91" t="s">
        <v>367</v>
      </c>
      <c r="U265" s="91" t="s">
        <v>368</v>
      </c>
      <c r="V265" s="91" t="s">
        <v>369</v>
      </c>
      <c r="W265" s="91" t="s">
        <v>373</v>
      </c>
      <c r="X265" s="91" t="s">
        <v>370</v>
      </c>
      <c r="Y265" s="91" t="s">
        <v>371</v>
      </c>
      <c r="Z265" s="91" t="s">
        <v>372</v>
      </c>
      <c r="AA265" s="209" t="s">
        <v>221</v>
      </c>
    </row>
    <row r="266" spans="1:27" s="43" customFormat="1" ht="16.2" thickTop="1" x14ac:dyDescent="0.3">
      <c r="A266" s="210">
        <v>120</v>
      </c>
      <c r="B266" s="210"/>
      <c r="C266" s="127" t="s">
        <v>96</v>
      </c>
      <c r="D266" s="137"/>
      <c r="E266" s="136"/>
      <c r="F266" s="131"/>
      <c r="G266" s="137"/>
      <c r="H266" s="131"/>
      <c r="I266" s="137"/>
      <c r="J266" s="131"/>
      <c r="K266" s="137"/>
      <c r="L266" s="131"/>
      <c r="M266" s="137"/>
      <c r="N266" s="131"/>
      <c r="O266" s="137"/>
      <c r="P266" s="131"/>
      <c r="Q266" s="137"/>
      <c r="R266" s="131"/>
      <c r="S266" s="137"/>
      <c r="T266" s="131"/>
      <c r="U266" s="137"/>
      <c r="V266" s="131"/>
      <c r="W266" s="137"/>
      <c r="X266" s="131"/>
      <c r="Y266" s="137"/>
      <c r="Z266" s="131"/>
      <c r="AA266" s="137"/>
    </row>
    <row r="267" spans="1:27" s="43" customFormat="1" ht="15" customHeight="1" x14ac:dyDescent="0.3">
      <c r="A267" s="146"/>
      <c r="B267" s="239"/>
      <c r="C267" s="127"/>
      <c r="D267" s="135"/>
      <c r="E267" s="134"/>
      <c r="F267" s="213"/>
      <c r="G267" s="135"/>
      <c r="H267" s="213"/>
      <c r="I267" s="135"/>
      <c r="J267" s="213"/>
      <c r="K267" s="135"/>
      <c r="L267" s="213"/>
      <c r="M267" s="135"/>
      <c r="N267" s="213"/>
      <c r="O267" s="135"/>
      <c r="P267" s="213"/>
      <c r="Q267" s="135"/>
      <c r="R267" s="213"/>
      <c r="S267" s="135"/>
      <c r="T267" s="213"/>
      <c r="U267" s="135"/>
      <c r="V267" s="213"/>
      <c r="W267" s="135"/>
      <c r="X267" s="213"/>
      <c r="Y267" s="135"/>
      <c r="Z267" s="213"/>
      <c r="AA267" s="135"/>
    </row>
    <row r="268" spans="1:27" s="43" customFormat="1" ht="15" customHeight="1" x14ac:dyDescent="0.3">
      <c r="A268" s="146"/>
      <c r="B268" s="239"/>
      <c r="C268" s="127"/>
      <c r="D268" s="240"/>
      <c r="E268" s="241"/>
      <c r="F268" s="245"/>
      <c r="G268" s="135"/>
      <c r="H268" s="245"/>
      <c r="I268" s="135"/>
      <c r="J268" s="245"/>
      <c r="K268" s="135"/>
      <c r="L268" s="245"/>
      <c r="M268" s="135"/>
      <c r="N268" s="245"/>
      <c r="O268" s="135"/>
      <c r="P268" s="245"/>
      <c r="Q268" s="135"/>
      <c r="R268" s="245"/>
      <c r="S268" s="135"/>
      <c r="T268" s="245"/>
      <c r="U268" s="135"/>
      <c r="V268" s="245"/>
      <c r="W268" s="135"/>
      <c r="X268" s="245"/>
      <c r="Y268" s="135"/>
      <c r="Z268" s="245"/>
      <c r="AA268" s="135"/>
    </row>
    <row r="269" spans="1:27" s="43" customFormat="1" ht="15.6" x14ac:dyDescent="0.3">
      <c r="A269" s="146"/>
      <c r="B269" s="218">
        <v>1014</v>
      </c>
      <c r="C269" s="141" t="s">
        <v>481</v>
      </c>
      <c r="D269" s="240">
        <v>120</v>
      </c>
      <c r="E269" s="241">
        <v>130</v>
      </c>
      <c r="F269" s="245">
        <v>0</v>
      </c>
      <c r="G269" s="135">
        <f>H269-F269</f>
        <v>0</v>
      </c>
      <c r="H269" s="245">
        <v>0</v>
      </c>
      <c r="I269" s="135">
        <f>J269-H269</f>
        <v>0</v>
      </c>
      <c r="J269" s="245">
        <v>0</v>
      </c>
      <c r="K269" s="135">
        <f>L269-J269</f>
        <v>3</v>
      </c>
      <c r="L269" s="245">
        <v>3</v>
      </c>
      <c r="M269" s="135">
        <f>N269-L269</f>
        <v>0</v>
      </c>
      <c r="N269" s="245">
        <v>3</v>
      </c>
      <c r="O269" s="135">
        <f>P269-N269</f>
        <v>4.2</v>
      </c>
      <c r="P269" s="245">
        <v>7.2</v>
      </c>
      <c r="Q269" s="135">
        <f>R269-P269</f>
        <v>9.9999999999999645E-2</v>
      </c>
      <c r="R269" s="245">
        <v>7.3</v>
      </c>
      <c r="S269" s="135">
        <f>T269-R269</f>
        <v>-9.9999999999999645E-2</v>
      </c>
      <c r="T269" s="245">
        <v>7.2</v>
      </c>
      <c r="U269" s="135">
        <f>V269-T269</f>
        <v>9.9999999999999645E-2</v>
      </c>
      <c r="V269" s="245">
        <v>7.3</v>
      </c>
      <c r="W269" s="135">
        <f>X269-V269</f>
        <v>-7.3</v>
      </c>
      <c r="X269" s="245">
        <v>0</v>
      </c>
      <c r="Y269" s="135">
        <f>Z269-X269</f>
        <v>0</v>
      </c>
      <c r="Z269" s="245">
        <v>0</v>
      </c>
      <c r="AA269" s="135">
        <f t="shared" ref="AA269:AA285" si="208">(V269/E269)*100</f>
        <v>5.615384615384615</v>
      </c>
    </row>
    <row r="270" spans="1:27" s="43" customFormat="1" ht="15.6" x14ac:dyDescent="0.3">
      <c r="A270" s="146"/>
      <c r="B270" s="218">
        <v>2310</v>
      </c>
      <c r="C270" s="141" t="s">
        <v>340</v>
      </c>
      <c r="D270" s="240">
        <v>20</v>
      </c>
      <c r="E270" s="241">
        <v>20</v>
      </c>
      <c r="F270" s="245">
        <v>0</v>
      </c>
      <c r="G270" s="135">
        <f>H270-F270</f>
        <v>0</v>
      </c>
      <c r="H270" s="245">
        <v>0</v>
      </c>
      <c r="I270" s="135">
        <f>J270-H270</f>
        <v>0</v>
      </c>
      <c r="J270" s="245">
        <v>0</v>
      </c>
      <c r="K270" s="135">
        <f>L270-J270</f>
        <v>0</v>
      </c>
      <c r="L270" s="245">
        <v>0</v>
      </c>
      <c r="M270" s="135">
        <f>N270-L270</f>
        <v>0</v>
      </c>
      <c r="N270" s="245">
        <v>0</v>
      </c>
      <c r="O270" s="135">
        <f>P270-N270</f>
        <v>0</v>
      </c>
      <c r="P270" s="245">
        <v>0</v>
      </c>
      <c r="Q270" s="135">
        <f>R270-P270</f>
        <v>0</v>
      </c>
      <c r="R270" s="245">
        <v>0</v>
      </c>
      <c r="S270" s="135">
        <f>T270-R270</f>
        <v>0</v>
      </c>
      <c r="T270" s="245">
        <v>0</v>
      </c>
      <c r="U270" s="135">
        <f>V270-T270</f>
        <v>0</v>
      </c>
      <c r="V270" s="245">
        <v>0</v>
      </c>
      <c r="W270" s="135">
        <f>X270-V270</f>
        <v>0</v>
      </c>
      <c r="X270" s="245">
        <v>0</v>
      </c>
      <c r="Y270" s="135">
        <f>Z270-X270</f>
        <v>0</v>
      </c>
      <c r="Z270" s="245">
        <v>0</v>
      </c>
      <c r="AA270" s="135">
        <f t="shared" si="208"/>
        <v>0</v>
      </c>
    </row>
    <row r="271" spans="1:27" s="43" customFormat="1" ht="15" x14ac:dyDescent="0.25">
      <c r="A271" s="141"/>
      <c r="B271" s="218">
        <v>3313</v>
      </c>
      <c r="C271" s="141" t="s">
        <v>482</v>
      </c>
      <c r="D271" s="135">
        <v>95</v>
      </c>
      <c r="E271" s="134">
        <v>95</v>
      </c>
      <c r="F271" s="245">
        <v>0</v>
      </c>
      <c r="G271" s="135">
        <f t="shared" ref="G271:G272" si="209">H271-F271</f>
        <v>0</v>
      </c>
      <c r="H271" s="245">
        <v>0</v>
      </c>
      <c r="I271" s="135">
        <f t="shared" ref="I271:I272" si="210">J271-H271</f>
        <v>6.4</v>
      </c>
      <c r="J271" s="245">
        <v>6.4</v>
      </c>
      <c r="K271" s="135">
        <f t="shared" ref="K271:K272" si="211">L271-J271</f>
        <v>1.5999999999999996</v>
      </c>
      <c r="L271" s="245">
        <v>8</v>
      </c>
      <c r="M271" s="135">
        <f t="shared" ref="M271:M272" si="212">N271-L271</f>
        <v>8.5</v>
      </c>
      <c r="N271" s="245">
        <v>16.5</v>
      </c>
      <c r="O271" s="135">
        <f t="shared" ref="O271:O272" si="213">P271-N271</f>
        <v>0</v>
      </c>
      <c r="P271" s="245">
        <v>16.5</v>
      </c>
      <c r="Q271" s="135">
        <f t="shared" ref="Q271:Q272" si="214">R271-P271</f>
        <v>0.60000000000000142</v>
      </c>
      <c r="R271" s="245">
        <v>17.100000000000001</v>
      </c>
      <c r="S271" s="135">
        <f t="shared" ref="S271:S272" si="215">T271-R271</f>
        <v>5.8999999999999986</v>
      </c>
      <c r="T271" s="245">
        <v>23</v>
      </c>
      <c r="U271" s="135">
        <f t="shared" ref="U271:U272" si="216">V271-T271</f>
        <v>0</v>
      </c>
      <c r="V271" s="245">
        <v>23</v>
      </c>
      <c r="W271" s="135">
        <f t="shared" ref="W271:W272" si="217">X271-V271</f>
        <v>-23</v>
      </c>
      <c r="X271" s="245">
        <v>0</v>
      </c>
      <c r="Y271" s="135">
        <f t="shared" ref="Y271:Y272" si="218">Z271-X271</f>
        <v>0</v>
      </c>
      <c r="Z271" s="245">
        <v>0</v>
      </c>
      <c r="AA271" s="135">
        <f t="shared" si="208"/>
        <v>24.210526315789473</v>
      </c>
    </row>
    <row r="272" spans="1:27" s="43" customFormat="1" ht="15" x14ac:dyDescent="0.25">
      <c r="A272" s="141"/>
      <c r="B272" s="218">
        <v>3412</v>
      </c>
      <c r="C272" s="141" t="s">
        <v>241</v>
      </c>
      <c r="D272" s="135">
        <v>9</v>
      </c>
      <c r="E272" s="134">
        <v>99.5</v>
      </c>
      <c r="F272" s="245">
        <v>0</v>
      </c>
      <c r="G272" s="135">
        <f t="shared" si="209"/>
        <v>0</v>
      </c>
      <c r="H272" s="245">
        <v>0</v>
      </c>
      <c r="I272" s="135">
        <f t="shared" si="210"/>
        <v>0</v>
      </c>
      <c r="J272" s="245">
        <v>0</v>
      </c>
      <c r="K272" s="135">
        <f t="shared" si="211"/>
        <v>75.5</v>
      </c>
      <c r="L272" s="245">
        <v>75.5</v>
      </c>
      <c r="M272" s="135">
        <f t="shared" si="212"/>
        <v>2</v>
      </c>
      <c r="N272" s="245">
        <v>77.5</v>
      </c>
      <c r="O272" s="135">
        <f t="shared" si="213"/>
        <v>0</v>
      </c>
      <c r="P272" s="245">
        <v>77.5</v>
      </c>
      <c r="Q272" s="135">
        <f t="shared" si="214"/>
        <v>0.5</v>
      </c>
      <c r="R272" s="245">
        <v>78</v>
      </c>
      <c r="S272" s="135">
        <f t="shared" si="215"/>
        <v>0</v>
      </c>
      <c r="T272" s="245">
        <v>78</v>
      </c>
      <c r="U272" s="135">
        <f t="shared" si="216"/>
        <v>0</v>
      </c>
      <c r="V272" s="245">
        <v>78</v>
      </c>
      <c r="W272" s="135">
        <f t="shared" si="217"/>
        <v>-78</v>
      </c>
      <c r="X272" s="245">
        <v>0</v>
      </c>
      <c r="Y272" s="135">
        <f t="shared" si="218"/>
        <v>0</v>
      </c>
      <c r="Z272" s="245">
        <v>0</v>
      </c>
      <c r="AA272" s="135">
        <f t="shared" si="208"/>
        <v>78.391959798994975</v>
      </c>
    </row>
    <row r="273" spans="1:27" s="43" customFormat="1" ht="15" x14ac:dyDescent="0.25">
      <c r="A273" s="141"/>
      <c r="B273" s="218">
        <v>3612</v>
      </c>
      <c r="C273" s="141" t="s">
        <v>341</v>
      </c>
      <c r="D273" s="135">
        <v>8730</v>
      </c>
      <c r="E273" s="134">
        <v>8169.5</v>
      </c>
      <c r="F273" s="245">
        <v>903.7</v>
      </c>
      <c r="G273" s="135">
        <f t="shared" ref="G273:G284" si="219">H273-F273</f>
        <v>376.39999999999986</v>
      </c>
      <c r="H273" s="245">
        <v>1280.0999999999999</v>
      </c>
      <c r="I273" s="135">
        <f t="shared" ref="I273:I284" si="220">J273-H273</f>
        <v>695</v>
      </c>
      <c r="J273" s="245">
        <v>1975.1</v>
      </c>
      <c r="K273" s="135">
        <f t="shared" ref="K273:K284" si="221">L273-J273</f>
        <v>233.80000000000018</v>
      </c>
      <c r="L273" s="245">
        <v>2208.9</v>
      </c>
      <c r="M273" s="135">
        <f t="shared" ref="M273:M284" si="222">N273-L273</f>
        <v>700.40000000000009</v>
      </c>
      <c r="N273" s="245">
        <v>2909.3</v>
      </c>
      <c r="O273" s="135">
        <f t="shared" ref="O273:O284" si="223">P273-N273</f>
        <v>1222.8999999999996</v>
      </c>
      <c r="P273" s="245">
        <v>4132.2</v>
      </c>
      <c r="Q273" s="135">
        <f t="shared" ref="Q273:Q284" si="224">R273-P273</f>
        <v>129</v>
      </c>
      <c r="R273" s="245">
        <v>4261.2</v>
      </c>
      <c r="S273" s="135">
        <f t="shared" ref="S273:S284" si="225">T273-R273</f>
        <v>266.40000000000055</v>
      </c>
      <c r="T273" s="245">
        <v>4527.6000000000004</v>
      </c>
      <c r="U273" s="135">
        <f t="shared" ref="U273:U284" si="226">V273-T273</f>
        <v>478.19999999999982</v>
      </c>
      <c r="V273" s="245">
        <v>5005.8</v>
      </c>
      <c r="W273" s="135">
        <f t="shared" ref="W273:W284" si="227">X273-V273</f>
        <v>-5005.8</v>
      </c>
      <c r="X273" s="245">
        <v>0</v>
      </c>
      <c r="Y273" s="135">
        <f t="shared" ref="Y273:Y284" si="228">Z273-X273</f>
        <v>0</v>
      </c>
      <c r="Z273" s="245">
        <v>0</v>
      </c>
      <c r="AA273" s="135">
        <f t="shared" si="208"/>
        <v>61.274251790195244</v>
      </c>
    </row>
    <row r="274" spans="1:27" s="43" customFormat="1" ht="15" x14ac:dyDescent="0.25">
      <c r="A274" s="141"/>
      <c r="B274" s="218">
        <v>3613</v>
      </c>
      <c r="C274" s="141" t="s">
        <v>342</v>
      </c>
      <c r="D274" s="135">
        <v>7549</v>
      </c>
      <c r="E274" s="134">
        <v>8623.5</v>
      </c>
      <c r="F274" s="245">
        <v>1982.2</v>
      </c>
      <c r="G274" s="135">
        <f t="shared" si="219"/>
        <v>639.70000000000005</v>
      </c>
      <c r="H274" s="245">
        <v>2621.9</v>
      </c>
      <c r="I274" s="135">
        <f t="shared" si="220"/>
        <v>564.09999999999991</v>
      </c>
      <c r="J274" s="245">
        <v>3186</v>
      </c>
      <c r="K274" s="135">
        <f t="shared" si="221"/>
        <v>618.09999999999991</v>
      </c>
      <c r="L274" s="245">
        <v>3804.1</v>
      </c>
      <c r="M274" s="135">
        <f t="shared" si="222"/>
        <v>324.59999999999991</v>
      </c>
      <c r="N274" s="245">
        <v>4128.7</v>
      </c>
      <c r="O274" s="135">
        <f t="shared" si="223"/>
        <v>567</v>
      </c>
      <c r="P274" s="245">
        <v>4695.7</v>
      </c>
      <c r="Q274" s="135">
        <f t="shared" si="224"/>
        <v>349.5</v>
      </c>
      <c r="R274" s="245">
        <v>5045.2</v>
      </c>
      <c r="S274" s="135">
        <f t="shared" si="225"/>
        <v>279.69999999999982</v>
      </c>
      <c r="T274" s="245">
        <v>5324.9</v>
      </c>
      <c r="U274" s="135">
        <f t="shared" si="226"/>
        <v>511.30000000000018</v>
      </c>
      <c r="V274" s="245">
        <v>5836.2</v>
      </c>
      <c r="W274" s="135">
        <f t="shared" si="227"/>
        <v>-5836.2</v>
      </c>
      <c r="X274" s="245">
        <v>0</v>
      </c>
      <c r="Y274" s="135">
        <f t="shared" si="228"/>
        <v>0</v>
      </c>
      <c r="Z274" s="245">
        <v>0</v>
      </c>
      <c r="AA274" s="135">
        <f t="shared" si="208"/>
        <v>67.677857018611931</v>
      </c>
    </row>
    <row r="275" spans="1:27" s="43" customFormat="1" ht="15" x14ac:dyDescent="0.25">
      <c r="A275" s="141"/>
      <c r="B275" s="218">
        <v>3632</v>
      </c>
      <c r="C275" s="141" t="s">
        <v>246</v>
      </c>
      <c r="D275" s="135">
        <v>1618</v>
      </c>
      <c r="E275" s="134">
        <v>1868.2</v>
      </c>
      <c r="F275" s="245">
        <v>115.7</v>
      </c>
      <c r="G275" s="135">
        <f t="shared" si="219"/>
        <v>52.600000000000009</v>
      </c>
      <c r="H275" s="245">
        <v>168.3</v>
      </c>
      <c r="I275" s="135">
        <f t="shared" si="220"/>
        <v>52.599999999999994</v>
      </c>
      <c r="J275" s="245">
        <v>220.9</v>
      </c>
      <c r="K275" s="135">
        <f t="shared" si="221"/>
        <v>206.1</v>
      </c>
      <c r="L275" s="245">
        <v>427</v>
      </c>
      <c r="M275" s="135">
        <f t="shared" si="222"/>
        <v>397.1</v>
      </c>
      <c r="N275" s="245">
        <v>824.1</v>
      </c>
      <c r="O275" s="135">
        <f t="shared" si="223"/>
        <v>262.89999999999998</v>
      </c>
      <c r="P275" s="245">
        <v>1087</v>
      </c>
      <c r="Q275" s="135">
        <f t="shared" si="224"/>
        <v>104.20000000000005</v>
      </c>
      <c r="R275" s="245">
        <v>1191.2</v>
      </c>
      <c r="S275" s="135">
        <f t="shared" si="225"/>
        <v>13.099999999999909</v>
      </c>
      <c r="T275" s="245">
        <v>1204.3</v>
      </c>
      <c r="U275" s="135">
        <f t="shared" si="226"/>
        <v>118.40000000000009</v>
      </c>
      <c r="V275" s="245">
        <v>1322.7</v>
      </c>
      <c r="W275" s="135">
        <f t="shared" si="227"/>
        <v>-1322.7</v>
      </c>
      <c r="X275" s="245">
        <v>0</v>
      </c>
      <c r="Y275" s="135">
        <f t="shared" si="228"/>
        <v>0</v>
      </c>
      <c r="Z275" s="245">
        <v>0</v>
      </c>
      <c r="AA275" s="135">
        <f t="shared" si="208"/>
        <v>70.80077079541806</v>
      </c>
    </row>
    <row r="276" spans="1:27" s="43" customFormat="1" ht="15" x14ac:dyDescent="0.25">
      <c r="A276" s="141"/>
      <c r="B276" s="218">
        <v>3634</v>
      </c>
      <c r="C276" s="141" t="s">
        <v>343</v>
      </c>
      <c r="D276" s="135">
        <v>1000</v>
      </c>
      <c r="E276" s="134">
        <v>1955.9</v>
      </c>
      <c r="F276" s="245">
        <v>0</v>
      </c>
      <c r="G276" s="135">
        <f t="shared" si="219"/>
        <v>268.39999999999998</v>
      </c>
      <c r="H276" s="245">
        <v>268.39999999999998</v>
      </c>
      <c r="I276" s="135">
        <f t="shared" si="220"/>
        <v>148.70000000000005</v>
      </c>
      <c r="J276" s="245">
        <v>417.1</v>
      </c>
      <c r="K276" s="135">
        <f t="shared" si="221"/>
        <v>145.5</v>
      </c>
      <c r="L276" s="245">
        <v>562.6</v>
      </c>
      <c r="M276" s="135">
        <f t="shared" si="222"/>
        <v>142.39999999999998</v>
      </c>
      <c r="N276" s="245">
        <v>705</v>
      </c>
      <c r="O276" s="135">
        <f t="shared" si="223"/>
        <v>47.700000000000045</v>
      </c>
      <c r="P276" s="245">
        <v>752.7</v>
      </c>
      <c r="Q276" s="135">
        <f t="shared" si="224"/>
        <v>5.8999999999999773</v>
      </c>
      <c r="R276" s="245">
        <v>758.6</v>
      </c>
      <c r="S276" s="135">
        <f t="shared" si="225"/>
        <v>904.19999999999993</v>
      </c>
      <c r="T276" s="245">
        <v>1662.8</v>
      </c>
      <c r="U276" s="135">
        <f t="shared" si="226"/>
        <v>0</v>
      </c>
      <c r="V276" s="245">
        <v>1662.8</v>
      </c>
      <c r="W276" s="135">
        <f t="shared" si="227"/>
        <v>-1662.8</v>
      </c>
      <c r="X276" s="245">
        <v>0</v>
      </c>
      <c r="Y276" s="135">
        <f t="shared" si="228"/>
        <v>0</v>
      </c>
      <c r="Z276" s="245">
        <v>0</v>
      </c>
      <c r="AA276" s="135">
        <f t="shared" si="208"/>
        <v>85.014571297101071</v>
      </c>
    </row>
    <row r="277" spans="1:27" s="43" customFormat="1" ht="15" x14ac:dyDescent="0.25">
      <c r="A277" s="141"/>
      <c r="B277" s="218">
        <v>3639</v>
      </c>
      <c r="C277" s="141" t="s">
        <v>344</v>
      </c>
      <c r="D277" s="135">
        <f>14518-11920</f>
        <v>2598</v>
      </c>
      <c r="E277" s="134">
        <v>3592.4</v>
      </c>
      <c r="F277" s="245">
        <f>545.3-439.5</f>
        <v>105.79999999999995</v>
      </c>
      <c r="G277" s="135">
        <f t="shared" si="219"/>
        <v>17.900000000000091</v>
      </c>
      <c r="H277" s="245">
        <f>563.2-439.5</f>
        <v>123.70000000000005</v>
      </c>
      <c r="I277" s="135">
        <f t="shared" si="220"/>
        <v>840.19999999999993</v>
      </c>
      <c r="J277" s="245">
        <v>963.9</v>
      </c>
      <c r="K277" s="135">
        <f t="shared" si="221"/>
        <v>34.300000000000068</v>
      </c>
      <c r="L277" s="245">
        <v>998.2</v>
      </c>
      <c r="M277" s="135">
        <f t="shared" si="222"/>
        <v>71.299999999999955</v>
      </c>
      <c r="N277" s="245">
        <v>1069.5</v>
      </c>
      <c r="O277" s="135">
        <f t="shared" si="223"/>
        <v>18.900000000000091</v>
      </c>
      <c r="P277" s="245">
        <v>1088.4000000000001</v>
      </c>
      <c r="Q277" s="135">
        <f t="shared" si="224"/>
        <v>79.199999999999818</v>
      </c>
      <c r="R277" s="245">
        <v>1167.5999999999999</v>
      </c>
      <c r="S277" s="135">
        <f t="shared" si="225"/>
        <v>1634.3000000000002</v>
      </c>
      <c r="T277" s="245">
        <v>2801.9</v>
      </c>
      <c r="U277" s="135">
        <f t="shared" si="226"/>
        <v>23</v>
      </c>
      <c r="V277" s="245">
        <v>2824.9</v>
      </c>
      <c r="W277" s="135">
        <f t="shared" si="227"/>
        <v>-2824.9</v>
      </c>
      <c r="X277" s="245">
        <v>0</v>
      </c>
      <c r="Y277" s="135">
        <f t="shared" si="228"/>
        <v>0</v>
      </c>
      <c r="Z277" s="245">
        <v>0</v>
      </c>
      <c r="AA277" s="135">
        <f t="shared" si="208"/>
        <v>78.635452622202422</v>
      </c>
    </row>
    <row r="278" spans="1:27" s="43" customFormat="1" ht="15" hidden="1" customHeight="1" x14ac:dyDescent="0.25">
      <c r="A278" s="141"/>
      <c r="B278" s="218">
        <v>3639</v>
      </c>
      <c r="C278" s="141" t="s">
        <v>345</v>
      </c>
      <c r="D278" s="135"/>
      <c r="E278" s="134"/>
      <c r="F278" s="245">
        <v>0</v>
      </c>
      <c r="G278" s="135">
        <f t="shared" si="219"/>
        <v>0</v>
      </c>
      <c r="H278" s="245">
        <v>0</v>
      </c>
      <c r="I278" s="135">
        <f t="shared" si="220"/>
        <v>0</v>
      </c>
      <c r="J278" s="245">
        <v>0</v>
      </c>
      <c r="K278" s="135">
        <f t="shared" si="221"/>
        <v>0</v>
      </c>
      <c r="L278" s="245">
        <v>0</v>
      </c>
      <c r="M278" s="135">
        <f t="shared" si="222"/>
        <v>0</v>
      </c>
      <c r="N278" s="245">
        <v>0</v>
      </c>
      <c r="O278" s="135">
        <f t="shared" si="223"/>
        <v>0</v>
      </c>
      <c r="P278" s="245">
        <v>0</v>
      </c>
      <c r="Q278" s="135">
        <f t="shared" si="224"/>
        <v>0</v>
      </c>
      <c r="R278" s="245">
        <v>0</v>
      </c>
      <c r="S278" s="135">
        <f t="shared" si="225"/>
        <v>0</v>
      </c>
      <c r="T278" s="245">
        <v>0</v>
      </c>
      <c r="U278" s="135">
        <f t="shared" si="226"/>
        <v>0</v>
      </c>
      <c r="V278" s="245">
        <v>0</v>
      </c>
      <c r="W278" s="135">
        <f t="shared" si="227"/>
        <v>0</v>
      </c>
      <c r="X278" s="245">
        <v>0</v>
      </c>
      <c r="Y278" s="135">
        <f t="shared" si="228"/>
        <v>0</v>
      </c>
      <c r="Z278" s="245">
        <v>0</v>
      </c>
      <c r="AA278" s="135" t="e">
        <f t="shared" si="208"/>
        <v>#DIV/0!</v>
      </c>
    </row>
    <row r="279" spans="1:27" s="43" customFormat="1" ht="15" x14ac:dyDescent="0.25">
      <c r="A279" s="141"/>
      <c r="B279" s="218">
        <v>3639</v>
      </c>
      <c r="C279" s="141" t="s">
        <v>346</v>
      </c>
      <c r="D279" s="135">
        <v>11920</v>
      </c>
      <c r="E279" s="134">
        <v>10806.6</v>
      </c>
      <c r="F279" s="245">
        <v>439.5</v>
      </c>
      <c r="G279" s="135">
        <f t="shared" si="219"/>
        <v>0</v>
      </c>
      <c r="H279" s="245">
        <v>439.5</v>
      </c>
      <c r="I279" s="135">
        <f t="shared" si="220"/>
        <v>1003.4000000000001</v>
      </c>
      <c r="J279" s="245">
        <v>1442.9</v>
      </c>
      <c r="K279" s="135">
        <f t="shared" si="221"/>
        <v>0</v>
      </c>
      <c r="L279" s="245">
        <v>1442.9</v>
      </c>
      <c r="M279" s="135">
        <f t="shared" si="222"/>
        <v>237.29999999999995</v>
      </c>
      <c r="N279" s="245">
        <v>1680.2</v>
      </c>
      <c r="O279" s="135">
        <f t="shared" si="223"/>
        <v>0</v>
      </c>
      <c r="P279" s="245">
        <v>1680.2</v>
      </c>
      <c r="Q279" s="135">
        <f t="shared" si="224"/>
        <v>-0.10000000000013642</v>
      </c>
      <c r="R279" s="245">
        <v>1680.1</v>
      </c>
      <c r="S279" s="135">
        <f t="shared" si="225"/>
        <v>0.10000000000013642</v>
      </c>
      <c r="T279" s="245">
        <v>1680.2</v>
      </c>
      <c r="U279" s="135">
        <f t="shared" si="226"/>
        <v>0</v>
      </c>
      <c r="V279" s="245">
        <v>1680.2</v>
      </c>
      <c r="W279" s="135">
        <f t="shared" si="227"/>
        <v>-1680.2</v>
      </c>
      <c r="X279" s="245">
        <v>0</v>
      </c>
      <c r="Y279" s="135">
        <f t="shared" si="228"/>
        <v>0</v>
      </c>
      <c r="Z279" s="245">
        <v>0</v>
      </c>
      <c r="AA279" s="135">
        <f t="shared" si="208"/>
        <v>15.547905909351693</v>
      </c>
    </row>
    <row r="280" spans="1:27" s="43" customFormat="1" ht="15" x14ac:dyDescent="0.25">
      <c r="A280" s="141"/>
      <c r="B280" s="218">
        <v>3729</v>
      </c>
      <c r="C280" s="141" t="s">
        <v>347</v>
      </c>
      <c r="D280" s="135">
        <v>1</v>
      </c>
      <c r="E280" s="134">
        <v>1</v>
      </c>
      <c r="F280" s="245">
        <v>0</v>
      </c>
      <c r="G280" s="135">
        <f t="shared" si="219"/>
        <v>0</v>
      </c>
      <c r="H280" s="245">
        <v>0</v>
      </c>
      <c r="I280" s="135">
        <f t="shared" si="220"/>
        <v>0</v>
      </c>
      <c r="J280" s="245">
        <v>0</v>
      </c>
      <c r="K280" s="135">
        <f t="shared" si="221"/>
        <v>0.5</v>
      </c>
      <c r="L280" s="245">
        <v>0.5</v>
      </c>
      <c r="M280" s="135">
        <f t="shared" si="222"/>
        <v>0</v>
      </c>
      <c r="N280" s="245">
        <v>0.5</v>
      </c>
      <c r="O280" s="135">
        <f t="shared" si="223"/>
        <v>0</v>
      </c>
      <c r="P280" s="245">
        <v>0.5</v>
      </c>
      <c r="Q280" s="135">
        <f t="shared" si="224"/>
        <v>0</v>
      </c>
      <c r="R280" s="245">
        <v>0.5</v>
      </c>
      <c r="S280" s="135">
        <f t="shared" si="225"/>
        <v>0</v>
      </c>
      <c r="T280" s="245">
        <v>0.5</v>
      </c>
      <c r="U280" s="135">
        <f t="shared" si="226"/>
        <v>0</v>
      </c>
      <c r="V280" s="245">
        <v>0.5</v>
      </c>
      <c r="W280" s="135">
        <f t="shared" si="227"/>
        <v>-0.5</v>
      </c>
      <c r="X280" s="245">
        <v>0</v>
      </c>
      <c r="Y280" s="135">
        <f t="shared" si="228"/>
        <v>0</v>
      </c>
      <c r="Z280" s="245">
        <v>0</v>
      </c>
      <c r="AA280" s="135">
        <f t="shared" si="208"/>
        <v>50</v>
      </c>
    </row>
    <row r="281" spans="1:27" s="43" customFormat="1" ht="15" x14ac:dyDescent="0.25">
      <c r="A281" s="249"/>
      <c r="B281" s="261">
        <v>4349</v>
      </c>
      <c r="C281" s="249" t="s">
        <v>348</v>
      </c>
      <c r="D281" s="240">
        <v>8</v>
      </c>
      <c r="E281" s="241">
        <v>8</v>
      </c>
      <c r="F281" s="245">
        <v>1.2</v>
      </c>
      <c r="G281" s="240">
        <f t="shared" si="219"/>
        <v>0.60000000000000009</v>
      </c>
      <c r="H281" s="245">
        <v>1.8</v>
      </c>
      <c r="I281" s="240">
        <f t="shared" si="220"/>
        <v>0.59999999999999987</v>
      </c>
      <c r="J281" s="245">
        <v>2.4</v>
      </c>
      <c r="K281" s="240">
        <f t="shared" si="221"/>
        <v>0.60000000000000009</v>
      </c>
      <c r="L281" s="245">
        <v>3</v>
      </c>
      <c r="M281" s="240">
        <f t="shared" si="222"/>
        <v>0.60000000000000009</v>
      </c>
      <c r="N281" s="245">
        <v>3.6</v>
      </c>
      <c r="O281" s="240">
        <f t="shared" si="223"/>
        <v>0.60000000000000009</v>
      </c>
      <c r="P281" s="245">
        <v>4.2</v>
      </c>
      <c r="Q281" s="240">
        <f t="shared" si="224"/>
        <v>0.59999999999999964</v>
      </c>
      <c r="R281" s="245">
        <v>4.8</v>
      </c>
      <c r="S281" s="240">
        <f t="shared" si="225"/>
        <v>0.70000000000000018</v>
      </c>
      <c r="T281" s="245">
        <v>5.5</v>
      </c>
      <c r="U281" s="240">
        <f t="shared" si="226"/>
        <v>0.5</v>
      </c>
      <c r="V281" s="245">
        <v>6</v>
      </c>
      <c r="W281" s="240">
        <f t="shared" si="227"/>
        <v>-6</v>
      </c>
      <c r="X281" s="245">
        <v>0</v>
      </c>
      <c r="Y281" s="240">
        <f t="shared" si="228"/>
        <v>0</v>
      </c>
      <c r="Z281" s="245">
        <v>0</v>
      </c>
      <c r="AA281" s="135">
        <f t="shared" si="208"/>
        <v>75</v>
      </c>
    </row>
    <row r="282" spans="1:27" s="43" customFormat="1" ht="15" x14ac:dyDescent="0.25">
      <c r="A282" s="249"/>
      <c r="B282" s="261">
        <v>4374</v>
      </c>
      <c r="C282" s="249" t="s">
        <v>526</v>
      </c>
      <c r="D282" s="240">
        <v>0</v>
      </c>
      <c r="E282" s="241">
        <v>195</v>
      </c>
      <c r="F282" s="245">
        <v>0</v>
      </c>
      <c r="G282" s="240">
        <f t="shared" ref="G282" si="229">H282-F282</f>
        <v>0</v>
      </c>
      <c r="H282" s="245">
        <v>0</v>
      </c>
      <c r="I282" s="240">
        <f t="shared" ref="I282" si="230">J282-H282</f>
        <v>0</v>
      </c>
      <c r="J282" s="245">
        <v>0</v>
      </c>
      <c r="K282" s="240">
        <f t="shared" ref="K282" si="231">L282-J282</f>
        <v>0</v>
      </c>
      <c r="L282" s="245">
        <v>0</v>
      </c>
      <c r="M282" s="240">
        <f t="shared" ref="M282" si="232">N282-L282</f>
        <v>0</v>
      </c>
      <c r="N282" s="245">
        <v>0</v>
      </c>
      <c r="O282" s="240">
        <f t="shared" ref="O282" si="233">P282-N282</f>
        <v>0</v>
      </c>
      <c r="P282" s="245">
        <v>0</v>
      </c>
      <c r="Q282" s="240">
        <f t="shared" ref="Q282" si="234">R282-P282</f>
        <v>0</v>
      </c>
      <c r="R282" s="245">
        <v>0</v>
      </c>
      <c r="S282" s="240">
        <f t="shared" ref="S282" si="235">T282-R282</f>
        <v>0</v>
      </c>
      <c r="T282" s="245">
        <v>0</v>
      </c>
      <c r="U282" s="240">
        <f t="shared" ref="U282" si="236">V282-T282</f>
        <v>0</v>
      </c>
      <c r="V282" s="245">
        <v>0</v>
      </c>
      <c r="W282" s="240">
        <f t="shared" ref="W282" si="237">X282-V282</f>
        <v>0</v>
      </c>
      <c r="X282" s="245">
        <v>0</v>
      </c>
      <c r="Y282" s="240">
        <f t="shared" ref="Y282" si="238">Z282-X282</f>
        <v>0</v>
      </c>
      <c r="Z282" s="245">
        <v>0</v>
      </c>
      <c r="AA282" s="135">
        <f t="shared" si="208"/>
        <v>0</v>
      </c>
    </row>
    <row r="283" spans="1:27" s="43" customFormat="1" ht="15" x14ac:dyDescent="0.25">
      <c r="A283" s="249"/>
      <c r="B283" s="261">
        <v>5512</v>
      </c>
      <c r="C283" s="249" t="s">
        <v>464</v>
      </c>
      <c r="D283" s="240">
        <v>466</v>
      </c>
      <c r="E283" s="241">
        <v>480</v>
      </c>
      <c r="F283" s="245">
        <v>36.700000000000003</v>
      </c>
      <c r="G283" s="240">
        <f t="shared" ref="G283" si="239">H283-F283</f>
        <v>26.4</v>
      </c>
      <c r="H283" s="245">
        <v>63.1</v>
      </c>
      <c r="I283" s="240">
        <f t="shared" ref="I283" si="240">J283-H283</f>
        <v>9.4999999999999929</v>
      </c>
      <c r="J283" s="245">
        <v>72.599999999999994</v>
      </c>
      <c r="K283" s="240">
        <f t="shared" ref="K283" si="241">L283-J283</f>
        <v>14</v>
      </c>
      <c r="L283" s="245">
        <v>86.6</v>
      </c>
      <c r="M283" s="240">
        <f t="shared" ref="M283" si="242">N283-L283</f>
        <v>17</v>
      </c>
      <c r="N283" s="245">
        <v>103.6</v>
      </c>
      <c r="O283" s="240">
        <f t="shared" ref="O283" si="243">P283-N283</f>
        <v>9.6000000000000085</v>
      </c>
      <c r="P283" s="245">
        <v>113.2</v>
      </c>
      <c r="Q283" s="240">
        <f t="shared" ref="Q283" si="244">R283-P283</f>
        <v>22.899999999999991</v>
      </c>
      <c r="R283" s="245">
        <v>136.1</v>
      </c>
      <c r="S283" s="240">
        <f t="shared" ref="S283" si="245">T283-R283</f>
        <v>199.1</v>
      </c>
      <c r="T283" s="245">
        <v>335.2</v>
      </c>
      <c r="U283" s="240">
        <f t="shared" ref="U283" si="246">V283-T283</f>
        <v>9.5</v>
      </c>
      <c r="V283" s="245">
        <v>344.7</v>
      </c>
      <c r="W283" s="240">
        <f t="shared" ref="W283" si="247">X283-V283</f>
        <v>-344.7</v>
      </c>
      <c r="X283" s="245">
        <v>0</v>
      </c>
      <c r="Y283" s="240">
        <f t="shared" ref="Y283" si="248">Z283-X283</f>
        <v>0</v>
      </c>
      <c r="Z283" s="245">
        <v>0</v>
      </c>
      <c r="AA283" s="135">
        <f t="shared" si="208"/>
        <v>71.8125</v>
      </c>
    </row>
    <row r="284" spans="1:27" s="43" customFormat="1" ht="15" hidden="1" x14ac:dyDescent="0.25">
      <c r="A284" s="249"/>
      <c r="B284" s="261">
        <v>6409</v>
      </c>
      <c r="C284" s="249" t="s">
        <v>349</v>
      </c>
      <c r="D284" s="240"/>
      <c r="E284" s="241"/>
      <c r="F284" s="245">
        <v>0</v>
      </c>
      <c r="G284" s="240">
        <f t="shared" si="219"/>
        <v>0</v>
      </c>
      <c r="H284" s="245">
        <v>0</v>
      </c>
      <c r="I284" s="240">
        <f t="shared" si="220"/>
        <v>0</v>
      </c>
      <c r="J284" s="245">
        <v>0</v>
      </c>
      <c r="K284" s="240">
        <f t="shared" si="221"/>
        <v>0</v>
      </c>
      <c r="L284" s="245">
        <v>0</v>
      </c>
      <c r="M284" s="240">
        <f t="shared" si="222"/>
        <v>0</v>
      </c>
      <c r="N284" s="245">
        <v>0</v>
      </c>
      <c r="O284" s="240">
        <f t="shared" si="223"/>
        <v>0</v>
      </c>
      <c r="P284" s="245">
        <v>0</v>
      </c>
      <c r="Q284" s="240">
        <f t="shared" si="224"/>
        <v>0</v>
      </c>
      <c r="R284" s="245">
        <v>0</v>
      </c>
      <c r="S284" s="240">
        <f t="shared" si="225"/>
        <v>0</v>
      </c>
      <c r="T284" s="245">
        <v>0</v>
      </c>
      <c r="U284" s="240">
        <f t="shared" si="226"/>
        <v>0</v>
      </c>
      <c r="V284" s="245">
        <v>0</v>
      </c>
      <c r="W284" s="240">
        <f t="shared" si="227"/>
        <v>0</v>
      </c>
      <c r="X284" s="245">
        <v>0</v>
      </c>
      <c r="Y284" s="240">
        <f t="shared" si="228"/>
        <v>0</v>
      </c>
      <c r="Z284" s="245">
        <v>0</v>
      </c>
      <c r="AA284" s="135" t="e">
        <f t="shared" si="208"/>
        <v>#DIV/0!</v>
      </c>
    </row>
    <row r="285" spans="1:27" s="43" customFormat="1" ht="15" customHeight="1" thickBot="1" x14ac:dyDescent="0.35">
      <c r="A285" s="242"/>
      <c r="B285" s="242"/>
      <c r="C285" s="266"/>
      <c r="D285" s="275"/>
      <c r="E285" s="276"/>
      <c r="F285" s="277"/>
      <c r="G285" s="275"/>
      <c r="H285" s="277"/>
      <c r="I285" s="275"/>
      <c r="J285" s="277"/>
      <c r="K285" s="275"/>
      <c r="L285" s="277"/>
      <c r="M285" s="275"/>
      <c r="N285" s="277"/>
      <c r="O285" s="275"/>
      <c r="P285" s="277"/>
      <c r="Q285" s="275"/>
      <c r="R285" s="277"/>
      <c r="S285" s="275"/>
      <c r="T285" s="277"/>
      <c r="U285" s="275"/>
      <c r="V285" s="277"/>
      <c r="W285" s="275"/>
      <c r="X285" s="277"/>
      <c r="Y285" s="275"/>
      <c r="Z285" s="277"/>
      <c r="AA285" s="135"/>
    </row>
    <row r="286" spans="1:27" s="43" customFormat="1" ht="18.75" customHeight="1" thickTop="1" thickBot="1" x14ac:dyDescent="0.35">
      <c r="A286" s="231"/>
      <c r="B286" s="265"/>
      <c r="C286" s="260" t="s">
        <v>350</v>
      </c>
      <c r="D286" s="278">
        <f t="shared" ref="D286:U286" si="249">SUM(D269:D284)</f>
        <v>34134</v>
      </c>
      <c r="E286" s="279">
        <f t="shared" si="249"/>
        <v>36044.600000000006</v>
      </c>
      <c r="F286" s="280">
        <f t="shared" si="249"/>
        <v>3584.7999999999993</v>
      </c>
      <c r="G286" s="278">
        <f t="shared" si="249"/>
        <v>1382</v>
      </c>
      <c r="H286" s="280">
        <f t="shared" si="249"/>
        <v>4966.8</v>
      </c>
      <c r="I286" s="278">
        <f t="shared" si="249"/>
        <v>3320.5</v>
      </c>
      <c r="J286" s="280">
        <f t="shared" si="249"/>
        <v>8287.2999999999993</v>
      </c>
      <c r="K286" s="278">
        <f t="shared" si="249"/>
        <v>1333</v>
      </c>
      <c r="L286" s="280">
        <f t="shared" si="249"/>
        <v>9620.3000000000011</v>
      </c>
      <c r="M286" s="278">
        <f t="shared" si="249"/>
        <v>1901.1999999999998</v>
      </c>
      <c r="N286" s="280">
        <f t="shared" si="249"/>
        <v>11521.500000000002</v>
      </c>
      <c r="O286" s="278">
        <f t="shared" si="249"/>
        <v>2133.7999999999997</v>
      </c>
      <c r="P286" s="280">
        <f t="shared" si="249"/>
        <v>13655.300000000001</v>
      </c>
      <c r="Q286" s="278">
        <f t="shared" si="249"/>
        <v>692.39999999999975</v>
      </c>
      <c r="R286" s="280">
        <f t="shared" si="249"/>
        <v>14347.7</v>
      </c>
      <c r="S286" s="278">
        <f t="shared" si="249"/>
        <v>3303.4</v>
      </c>
      <c r="T286" s="280">
        <f t="shared" si="249"/>
        <v>17651.099999999999</v>
      </c>
      <c r="U286" s="278">
        <f t="shared" si="249"/>
        <v>1141</v>
      </c>
      <c r="V286" s="280">
        <f>SUM(V269:V284)</f>
        <v>18792.100000000002</v>
      </c>
      <c r="W286" s="278">
        <f>SUM(W269:W284)</f>
        <v>-18792.100000000002</v>
      </c>
      <c r="X286" s="280">
        <f>SUM(X269:X284)</f>
        <v>0</v>
      </c>
      <c r="Y286" s="278">
        <f>SUM(Y269:Y284)</f>
        <v>0</v>
      </c>
      <c r="Z286" s="280">
        <f>SUM(Z269:Z284)</f>
        <v>0</v>
      </c>
      <c r="AA286" s="135">
        <f>(V286/E286)*100</f>
        <v>52.135687453876592</v>
      </c>
    </row>
    <row r="287" spans="1:27" s="43" customFormat="1" ht="15.75" customHeight="1" x14ac:dyDescent="0.3">
      <c r="A287" s="47"/>
      <c r="B287" s="49"/>
      <c r="C287" s="200"/>
      <c r="D287" s="201"/>
      <c r="E287" s="201"/>
      <c r="F287" s="201"/>
      <c r="G287" s="201"/>
      <c r="H287" s="201"/>
      <c r="I287" s="201"/>
      <c r="J287" s="201"/>
      <c r="K287" s="201"/>
      <c r="L287" s="201"/>
      <c r="M287" s="201"/>
      <c r="N287" s="201"/>
      <c r="O287" s="201"/>
      <c r="P287" s="201"/>
      <c r="Q287" s="201"/>
      <c r="R287" s="201"/>
      <c r="S287" s="201"/>
      <c r="T287" s="201"/>
      <c r="U287" s="201"/>
      <c r="V287" s="201"/>
      <c r="W287" s="201"/>
      <c r="X287" s="201"/>
      <c r="Y287" s="201"/>
      <c r="Z287" s="201"/>
      <c r="AA287" s="201"/>
    </row>
    <row r="288" spans="1:27" s="43" customFormat="1" ht="15.75" customHeight="1" x14ac:dyDescent="0.3">
      <c r="A288" s="47"/>
      <c r="B288" s="49"/>
      <c r="C288" s="200"/>
      <c r="D288" s="201"/>
      <c r="E288" s="201"/>
      <c r="F288" s="201"/>
      <c r="G288" s="201"/>
      <c r="H288" s="201"/>
      <c r="I288" s="201"/>
      <c r="J288" s="201"/>
      <c r="K288" s="201"/>
      <c r="L288" s="201"/>
      <c r="M288" s="201"/>
      <c r="N288" s="201"/>
      <c r="O288" s="201"/>
      <c r="P288" s="201"/>
      <c r="Q288" s="201"/>
      <c r="R288" s="201"/>
      <c r="S288" s="201"/>
      <c r="T288" s="201"/>
      <c r="U288" s="201"/>
      <c r="V288" s="201"/>
      <c r="W288" s="201"/>
      <c r="X288" s="201"/>
      <c r="Y288" s="201"/>
      <c r="Z288" s="201"/>
      <c r="AA288" s="201"/>
    </row>
    <row r="289" spans="1:27" s="43" customFormat="1" ht="15.75" customHeight="1" thickBot="1" x14ac:dyDescent="0.3"/>
    <row r="290" spans="1:27" s="43" customFormat="1" ht="15.6" x14ac:dyDescent="0.3">
      <c r="A290" s="204" t="s">
        <v>77</v>
      </c>
      <c r="B290" s="205" t="s">
        <v>76</v>
      </c>
      <c r="C290" s="204" t="s">
        <v>74</v>
      </c>
      <c r="D290" s="204" t="s">
        <v>73</v>
      </c>
      <c r="E290" s="204" t="s">
        <v>73</v>
      </c>
      <c r="F290" s="94" t="s">
        <v>7</v>
      </c>
      <c r="G290" s="94" t="s">
        <v>7</v>
      </c>
      <c r="H290" s="94" t="s">
        <v>7</v>
      </c>
      <c r="I290" s="94" t="s">
        <v>7</v>
      </c>
      <c r="J290" s="94" t="s">
        <v>7</v>
      </c>
      <c r="K290" s="94" t="s">
        <v>7</v>
      </c>
      <c r="L290" s="94" t="s">
        <v>7</v>
      </c>
      <c r="M290" s="94" t="s">
        <v>7</v>
      </c>
      <c r="N290" s="94" t="s">
        <v>7</v>
      </c>
      <c r="O290" s="94" t="s">
        <v>7</v>
      </c>
      <c r="P290" s="94" t="s">
        <v>7</v>
      </c>
      <c r="Q290" s="94" t="s">
        <v>7</v>
      </c>
      <c r="R290" s="94" t="s">
        <v>7</v>
      </c>
      <c r="S290" s="94" t="s">
        <v>7</v>
      </c>
      <c r="T290" s="94" t="s">
        <v>7</v>
      </c>
      <c r="U290" s="94" t="s">
        <v>7</v>
      </c>
      <c r="V290" s="94" t="s">
        <v>7</v>
      </c>
      <c r="W290" s="94" t="s">
        <v>7</v>
      </c>
      <c r="X290" s="94" t="s">
        <v>7</v>
      </c>
      <c r="Y290" s="94" t="s">
        <v>7</v>
      </c>
      <c r="Z290" s="94" t="s">
        <v>7</v>
      </c>
      <c r="AA290" s="204" t="s">
        <v>220</v>
      </c>
    </row>
    <row r="291" spans="1:27" s="43" customFormat="1" ht="15.75" customHeight="1" thickBot="1" x14ac:dyDescent="0.35">
      <c r="A291" s="206"/>
      <c r="B291" s="207"/>
      <c r="C291" s="208"/>
      <c r="D291" s="209" t="s">
        <v>71</v>
      </c>
      <c r="E291" s="209" t="s">
        <v>70</v>
      </c>
      <c r="F291" s="91" t="s">
        <v>353</v>
      </c>
      <c r="G291" s="91" t="s">
        <v>354</v>
      </c>
      <c r="H291" s="91" t="s">
        <v>355</v>
      </c>
      <c r="I291" s="91" t="s">
        <v>356</v>
      </c>
      <c r="J291" s="91" t="s">
        <v>357</v>
      </c>
      <c r="K291" s="91" t="s">
        <v>358</v>
      </c>
      <c r="L291" s="91" t="s">
        <v>359</v>
      </c>
      <c r="M291" s="91" t="s">
        <v>360</v>
      </c>
      <c r="N291" s="91" t="s">
        <v>361</v>
      </c>
      <c r="O291" s="91" t="s">
        <v>362</v>
      </c>
      <c r="P291" s="91" t="s">
        <v>363</v>
      </c>
      <c r="Q291" s="91" t="s">
        <v>364</v>
      </c>
      <c r="R291" s="91" t="s">
        <v>365</v>
      </c>
      <c r="S291" s="91" t="s">
        <v>366</v>
      </c>
      <c r="T291" s="91" t="s">
        <v>367</v>
      </c>
      <c r="U291" s="91" t="s">
        <v>368</v>
      </c>
      <c r="V291" s="91" t="s">
        <v>369</v>
      </c>
      <c r="W291" s="91" t="s">
        <v>373</v>
      </c>
      <c r="X291" s="91" t="s">
        <v>370</v>
      </c>
      <c r="Y291" s="91" t="s">
        <v>371</v>
      </c>
      <c r="Z291" s="91" t="s">
        <v>372</v>
      </c>
      <c r="AA291" s="209" t="s">
        <v>221</v>
      </c>
    </row>
    <row r="292" spans="1:27" s="43" customFormat="1" ht="38.25" customHeight="1" thickTop="1" thickBot="1" x14ac:dyDescent="0.35">
      <c r="A292" s="260"/>
      <c r="B292" s="281"/>
      <c r="C292" s="282" t="s">
        <v>351</v>
      </c>
      <c r="D292" s="283">
        <f>SUM(D61,D90,D152,D185,D207,D229,D240,D255,D286,)</f>
        <v>572536</v>
      </c>
      <c r="E292" s="284">
        <f>SUM(E61,E90,E152,E185,E207,E229,E240,E255,E286)</f>
        <v>693888.79999999993</v>
      </c>
      <c r="F292" s="285">
        <f t="shared" ref="F292:Z292" si="250">SUM(F61,F90,F152,F185,F207,F229,F240,F255,F286,)</f>
        <v>57471.099999999991</v>
      </c>
      <c r="G292" s="283">
        <f t="shared" si="250"/>
        <v>55430.3</v>
      </c>
      <c r="H292" s="285">
        <f t="shared" si="250"/>
        <v>112901.40000000001</v>
      </c>
      <c r="I292" s="283">
        <f t="shared" si="250"/>
        <v>68155.999999999985</v>
      </c>
      <c r="J292" s="285">
        <f t="shared" si="250"/>
        <v>181057.5</v>
      </c>
      <c r="K292" s="283">
        <f t="shared" si="250"/>
        <v>39748.6</v>
      </c>
      <c r="L292" s="285">
        <f t="shared" si="250"/>
        <v>220805.99999999997</v>
      </c>
      <c r="M292" s="283">
        <f t="shared" si="250"/>
        <v>50184.9</v>
      </c>
      <c r="N292" s="285">
        <f t="shared" si="250"/>
        <v>270990.90000000002</v>
      </c>
      <c r="O292" s="283">
        <f t="shared" si="250"/>
        <v>52562.3</v>
      </c>
      <c r="P292" s="285">
        <f t="shared" si="250"/>
        <v>323546.5</v>
      </c>
      <c r="Q292" s="283">
        <f t="shared" si="250"/>
        <v>31006.200000000004</v>
      </c>
      <c r="R292" s="285">
        <f t="shared" si="250"/>
        <v>354552.7</v>
      </c>
      <c r="S292" s="283">
        <f t="shared" si="250"/>
        <v>45931.799999999996</v>
      </c>
      <c r="T292" s="285">
        <f t="shared" si="250"/>
        <v>400484.49999999994</v>
      </c>
      <c r="U292" s="283">
        <f t="shared" si="250"/>
        <v>43535.6</v>
      </c>
      <c r="V292" s="285">
        <f t="shared" si="250"/>
        <v>444020.1</v>
      </c>
      <c r="W292" s="283">
        <f t="shared" si="250"/>
        <v>-443986.19999999995</v>
      </c>
      <c r="X292" s="285">
        <f t="shared" si="250"/>
        <v>0</v>
      </c>
      <c r="Y292" s="283">
        <f t="shared" si="250"/>
        <v>0</v>
      </c>
      <c r="Z292" s="285">
        <f t="shared" si="250"/>
        <v>0</v>
      </c>
      <c r="AA292" s="135">
        <f>(V292/E292)*100</f>
        <v>63.990094666465289</v>
      </c>
    </row>
    <row r="293" spans="1:27" ht="15" x14ac:dyDescent="0.2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</row>
    <row r="294" spans="1:27" ht="15" customHeight="1" x14ac:dyDescent="0.2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</row>
    <row r="295" spans="1:27" ht="15" customHeight="1" x14ac:dyDescent="0.2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</row>
    <row r="296" spans="1:27" ht="15" customHeight="1" x14ac:dyDescent="0.25">
      <c r="A296" s="52"/>
      <c r="B296" s="52"/>
      <c r="C296" s="51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</row>
    <row r="297" spans="1:27" ht="15" x14ac:dyDescent="0.2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</row>
    <row r="298" spans="1:27" ht="15" x14ac:dyDescent="0.2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1"/>
      <c r="S298" s="52"/>
      <c r="T298" s="52"/>
      <c r="U298" s="52"/>
      <c r="V298" s="52"/>
      <c r="W298" s="52"/>
      <c r="X298" s="52"/>
      <c r="Y298" s="52"/>
      <c r="Z298" s="52"/>
      <c r="AA298" s="52"/>
    </row>
    <row r="299" spans="1:27" ht="15" x14ac:dyDescent="0.25">
      <c r="A299" s="52"/>
      <c r="B299" s="52"/>
      <c r="C299" s="51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</row>
    <row r="300" spans="1:27" ht="15" x14ac:dyDescent="0.2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</row>
    <row r="301" spans="1:27" ht="15" x14ac:dyDescent="0.2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</row>
    <row r="302" spans="1:27" ht="15" x14ac:dyDescent="0.2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</row>
    <row r="303" spans="1:27" ht="15" x14ac:dyDescent="0.2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</row>
    <row r="304" spans="1:27" ht="15" x14ac:dyDescent="0.2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</row>
    <row r="305" spans="1:27" ht="15" x14ac:dyDescent="0.2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</row>
    <row r="306" spans="1:27" ht="15" x14ac:dyDescent="0.2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</row>
    <row r="307" spans="1:27" ht="15" x14ac:dyDescent="0.2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</row>
    <row r="308" spans="1:27" ht="15" x14ac:dyDescent="0.2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</row>
    <row r="309" spans="1:27" ht="15" x14ac:dyDescent="0.2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</row>
    <row r="310" spans="1:27" ht="15" x14ac:dyDescent="0.2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</row>
    <row r="311" spans="1:27" ht="15" x14ac:dyDescent="0.2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</row>
    <row r="312" spans="1:27" ht="15" x14ac:dyDescent="0.2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</row>
    <row r="313" spans="1:27" ht="15" x14ac:dyDescent="0.2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</row>
  </sheetData>
  <pageMargins left="1.5748031496062993" right="0.31496062992125984" top="0.27559055118110237" bottom="0.47244094488188981" header="0.31496062992125984" footer="0.35433070866141736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Doplň. ukaz. 10_2017 </vt:lpstr>
      <vt:lpstr>Město_příjmy</vt:lpstr>
      <vt:lpstr>Město_výdaje </vt:lpstr>
    </vt:vector>
  </TitlesOfParts>
  <Company>MěÚ Břeclav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czivc</cp:lastModifiedBy>
  <cp:lastPrinted>2017-03-15T08:05:40Z</cp:lastPrinted>
  <dcterms:created xsi:type="dcterms:W3CDTF">2017-03-15T06:48:16Z</dcterms:created>
  <dcterms:modified xsi:type="dcterms:W3CDTF">2017-11-13T19:23:41Z</dcterms:modified>
</cp:coreProperties>
</file>